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O:\inv\Schillerovy sady_revitalizace\VZ_park\"/>
    </mc:Choice>
  </mc:AlternateContent>
  <bookViews>
    <workbookView xWindow="0" yWindow="0" windowWidth="0" windowHeight="0"/>
  </bookViews>
  <sheets>
    <sheet name="Rekapitulace stavby" sheetId="1" r:id="rId1"/>
    <sheet name="01.02 - Výsadba stromů" sheetId="2" r:id="rId2"/>
    <sheet name="01.03 - Výsadba keřů, zal..." sheetId="3" r:id="rId3"/>
    <sheet name="01.04 - Založení trvalkov..." sheetId="4" r:id="rId4"/>
    <sheet name="01.05 - Obnova travnatých..." sheetId="5" r:id="rId5"/>
    <sheet name="02.01 - Zrušení stávající..." sheetId="6" r:id="rId6"/>
    <sheet name="02.02 - Založení nových c..." sheetId="7" r:id="rId7"/>
    <sheet name="03.01 - Demontáž stávajíc..." sheetId="8" r:id="rId8"/>
    <sheet name="03.02 - Mobliář - navrhovaný" sheetId="9" r:id="rId9"/>
    <sheet name="04.01 - Bourání stávající..." sheetId="10" r:id="rId10"/>
    <sheet name="04.02 - Stavba nové zídky..." sheetId="11" r:id="rId11"/>
    <sheet name="05.01 - Příprava pro veře..." sheetId="12" r:id="rId12"/>
    <sheet name="05.02 - Příprava pro veře..." sheetId="13" r:id="rId13"/>
    <sheet name="06.01 - Technologie" sheetId="14" r:id="rId14"/>
    <sheet name="06.02 - Elektroinstalace" sheetId="15" r:id="rId15"/>
    <sheet name="06.03 - Kamenný obsyp " sheetId="16" r:id="rId16"/>
    <sheet name="06.04 - Stavební část" sheetId="17" r:id="rId17"/>
    <sheet name="VRN - Vedlejší rozpočetov..." sheetId="18" r:id="rId18"/>
  </sheets>
  <definedNames>
    <definedName name="_xlnm.Print_Area" localSheetId="0">'Rekapitulace stavby'!$D$4:$AO$76,'Rekapitulace stavby'!$C$82:$AQ$118</definedName>
    <definedName name="_xlnm.Print_Titles" localSheetId="0">'Rekapitulace stavby'!$92:$92</definedName>
    <definedName name="_xlnm._FilterDatabase" localSheetId="1" hidden="1">'01.02 - Výsadba stromů'!$C$123:$K$245</definedName>
    <definedName name="_xlnm.Print_Area" localSheetId="1">'01.02 - Výsadba stromů'!$C$4:$J$76,'01.02 - Výsadba stromů'!$C$82:$J$103,'01.02 - Výsadba stromů'!$C$109:$J$245</definedName>
    <definedName name="_xlnm.Print_Titles" localSheetId="1">'01.02 - Výsadba stromů'!$123:$123</definedName>
    <definedName name="_xlnm._FilterDatabase" localSheetId="2" hidden="1">'01.03 - Výsadba keřů, zal...'!$C$123:$K$267</definedName>
    <definedName name="_xlnm.Print_Area" localSheetId="2">'01.03 - Výsadba keřů, zal...'!$C$4:$J$76,'01.03 - Výsadba keřů, zal...'!$C$82:$J$103,'01.03 - Výsadba keřů, zal...'!$C$109:$J$267</definedName>
    <definedName name="_xlnm.Print_Titles" localSheetId="2">'01.03 - Výsadba keřů, zal...'!$123:$123</definedName>
    <definedName name="_xlnm._FilterDatabase" localSheetId="3" hidden="1">'01.04 - Založení trvalkov...'!$C$125:$K$327</definedName>
    <definedName name="_xlnm.Print_Area" localSheetId="3">'01.04 - Založení trvalkov...'!$C$4:$J$76,'01.04 - Založení trvalkov...'!$C$82:$J$105,'01.04 - Založení trvalkov...'!$C$111:$J$327</definedName>
    <definedName name="_xlnm.Print_Titles" localSheetId="3">'01.04 - Založení trvalkov...'!$125:$125</definedName>
    <definedName name="_xlnm._FilterDatabase" localSheetId="4" hidden="1">'01.05 - Obnova travnatých...'!$C$122:$K$197</definedName>
    <definedName name="_xlnm.Print_Area" localSheetId="4">'01.05 - Obnova travnatých...'!$C$4:$J$76,'01.05 - Obnova travnatých...'!$C$82:$J$102,'01.05 - Obnova travnatých...'!$C$108:$J$197</definedName>
    <definedName name="_xlnm.Print_Titles" localSheetId="4">'01.05 - Obnova travnatých...'!$122:$122</definedName>
    <definedName name="_xlnm._FilterDatabase" localSheetId="5" hidden="1">'02.01 - Zrušení stávající...'!$C$122:$K$191</definedName>
    <definedName name="_xlnm.Print_Area" localSheetId="5">'02.01 - Zrušení stávající...'!$C$4:$J$76,'02.01 - Zrušení stávající...'!$C$82:$J$102,'02.01 - Zrušení stávající...'!$C$108:$J$191</definedName>
    <definedName name="_xlnm.Print_Titles" localSheetId="5">'02.01 - Zrušení stávající...'!$122:$122</definedName>
    <definedName name="_xlnm._FilterDatabase" localSheetId="6" hidden="1">'02.02 - Založení nových c...'!$C$126:$K$254</definedName>
    <definedName name="_xlnm.Print_Area" localSheetId="6">'02.02 - Založení nových c...'!$C$4:$J$76,'02.02 - Založení nových c...'!$C$82:$J$106,'02.02 - Založení nových c...'!$C$112:$J$254</definedName>
    <definedName name="_xlnm.Print_Titles" localSheetId="6">'02.02 - Založení nových c...'!$126:$126</definedName>
    <definedName name="_xlnm._FilterDatabase" localSheetId="7" hidden="1">'03.01 - Demontáž stávajíc...'!$C$122:$K$146</definedName>
    <definedName name="_xlnm.Print_Area" localSheetId="7">'03.01 - Demontáž stávajíc...'!$C$4:$J$76,'03.01 - Demontáž stávajíc...'!$C$82:$J$102,'03.01 - Demontáž stávajíc...'!$C$108:$J$146</definedName>
    <definedName name="_xlnm.Print_Titles" localSheetId="7">'03.01 - Demontáž stávajíc...'!$122:$122</definedName>
    <definedName name="_xlnm._FilterDatabase" localSheetId="8" hidden="1">'03.02 - Mobliář - navrhovaný'!$C$123:$K$225</definedName>
    <definedName name="_xlnm.Print_Area" localSheetId="8">'03.02 - Mobliář - navrhovaný'!$C$4:$J$76,'03.02 - Mobliář - navrhovaný'!$C$82:$J$103,'03.02 - Mobliář - navrhovaný'!$C$109:$J$225</definedName>
    <definedName name="_xlnm.Print_Titles" localSheetId="8">'03.02 - Mobliář - navrhovaný'!$123:$123</definedName>
    <definedName name="_xlnm._FilterDatabase" localSheetId="9" hidden="1">'04.01 - Bourání stávající...'!$C$125:$K$181</definedName>
    <definedName name="_xlnm.Print_Area" localSheetId="9">'04.01 - Bourání stávající...'!$C$4:$J$76,'04.01 - Bourání stávající...'!$C$82:$J$105,'04.01 - Bourání stávající...'!$C$111:$J$181</definedName>
    <definedName name="_xlnm.Print_Titles" localSheetId="9">'04.01 - Bourání stávající...'!$125:$125</definedName>
    <definedName name="_xlnm._FilterDatabase" localSheetId="10" hidden="1">'04.02 - Stavba nové zídky...'!$C$127:$K$222</definedName>
    <definedName name="_xlnm.Print_Area" localSheetId="10">'04.02 - Stavba nové zídky...'!$C$4:$J$76,'04.02 - Stavba nové zídky...'!$C$82:$J$107,'04.02 - Stavba nové zídky...'!$C$113:$J$222</definedName>
    <definedName name="_xlnm.Print_Titles" localSheetId="10">'04.02 - Stavba nové zídky...'!$127:$127</definedName>
    <definedName name="_xlnm._FilterDatabase" localSheetId="11" hidden="1">'05.01 - Příprava pro veře...'!$C$121:$K$214</definedName>
    <definedName name="_xlnm.Print_Area" localSheetId="11">'05.01 - Příprava pro veře...'!$C$4:$J$76,'05.01 - Příprava pro veře...'!$C$82:$J$101,'05.01 - Příprava pro veře...'!$C$107:$J$214</definedName>
    <definedName name="_xlnm.Print_Titles" localSheetId="11">'05.01 - Příprava pro veře...'!$121:$121</definedName>
    <definedName name="_xlnm._FilterDatabase" localSheetId="12" hidden="1">'05.02 - Příprava pro veře...'!$C$120:$K$218</definedName>
    <definedName name="_xlnm.Print_Area" localSheetId="12">'05.02 - Příprava pro veře...'!$C$4:$J$76,'05.02 - Příprava pro veře...'!$C$82:$J$100,'05.02 - Příprava pro veře...'!$C$106:$J$218</definedName>
    <definedName name="_xlnm.Print_Titles" localSheetId="12">'05.02 - Příprava pro veře...'!$120:$120</definedName>
    <definedName name="_xlnm._FilterDatabase" localSheetId="13" hidden="1">'06.01 - Technologie'!$C$124:$K$248</definedName>
    <definedName name="_xlnm.Print_Area" localSheetId="13">'06.01 - Technologie'!$C$4:$J$76,'06.01 - Technologie'!$C$82:$J$104,'06.01 - Technologie'!$C$110:$J$248</definedName>
    <definedName name="_xlnm.Print_Titles" localSheetId="13">'06.01 - Technologie'!$124:$124</definedName>
    <definedName name="_xlnm._FilterDatabase" localSheetId="14" hidden="1">'06.02 - Elektroinstalace'!$C$122:$K$216</definedName>
    <definedName name="_xlnm.Print_Area" localSheetId="14">'06.02 - Elektroinstalace'!$C$4:$J$76,'06.02 - Elektroinstalace'!$C$82:$J$102,'06.02 - Elektroinstalace'!$C$108:$J$216</definedName>
    <definedName name="_xlnm.Print_Titles" localSheetId="14">'06.02 - Elektroinstalace'!$122:$122</definedName>
    <definedName name="_xlnm._FilterDatabase" localSheetId="15" hidden="1">'06.03 - Kamenný obsyp '!$C$123:$K$170</definedName>
    <definedName name="_xlnm.Print_Area" localSheetId="15">'06.03 - Kamenný obsyp '!$C$4:$J$76,'06.03 - Kamenný obsyp '!$C$82:$J$103,'06.03 - Kamenný obsyp '!$C$109:$J$170</definedName>
    <definedName name="_xlnm.Print_Titles" localSheetId="15">'06.03 - Kamenný obsyp '!$123:$123</definedName>
    <definedName name="_xlnm._FilterDatabase" localSheetId="16" hidden="1">'06.04 - Stavební část'!$C$131:$K$343</definedName>
    <definedName name="_xlnm.Print_Area" localSheetId="16">'06.04 - Stavební část'!$C$4:$J$76,'06.04 - Stavební část'!$C$82:$J$111,'06.04 - Stavební část'!$C$117:$J$343</definedName>
    <definedName name="_xlnm.Print_Titles" localSheetId="16">'06.04 - Stavební část'!$131:$131</definedName>
    <definedName name="_xlnm._FilterDatabase" localSheetId="17" hidden="1">'VRN - Vedlejší rozpočetov...'!$C$120:$K$146</definedName>
    <definedName name="_xlnm.Print_Area" localSheetId="17">'VRN - Vedlejší rozpočetov...'!$C$4:$J$76,'VRN - Vedlejší rozpočetov...'!$C$82:$J$102,'VRN - Vedlejší rozpočetov...'!$C$108:$J$146</definedName>
    <definedName name="_xlnm.Print_Titles" localSheetId="17">'VRN - Vedlejší rozpočetov...'!$120:$120</definedName>
  </definedNames>
  <calcPr/>
</workbook>
</file>

<file path=xl/calcChain.xml><?xml version="1.0" encoding="utf-8"?>
<calcChain xmlns="http://schemas.openxmlformats.org/spreadsheetml/2006/main">
  <c i="1" l="1" r="AY117"/>
  <c r="AX117"/>
  <c i="18" r="J37"/>
  <c r="J36"/>
  <c r="J35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T139"/>
  <c r="R140"/>
  <c r="R139"/>
  <c r="P140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89"/>
  <c r="E7"/>
  <c r="E111"/>
  <c i="17" r="J39"/>
  <c r="J38"/>
  <c i="1" r="AY116"/>
  <c i="17" r="J37"/>
  <c i="1" r="AX116"/>
  <c i="17" r="BI342"/>
  <c r="BH342"/>
  <c r="BG342"/>
  <c r="BF342"/>
  <c r="T342"/>
  <c r="R342"/>
  <c r="P342"/>
  <c r="BI338"/>
  <c r="BH338"/>
  <c r="BG338"/>
  <c r="BF338"/>
  <c r="T338"/>
  <c r="R338"/>
  <c r="P338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T293"/>
  <c r="R294"/>
  <c r="R293"/>
  <c r="P294"/>
  <c r="P293"/>
  <c r="BI289"/>
  <c r="BH289"/>
  <c r="BG289"/>
  <c r="BF289"/>
  <c r="T289"/>
  <c r="T288"/>
  <c r="R289"/>
  <c r="R288"/>
  <c r="P289"/>
  <c r="P288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69"/>
  <c r="BH269"/>
  <c r="BG269"/>
  <c r="BF269"/>
  <c r="T269"/>
  <c r="R269"/>
  <c r="P269"/>
  <c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3"/>
  <c r="BH253"/>
  <c r="BG253"/>
  <c r="BF253"/>
  <c r="T253"/>
  <c r="R253"/>
  <c r="P253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27"/>
  <c r="BH227"/>
  <c r="BG227"/>
  <c r="BF227"/>
  <c r="T227"/>
  <c r="R227"/>
  <c r="P227"/>
  <c r="BI225"/>
  <c r="BH225"/>
  <c r="BG225"/>
  <c r="BF225"/>
  <c r="T225"/>
  <c r="R225"/>
  <c r="P225"/>
  <c r="BI219"/>
  <c r="BH219"/>
  <c r="BG219"/>
  <c r="BF219"/>
  <c r="T219"/>
  <c r="R219"/>
  <c r="P219"/>
  <c r="BI217"/>
  <c r="BH217"/>
  <c r="BG217"/>
  <c r="BF217"/>
  <c r="T217"/>
  <c r="R217"/>
  <c r="P217"/>
  <c r="BI211"/>
  <c r="BH211"/>
  <c r="BG211"/>
  <c r="BF211"/>
  <c r="T211"/>
  <c r="R211"/>
  <c r="P211"/>
  <c r="BI205"/>
  <c r="BH205"/>
  <c r="BG205"/>
  <c r="BF205"/>
  <c r="T205"/>
  <c r="R205"/>
  <c r="P205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J129"/>
  <c r="J128"/>
  <c r="F128"/>
  <c r="F126"/>
  <c r="E124"/>
  <c r="J94"/>
  <c r="J93"/>
  <c r="F93"/>
  <c r="F91"/>
  <c r="E89"/>
  <c r="J20"/>
  <c r="E20"/>
  <c r="F129"/>
  <c r="J19"/>
  <c r="J14"/>
  <c r="J126"/>
  <c r="E7"/>
  <c r="E120"/>
  <c i="16" r="J39"/>
  <c r="J38"/>
  <c i="1" r="AY115"/>
  <c i="16" r="J37"/>
  <c i="1" r="AX115"/>
  <c i="16"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118"/>
  <c r="E7"/>
  <c r="E112"/>
  <c i="15" r="J39"/>
  <c r="J38"/>
  <c i="1" r="AY114"/>
  <c i="15" r="J37"/>
  <c i="1" r="AX114"/>
  <c i="15"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85"/>
  <c i="14" r="J39"/>
  <c r="J38"/>
  <c i="1" r="AY113"/>
  <c i="14" r="J37"/>
  <c i="1" r="AX113"/>
  <c i="14"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4"/>
  <c r="BH174"/>
  <c r="BG174"/>
  <c r="BF174"/>
  <c r="T174"/>
  <c r="R174"/>
  <c r="P174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2"/>
  <c r="J121"/>
  <c r="F121"/>
  <c r="F119"/>
  <c r="E117"/>
  <c r="J94"/>
  <c r="J93"/>
  <c r="F93"/>
  <c r="F91"/>
  <c r="E89"/>
  <c r="J20"/>
  <c r="E20"/>
  <c r="F122"/>
  <c r="J19"/>
  <c r="J14"/>
  <c r="J119"/>
  <c r="E7"/>
  <c r="E113"/>
  <c i="13" r="J39"/>
  <c r="J38"/>
  <c i="1" r="AY111"/>
  <c i="13" r="J37"/>
  <c i="1" r="AX111"/>
  <c i="13"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118"/>
  <c r="J19"/>
  <c r="J14"/>
  <c r="J115"/>
  <c r="E7"/>
  <c r="E109"/>
  <c i="12" r="J39"/>
  <c r="J38"/>
  <c i="1" r="AY110"/>
  <c i="12" r="J37"/>
  <c i="1" r="AX110"/>
  <c i="12"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11" r="J39"/>
  <c r="J38"/>
  <c i="1" r="AY108"/>
  <c i="11" r="J37"/>
  <c i="1" r="AX108"/>
  <c i="11"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64"/>
  <c r="BH164"/>
  <c r="BG164"/>
  <c r="BF164"/>
  <c r="T164"/>
  <c r="R164"/>
  <c r="P164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1"/>
  <c r="BH131"/>
  <c r="BG131"/>
  <c r="BF131"/>
  <c r="T131"/>
  <c r="R131"/>
  <c r="P131"/>
  <c r="J125"/>
  <c r="F125"/>
  <c r="J124"/>
  <c r="F124"/>
  <c r="F122"/>
  <c r="E120"/>
  <c r="J94"/>
  <c r="J93"/>
  <c r="F93"/>
  <c r="F91"/>
  <c r="E89"/>
  <c r="J20"/>
  <c r="E20"/>
  <c r="F94"/>
  <c r="J19"/>
  <c r="J14"/>
  <c r="J122"/>
  <c r="E7"/>
  <c r="E116"/>
  <c i="10" r="J39"/>
  <c r="J38"/>
  <c i="1" r="AY107"/>
  <c i="10" r="J37"/>
  <c i="1" r="AX107"/>
  <c i="10" r="BI179"/>
  <c r="BH179"/>
  <c r="BG179"/>
  <c r="BF179"/>
  <c r="T179"/>
  <c r="T178"/>
  <c r="T177"/>
  <c r="R179"/>
  <c r="R178"/>
  <c r="R177"/>
  <c r="P179"/>
  <c r="P178"/>
  <c r="P177"/>
  <c r="BI173"/>
  <c r="BH173"/>
  <c r="BG173"/>
  <c r="BF173"/>
  <c r="T173"/>
  <c r="R173"/>
  <c r="P173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91"/>
  <c r="E7"/>
  <c r="E85"/>
  <c i="9" r="J39"/>
  <c r="J38"/>
  <c i="1" r="AY105"/>
  <c i="9" r="J37"/>
  <c i="1" r="AX105"/>
  <c i="9" r="BI223"/>
  <c r="BH223"/>
  <c r="BG223"/>
  <c r="BF223"/>
  <c r="T223"/>
  <c r="R223"/>
  <c r="P223"/>
  <c r="BI216"/>
  <c r="BH216"/>
  <c r="BG216"/>
  <c r="BF216"/>
  <c r="T216"/>
  <c r="R216"/>
  <c r="P216"/>
  <c r="BI205"/>
  <c r="BH205"/>
  <c r="BG205"/>
  <c r="BF205"/>
  <c r="T205"/>
  <c r="R205"/>
  <c r="P205"/>
  <c r="BI189"/>
  <c r="BH189"/>
  <c r="BG189"/>
  <c r="BF189"/>
  <c r="T189"/>
  <c r="R189"/>
  <c r="P189"/>
  <c r="BI185"/>
  <c r="BH185"/>
  <c r="BG185"/>
  <c r="BF185"/>
  <c r="T185"/>
  <c r="R185"/>
  <c r="P185"/>
  <c r="BI178"/>
  <c r="BH178"/>
  <c r="BG178"/>
  <c r="BF178"/>
  <c r="T178"/>
  <c r="R178"/>
  <c r="P17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91"/>
  <c r="E7"/>
  <c r="E112"/>
  <c i="8" r="J39"/>
  <c r="J38"/>
  <c i="1" r="AY104"/>
  <c i="8" r="J37"/>
  <c i="1" r="AX104"/>
  <c i="8"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91"/>
  <c r="E7"/>
  <c r="E111"/>
  <c i="7" r="J39"/>
  <c r="J38"/>
  <c i="1" r="AY102"/>
  <c i="7" r="J37"/>
  <c i="1" r="AX102"/>
  <c i="7"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T234"/>
  <c r="R235"/>
  <c r="R234"/>
  <c r="P235"/>
  <c r="P234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7"/>
  <c r="BH167"/>
  <c r="BG167"/>
  <c r="BF167"/>
  <c r="T167"/>
  <c r="R167"/>
  <c r="P167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2"/>
  <c r="BH142"/>
  <c r="BG142"/>
  <c r="BF142"/>
  <c r="T142"/>
  <c r="R142"/>
  <c r="P142"/>
  <c r="BI139"/>
  <c r="BH139"/>
  <c r="BG139"/>
  <c r="BF139"/>
  <c r="T139"/>
  <c r="R139"/>
  <c r="P139"/>
  <c r="BI130"/>
  <c r="BH130"/>
  <c r="BG130"/>
  <c r="BF130"/>
  <c r="T130"/>
  <c r="R130"/>
  <c r="P130"/>
  <c r="J124"/>
  <c r="J123"/>
  <c r="F123"/>
  <c r="F121"/>
  <c r="E119"/>
  <c r="J94"/>
  <c r="J93"/>
  <c r="F93"/>
  <c r="F91"/>
  <c r="E89"/>
  <c r="J20"/>
  <c r="E20"/>
  <c r="F124"/>
  <c r="J19"/>
  <c r="J14"/>
  <c r="J121"/>
  <c r="E7"/>
  <c r="E85"/>
  <c i="6" r="J39"/>
  <c r="J38"/>
  <c i="1" r="AY101"/>
  <c i="6" r="J37"/>
  <c i="1" r="AX101"/>
  <c i="6"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6"/>
  <c r="BH176"/>
  <c r="BG176"/>
  <c r="BF176"/>
  <c r="T176"/>
  <c r="R176"/>
  <c r="P176"/>
  <c r="BI171"/>
  <c r="BH171"/>
  <c r="BG171"/>
  <c r="BF171"/>
  <c r="T171"/>
  <c r="R171"/>
  <c r="P171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J120"/>
  <c r="J119"/>
  <c r="F119"/>
  <c r="F117"/>
  <c r="E115"/>
  <c r="J94"/>
  <c r="J93"/>
  <c r="F93"/>
  <c r="F91"/>
  <c r="E89"/>
  <c r="J20"/>
  <c r="E20"/>
  <c r="F94"/>
  <c r="J19"/>
  <c r="J14"/>
  <c r="J91"/>
  <c r="E7"/>
  <c r="E111"/>
  <c i="5" r="J39"/>
  <c r="J38"/>
  <c i="1" r="AY99"/>
  <c i="5" r="J37"/>
  <c i="1" r="AX99"/>
  <c i="5" r="BI196"/>
  <c r="BH196"/>
  <c r="BG196"/>
  <c r="BF196"/>
  <c r="T196"/>
  <c r="T195"/>
  <c r="R196"/>
  <c r="R195"/>
  <c r="P196"/>
  <c r="P195"/>
  <c r="BI192"/>
  <c r="BH192"/>
  <c r="BG192"/>
  <c r="BF192"/>
  <c r="T192"/>
  <c r="R192"/>
  <c r="P192"/>
  <c r="BI189"/>
  <c r="BH189"/>
  <c r="BG189"/>
  <c r="BF189"/>
  <c r="T189"/>
  <c r="R189"/>
  <c r="P189"/>
  <c r="BI183"/>
  <c r="BH183"/>
  <c r="BG183"/>
  <c r="BF183"/>
  <c r="T183"/>
  <c r="R183"/>
  <c r="P183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4" r="J39"/>
  <c r="J38"/>
  <c i="1" r="AY98"/>
  <c i="4" r="J37"/>
  <c i="1" r="AX98"/>
  <c i="4"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T208"/>
  <c r="R209"/>
  <c r="R208"/>
  <c r="P209"/>
  <c r="P208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3" r="J39"/>
  <c r="J38"/>
  <c i="1" r="AY97"/>
  <c i="3" r="J37"/>
  <c i="1" r="AX97"/>
  <c i="3"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T222"/>
  <c r="R223"/>
  <c r="R222"/>
  <c r="P223"/>
  <c r="P222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91"/>
  <c r="E7"/>
  <c r="E112"/>
  <c i="2" r="J39"/>
  <c r="J38"/>
  <c i="1" r="AY96"/>
  <c i="2" r="J37"/>
  <c i="1" r="AX96"/>
  <c i="2"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T206"/>
  <c r="R207"/>
  <c r="R206"/>
  <c r="P207"/>
  <c r="P206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91"/>
  <c r="E7"/>
  <c r="E112"/>
  <c i="1" r="L90"/>
  <c r="AM90"/>
  <c r="AM89"/>
  <c r="L89"/>
  <c r="AM87"/>
  <c r="L87"/>
  <c r="L85"/>
  <c r="L84"/>
  <c i="18" r="J137"/>
  <c r="J135"/>
  <c r="J133"/>
  <c r="BK124"/>
  <c i="17" r="J321"/>
  <c r="BK316"/>
  <c r="J314"/>
  <c r="BK298"/>
  <c r="BK286"/>
  <c r="BK274"/>
  <c r="BK203"/>
  <c r="J172"/>
  <c r="BK169"/>
  <c r="BK165"/>
  <c r="BK158"/>
  <c r="J147"/>
  <c r="J135"/>
  <c i="15" r="BK215"/>
  <c r="J213"/>
  <c r="J194"/>
  <c r="J182"/>
  <c r="BK176"/>
  <c r="BK168"/>
  <c r="J156"/>
  <c r="BK150"/>
  <c r="BK138"/>
  <c r="J134"/>
  <c r="BK130"/>
  <c r="BK128"/>
  <c i="14" r="BK224"/>
  <c r="BK222"/>
  <c r="J216"/>
  <c r="BK210"/>
  <c r="BK204"/>
  <c r="BK200"/>
  <c r="BK194"/>
  <c r="J174"/>
  <c r="J163"/>
  <c r="BK161"/>
  <c r="BK159"/>
  <c r="J153"/>
  <c r="BK136"/>
  <c i="13" r="BK217"/>
  <c r="BK213"/>
  <c r="J203"/>
  <c r="J199"/>
  <c r="J193"/>
  <c r="J185"/>
  <c r="J181"/>
  <c r="BK177"/>
  <c r="J175"/>
  <c r="J163"/>
  <c r="BK157"/>
  <c r="BK153"/>
  <c r="BK139"/>
  <c r="J133"/>
  <c r="J131"/>
  <c i="12" r="J213"/>
  <c r="J203"/>
  <c r="BK195"/>
  <c r="J193"/>
  <c r="BK189"/>
  <c r="BK177"/>
  <c r="BK169"/>
  <c r="J165"/>
  <c r="J127"/>
  <c i="11" r="BK207"/>
  <c r="BK177"/>
  <c r="BK145"/>
  <c i="10" r="J173"/>
  <c r="BK155"/>
  <c r="BK149"/>
  <c r="J146"/>
  <c r="BK136"/>
  <c r="J129"/>
  <c i="9" r="J216"/>
  <c r="J161"/>
  <c r="BK147"/>
  <c r="BK135"/>
  <c r="BK127"/>
  <c i="8" r="J142"/>
  <c i="7" r="BK248"/>
  <c r="J242"/>
  <c r="BK220"/>
  <c r="J215"/>
  <c r="J172"/>
  <c r="J130"/>
  <c i="6" r="J186"/>
  <c r="BK176"/>
  <c r="J165"/>
  <c r="BK154"/>
  <c r="BK147"/>
  <c r="BK133"/>
  <c r="J130"/>
  <c r="BK127"/>
  <c i="5" r="J192"/>
  <c r="BK176"/>
  <c r="J173"/>
  <c r="BK166"/>
  <c r="J163"/>
  <c r="J160"/>
  <c r="J155"/>
  <c r="BK152"/>
  <c r="J146"/>
  <c r="BK140"/>
  <c r="J140"/>
  <c r="BK138"/>
  <c r="J138"/>
  <c r="BK132"/>
  <c r="J126"/>
  <c i="4" r="J324"/>
  <c r="BK322"/>
  <c r="BK318"/>
  <c r="BK316"/>
  <c r="J314"/>
  <c r="J310"/>
  <c r="J308"/>
  <c r="J304"/>
  <c r="BK300"/>
  <c r="J298"/>
  <c r="J296"/>
  <c r="J294"/>
  <c r="J292"/>
  <c r="BK288"/>
  <c r="BK282"/>
  <c r="BK280"/>
  <c r="BK276"/>
  <c r="J268"/>
  <c r="BK264"/>
  <c r="J262"/>
  <c r="BK260"/>
  <c r="J258"/>
  <c r="BK240"/>
  <c r="BK219"/>
  <c r="J216"/>
  <c r="J213"/>
  <c r="BK206"/>
  <c r="BK199"/>
  <c r="J196"/>
  <c r="BK187"/>
  <c r="BK180"/>
  <c r="J177"/>
  <c r="BK169"/>
  <c r="J166"/>
  <c r="J161"/>
  <c r="BK138"/>
  <c i="3" r="BK260"/>
  <c r="BK256"/>
  <c r="BK254"/>
  <c r="J250"/>
  <c r="BK248"/>
  <c r="BK246"/>
  <c r="J240"/>
  <c r="BK238"/>
  <c r="J226"/>
  <c r="BK213"/>
  <c r="J204"/>
  <c r="J195"/>
  <c r="BK191"/>
  <c r="BK188"/>
  <c r="BK179"/>
  <c r="BK167"/>
  <c r="BK158"/>
  <c r="J144"/>
  <c r="J139"/>
  <c r="J136"/>
  <c r="BK133"/>
  <c r="BK127"/>
  <c i="2" r="J244"/>
  <c r="J242"/>
  <c r="BK240"/>
  <c r="J238"/>
  <c r="BK236"/>
  <c r="J234"/>
  <c r="BK232"/>
  <c r="J228"/>
  <c r="J184"/>
  <c r="J178"/>
  <c r="J166"/>
  <c r="J163"/>
  <c r="J158"/>
  <c r="BK133"/>
  <c i="1" r="AS106"/>
  <c i="18" r="BK137"/>
  <c i="17" r="BK327"/>
  <c r="J319"/>
  <c r="J316"/>
  <c r="BK314"/>
  <c r="J310"/>
  <c r="J289"/>
  <c r="J244"/>
  <c r="J242"/>
  <c r="BK238"/>
  <c r="J231"/>
  <c i="16" r="BK169"/>
  <c r="BK153"/>
  <c r="BK136"/>
  <c i="15" r="BK203"/>
  <c r="BK192"/>
  <c r="J180"/>
  <c r="J176"/>
  <c r="BK166"/>
  <c r="BK156"/>
  <c r="J150"/>
  <c r="J142"/>
  <c r="BK140"/>
  <c i="14" r="BK241"/>
  <c r="J237"/>
  <c r="J235"/>
  <c r="BK220"/>
  <c r="J214"/>
  <c r="J212"/>
  <c r="J210"/>
  <c r="BK198"/>
  <c r="BK163"/>
  <c r="J159"/>
  <c i="13" r="BK207"/>
  <c r="BK187"/>
  <c r="BK179"/>
  <c r="BK169"/>
  <c r="BK165"/>
  <c r="BK163"/>
  <c r="BK145"/>
  <c r="BK125"/>
  <c r="J123"/>
  <c i="12" r="J211"/>
  <c r="J205"/>
  <c r="J199"/>
  <c r="J195"/>
  <c r="BK193"/>
  <c r="J185"/>
  <c r="J183"/>
  <c r="BK173"/>
  <c r="BK163"/>
  <c r="BK145"/>
  <c r="J139"/>
  <c i="11" r="J207"/>
  <c r="J202"/>
  <c r="J195"/>
  <c r="J158"/>
  <c r="BK148"/>
  <c i="10" r="BK173"/>
  <c r="J170"/>
  <c i="9" r="J185"/>
  <c r="J166"/>
  <c r="BK163"/>
  <c r="J149"/>
  <c i="8" r="BK140"/>
  <c r="J133"/>
  <c i="7" r="J251"/>
  <c r="J245"/>
  <c r="BK242"/>
  <c r="J239"/>
  <c r="J235"/>
  <c r="J217"/>
  <c r="J210"/>
  <c r="BK206"/>
  <c r="J199"/>
  <c r="BK196"/>
  <c r="BK190"/>
  <c r="BK178"/>
  <c r="J175"/>
  <c r="BK159"/>
  <c r="J153"/>
  <c r="J150"/>
  <c r="BK130"/>
  <c i="6" r="BK182"/>
  <c r="BK150"/>
  <c r="J144"/>
  <c r="BK138"/>
  <c r="J133"/>
  <c r="BK130"/>
  <c r="J125"/>
  <c i="5" r="J166"/>
  <c r="BK126"/>
  <c i="4" r="BK326"/>
  <c r="BK324"/>
  <c r="J284"/>
  <c r="J276"/>
  <c r="BK238"/>
  <c r="BK225"/>
  <c r="BK222"/>
  <c r="J199"/>
  <c r="BK196"/>
  <c r="J169"/>
  <c r="J163"/>
  <c r="J154"/>
  <c r="BK148"/>
  <c r="BK146"/>
  <c r="BK143"/>
  <c r="BK132"/>
  <c i="3" r="J242"/>
  <c r="BK236"/>
  <c r="J228"/>
  <c r="J207"/>
  <c r="BK204"/>
  <c r="BK176"/>
  <c r="BK173"/>
  <c r="J150"/>
  <c r="J141"/>
  <c i="2" r="BK216"/>
  <c r="BK214"/>
  <c r="BK212"/>
  <c r="BK199"/>
  <c r="BK184"/>
  <c r="BK178"/>
  <c r="BK155"/>
  <c r="BK152"/>
  <c r="J149"/>
  <c r="J138"/>
  <c r="J133"/>
  <c r="BK127"/>
  <c i="1" r="AS109"/>
  <c i="18" r="BK133"/>
  <c r="J124"/>
  <c i="17" r="J298"/>
  <c r="BK289"/>
  <c r="J253"/>
  <c r="J238"/>
  <c r="J217"/>
  <c r="J205"/>
  <c r="J203"/>
  <c r="J192"/>
  <c r="BK184"/>
  <c r="J143"/>
  <c r="J139"/>
  <c i="15" r="BK213"/>
  <c r="BK211"/>
  <c r="BK180"/>
  <c r="BK178"/>
  <c i="18" r="BK140"/>
  <c r="J131"/>
  <c r="J128"/>
  <c i="17" r="J306"/>
  <c r="J302"/>
  <c r="J294"/>
  <c r="BK282"/>
  <c r="J276"/>
  <c r="J269"/>
  <c r="J211"/>
  <c r="BK139"/>
  <c i="16" r="BK142"/>
  <c r="J130"/>
  <c r="BK127"/>
  <c i="15" r="J205"/>
  <c r="J172"/>
  <c r="BK170"/>
  <c r="J158"/>
  <c r="BK148"/>
  <c r="BK134"/>
  <c r="J130"/>
  <c i="14" r="J243"/>
  <c r="J241"/>
  <c r="J230"/>
  <c r="J220"/>
  <c r="J198"/>
  <c r="BK192"/>
  <c r="BK190"/>
  <c r="J161"/>
  <c r="J155"/>
  <c r="J150"/>
  <c r="J142"/>
  <c r="J136"/>
  <c r="J132"/>
  <c i="13" r="J215"/>
  <c r="J189"/>
  <c r="J179"/>
  <c r="J177"/>
  <c r="BK173"/>
  <c r="J171"/>
  <c r="BK167"/>
  <c r="J165"/>
  <c r="J161"/>
  <c r="BK149"/>
  <c r="BK143"/>
  <c r="BK137"/>
  <c r="BK133"/>
  <c i="12" r="BK213"/>
  <c r="BK209"/>
  <c r="BK207"/>
  <c r="BK205"/>
  <c r="BK203"/>
  <c r="BK199"/>
  <c r="J197"/>
  <c r="BK191"/>
  <c r="BK187"/>
  <c r="BK181"/>
  <c r="J179"/>
  <c r="J177"/>
  <c r="J173"/>
  <c r="BK165"/>
  <c r="J157"/>
  <c r="BK153"/>
  <c r="BK149"/>
  <c r="BK131"/>
  <c r="J125"/>
  <c i="11" r="J213"/>
  <c r="J210"/>
  <c r="BK202"/>
  <c r="J189"/>
  <c r="J186"/>
  <c r="BK164"/>
  <c r="BK151"/>
  <c i="10" r="BK179"/>
  <c r="BK132"/>
  <c i="9" r="J163"/>
  <c r="J153"/>
  <c r="BK151"/>
  <c r="BK137"/>
  <c i="7" r="J248"/>
  <c r="BK235"/>
  <c r="BK210"/>
  <c r="BK193"/>
  <c r="J187"/>
  <c r="J184"/>
  <c r="BK167"/>
  <c i="17" r="BK324"/>
  <c r="BK259"/>
  <c r="BK199"/>
  <c r="BK194"/>
  <c r="BK180"/>
  <c r="J169"/>
  <c r="BK155"/>
  <c r="BK135"/>
  <c i="16" r="BK166"/>
  <c r="J166"/>
  <c r="J163"/>
  <c r="J161"/>
  <c r="J159"/>
  <c r="BK151"/>
  <c r="J142"/>
  <c r="BK139"/>
  <c i="15" r="J211"/>
  <c r="BK200"/>
  <c r="BK188"/>
  <c r="J166"/>
  <c r="BK164"/>
  <c r="J162"/>
  <c r="J154"/>
  <c r="J152"/>
  <c r="J136"/>
  <c r="J132"/>
  <c r="J128"/>
  <c r="BK126"/>
  <c i="14" r="BK239"/>
  <c r="BK233"/>
  <c r="J228"/>
  <c r="BK218"/>
  <c r="BK214"/>
  <c r="BK212"/>
  <c r="J208"/>
  <c r="J204"/>
  <c r="J202"/>
  <c r="BK184"/>
  <c r="J180"/>
  <c r="BK174"/>
  <c r="BK134"/>
  <c r="BK132"/>
  <c i="13" r="BK215"/>
  <c r="BK193"/>
  <c r="J187"/>
  <c r="BK161"/>
  <c r="J155"/>
  <c i="12" r="J191"/>
  <c r="BK159"/>
  <c r="BK157"/>
  <c r="BK155"/>
  <c r="J151"/>
  <c r="J149"/>
  <c r="J145"/>
  <c r="BK143"/>
  <c r="BK139"/>
  <c r="J135"/>
  <c r="J129"/>
  <c r="BK125"/>
  <c i="11" r="BK217"/>
  <c r="BK210"/>
  <c r="BK205"/>
  <c r="J200"/>
  <c r="BK195"/>
  <c r="J192"/>
  <c r="BK183"/>
  <c r="J181"/>
  <c r="BK174"/>
  <c r="BK169"/>
  <c r="J164"/>
  <c r="BK158"/>
  <c r="J154"/>
  <c r="J151"/>
  <c r="J142"/>
  <c r="J139"/>
  <c i="9" r="BK223"/>
  <c r="J223"/>
  <c r="BK205"/>
  <c r="BK178"/>
  <c r="BK155"/>
  <c r="J147"/>
  <c r="BK143"/>
  <c r="BK141"/>
  <c r="J135"/>
  <c r="J133"/>
  <c i="8" r="J145"/>
  <c r="BK142"/>
  <c r="J131"/>
  <c r="J129"/>
  <c r="J126"/>
  <c i="7" r="J253"/>
  <c r="BK239"/>
  <c r="BK231"/>
  <c r="BK227"/>
  <c r="J223"/>
  <c r="J220"/>
  <c r="BK215"/>
  <c r="BK213"/>
  <c r="J206"/>
  <c r="BK181"/>
  <c r="BK153"/>
  <c r="J142"/>
  <c i="6" r="J188"/>
  <c r="J182"/>
  <c r="J176"/>
  <c r="BK160"/>
  <c r="J154"/>
  <c r="BK141"/>
  <c i="5" r="BK189"/>
  <c r="J183"/>
  <c r="BK170"/>
  <c r="BK163"/>
  <c r="BK160"/>
  <c r="BK149"/>
  <c r="BK143"/>
  <c r="J132"/>
  <c r="BK129"/>
  <c r="J129"/>
  <c i="4" r="BK306"/>
  <c r="BK296"/>
  <c r="BK294"/>
  <c r="BK274"/>
  <c r="J270"/>
  <c r="BK268"/>
  <c r="J266"/>
  <c r="J264"/>
  <c r="J260"/>
  <c r="BK254"/>
  <c r="BK252"/>
  <c r="BK250"/>
  <c r="J246"/>
  <c r="BK242"/>
  <c r="J238"/>
  <c r="J234"/>
  <c r="BK216"/>
  <c r="BK209"/>
  <c r="BK203"/>
  <c r="J190"/>
  <c r="BK177"/>
  <c r="J151"/>
  <c r="J143"/>
  <c r="J135"/>
  <c r="BK129"/>
  <c i="3" r="BK262"/>
  <c r="J256"/>
  <c r="J248"/>
  <c r="J244"/>
  <c r="BK242"/>
  <c r="BK234"/>
  <c r="BK230"/>
  <c r="J223"/>
  <c r="J210"/>
  <c r="BK201"/>
  <c r="J198"/>
  <c r="BK193"/>
  <c r="BK185"/>
  <c r="BK182"/>
  <c r="J164"/>
  <c r="J161"/>
  <c r="J155"/>
  <c r="BK141"/>
  <c r="J130"/>
  <c i="2" r="J232"/>
  <c r="BK230"/>
  <c r="BK226"/>
  <c r="J222"/>
  <c r="J212"/>
  <c r="J201"/>
  <c r="J197"/>
  <c r="BK194"/>
  <c r="J190"/>
  <c r="BK187"/>
  <c r="BK181"/>
  <c r="BK176"/>
  <c r="J174"/>
  <c r="J171"/>
  <c r="BK160"/>
  <c r="BK158"/>
  <c r="BK149"/>
  <c r="J146"/>
  <c r="BK143"/>
  <c r="BK138"/>
  <c r="BK130"/>
  <c i="1" r="AS95"/>
  <c i="17" r="BK342"/>
  <c r="J338"/>
  <c r="BK310"/>
  <c r="BK302"/>
  <c r="BK253"/>
  <c r="BK242"/>
  <c r="J219"/>
  <c r="BK217"/>
  <c r="BK211"/>
  <c r="J165"/>
  <c r="BK147"/>
  <c i="16" r="J169"/>
  <c i="15" r="J209"/>
  <c r="J207"/>
  <c r="J203"/>
  <c r="BK198"/>
  <c r="BK184"/>
  <c r="BK174"/>
  <c r="BK160"/>
  <c r="BK158"/>
  <c r="J146"/>
  <c r="BK144"/>
  <c i="14" r="BK247"/>
  <c r="J247"/>
  <c r="J245"/>
  <c r="BK237"/>
  <c r="BK206"/>
  <c r="J194"/>
  <c r="J182"/>
  <c r="BK153"/>
  <c r="J148"/>
  <c r="BK144"/>
  <c r="J138"/>
  <c r="J134"/>
  <c i="13" r="J213"/>
  <c r="BK197"/>
  <c r="BK195"/>
  <c r="J191"/>
  <c r="BK181"/>
  <c r="BK151"/>
  <c r="J137"/>
  <c i="12" r="J175"/>
  <c r="BK161"/>
  <c r="J159"/>
  <c r="BK147"/>
  <c r="BK127"/>
  <c i="11" r="BK220"/>
  <c r="J220"/>
  <c r="BK213"/>
  <c r="J205"/>
  <c r="BK186"/>
  <c r="J145"/>
  <c r="BK139"/>
  <c i="10" r="J179"/>
  <c r="BK142"/>
  <c r="J139"/>
  <c r="J136"/>
  <c r="J132"/>
  <c i="9" r="BK166"/>
  <c r="BK159"/>
  <c r="J159"/>
  <c r="BK157"/>
  <c r="J157"/>
  <c r="J155"/>
  <c r="BK153"/>
  <c r="J151"/>
  <c r="BK145"/>
  <c r="J141"/>
  <c r="BK139"/>
  <c i="8" r="J140"/>
  <c r="J137"/>
  <c r="J135"/>
  <c r="BK126"/>
  <c i="7" r="BK253"/>
  <c i="18" r="J145"/>
  <c r="BK131"/>
  <c r="BK128"/>
  <c r="J126"/>
  <c i="17" r="BK335"/>
  <c r="J331"/>
  <c r="J327"/>
  <c r="BK319"/>
  <c r="J255"/>
  <c r="J234"/>
  <c r="BK205"/>
  <c r="J194"/>
  <c r="BK188"/>
  <c i="15" r="BK196"/>
  <c r="BK194"/>
  <c r="J190"/>
  <c r="J188"/>
  <c r="J164"/>
  <c r="J160"/>
  <c r="BK136"/>
  <c i="14" r="BK243"/>
  <c r="J233"/>
  <c r="BK228"/>
  <c r="BK216"/>
  <c r="J196"/>
  <c r="BK169"/>
  <c r="J167"/>
  <c r="J165"/>
  <c r="BK157"/>
  <c r="BK150"/>
  <c r="J144"/>
  <c r="BK142"/>
  <c r="BK140"/>
  <c r="J130"/>
  <c r="J128"/>
  <c i="13" r="BK211"/>
  <c r="BK209"/>
  <c r="BK205"/>
  <c r="J201"/>
  <c r="J197"/>
  <c r="BK191"/>
  <c r="BK183"/>
  <c r="J173"/>
  <c r="J167"/>
  <c r="J149"/>
  <c r="J141"/>
  <c r="BK135"/>
  <c r="BK131"/>
  <c r="J127"/>
  <c i="12" r="BK197"/>
  <c r="J189"/>
  <c r="J181"/>
  <c r="J171"/>
  <c r="J169"/>
  <c r="BK167"/>
  <c r="J143"/>
  <c r="BK141"/>
  <c r="J137"/>
  <c r="BK133"/>
  <c r="BK129"/>
  <c i="11" r="BK142"/>
  <c r="J131"/>
  <c i="10" r="BK157"/>
  <c r="J153"/>
  <c r="BK146"/>
  <c r="J142"/>
  <c i="9" r="J205"/>
  <c r="BK189"/>
  <c r="BK149"/>
  <c r="BK133"/>
  <c i="7" r="BK251"/>
  <c r="J227"/>
  <c r="BK202"/>
  <c r="J178"/>
  <c i="6" r="BK171"/>
  <c r="J147"/>
  <c r="BK144"/>
  <c r="J141"/>
  <c i="5" r="J196"/>
  <c r="J189"/>
  <c r="BK173"/>
  <c r="J170"/>
  <c r="BK155"/>
  <c i="4" r="J320"/>
  <c r="BK312"/>
  <c r="BK310"/>
  <c r="BK302"/>
  <c r="BK286"/>
  <c r="J282"/>
  <c r="BK278"/>
  <c r="J272"/>
  <c r="BK256"/>
  <c r="J240"/>
  <c r="BK190"/>
  <c r="BK183"/>
  <c r="J174"/>
  <c r="J132"/>
  <c i="3" r="J266"/>
  <c r="J252"/>
  <c r="BK232"/>
  <c r="BK223"/>
  <c r="J219"/>
  <c r="J217"/>
  <c r="BK207"/>
  <c r="BK198"/>
  <c r="J193"/>
  <c r="J179"/>
  <c r="BK170"/>
  <c r="J158"/>
  <c r="J152"/>
  <c r="J147"/>
  <c i="2" r="J240"/>
  <c r="BK228"/>
  <c r="J226"/>
  <c r="BK222"/>
  <c r="J220"/>
  <c r="J218"/>
  <c r="J216"/>
  <c r="BK210"/>
  <c r="BK201"/>
  <c r="J199"/>
  <c r="J194"/>
  <c r="BK163"/>
  <c r="BK146"/>
  <c i="1" r="AS112"/>
  <c i="18" r="J143"/>
  <c r="BK135"/>
  <c r="BK126"/>
  <c i="17" r="J324"/>
  <c r="BK306"/>
  <c r="J278"/>
  <c r="BK276"/>
  <c r="BK269"/>
  <c r="J259"/>
  <c r="J225"/>
  <c r="BK172"/>
  <c r="BK149"/>
  <c i="16" r="BK163"/>
  <c i="15" r="J200"/>
  <c r="BK190"/>
  <c r="J186"/>
  <c r="J178"/>
  <c r="BK172"/>
  <c r="BK154"/>
  <c r="BK146"/>
  <c r="J144"/>
  <c r="BK142"/>
  <c r="J138"/>
  <c r="BK132"/>
  <c r="J126"/>
  <c i="14" r="J239"/>
  <c r="J226"/>
  <c r="J218"/>
  <c r="BK208"/>
  <c r="J206"/>
  <c r="J200"/>
  <c r="J190"/>
  <c r="BK188"/>
  <c r="J186"/>
  <c r="BK165"/>
  <c r="J140"/>
  <c r="BK138"/>
  <c r="BK130"/>
  <c i="13" r="J207"/>
  <c r="BK203"/>
  <c r="J195"/>
  <c r="J183"/>
  <c r="BK175"/>
  <c r="BK171"/>
  <c r="J169"/>
  <c r="J159"/>
  <c r="J157"/>
  <c r="J153"/>
  <c r="J139"/>
  <c r="J135"/>
  <c r="J129"/>
  <c r="BK123"/>
  <c i="12" r="BK201"/>
  <c r="J187"/>
  <c r="BK185"/>
  <c r="BK179"/>
  <c r="BK175"/>
  <c r="BK171"/>
  <c r="J167"/>
  <c r="J163"/>
  <c r="J155"/>
  <c r="J153"/>
  <c r="J147"/>
  <c r="J141"/>
  <c r="BK137"/>
  <c r="J133"/>
  <c i="11" r="J217"/>
  <c r="BK200"/>
  <c r="BK192"/>
  <c r="BK189"/>
  <c r="J183"/>
  <c r="BK179"/>
  <c r="BK154"/>
  <c r="J148"/>
  <c r="BK131"/>
  <c i="10" r="BK165"/>
  <c r="BK160"/>
  <c r="J155"/>
  <c r="BK129"/>
  <c i="9" r="BK216"/>
  <c r="J189"/>
  <c r="BK185"/>
  <c r="J145"/>
  <c r="J137"/>
  <c r="BK131"/>
  <c r="J129"/>
  <c r="J127"/>
  <c i="8" r="BK145"/>
  <c r="BK137"/>
  <c r="BK135"/>
  <c r="BK131"/>
  <c r="BK129"/>
  <c i="7" r="BK223"/>
  <c r="J213"/>
  <c r="BK199"/>
  <c r="J196"/>
  <c r="J190"/>
  <c r="BK184"/>
  <c r="J181"/>
  <c r="BK175"/>
  <c r="BK172"/>
  <c r="J167"/>
  <c r="J155"/>
  <c r="BK150"/>
  <c r="BK139"/>
  <c i="6" r="J171"/>
  <c r="BK165"/>
  <c r="J157"/>
  <c r="J150"/>
  <c r="J138"/>
  <c r="J127"/>
  <c r="BK125"/>
  <c i="5" r="BK196"/>
  <c r="BK183"/>
  <c r="J176"/>
  <c r="J149"/>
  <c r="J143"/>
  <c i="4" r="J326"/>
  <c r="J316"/>
  <c r="BK314"/>
  <c r="J312"/>
  <c r="J306"/>
  <c r="J302"/>
  <c r="J300"/>
  <c r="BK298"/>
  <c r="BK292"/>
  <c r="J290"/>
  <c r="J286"/>
  <c r="BK284"/>
  <c r="J280"/>
  <c r="BK272"/>
  <c r="BK266"/>
  <c r="BK262"/>
  <c r="BK258"/>
  <c r="J254"/>
  <c r="J250"/>
  <c r="BK248"/>
  <c r="BK246"/>
  <c r="BK244"/>
  <c r="J236"/>
  <c r="J232"/>
  <c r="J230"/>
  <c r="BK227"/>
  <c r="J225"/>
  <c r="J222"/>
  <c r="J219"/>
  <c r="J206"/>
  <c r="J203"/>
  <c r="BK193"/>
  <c r="J183"/>
  <c r="J180"/>
  <c r="J171"/>
  <c r="BK166"/>
  <c r="BK163"/>
  <c r="BK154"/>
  <c r="J148"/>
  <c r="J138"/>
  <c r="BK135"/>
  <c r="J129"/>
  <c i="3" r="BK266"/>
  <c r="J264"/>
  <c r="J258"/>
  <c r="BK250"/>
  <c r="BK244"/>
  <c r="J238"/>
  <c r="J232"/>
  <c r="BK228"/>
  <c r="BK226"/>
  <c r="BK219"/>
  <c r="BK217"/>
  <c r="J201"/>
  <c r="BK195"/>
  <c r="J191"/>
  <c r="J188"/>
  <c r="J185"/>
  <c r="J167"/>
  <c r="BK164"/>
  <c r="BK155"/>
  <c r="BK150"/>
  <c r="BK144"/>
  <c r="BK139"/>
  <c r="BK136"/>
  <c r="J133"/>
  <c i="2" r="BK242"/>
  <c r="BK224"/>
  <c r="BK218"/>
  <c r="J210"/>
  <c r="BK207"/>
  <c r="BK197"/>
  <c r="J187"/>
  <c r="J181"/>
  <c r="J176"/>
  <c r="BK174"/>
  <c r="BK166"/>
  <c r="J160"/>
  <c r="J155"/>
  <c r="J152"/>
  <c r="BK135"/>
  <c r="J130"/>
  <c r="J127"/>
  <c i="1" r="AS103"/>
  <c i="18" r="J140"/>
  <c i="17" r="BK321"/>
  <c r="BK294"/>
  <c r="J282"/>
  <c r="J274"/>
  <c r="J261"/>
  <c r="BK255"/>
  <c r="BK248"/>
  <c r="BK234"/>
  <c r="BK231"/>
  <c r="BK219"/>
  <c r="J199"/>
  <c r="J176"/>
  <c i="16" r="J151"/>
  <c r="J139"/>
  <c r="J136"/>
  <c r="J133"/>
  <c r="BK130"/>
  <c i="15" r="J215"/>
  <c r="BK209"/>
  <c r="J198"/>
  <c r="J196"/>
  <c r="J192"/>
  <c r="BK186"/>
  <c r="BK162"/>
  <c i="18" r="BK145"/>
  <c i="17" r="BK261"/>
  <c r="J248"/>
  <c r="BK244"/>
  <c r="BK227"/>
  <c r="J184"/>
  <c r="BK176"/>
  <c i="16" r="BK159"/>
  <c r="BK148"/>
  <c r="J127"/>
  <c i="15" r="BK205"/>
  <c r="J184"/>
  <c r="J174"/>
  <c r="J170"/>
  <c r="J168"/>
  <c r="J140"/>
  <c i="14" r="BK245"/>
  <c r="BK235"/>
  <c r="BK230"/>
  <c r="BK226"/>
  <c r="J222"/>
  <c r="BK202"/>
  <c r="BK196"/>
  <c r="J188"/>
  <c r="J184"/>
  <c r="J169"/>
  <c r="BK148"/>
  <c r="J146"/>
  <c i="13" r="BK159"/>
  <c r="BK155"/>
  <c r="J151"/>
  <c r="J147"/>
  <c i="12" r="BK211"/>
  <c r="J209"/>
  <c r="J207"/>
  <c r="J201"/>
  <c r="BK183"/>
  <c r="J161"/>
  <c r="BK151"/>
  <c r="BK135"/>
  <c r="J131"/>
  <c i="11" r="BK181"/>
  <c r="J179"/>
  <c r="J177"/>
  <c r="J174"/>
  <c r="J169"/>
  <c i="10" r="BK170"/>
  <c r="J165"/>
  <c r="J160"/>
  <c r="J157"/>
  <c r="BK153"/>
  <c r="J149"/>
  <c r="BK139"/>
  <c i="9" r="J178"/>
  <c r="BK161"/>
  <c r="J143"/>
  <c r="J139"/>
  <c r="J131"/>
  <c r="BK129"/>
  <c i="8" r="BK133"/>
  <c i="7" r="BK245"/>
  <c r="J231"/>
  <c r="BK217"/>
  <c r="J202"/>
  <c r="J193"/>
  <c r="BK187"/>
  <c r="J159"/>
  <c r="BK155"/>
  <c r="BK142"/>
  <c r="J139"/>
  <c i="6" r="BK188"/>
  <c r="BK186"/>
  <c r="J160"/>
  <c r="BK157"/>
  <c i="5" r="BK192"/>
  <c r="J152"/>
  <c r="BK146"/>
  <c i="4" r="J322"/>
  <c r="BK320"/>
  <c r="J318"/>
  <c r="BK308"/>
  <c r="BK304"/>
  <c r="BK290"/>
  <c r="J288"/>
  <c r="J278"/>
  <c r="J274"/>
  <c r="BK270"/>
  <c r="J256"/>
  <c r="J252"/>
  <c r="J248"/>
  <c r="J244"/>
  <c r="J242"/>
  <c r="BK236"/>
  <c r="BK234"/>
  <c r="BK232"/>
  <c r="BK230"/>
  <c r="J227"/>
  <c r="BK213"/>
  <c r="J209"/>
  <c r="J193"/>
  <c r="J187"/>
  <c r="BK174"/>
  <c r="BK171"/>
  <c r="BK161"/>
  <c r="BK151"/>
  <c r="J146"/>
  <c i="3" r="BK264"/>
  <c r="J262"/>
  <c r="J260"/>
  <c r="BK258"/>
  <c r="J254"/>
  <c r="BK252"/>
  <c r="J246"/>
  <c r="BK240"/>
  <c r="J236"/>
  <c r="J234"/>
  <c r="J230"/>
  <c r="J213"/>
  <c r="BK210"/>
  <c r="J182"/>
  <c r="J176"/>
  <c r="J173"/>
  <c r="J170"/>
  <c r="BK161"/>
  <c r="BK152"/>
  <c r="BK147"/>
  <c r="BK130"/>
  <c r="J127"/>
  <c i="2" r="BK244"/>
  <c r="BK238"/>
  <c r="J236"/>
  <c r="BK234"/>
  <c r="J230"/>
  <c r="J224"/>
  <c r="BK220"/>
  <c r="J214"/>
  <c r="J207"/>
  <c r="BK190"/>
  <c r="BK171"/>
  <c r="J143"/>
  <c r="J135"/>
  <c i="1" r="AS100"/>
  <c i="17" r="J342"/>
  <c r="BK338"/>
  <c r="J335"/>
  <c r="BK331"/>
  <c i="18" r="BK143"/>
  <c i="17" r="J286"/>
  <c r="BK278"/>
  <c r="J227"/>
  <c r="BK225"/>
  <c r="BK192"/>
  <c r="J188"/>
  <c r="J180"/>
  <c r="J158"/>
  <c r="J155"/>
  <c r="J149"/>
  <c r="BK143"/>
  <c i="16" r="BK161"/>
  <c r="J153"/>
  <c r="J148"/>
  <c r="BK133"/>
  <c i="15" r="BK207"/>
  <c r="BK182"/>
  <c r="BK152"/>
  <c r="J148"/>
  <c i="14" r="J224"/>
  <c r="J192"/>
  <c r="BK186"/>
  <c r="BK182"/>
  <c r="BK180"/>
  <c r="BK167"/>
  <c r="J157"/>
  <c r="BK155"/>
  <c r="BK146"/>
  <c r="BK128"/>
  <c i="13" r="J217"/>
  <c r="J211"/>
  <c r="J209"/>
  <c r="J205"/>
  <c r="BK201"/>
  <c r="BK199"/>
  <c r="BK189"/>
  <c r="BK185"/>
  <c r="BK147"/>
  <c r="J145"/>
  <c r="J143"/>
  <c r="BK141"/>
  <c r="BK129"/>
  <c r="BK127"/>
  <c r="J125"/>
  <c i="12" l="1" r="R124"/>
  <c r="R123"/>
  <c r="R122"/>
  <c i="13" r="T122"/>
  <c r="T121"/>
  <c i="14" r="P179"/>
  <c i="18" r="P142"/>
  <c i="17" r="T134"/>
  <c r="T233"/>
  <c i="18" r="BK130"/>
  <c r="J130"/>
  <c r="J99"/>
  <c i="2" r="R126"/>
  <c r="R125"/>
  <c i="3" r="T126"/>
  <c r="T125"/>
  <c i="4" r="BK229"/>
  <c r="J229"/>
  <c r="J104"/>
  <c i="6" r="R153"/>
  <c i="7" r="R166"/>
  <c r="BK238"/>
  <c r="J238"/>
  <c r="J105"/>
  <c i="8" r="R125"/>
  <c i="10" r="P135"/>
  <c i="11" r="T130"/>
  <c r="R188"/>
  <c r="T209"/>
  <c i="13" r="P122"/>
  <c r="P121"/>
  <c i="1" r="AU111"/>
  <c i="14" r="R127"/>
  <c r="P152"/>
  <c r="T232"/>
  <c i="15" r="BK125"/>
  <c r="J125"/>
  <c r="J100"/>
  <c r="R202"/>
  <c i="16" r="BK126"/>
  <c r="J126"/>
  <c r="J100"/>
  <c r="BK165"/>
  <c r="J165"/>
  <c r="J102"/>
  <c i="17" r="BK164"/>
  <c r="J164"/>
  <c r="J101"/>
  <c r="P233"/>
  <c r="BK326"/>
  <c r="J326"/>
  <c r="J109"/>
  <c r="R337"/>
  <c i="18" r="BK142"/>
  <c r="J142"/>
  <c r="J101"/>
  <c i="15" r="R125"/>
  <c r="R124"/>
  <c r="R123"/>
  <c i="16" r="BK132"/>
  <c r="J132"/>
  <c r="J101"/>
  <c i="17" r="R198"/>
  <c i="18" r="T130"/>
  <c i="2" r="BK126"/>
  <c r="J126"/>
  <c r="J100"/>
  <c r="R209"/>
  <c i="3" r="BK126"/>
  <c r="J126"/>
  <c r="J100"/>
  <c r="P225"/>
  <c i="4" r="T128"/>
  <c r="T127"/>
  <c r="BK212"/>
  <c r="J212"/>
  <c r="J103"/>
  <c r="T212"/>
  <c r="T211"/>
  <c i="6" r="BK129"/>
  <c r="J129"/>
  <c r="J100"/>
  <c r="T129"/>
  <c r="T124"/>
  <c r="T123"/>
  <c i="7" r="BK129"/>
  <c r="P129"/>
  <c r="T219"/>
  <c i="8" r="T125"/>
  <c i="9" r="T188"/>
  <c i="10" r="BK135"/>
  <c r="J135"/>
  <c r="J101"/>
  <c i="11" r="BK130"/>
  <c i="12" r="BK124"/>
  <c r="J124"/>
  <c r="J100"/>
  <c i="13" r="R122"/>
  <c r="R121"/>
  <c i="14" r="R152"/>
  <c r="P232"/>
  <c i="16" r="R132"/>
  <c i="17" r="R134"/>
  <c r="R164"/>
  <c r="P273"/>
  <c r="T297"/>
  <c r="T337"/>
  <c i="18" r="BK123"/>
  <c r="J123"/>
  <c r="J98"/>
  <c r="P123"/>
  <c r="R123"/>
  <c r="T123"/>
  <c r="R130"/>
  <c i="2" r="T126"/>
  <c r="T125"/>
  <c i="3" r="P126"/>
  <c r="P125"/>
  <c r="P124"/>
  <c i="1" r="AU97"/>
  <c i="3" r="R225"/>
  <c i="4" r="R128"/>
  <c r="R127"/>
  <c r="P212"/>
  <c r="P211"/>
  <c r="R212"/>
  <c r="R211"/>
  <c i="5" r="R125"/>
  <c r="R124"/>
  <c r="R123"/>
  <c i="6" r="T153"/>
  <c i="7" r="T166"/>
  <c r="R238"/>
  <c r="R237"/>
  <c i="8" r="BK139"/>
  <c r="J139"/>
  <c r="J101"/>
  <c i="9" r="BK165"/>
  <c r="J165"/>
  <c r="J101"/>
  <c r="R165"/>
  <c i="10" r="BK128"/>
  <c r="T135"/>
  <c i="11" r="BK147"/>
  <c r="J147"/>
  <c r="J101"/>
  <c r="P188"/>
  <c i="14" r="R179"/>
  <c i="17" r="P134"/>
  <c r="T164"/>
  <c r="BK273"/>
  <c r="J273"/>
  <c r="J104"/>
  <c r="BK297"/>
  <c r="J297"/>
  <c r="J108"/>
  <c r="P326"/>
  <c i="9" r="BK126"/>
  <c r="J126"/>
  <c r="J100"/>
  <c r="R188"/>
  <c i="10" r="P128"/>
  <c r="T145"/>
  <c i="11" r="P147"/>
  <c r="BK199"/>
  <c r="J199"/>
  <c r="J103"/>
  <c r="P209"/>
  <c r="BK216"/>
  <c r="BK215"/>
  <c r="J215"/>
  <c r="J105"/>
  <c i="12" r="P124"/>
  <c r="P123"/>
  <c r="P122"/>
  <c i="1" r="AU110"/>
  <c i="14" r="T179"/>
  <c i="15" r="P202"/>
  <c i="17" r="BK233"/>
  <c r="J233"/>
  <c r="J103"/>
  <c i="18" r="R142"/>
  <c i="2" r="T209"/>
  <c i="3" r="BK225"/>
  <c r="J225"/>
  <c r="J102"/>
  <c i="4" r="P229"/>
  <c i="5" r="T125"/>
  <c r="T124"/>
  <c r="T123"/>
  <c i="6" r="P153"/>
  <c i="7" r="T129"/>
  <c r="T128"/>
  <c r="R219"/>
  <c r="P238"/>
  <c r="P237"/>
  <c i="8" r="P125"/>
  <c r="R139"/>
  <c i="9" r="BK188"/>
  <c r="J188"/>
  <c r="J102"/>
  <c i="10" r="T128"/>
  <c r="T127"/>
  <c r="T126"/>
  <c r="R145"/>
  <c i="11" r="T147"/>
  <c r="P199"/>
  <c r="R209"/>
  <c r="P216"/>
  <c r="P215"/>
  <c i="12" r="T124"/>
  <c r="T123"/>
  <c r="T122"/>
  <c i="14" r="BK152"/>
  <c r="J152"/>
  <c r="J101"/>
  <c r="R232"/>
  <c i="15" r="T125"/>
  <c i="16" r="R126"/>
  <c r="T165"/>
  <c i="7" r="R129"/>
  <c r="R128"/>
  <c r="R127"/>
  <c r="BK219"/>
  <c r="J219"/>
  <c r="J102"/>
  <c i="9" r="R126"/>
  <c r="R125"/>
  <c r="R124"/>
  <c r="P165"/>
  <c i="10" r="R135"/>
  <c i="11" r="R147"/>
  <c r="T199"/>
  <c r="T216"/>
  <c r="T215"/>
  <c i="14" r="T127"/>
  <c r="BK232"/>
  <c r="J232"/>
  <c r="J103"/>
  <c i="15" r="T202"/>
  <c i="16" r="T132"/>
  <c i="17" r="P164"/>
  <c r="R233"/>
  <c r="R326"/>
  <c i="18" r="P130"/>
  <c i="15" r="BK202"/>
  <c r="J202"/>
  <c r="J101"/>
  <c i="16" r="P126"/>
  <c r="R165"/>
  <c i="17" r="P198"/>
  <c r="R273"/>
  <c r="R297"/>
  <c r="R296"/>
  <c r="BK337"/>
  <c r="J337"/>
  <c r="J110"/>
  <c i="2" r="BK209"/>
  <c r="J209"/>
  <c r="J102"/>
  <c i="3" r="R126"/>
  <c r="R125"/>
  <c r="R124"/>
  <c i="4" r="P128"/>
  <c r="P127"/>
  <c r="P126"/>
  <c i="1" r="AU98"/>
  <c i="4" r="R229"/>
  <c i="5" r="P125"/>
  <c r="P124"/>
  <c r="P123"/>
  <c i="1" r="AU99"/>
  <c i="6" r="P129"/>
  <c r="P124"/>
  <c r="P123"/>
  <c i="1" r="AU101"/>
  <c i="6" r="R129"/>
  <c r="R124"/>
  <c r="R123"/>
  <c i="7" r="P166"/>
  <c r="T238"/>
  <c r="T237"/>
  <c i="8" r="P139"/>
  <c i="9" r="T126"/>
  <c r="T125"/>
  <c r="T124"/>
  <c r="T165"/>
  <c i="10" r="R128"/>
  <c r="R127"/>
  <c r="R126"/>
  <c r="P145"/>
  <c i="11" r="R130"/>
  <c r="T188"/>
  <c r="BK209"/>
  <c r="J209"/>
  <c r="J104"/>
  <c r="R216"/>
  <c r="R215"/>
  <c i="13" r="BK122"/>
  <c r="BK121"/>
  <c r="J121"/>
  <c i="14" r="BK127"/>
  <c r="BK179"/>
  <c r="J179"/>
  <c r="J102"/>
  <c i="16" r="P132"/>
  <c i="17" r="T198"/>
  <c r="T326"/>
  <c i="2" r="P126"/>
  <c r="P125"/>
  <c r="P124"/>
  <c i="1" r="AU96"/>
  <c i="2" r="P209"/>
  <c i="3" r="T225"/>
  <c i="4" r="BK128"/>
  <c r="J128"/>
  <c r="J100"/>
  <c r="T229"/>
  <c i="5" r="BK125"/>
  <c r="J125"/>
  <c r="J100"/>
  <c i="6" r="BK153"/>
  <c r="J153"/>
  <c r="J101"/>
  <c i="7" r="BK166"/>
  <c r="J166"/>
  <c r="J101"/>
  <c r="P219"/>
  <c i="8" r="BK125"/>
  <c r="J125"/>
  <c r="J100"/>
  <c r="T139"/>
  <c i="9" r="P126"/>
  <c r="P125"/>
  <c r="P124"/>
  <c i="1" r="AU105"/>
  <c i="9" r="P188"/>
  <c i="10" r="BK145"/>
  <c r="J145"/>
  <c r="J102"/>
  <c i="11" r="P130"/>
  <c r="P129"/>
  <c r="P128"/>
  <c i="1" r="AU108"/>
  <c i="11" r="BK188"/>
  <c r="J188"/>
  <c r="J102"/>
  <c r="R199"/>
  <c i="14" r="P127"/>
  <c r="P126"/>
  <c r="P125"/>
  <c i="1" r="AU113"/>
  <c i="14" r="T152"/>
  <c i="15" r="P125"/>
  <c r="P124"/>
  <c r="P123"/>
  <c i="1" r="AU114"/>
  <c i="16" r="T126"/>
  <c r="T125"/>
  <c r="T124"/>
  <c r="P165"/>
  <c i="17" r="BK134"/>
  <c r="J134"/>
  <c r="J100"/>
  <c r="BK198"/>
  <c r="J198"/>
  <c r="J102"/>
  <c r="T273"/>
  <c r="P297"/>
  <c r="P296"/>
  <c r="P337"/>
  <c i="18" r="T142"/>
  <c i="13" r="BE131"/>
  <c r="BE139"/>
  <c r="BE161"/>
  <c r="BE163"/>
  <c r="BE165"/>
  <c r="BE193"/>
  <c r="BE195"/>
  <c i="14" r="BE138"/>
  <c r="BE140"/>
  <c r="BE153"/>
  <c r="BE165"/>
  <c r="BE220"/>
  <c i="15" r="BE174"/>
  <c i="17" r="BE135"/>
  <c r="BE248"/>
  <c r="BE255"/>
  <c r="BE327"/>
  <c i="18" r="BE143"/>
  <c i="2" r="BE187"/>
  <c r="BE199"/>
  <c r="BE218"/>
  <c r="BE222"/>
  <c r="BE228"/>
  <c r="BK206"/>
  <c r="J206"/>
  <c r="J101"/>
  <c i="3" r="F94"/>
  <c r="BE136"/>
  <c r="BE144"/>
  <c r="BE150"/>
  <c r="BE207"/>
  <c r="BE226"/>
  <c r="BE238"/>
  <c r="BE254"/>
  <c i="4" r="BE180"/>
  <c r="BE190"/>
  <c r="BE199"/>
  <c r="BE209"/>
  <c r="BE219"/>
  <c r="BE246"/>
  <c r="BE248"/>
  <c r="BE258"/>
  <c r="BE268"/>
  <c r="BE276"/>
  <c r="BE280"/>
  <c r="BE286"/>
  <c r="BE292"/>
  <c r="BE298"/>
  <c r="BE306"/>
  <c r="BE326"/>
  <c i="5" r="E85"/>
  <c r="F94"/>
  <c r="BE149"/>
  <c r="BE152"/>
  <c r="BE196"/>
  <c r="BK195"/>
  <c r="J195"/>
  <c r="J101"/>
  <c i="6" r="J117"/>
  <c r="BE130"/>
  <c i="7" r="BE130"/>
  <c r="BE153"/>
  <c r="BE190"/>
  <c r="BE223"/>
  <c r="BE227"/>
  <c r="BE248"/>
  <c i="8" r="F94"/>
  <c i="10" r="BE136"/>
  <c r="BE146"/>
  <c i="12" r="J91"/>
  <c r="BE137"/>
  <c r="BE139"/>
  <c r="BE145"/>
  <c r="BE147"/>
  <c r="BE175"/>
  <c r="BE177"/>
  <c r="BE195"/>
  <c r="BE197"/>
  <c r="BE203"/>
  <c i="13" r="BE125"/>
  <c r="BE149"/>
  <c r="BE187"/>
  <c r="BE199"/>
  <c r="BE201"/>
  <c i="14" r="E85"/>
  <c r="BE130"/>
  <c r="BE134"/>
  <c r="BE142"/>
  <c i="15" r="E111"/>
  <c r="BE126"/>
  <c r="BE128"/>
  <c r="BE130"/>
  <c r="BE136"/>
  <c r="BE162"/>
  <c r="BE164"/>
  <c r="BE176"/>
  <c r="BE178"/>
  <c i="16" r="J91"/>
  <c r="BE133"/>
  <c r="BE139"/>
  <c r="BE163"/>
  <c i="17" r="BE238"/>
  <c r="BE302"/>
  <c i="18" r="BE126"/>
  <c i="15" r="BE203"/>
  <c i="16" r="BE153"/>
  <c r="BE159"/>
  <c i="17" r="BE194"/>
  <c r="BE244"/>
  <c r="BE314"/>
  <c r="BE316"/>
  <c r="BE319"/>
  <c r="BE324"/>
  <c i="18" r="BE145"/>
  <c i="2" r="BE138"/>
  <c r="BE155"/>
  <c r="BE160"/>
  <c r="BE174"/>
  <c r="BE194"/>
  <c r="BE212"/>
  <c r="BE214"/>
  <c i="3" r="E85"/>
  <c r="J118"/>
  <c r="BE127"/>
  <c r="BE130"/>
  <c r="BE133"/>
  <c r="BE147"/>
  <c r="BE152"/>
  <c r="BE173"/>
  <c r="BE182"/>
  <c r="BE191"/>
  <c r="BE236"/>
  <c r="BE242"/>
  <c r="BE246"/>
  <c r="BE248"/>
  <c r="BE256"/>
  <c r="BE262"/>
  <c i="4" r="BE138"/>
  <c r="BE146"/>
  <c r="BE154"/>
  <c r="BE163"/>
  <c r="BE177"/>
  <c r="BE213"/>
  <c r="BE216"/>
  <c r="BE238"/>
  <c r="BE242"/>
  <c r="BE252"/>
  <c r="BE274"/>
  <c r="BE282"/>
  <c r="BE296"/>
  <c r="BE304"/>
  <c r="BE310"/>
  <c r="BE316"/>
  <c r="BE318"/>
  <c r="BE320"/>
  <c r="BE324"/>
  <c i="5" r="BE176"/>
  <c i="6" r="E85"/>
  <c r="F120"/>
  <c r="BE127"/>
  <c r="BE138"/>
  <c r="BE141"/>
  <c r="BE171"/>
  <c r="BE176"/>
  <c r="BE182"/>
  <c i="7" r="BE139"/>
  <c r="BE142"/>
  <c r="BE187"/>
  <c r="BE215"/>
  <c r="BE217"/>
  <c r="BE220"/>
  <c i="8" r="J117"/>
  <c i="9" r="BE141"/>
  <c r="BE149"/>
  <c r="BE161"/>
  <c r="BE178"/>
  <c i="10" r="F94"/>
  <c r="BE132"/>
  <c r="BE139"/>
  <c r="BE149"/>
  <c r="BE153"/>
  <c r="BE157"/>
  <c i="12" r="BE135"/>
  <c r="BE157"/>
  <c r="BE159"/>
  <c r="BE191"/>
  <c r="BE199"/>
  <c i="13" r="F94"/>
  <c r="BE127"/>
  <c r="BE155"/>
  <c r="BE173"/>
  <c r="BE189"/>
  <c r="BE191"/>
  <c r="BE197"/>
  <c r="BE211"/>
  <c i="14" r="J91"/>
  <c r="BE161"/>
  <c r="BE163"/>
  <c r="BE167"/>
  <c r="BE192"/>
  <c r="BE196"/>
  <c r="BE210"/>
  <c r="BE241"/>
  <c r="BE243"/>
  <c i="15" r="BE150"/>
  <c r="BE152"/>
  <c r="BE168"/>
  <c r="BE170"/>
  <c r="BE182"/>
  <c r="BE194"/>
  <c i="17" r="J91"/>
  <c r="BE158"/>
  <c r="BE165"/>
  <c r="BE211"/>
  <c r="BE217"/>
  <c r="BE269"/>
  <c r="BK293"/>
  <c r="J293"/>
  <c r="J106"/>
  <c i="18" r="E85"/>
  <c r="F118"/>
  <c r="BE124"/>
  <c r="BE131"/>
  <c i="2" r="BE130"/>
  <c r="BE133"/>
  <c r="BE149"/>
  <c r="BE158"/>
  <c r="BE190"/>
  <c r="BE216"/>
  <c r="BE224"/>
  <c r="BE230"/>
  <c r="BE234"/>
  <c r="BE242"/>
  <c i="3" r="BE155"/>
  <c r="BE161"/>
  <c r="BE167"/>
  <c r="BE176"/>
  <c r="BE185"/>
  <c r="BE188"/>
  <c r="BE193"/>
  <c r="BE201"/>
  <c r="BE204"/>
  <c r="BE213"/>
  <c r="BE230"/>
  <c r="BE250"/>
  <c r="BE258"/>
  <c r="BE264"/>
  <c i="4" r="F94"/>
  <c r="BE129"/>
  <c r="BE169"/>
  <c r="BE222"/>
  <c r="BE230"/>
  <c r="BE250"/>
  <c r="BE260"/>
  <c r="BE270"/>
  <c r="BE290"/>
  <c r="BE294"/>
  <c r="BE300"/>
  <c r="BE308"/>
  <c r="BE314"/>
  <c r="BE322"/>
  <c r="BK208"/>
  <c r="J208"/>
  <c r="J101"/>
  <c i="5" r="BE160"/>
  <c r="BE166"/>
  <c r="BE192"/>
  <c i="6" r="BE160"/>
  <c i="7" r="E115"/>
  <c r="BE167"/>
  <c r="BE181"/>
  <c r="BE210"/>
  <c r="BE231"/>
  <c r="BE235"/>
  <c i="8" r="E85"/>
  <c i="9" r="F94"/>
  <c r="J118"/>
  <c r="BE131"/>
  <c r="BE133"/>
  <c r="BE135"/>
  <c r="BE137"/>
  <c r="BE139"/>
  <c r="BE216"/>
  <c i="10" r="BE155"/>
  <c r="BE173"/>
  <c r="BE179"/>
  <c i="11" r="BE217"/>
  <c i="12" r="BE125"/>
  <c r="BE155"/>
  <c r="BE163"/>
  <c r="BE193"/>
  <c r="BE205"/>
  <c r="BE209"/>
  <c i="13" r="J91"/>
  <c r="BE137"/>
  <c r="BE157"/>
  <c r="BE169"/>
  <c r="BE175"/>
  <c r="BE177"/>
  <c r="BE181"/>
  <c r="BE213"/>
  <c r="BE215"/>
  <c r="BE217"/>
  <c i="14" r="BE136"/>
  <c r="BE182"/>
  <c r="BE184"/>
  <c r="BE186"/>
  <c r="BE200"/>
  <c r="BE202"/>
  <c r="BE204"/>
  <c r="BE206"/>
  <c r="BE214"/>
  <c r="BE218"/>
  <c i="15" r="J91"/>
  <c r="BE132"/>
  <c r="BE134"/>
  <c r="BE146"/>
  <c r="BE198"/>
  <c i="16" r="F121"/>
  <c r="BE130"/>
  <c r="BE136"/>
  <c i="17" r="BE155"/>
  <c r="BE172"/>
  <c r="BE242"/>
  <c r="BE331"/>
  <c r="BE335"/>
  <c r="BE342"/>
  <c i="18" r="BE133"/>
  <c r="BE135"/>
  <c r="BK139"/>
  <c r="J139"/>
  <c r="J100"/>
  <c i="7" r="BE251"/>
  <c r="BE253"/>
  <c i="8" r="BE133"/>
  <c r="BE145"/>
  <c i="9" r="BE155"/>
  <c r="BE157"/>
  <c r="BE159"/>
  <c r="BE189"/>
  <c r="BE205"/>
  <c i="10" r="BK178"/>
  <c r="BK177"/>
  <c r="J177"/>
  <c r="J103"/>
  <c i="11" r="E85"/>
  <c r="J91"/>
  <c r="BE177"/>
  <c r="BE183"/>
  <c r="BE220"/>
  <c i="12" r="BE149"/>
  <c r="BE151"/>
  <c r="BE171"/>
  <c r="BE173"/>
  <c r="BE179"/>
  <c r="BE181"/>
  <c i="13" r="BE133"/>
  <c r="BE135"/>
  <c r="BE179"/>
  <c i="14" r="BE159"/>
  <c r="BE190"/>
  <c r="BE198"/>
  <c r="BE222"/>
  <c r="BE224"/>
  <c r="BE226"/>
  <c r="BE228"/>
  <c r="BE233"/>
  <c r="BE235"/>
  <c r="BE239"/>
  <c r="BE245"/>
  <c r="BE247"/>
  <c i="15" r="BE180"/>
  <c r="BE186"/>
  <c r="BE192"/>
  <c r="BE215"/>
  <c i="16" r="E85"/>
  <c i="17" r="BE139"/>
  <c r="BE231"/>
  <c r="BE234"/>
  <c r="BE338"/>
  <c i="2" r="J118"/>
  <c r="BE127"/>
  <c r="BE135"/>
  <c r="BE166"/>
  <c r="BE184"/>
  <c r="BE201"/>
  <c r="BE220"/>
  <c r="BE236"/>
  <c i="3" r="BE139"/>
  <c r="BE158"/>
  <c r="BE179"/>
  <c r="BE219"/>
  <c r="BE232"/>
  <c r="BE240"/>
  <c r="BE244"/>
  <c r="BE260"/>
  <c i="4" r="J91"/>
  <c r="BE132"/>
  <c r="BE148"/>
  <c r="BE174"/>
  <c r="BE187"/>
  <c r="BE196"/>
  <c r="BE225"/>
  <c r="BE232"/>
  <c r="BE244"/>
  <c r="BE264"/>
  <c r="BE272"/>
  <c r="BE278"/>
  <c i="5" r="J91"/>
  <c r="BE146"/>
  <c r="BE163"/>
  <c r="BE170"/>
  <c r="BE173"/>
  <c r="BE183"/>
  <c i="6" r="BE154"/>
  <c r="BE165"/>
  <c i="7" r="F94"/>
  <c r="BE155"/>
  <c r="BE172"/>
  <c r="BE178"/>
  <c i="8" r="BE142"/>
  <c i="9" r="E85"/>
  <c r="BE129"/>
  <c r="BE163"/>
  <c r="BE185"/>
  <c r="BE223"/>
  <c i="10" r="J120"/>
  <c r="BE129"/>
  <c i="11" r="BE148"/>
  <c r="BE151"/>
  <c r="BE179"/>
  <c r="BE202"/>
  <c r="BE207"/>
  <c i="12" r="BE127"/>
  <c r="BE129"/>
  <c r="BE141"/>
  <c r="BE153"/>
  <c r="BE161"/>
  <c r="BE183"/>
  <c r="BE185"/>
  <c r="BE187"/>
  <c r="BE211"/>
  <c r="BE213"/>
  <c i="13" r="E85"/>
  <c r="BE147"/>
  <c r="BE151"/>
  <c r="BE153"/>
  <c r="BE167"/>
  <c r="BE203"/>
  <c r="BE205"/>
  <c i="14" r="BE128"/>
  <c r="BE144"/>
  <c r="BE169"/>
  <c r="BE212"/>
  <c r="BE230"/>
  <c r="BE237"/>
  <c i="15" r="BE138"/>
  <c r="BE142"/>
  <c r="BE148"/>
  <c r="BE156"/>
  <c i="16" r="BE127"/>
  <c r="BE166"/>
  <c i="17" r="E85"/>
  <c r="F94"/>
  <c r="BE184"/>
  <c r="BE188"/>
  <c r="BE192"/>
  <c r="BE261"/>
  <c r="BE274"/>
  <c r="BE276"/>
  <c r="BE282"/>
  <c r="BE286"/>
  <c r="BE294"/>
  <c r="BE298"/>
  <c r="BE306"/>
  <c i="7" r="BE175"/>
  <c r="BE196"/>
  <c r="BE202"/>
  <c r="BE206"/>
  <c i="8" r="BE140"/>
  <c i="9" r="BE145"/>
  <c r="BE147"/>
  <c r="BE166"/>
  <c i="10" r="E114"/>
  <c r="BE160"/>
  <c r="BE165"/>
  <c i="11" r="BE158"/>
  <c r="BE186"/>
  <c r="BE195"/>
  <c i="12" r="BE143"/>
  <c r="BE169"/>
  <c i="13" r="BE141"/>
  <c r="BE145"/>
  <c r="BE159"/>
  <c r="BE185"/>
  <c i="14" r="BE148"/>
  <c r="BE194"/>
  <c i="15" r="F94"/>
  <c r="BE160"/>
  <c r="BE200"/>
  <c r="BE213"/>
  <c i="16" r="BE148"/>
  <c r="BE151"/>
  <c i="17" r="BE203"/>
  <c r="BE225"/>
  <c r="BE227"/>
  <c r="BE278"/>
  <c i="15" r="BE209"/>
  <c i="16" r="BE142"/>
  <c r="BE161"/>
  <c i="17" r="BE147"/>
  <c r="BE149"/>
  <c r="BE199"/>
  <c r="BE259"/>
  <c r="BE310"/>
  <c r="BE321"/>
  <c i="2" r="F94"/>
  <c r="BE143"/>
  <c r="BE146"/>
  <c r="BE163"/>
  <c r="BE171"/>
  <c r="BE176"/>
  <c r="BE181"/>
  <c r="BE197"/>
  <c r="BE207"/>
  <c r="BE210"/>
  <c r="BE232"/>
  <c r="BE238"/>
  <c r="BE244"/>
  <c i="3" r="BE141"/>
  <c r="BE164"/>
  <c r="BE170"/>
  <c r="BE217"/>
  <c r="BE234"/>
  <c r="BE266"/>
  <c r="BK222"/>
  <c r="J222"/>
  <c r="J101"/>
  <c i="4" r="BE135"/>
  <c r="BE151"/>
  <c r="BE161"/>
  <c r="BE166"/>
  <c r="BE206"/>
  <c r="BE227"/>
  <c r="BE234"/>
  <c r="BE236"/>
  <c i="5" r="BE189"/>
  <c i="6" r="BE125"/>
  <c r="BE144"/>
  <c r="BE147"/>
  <c r="BE157"/>
  <c r="BE186"/>
  <c r="BE188"/>
  <c i="7" r="BE184"/>
  <c r="BE193"/>
  <c r="BE213"/>
  <c r="BE242"/>
  <c r="BE245"/>
  <c r="BK234"/>
  <c r="J234"/>
  <c r="J103"/>
  <c i="8" r="BE135"/>
  <c r="BE137"/>
  <c i="9" r="BE143"/>
  <c r="BE151"/>
  <c r="BE153"/>
  <c i="10" r="BE170"/>
  <c i="11" r="BE131"/>
  <c r="BE145"/>
  <c r="BE154"/>
  <c r="BE189"/>
  <c r="BE192"/>
  <c r="BE200"/>
  <c r="BE205"/>
  <c r="BE210"/>
  <c r="BE213"/>
  <c i="12" r="F94"/>
  <c r="BE165"/>
  <c r="BE189"/>
  <c r="BE201"/>
  <c r="BE207"/>
  <c i="13" r="BE123"/>
  <c r="BE143"/>
  <c r="BE171"/>
  <c i="14" r="F94"/>
  <c r="BE132"/>
  <c r="BE155"/>
  <c r="BE157"/>
  <c r="BE174"/>
  <c r="BE180"/>
  <c r="BE208"/>
  <c r="BE216"/>
  <c i="15" r="BE172"/>
  <c r="BE184"/>
  <c r="BE205"/>
  <c i="16" r="BE169"/>
  <c i="17" r="BE169"/>
  <c r="BE176"/>
  <c r="BE180"/>
  <c r="BE219"/>
  <c r="BE253"/>
  <c r="BK288"/>
  <c r="J288"/>
  <c r="J105"/>
  <c i="18" r="J115"/>
  <c r="BE137"/>
  <c i="2" r="E85"/>
  <c r="BE152"/>
  <c r="BE178"/>
  <c r="BE226"/>
  <c r="BE240"/>
  <c i="3" r="BE195"/>
  <c r="BE198"/>
  <c r="BE210"/>
  <c r="BE223"/>
  <c r="BE228"/>
  <c r="BE252"/>
  <c i="4" r="E85"/>
  <c r="BE143"/>
  <c r="BE171"/>
  <c r="BE183"/>
  <c r="BE193"/>
  <c r="BE203"/>
  <c r="BE240"/>
  <c r="BE254"/>
  <c r="BE256"/>
  <c r="BE262"/>
  <c r="BE266"/>
  <c r="BE284"/>
  <c r="BE288"/>
  <c r="BE302"/>
  <c r="BE312"/>
  <c i="5" r="BE126"/>
  <c r="BE129"/>
  <c r="BE132"/>
  <c r="BE138"/>
  <c r="BE140"/>
  <c r="BE143"/>
  <c r="BE155"/>
  <c i="6" r="BE133"/>
  <c r="BE150"/>
  <c r="BK124"/>
  <c r="BK123"/>
  <c r="J123"/>
  <c r="J98"/>
  <c i="7" r="J91"/>
  <c r="BE150"/>
  <c r="BE159"/>
  <c r="BE199"/>
  <c r="BE239"/>
  <c i="8" r="BE126"/>
  <c r="BE129"/>
  <c r="BE131"/>
  <c i="9" r="BE127"/>
  <c i="10" r="BE142"/>
  <c i="11" r="BE139"/>
  <c r="BE142"/>
  <c r="BE164"/>
  <c r="BE169"/>
  <c r="BE174"/>
  <c r="BE181"/>
  <c i="12" r="E85"/>
  <c r="BE131"/>
  <c r="BE133"/>
  <c r="BE167"/>
  <c i="13" r="BE129"/>
  <c r="BE183"/>
  <c r="BE207"/>
  <c r="BE209"/>
  <c i="14" r="BE146"/>
  <c r="BE150"/>
  <c r="BE188"/>
  <c i="15" r="BE140"/>
  <c r="BE144"/>
  <c r="BE154"/>
  <c r="BE158"/>
  <c r="BE166"/>
  <c r="BE188"/>
  <c r="BE190"/>
  <c r="BE196"/>
  <c r="BE207"/>
  <c r="BE211"/>
  <c i="17" r="BE143"/>
  <c r="BE205"/>
  <c r="BE289"/>
  <c i="18" r="BE128"/>
  <c r="BE140"/>
  <c i="14" r="F36"/>
  <c i="1" r="BA113"/>
  <c i="5" r="F39"/>
  <c i="1" r="BD99"/>
  <c i="3" r="F38"/>
  <c i="1" r="BC97"/>
  <c i="16" r="F39"/>
  <c i="1" r="BD115"/>
  <c i="15" r="F39"/>
  <c i="1" r="BD114"/>
  <c i="3" r="F39"/>
  <c i="1" r="BD97"/>
  <c i="14" r="F39"/>
  <c i="1" r="BD113"/>
  <c i="4" r="F38"/>
  <c i="1" r="BC98"/>
  <c i="12" r="F37"/>
  <c i="1" r="BB110"/>
  <c i="18" r="J34"/>
  <c i="1" r="AW117"/>
  <c i="16" r="F38"/>
  <c i="1" r="BC115"/>
  <c i="17" r="F36"/>
  <c i="1" r="BA116"/>
  <c i="13" r="J32"/>
  <c i="1" r="AG111"/>
  <c i="9" r="F39"/>
  <c i="1" r="BD105"/>
  <c r="AS94"/>
  <c i="6" r="F36"/>
  <c i="1" r="BA101"/>
  <c i="10" r="F38"/>
  <c i="1" r="BC107"/>
  <c i="13" r="F37"/>
  <c i="1" r="BB111"/>
  <c i="5" r="J36"/>
  <c i="1" r="AW99"/>
  <c i="12" r="F36"/>
  <c i="1" r="BA110"/>
  <c i="10" r="F36"/>
  <c i="1" r="BA107"/>
  <c i="4" r="F36"/>
  <c i="1" r="BA98"/>
  <c i="16" r="F37"/>
  <c i="1" r="BB115"/>
  <c i="6" r="F39"/>
  <c i="1" r="BD101"/>
  <c i="8" r="F36"/>
  <c i="1" r="BA104"/>
  <c i="13" r="J36"/>
  <c i="1" r="AW111"/>
  <c i="13" r="F39"/>
  <c i="1" r="BD111"/>
  <c i="6" r="F37"/>
  <c i="1" r="BB101"/>
  <c i="11" r="J36"/>
  <c i="1" r="AW108"/>
  <c i="5" r="F38"/>
  <c i="1" r="BC99"/>
  <c i="17" r="J36"/>
  <c i="1" r="AW116"/>
  <c i="12" r="F39"/>
  <c i="1" r="BD110"/>
  <c i="14" r="J36"/>
  <c i="1" r="AW113"/>
  <c i="16" r="J36"/>
  <c i="1" r="AW115"/>
  <c i="18" r="F35"/>
  <c i="1" r="BB117"/>
  <c i="5" r="F37"/>
  <c i="1" r="BB99"/>
  <c i="8" r="J36"/>
  <c i="1" r="AW104"/>
  <c i="12" r="F38"/>
  <c i="1" r="BC110"/>
  <c i="14" r="F38"/>
  <c i="1" r="BC113"/>
  <c i="11" r="F38"/>
  <c i="1" r="BC108"/>
  <c i="10" r="F39"/>
  <c i="1" r="BD107"/>
  <c i="2" r="F39"/>
  <c i="1" r="BD96"/>
  <c i="7" r="F38"/>
  <c i="1" r="BC102"/>
  <c i="15" r="F37"/>
  <c i="1" r="BB114"/>
  <c i="11" r="F37"/>
  <c i="1" r="BB108"/>
  <c i="15" r="F36"/>
  <c i="1" r="BA114"/>
  <c i="3" r="F37"/>
  <c i="1" r="BB97"/>
  <c i="14" r="F37"/>
  <c i="1" r="BB113"/>
  <c i="3" r="F36"/>
  <c i="1" r="BA97"/>
  <c i="9" r="F37"/>
  <c i="1" r="BB105"/>
  <c i="6" r="J36"/>
  <c i="1" r="AW101"/>
  <c i="9" r="F38"/>
  <c i="1" r="BC105"/>
  <c i="2" r="F38"/>
  <c i="1" r="BC96"/>
  <c i="6" r="F38"/>
  <c i="1" r="BC101"/>
  <c i="9" r="F36"/>
  <c i="1" r="BA105"/>
  <c i="2" r="F37"/>
  <c i="1" r="BB96"/>
  <c i="10" r="J36"/>
  <c i="1" r="AW107"/>
  <c i="8" r="F37"/>
  <c i="1" r="BB104"/>
  <c i="11" r="F36"/>
  <c i="1" r="BA108"/>
  <c i="17" r="F37"/>
  <c i="1" r="BB116"/>
  <c i="7" r="F36"/>
  <c i="1" r="BA102"/>
  <c i="4" r="J36"/>
  <c i="1" r="AW98"/>
  <c i="16" r="F36"/>
  <c i="1" r="BA115"/>
  <c i="2" r="F36"/>
  <c i="1" r="BA96"/>
  <c i="4" r="F37"/>
  <c i="1" r="BB98"/>
  <c i="13" r="F38"/>
  <c i="1" r="BC111"/>
  <c i="5" r="F36"/>
  <c i="1" r="BA99"/>
  <c i="7" r="F37"/>
  <c i="1" r="BB102"/>
  <c i="4" r="F39"/>
  <c i="1" r="BD98"/>
  <c i="11" r="F39"/>
  <c i="1" r="BD108"/>
  <c i="15" r="F38"/>
  <c i="1" r="BC114"/>
  <c i="9" r="J36"/>
  <c i="1" r="AW105"/>
  <c i="18" r="F37"/>
  <c i="1" r="BD117"/>
  <c i="7" r="J36"/>
  <c i="1" r="AW102"/>
  <c i="15" r="J36"/>
  <c i="1" r="AW114"/>
  <c i="17" r="F38"/>
  <c i="1" r="BC116"/>
  <c i="8" r="F38"/>
  <c i="1" r="BC104"/>
  <c i="13" r="F36"/>
  <c i="1" r="BA111"/>
  <c i="17" r="F39"/>
  <c i="1" r="BD116"/>
  <c i="3" r="J36"/>
  <c i="1" r="AW97"/>
  <c i="2" r="J36"/>
  <c i="1" r="AW96"/>
  <c i="8" r="F39"/>
  <c i="1" r="BD104"/>
  <c i="7" r="F39"/>
  <c i="1" r="BD102"/>
  <c i="18" r="F36"/>
  <c i="1" r="BC117"/>
  <c i="10" r="F37"/>
  <c i="1" r="BB107"/>
  <c i="12" r="J36"/>
  <c i="1" r="AW110"/>
  <c i="18" r="F34"/>
  <c i="1" r="BA117"/>
  <c i="18" l="1" r="P122"/>
  <c r="P121"/>
  <c i="1" r="AU117"/>
  <c i="3" r="T124"/>
  <c i="14" r="BK126"/>
  <c r="BK125"/>
  <c r="J125"/>
  <c r="J98"/>
  <c i="17" r="P133"/>
  <c r="P132"/>
  <c i="1" r="AU116"/>
  <c i="10" r="BK127"/>
  <c r="J127"/>
  <c r="J99"/>
  <c i="8" r="T124"/>
  <c r="T123"/>
  <c i="14" r="R126"/>
  <c r="R125"/>
  <c i="16" r="R125"/>
  <c r="R124"/>
  <c i="2" r="R124"/>
  <c i="11" r="R129"/>
  <c r="R128"/>
  <c i="17" r="T133"/>
  <c i="16" r="P125"/>
  <c r="P124"/>
  <c i="1" r="AU115"/>
  <c i="7" r="BK128"/>
  <c r="J128"/>
  <c r="J99"/>
  <c i="4" r="R126"/>
  <c i="7" r="P128"/>
  <c r="P127"/>
  <c i="1" r="AU102"/>
  <c i="4" r="T126"/>
  <c i="11" r="T129"/>
  <c r="T128"/>
  <c i="8" r="R124"/>
  <c r="R123"/>
  <c i="15" r="T124"/>
  <c r="T123"/>
  <c i="18" r="R122"/>
  <c r="R121"/>
  <c i="8" r="P124"/>
  <c r="P123"/>
  <c i="1" r="AU104"/>
  <c i="10" r="P127"/>
  <c r="P126"/>
  <c i="1" r="AU107"/>
  <c i="17" r="T296"/>
  <c i="11" r="BK129"/>
  <c r="J129"/>
  <c r="J99"/>
  <c i="7" r="T127"/>
  <c i="2" r="T124"/>
  <c i="17" r="R133"/>
  <c r="R132"/>
  <c i="14" r="T126"/>
  <c r="T125"/>
  <c i="18" r="T122"/>
  <c r="T121"/>
  <c i="5" r="BK124"/>
  <c r="J124"/>
  <c r="J99"/>
  <c i="6" r="J124"/>
  <c r="J99"/>
  <c i="11" r="J216"/>
  <c r="J106"/>
  <c i="12" r="BK123"/>
  <c r="J123"/>
  <c r="J99"/>
  <c i="16" r="BK125"/>
  <c r="J125"/>
  <c r="J99"/>
  <c i="17" r="BK133"/>
  <c i="4" r="BK211"/>
  <c r="J211"/>
  <c r="J102"/>
  <c i="9" r="BK125"/>
  <c r="J125"/>
  <c r="J99"/>
  <c i="11" r="J130"/>
  <c r="J100"/>
  <c i="14" r="J127"/>
  <c r="J100"/>
  <c i="18" r="BK122"/>
  <c r="BK121"/>
  <c r="J121"/>
  <c r="J96"/>
  <c i="13" r="J122"/>
  <c r="J99"/>
  <c i="10" r="J178"/>
  <c r="J104"/>
  <c i="13" r="J98"/>
  <c i="2" r="BK125"/>
  <c r="J125"/>
  <c r="J99"/>
  <c i="4" r="BK127"/>
  <c r="J127"/>
  <c r="J99"/>
  <c i="7" r="J129"/>
  <c r="J100"/>
  <c r="BK237"/>
  <c r="J237"/>
  <c r="J104"/>
  <c i="8" r="BK124"/>
  <c r="BK123"/>
  <c r="J123"/>
  <c r="J98"/>
  <c i="10" r="J128"/>
  <c r="J100"/>
  <c i="15" r="BK124"/>
  <c r="BK123"/>
  <c r="J123"/>
  <c r="J98"/>
  <c i="17" r="BK296"/>
  <c r="J296"/>
  <c r="J107"/>
  <c i="3" r="BK125"/>
  <c r="J125"/>
  <c r="J99"/>
  <c i="1" r="AU100"/>
  <c i="9" r="J35"/>
  <c i="1" r="AV105"/>
  <c r="AT105"/>
  <c r="BA95"/>
  <c r="AW95"/>
  <c r="BB100"/>
  <c r="AX100"/>
  <c r="BA112"/>
  <c r="AW112"/>
  <c i="14" r="F35"/>
  <c i="1" r="AZ113"/>
  <c r="AU103"/>
  <c i="6" r="J32"/>
  <c i="1" r="AG101"/>
  <c r="BA100"/>
  <c r="AW100"/>
  <c r="BD106"/>
  <c r="BC109"/>
  <c r="AY109"/>
  <c i="6" r="J35"/>
  <c i="1" r="AV101"/>
  <c r="AT101"/>
  <c i="16" r="F35"/>
  <c i="1" r="AZ115"/>
  <c i="5" r="J35"/>
  <c i="1" r="AV99"/>
  <c r="AT99"/>
  <c i="11" r="J35"/>
  <c i="1" r="AV108"/>
  <c r="AT108"/>
  <c r="AU95"/>
  <c r="BB95"/>
  <c r="AX95"/>
  <c r="BC100"/>
  <c r="AY100"/>
  <c r="BB109"/>
  <c r="AX109"/>
  <c i="5" r="F35"/>
  <c i="1" r="AZ99"/>
  <c i="13" r="J35"/>
  <c i="1" r="AV111"/>
  <c r="AT111"/>
  <c i="10" r="F35"/>
  <c i="1" r="AZ107"/>
  <c i="14" r="J35"/>
  <c i="1" r="AV113"/>
  <c r="AT113"/>
  <c r="BA106"/>
  <c r="AW106"/>
  <c i="10" r="J35"/>
  <c i="1" r="AV107"/>
  <c r="AT107"/>
  <c i="17" r="F35"/>
  <c i="1" r="AZ116"/>
  <c r="BB112"/>
  <c r="AX112"/>
  <c i="3" r="F35"/>
  <c i="1" r="AZ97"/>
  <c i="12" r="J35"/>
  <c i="1" r="AV110"/>
  <c r="AT110"/>
  <c r="AU106"/>
  <c r="AU109"/>
  <c i="2" r="J35"/>
  <c i="1" r="AV96"/>
  <c r="AT96"/>
  <c r="BB103"/>
  <c r="AX103"/>
  <c i="9" r="F35"/>
  <c i="1" r="AZ105"/>
  <c i="15" r="J35"/>
  <c i="1" r="AV114"/>
  <c r="AT114"/>
  <c r="BD95"/>
  <c r="BC103"/>
  <c r="AY103"/>
  <c i="2" r="F35"/>
  <c i="1" r="AZ96"/>
  <c i="18" r="F33"/>
  <c i="1" r="AZ117"/>
  <c r="BD112"/>
  <c i="16" r="J35"/>
  <c i="1" r="AV115"/>
  <c r="AT115"/>
  <c r="BA103"/>
  <c r="AW103"/>
  <c i="3" r="J35"/>
  <c i="1" r="AV97"/>
  <c r="AT97"/>
  <c i="12" r="F35"/>
  <c i="1" r="AZ110"/>
  <c r="BC95"/>
  <c r="AY95"/>
  <c r="BB106"/>
  <c r="AX106"/>
  <c i="4" r="F35"/>
  <c i="1" r="AZ98"/>
  <c i="18" r="J33"/>
  <c i="1" r="AV117"/>
  <c r="AT117"/>
  <c i="11" r="F35"/>
  <c i="1" r="AZ108"/>
  <c i="6" r="F35"/>
  <c i="1" r="AZ101"/>
  <c i="4" r="J35"/>
  <c i="1" r="AV98"/>
  <c r="AT98"/>
  <c r="BD100"/>
  <c i="8" r="F35"/>
  <c i="1" r="AZ104"/>
  <c i="13" r="F35"/>
  <c i="1" r="AZ111"/>
  <c r="BC112"/>
  <c r="AY112"/>
  <c i="7" r="J35"/>
  <c i="1" r="AV102"/>
  <c r="AT102"/>
  <c i="8" r="J35"/>
  <c i="1" r="AV104"/>
  <c r="AT104"/>
  <c r="BD109"/>
  <c i="15" r="F35"/>
  <c i="1" r="AZ114"/>
  <c i="17" r="J35"/>
  <c i="1" r="AV116"/>
  <c r="AT116"/>
  <c r="BC106"/>
  <c r="AY106"/>
  <c i="7" r="F35"/>
  <c i="1" r="AZ102"/>
  <c r="BD103"/>
  <c r="BA109"/>
  <c r="AW109"/>
  <c i="17" l="1" r="BK132"/>
  <c r="J132"/>
  <c r="T132"/>
  <c i="6" r="J41"/>
  <c i="4" r="BK126"/>
  <c r="J126"/>
  <c i="7" r="BK127"/>
  <c r="J127"/>
  <c i="8" r="J124"/>
  <c r="J99"/>
  <c i="10" r="BK126"/>
  <c r="J126"/>
  <c i="13" r="J41"/>
  <c i="5" r="BK123"/>
  <c r="J123"/>
  <c r="J98"/>
  <c i="14" r="J126"/>
  <c r="J99"/>
  <c i="18" r="J122"/>
  <c r="J97"/>
  <c i="9" r="BK124"/>
  <c r="J124"/>
  <c i="15" r="J124"/>
  <c r="J99"/>
  <c i="17" r="J133"/>
  <c r="J99"/>
  <c i="3" r="BK124"/>
  <c r="J124"/>
  <c i="11" r="BK128"/>
  <c r="J128"/>
  <c i="16" r="BK124"/>
  <c r="J124"/>
  <c r="J98"/>
  <c i="2" r="BK124"/>
  <c r="J124"/>
  <c r="J98"/>
  <c i="12" r="BK122"/>
  <c r="J122"/>
  <c i="1" r="AN111"/>
  <c r="AN101"/>
  <c r="BD94"/>
  <c r="W33"/>
  <c i="17" r="J32"/>
  <c i="1" r="AG116"/>
  <c r="AN116"/>
  <c r="AZ100"/>
  <c r="AV100"/>
  <c r="AT100"/>
  <c r="AZ106"/>
  <c r="AV106"/>
  <c r="AT106"/>
  <c r="AU112"/>
  <c i="7" r="J32"/>
  <c i="1" r="AG102"/>
  <c r="AN102"/>
  <c i="14" r="J32"/>
  <c i="1" r="AG113"/>
  <c r="AN113"/>
  <c r="BC94"/>
  <c r="W32"/>
  <c i="15" r="J32"/>
  <c i="1" r="AG114"/>
  <c r="AN114"/>
  <c r="AZ95"/>
  <c r="AV95"/>
  <c r="AT95"/>
  <c i="4" r="J32"/>
  <c i="1" r="AG98"/>
  <c r="AN98"/>
  <c r="BA94"/>
  <c r="W30"/>
  <c i="18" r="J30"/>
  <c i="1" r="AG117"/>
  <c r="AN117"/>
  <c r="AZ109"/>
  <c r="AV109"/>
  <c r="AT109"/>
  <c r="BB94"/>
  <c r="W31"/>
  <c i="3" r="J32"/>
  <c i="1" r="AG97"/>
  <c r="AN97"/>
  <c r="AZ103"/>
  <c r="AV103"/>
  <c r="AT103"/>
  <c r="AZ112"/>
  <c r="AV112"/>
  <c r="AT112"/>
  <c i="9" r="J32"/>
  <c i="1" r="AG105"/>
  <c r="AN105"/>
  <c i="8" r="J32"/>
  <c i="1" r="AG104"/>
  <c r="AN104"/>
  <c i="10" r="J32"/>
  <c i="1" r="AG107"/>
  <c r="AN107"/>
  <c i="11" r="J32"/>
  <c i="1" r="AG108"/>
  <c r="AN108"/>
  <c i="12" r="J32"/>
  <c i="1" r="AG110"/>
  <c r="AN110"/>
  <c i="15" l="1" r="J41"/>
  <c i="3" r="J41"/>
  <c i="7" r="J98"/>
  <c i="12" r="J98"/>
  <c i="17" r="J41"/>
  <c r="J98"/>
  <c i="8" r="J41"/>
  <c i="9" r="J98"/>
  <c i="10" r="J98"/>
  <c i="4" r="J98"/>
  <c i="9" r="J41"/>
  <c i="11" r="J98"/>
  <c i="18" r="J39"/>
  <c i="11" r="J41"/>
  <c i="3" r="J98"/>
  <c i="10" r="J41"/>
  <c i="12" r="J41"/>
  <c i="14" r="J41"/>
  <c i="4" r="J41"/>
  <c i="7" r="J41"/>
  <c i="1" r="AU94"/>
  <c i="5" r="J32"/>
  <c i="1" r="AG99"/>
  <c r="AN99"/>
  <c r="AW94"/>
  <c r="AK30"/>
  <c r="AX94"/>
  <c r="AZ94"/>
  <c r="W29"/>
  <c r="AG100"/>
  <c r="AN100"/>
  <c i="2" r="J32"/>
  <c i="1" r="AG96"/>
  <c r="AN96"/>
  <c i="16" r="J32"/>
  <c i="1" r="AG115"/>
  <c r="AN115"/>
  <c r="AY94"/>
  <c r="AG103"/>
  <c r="AN103"/>
  <c r="AG109"/>
  <c r="AN109"/>
  <c r="AG106"/>
  <c r="AN106"/>
  <c i="5" l="1" r="J41"/>
  <c i="2" r="J41"/>
  <c i="16" r="J41"/>
  <c i="1" r="AG95"/>
  <c r="AV94"/>
  <c r="AK29"/>
  <c r="AG112"/>
  <c r="AN112"/>
  <c l="1" r="AN95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<sst xmlns="http://schemas.openxmlformats.org/spreadsheetml/2006/main">
  <si>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</si>
  <si>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</si>
  <si>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</si>
  <si>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</si>
  <si>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</si>
  <si>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{cdefceb5-5e8a-4199-acc8-ffc951d76e96}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</si>
  <si>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</si>
  <si>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</si>
  <si>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</si>
  <si>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</si>
  <si>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</si>
  <si>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</si>
  <si>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</si>
  <si>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</si>
  <si>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202606J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</si>
  <si>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</si>
  <si>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</si>
  <si>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Schillerových sadů v Chebu</t>
  </si>
  <si>
    <t>KSO:</t>
  </si>
  <si>
    <t>CC-CZ:</t>
  </si>
  <si>
    <t>Místo:</t>
  </si>
  <si>
    <t>Cheb</t>
  </si>
  <si>
    <t>Datum:</t>
  </si>
  <si>
    <t>2. 9. 2025</t>
  </si>
  <si>
    <t>Zadavatel:</t>
  </si>
  <si>
    <t>IČ:</t>
  </si>
  <si>
    <t>00253979</t>
  </si>
  <si>
    <t>Město Cheb</t>
  </si>
  <si>
    <t>DIČ:</t>
  </si>
  <si>
    <t>CZ00253979</t>
  </si>
  <si>
    <t>Uchazeč:</t>
  </si>
  <si>
    <t>Vyplň údaj</t>
  </si>
  <si>
    <t>Projektant:</t>
  </si>
  <si>
    <t>21824363</t>
  </si>
  <si>
    <t>Ateliér Prinz,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</si>
  <si>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</si>
  <si>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</si>
  <si>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</si>
  <si>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</si>
  <si>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</si>
  <si>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</si>
  <si>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</si>
  <si>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</si>
  <si>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</si>
  <si>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</si>
  <si>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</si>
  <si>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</si>
  <si>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</si>
  <si>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</si>
  <si>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</si>
  <si>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</si>
  <si>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</si>
  <si>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</si>
  <si>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</si>
  <si>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</si>
  <si>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</si>
  <si>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</si>
  <si>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</si>
  <si>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</si>
  <si>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</si>
  <si>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</si>
  <si>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</si>
  <si>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</si>
  <si>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</si>
  <si>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</si>
  <si>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</si>
  <si>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</si>
  <si>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</si>
  <si>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</si>
  <si>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</si>
  <si>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</si>
  <si>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</si>
  <si>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</si>
  <si>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</si>
  <si>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</si>
  <si>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</si>
  <si>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</si>
  <si>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</si>
  <si>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</si>
  <si>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</si>
  <si>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</si>
  <si>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</si>
  <si>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</si>
  <si>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</si>
  <si>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Vegetační prvky</t>
  </si>
  <si>
    <t>STA</t>
  </si>
  <si>
    <t>1</t>
  </si>
  <si>
    <t>{6a0afdfb-6981-453a-974a-49c63b56f700}</t>
  </si>
  <si>
    <t>2</t>
  </si>
  <si>
    <t>/</t>
  </si>
  <si>
    <t>01.02</t>
  </si>
  <si>
    <t>Výsadba stromů</t>
  </si>
  <si>
    <t>Soupis</t>
  </si>
  <si>
    <t>{ca7b5425-f697-4668-8c43-4e092f3b0cd9}</t>
  </si>
  <si>
    <t>01.03</t>
  </si>
  <si>
    <t>Výsadba keřů, založení keřových záhonů</t>
  </si>
  <si>
    <t>{ed07c443-2c5b-4beb-9a4e-f9ce39a94c5b}</t>
  </si>
  <si>
    <t>01.04</t>
  </si>
  <si>
    <t>Založení trvalkových záhonů</t>
  </si>
  <si>
    <t>{2269037c-9a26-4eb8-91e5-74e6ef5668d9}</t>
  </si>
  <si>
    <t>01.05</t>
  </si>
  <si>
    <t>Obnova travnatých ploch</t>
  </si>
  <si>
    <t>{5d3f70b1-671c-4a5c-a1ca-4bfc80908238}</t>
  </si>
  <si>
    <t>SO 02</t>
  </si>
  <si>
    <t>Obnova cest pro pěší</t>
  </si>
  <si>
    <t>{1ef28f16-b5de-41cb-8fa1-35f2659390ae}</t>
  </si>
  <si>
    <t>02.01</t>
  </si>
  <si>
    <t>Zrušení stávajících cest a zpevněných ploch</t>
  </si>
  <si>
    <t>{3b67cf13-e0cb-4d71-a0e0-16f7c7dd17d0}</t>
  </si>
  <si>
    <t>02.02</t>
  </si>
  <si>
    <t>Založení nových cest a zpevněných ploch</t>
  </si>
  <si>
    <t>{f60cf97d-564b-4325-99be-a908db154da2}</t>
  </si>
  <si>
    <t>SO 03</t>
  </si>
  <si>
    <t>Mobiliář</t>
  </si>
  <si>
    <t>{02c702f4-c2b6-4fb0-8417-e6f02bdd50e2}</t>
  </si>
  <si>
    <t>03.01</t>
  </si>
  <si>
    <t>Demontáž stávajícího mobiliáře</t>
  </si>
  <si>
    <t>{26eb04ad-4b0d-4ffd-9393-880f633a59f8}</t>
  </si>
  <si>
    <t>03.02</t>
  </si>
  <si>
    <t>Mobliář - navrhovaný</t>
  </si>
  <si>
    <t>{00e4d458-f016-405b-aae4-977ddef9d126}</t>
  </si>
  <si>
    <t>SO 04</t>
  </si>
  <si>
    <t>Zídky, schodiště</t>
  </si>
  <si>
    <t>{41a95698-a3f1-42e9-a95e-36362be1217c}</t>
  </si>
  <si>
    <t>04.01</t>
  </si>
  <si>
    <t>Bourání stávající zdi a schodišťových stupňů</t>
  </si>
  <si>
    <t>{9f61a250-3159-4bde-a597-e680e0ab6e60}</t>
  </si>
  <si>
    <t>04.02</t>
  </si>
  <si>
    <t>Stavba nové zídky, schodišťových stupňů</t>
  </si>
  <si>
    <t>{438c7f32-1f0e-4772-8d51-60f04573bfe7}</t>
  </si>
  <si>
    <t>SO 05</t>
  </si>
  <si>
    <t>Příprava pro veřejné osvětlení</t>
  </si>
  <si>
    <t>{011e0ec9-fde0-4c4b-97cb-2ae690500207}</t>
  </si>
  <si>
    <t>05.01</t>
  </si>
  <si>
    <t>{ad3e3fdc-c1d8-41db-a2ce-98a2028820f2}</t>
  </si>
  <si>
    <t>05.02</t>
  </si>
  <si>
    <t>Příprava pro veřejné osvětlení - Metropolitní síť</t>
  </si>
  <si>
    <t>{3b96bdea-e36a-41f3-98a8-7b08e95e3cc1}</t>
  </si>
  <si>
    <t>SO 06</t>
  </si>
  <si>
    <t>Kamnenné pole s vodním prvkem</t>
  </si>
  <si>
    <t>{04eb9d6b-4274-4532-a3a4-4d6e159e61c2}</t>
  </si>
  <si>
    <t>06.01</t>
  </si>
  <si>
    <t>Technologie</t>
  </si>
  <si>
    <t>{f08cd868-bc0a-432b-9abf-66fac6021241}</t>
  </si>
  <si>
    <t>06.02</t>
  </si>
  <si>
    <t>Elektroinstalace</t>
  </si>
  <si>
    <t>{25fa35f4-816f-46af-bd3d-e069ed86b126}</t>
  </si>
  <si>
    <t>06.03</t>
  </si>
  <si>
    <t xml:space="preserve">Kamenný obsyp </t>
  </si>
  <si>
    <t>{85137874-9809-4078-ba05-34fa7055febd}</t>
  </si>
  <si>
    <t>06.04</t>
  </si>
  <si>
    <t>Stavební část</t>
  </si>
  <si>
    <t>{6c3b207a-e811-455e-a411-8bb4e8ea3b18}</t>
  </si>
  <si>
    <t>VRN</t>
  </si>
  <si>
    <t>Vedlejší rozpočetové náklady</t>
  </si>
  <si>
    <t>{bdc8e784-d0fb-4795-9bb4-2445208c0fa1}</t>
  </si>
  <si>
    <t>KRYCÍ LIST SOUPISU PRACÍ</t>
  </si>
  <si>
    <t>Objekt:</t>
  </si>
  <si>
    <t>SO 01 - Vegetační prvky</t>
  </si>
  <si>
    <t>Soupis:</t>
  </si>
  <si>
    <t>01.02 - Výsadba stromů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</si>
  <si>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</si>
  <si>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</si>
  <si>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</si>
  <si>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</si>
  <si>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</si>
  <si>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</si>
  <si>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</si>
  <si>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998 - Přesun hmot</t>
  </si>
  <si>
    <t>02 - Specifikace rostlin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</si>
  <si>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</si>
  <si>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</si>
  <si>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</si>
  <si>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</si>
  <si>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</si>
  <si>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</si>
  <si>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</si>
  <si>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</si>
  <si>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</si>
  <si>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</si>
  <si>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</si>
  <si>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</si>
  <si>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</si>
  <si>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</si>
  <si>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</si>
  <si>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</si>
  <si>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</si>
  <si>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</si>
  <si>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</si>
  <si>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</si>
  <si>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m3</t>
  </si>
  <si>
    <t>4</t>
  </si>
  <si>
    <t>1406036868</t>
  </si>
  <si>
    <t>PP</t>
  </si>
  <si>
    <t>VV</t>
  </si>
  <si>
    <t>19,28" výkopky, skládka Chocovice</t>
  </si>
  <si>
    <t>171201221</t>
  </si>
  <si>
    <t>Poplatek za uložení stavebního odpadu na skládce (skládkovné) zeminy a kamení zatříděného do Katalogu odpadů pod kódem 17 05 04</t>
  </si>
  <si>
    <t>t</t>
  </si>
  <si>
    <t>-641524276</t>
  </si>
  <si>
    <t>19,28*1,8 "Přepočtené koeficientem množství</t>
  </si>
  <si>
    <t>3</t>
  </si>
  <si>
    <t>171251201</t>
  </si>
  <si>
    <t>Uložení sypaniny na skládky nebo meziskládky bez hutnění s upravením uložené sypaniny do předepsaného tvaru</t>
  </si>
  <si>
    <t>-1761980514</t>
  </si>
  <si>
    <t>183101221</t>
  </si>
  <si>
    <t>Hloubení jamek pro vysazování rostlin v zemině skupiny 1 až 4 s výměnou půdy z 50% v rovině nebo na svahu do 1:5, objemu přes 0,40 do 1,00 m3</t>
  </si>
  <si>
    <t>kus</t>
  </si>
  <si>
    <t>-1132434421</t>
  </si>
  <si>
    <t>24" solitery vel. 300 - 350 cm, vysokokmeny</t>
  </si>
  <si>
    <t>5</t>
  </si>
  <si>
    <t>M</t>
  </si>
  <si>
    <t>10321100</t>
  </si>
  <si>
    <t>zahradní substrát pro výsadbu VL</t>
  </si>
  <si>
    <t>8</t>
  </si>
  <si>
    <t>-733555845</t>
  </si>
  <si>
    <t>(24*1)*0,5" 50% výměna půdy, výsadba stromů, jamka do 1m3</t>
  </si>
  <si>
    <t xml:space="preserve">(13*1,12)*0,5" 50 % výměna půdy, výsadba jehličnanů, jamka 1,12 m3 </t>
  </si>
  <si>
    <t>Součet</t>
  </si>
  <si>
    <t>6</t>
  </si>
  <si>
    <t>183101222</t>
  </si>
  <si>
    <t>Hloubení jamek pro vysazování rostlin v zemině skupiny 1 až 4 s výměnou půdy z 50% v rovině nebo na svahu do 1:5, objemu přes 1,00 do 2,00 m3</t>
  </si>
  <si>
    <t>-1455297492</t>
  </si>
  <si>
    <t>13" jehličnany vel. 250 - 300 - 350 cm</t>
  </si>
  <si>
    <t>7</t>
  </si>
  <si>
    <t>184102115</t>
  </si>
  <si>
    <t>Výsadba dřeviny s balem do předem vyhloubené jamky se zalitím v rovině nebo na svahu do 1:5, při průměru balu přes 500 do 600 mm</t>
  </si>
  <si>
    <t>1867309846</t>
  </si>
  <si>
    <t>18" vícekmenné formy stromů, vysokokmeny vel. 18/20</t>
  </si>
  <si>
    <t>184102116</t>
  </si>
  <si>
    <t>Výsadba dřeviny s balem do předem vyhloubené jamky se zalitím v rovině nebo na svahu do 1:5, při průměru balu přes 600 do 800 mm</t>
  </si>
  <si>
    <t>-1253924603</t>
  </si>
  <si>
    <t>6" solitera vel. 300-350 cm, vysokokmeny vel. 20/25</t>
  </si>
  <si>
    <t>9</t>
  </si>
  <si>
    <t>184102118</t>
  </si>
  <si>
    <t>Výsadba dřeviny s balem do předem vyhloubené jamky se zalitím v rovině nebo na svahu do 1:5, při průměru balu přes 1000 do 1200 mm</t>
  </si>
  <si>
    <t>934629167</t>
  </si>
  <si>
    <t>13" jehličnany vel. 250-300-350</t>
  </si>
  <si>
    <t>10</t>
  </si>
  <si>
    <t>184215112</t>
  </si>
  <si>
    <t>Ukotvení dřeviny kůly v rovině nebo na svahu do 1:5 jedním kůlem, délky přes 1 do 2 m</t>
  </si>
  <si>
    <t>409932620</t>
  </si>
  <si>
    <t>23" jehličnany, vícekmeny, solitery</t>
  </si>
  <si>
    <t>11</t>
  </si>
  <si>
    <t>60591253R</t>
  </si>
  <si>
    <t>kůl vyvazovací dřevěný impregnovaný D 6cm dl 2m</t>
  </si>
  <si>
    <t>1998582392</t>
  </si>
  <si>
    <t>184215133</t>
  </si>
  <si>
    <t>Ukotvení dřeviny kůly v rovině nebo na svahu do 1:5 třemi kůly, délky přes 2 do 3 m</t>
  </si>
  <si>
    <t>1556026976</t>
  </si>
  <si>
    <t>14" vysokokmeny</t>
  </si>
  <si>
    <t>13</t>
  </si>
  <si>
    <t>60591257R</t>
  </si>
  <si>
    <t>kůl vyvazovací dřevěný impregnovaný D 6cm dl 3m</t>
  </si>
  <si>
    <t>-1000341622</t>
  </si>
  <si>
    <t>14*3 "Přepočtené koeficientem množství</t>
  </si>
  <si>
    <t>14</t>
  </si>
  <si>
    <t>R1</t>
  </si>
  <si>
    <t>Úvazek balvněný, šířka 30 mm, balení po 50 bm</t>
  </si>
  <si>
    <t>m</t>
  </si>
  <si>
    <t>-1142185602</t>
  </si>
  <si>
    <t>23*1,5" kotvení 1 kůlem, 1,5m/strom</t>
  </si>
  <si>
    <t>14*3 " kotvení 3 kůly, 3m/strom</t>
  </si>
  <si>
    <t>15</t>
  </si>
  <si>
    <t>R2</t>
  </si>
  <si>
    <t xml:space="preserve">Vyvazovací příčka, půl kůlu pr. 7 cm, d 60 cm </t>
  </si>
  <si>
    <t>-296219245</t>
  </si>
  <si>
    <t>14*(4*3)" stromy kotvené 3 kůly, 3 řady příček spodní část kotvení, 1 řada příček horní část kotvení</t>
  </si>
  <si>
    <t>16</t>
  </si>
  <si>
    <t>184215412</t>
  </si>
  <si>
    <t>Zhotovení závlahové mísy u solitérních dřevin v rovině nebo na svahu do 1:5, o průměru mísy přes 0,5 do 1 m</t>
  </si>
  <si>
    <t>-693482462</t>
  </si>
  <si>
    <t>17</t>
  </si>
  <si>
    <t>184801121</t>
  </si>
  <si>
    <t>Ošetření vysazených dřevin solitérních v rovině nebo na svahu do 1:5</t>
  </si>
  <si>
    <t>811326196</t>
  </si>
  <si>
    <t>18</t>
  </si>
  <si>
    <t>184911421</t>
  </si>
  <si>
    <t>Mulčování vysazených rostlin mulčovací kůrou, tl. do 100 mm v rovině nebo na svahu do 1:5</t>
  </si>
  <si>
    <t>m2</t>
  </si>
  <si>
    <t>-1286472632</t>
  </si>
  <si>
    <t>36" stromy v trávníku</t>
  </si>
  <si>
    <t>19</t>
  </si>
  <si>
    <t>10391100</t>
  </si>
  <si>
    <t>kůra mulčovací VL, frakce 20-50 mm</t>
  </si>
  <si>
    <t>443190459</t>
  </si>
  <si>
    <t>36*1,03 "Přepočtené koeficientem množství</t>
  </si>
  <si>
    <t>20</t>
  </si>
  <si>
    <t>185802114</t>
  </si>
  <si>
    <t>Hnojení půdy nebo trávníku v rovině nebo na svahu do 1:5 umělým hnojivem s rozdělením k jednotlivým rostlinám</t>
  </si>
  <si>
    <t>-99077324</t>
  </si>
  <si>
    <t>37*(50/1000000) " 5 tablet á 10 g/strom</t>
  </si>
  <si>
    <t>R3</t>
  </si>
  <si>
    <t>Výživové tablety s pomalým uvolňováním hnojiv, 10g/tableta</t>
  </si>
  <si>
    <t>kg</t>
  </si>
  <si>
    <t>-272427904</t>
  </si>
  <si>
    <t>37*(50/1000) " 5 tablet á 10 g/strom</t>
  </si>
  <si>
    <t>22</t>
  </si>
  <si>
    <t>185804311</t>
  </si>
  <si>
    <t>Zalití rostlin vodou plochy záhonů jednotlivě do 20 m2</t>
  </si>
  <si>
    <t>-366621890</t>
  </si>
  <si>
    <t>37*0,1 " zálivka 100l/strom</t>
  </si>
  <si>
    <t>3,7*20 "Přepočtené koeficientem množství</t>
  </si>
  <si>
    <t>23</t>
  </si>
  <si>
    <t>R4</t>
  </si>
  <si>
    <t>Ochranný nátěr kmene</t>
  </si>
  <si>
    <t>-1055896270</t>
  </si>
  <si>
    <t>(14*0,23)/0,85" vysokokmeny, 850g/m2, průměrná plocha nátěru kmene 0,32 m2</t>
  </si>
  <si>
    <t>24</t>
  </si>
  <si>
    <t>R5</t>
  </si>
  <si>
    <t>Dopravné náklady - rostliny, materiál, zaměstnanci</t>
  </si>
  <si>
    <t>kpl.</t>
  </si>
  <si>
    <t>-929522890</t>
  </si>
  <si>
    <t>25</t>
  </si>
  <si>
    <t>R6</t>
  </si>
  <si>
    <t>Dopravné náklady - stromy</t>
  </si>
  <si>
    <t>-829753501</t>
  </si>
  <si>
    <t>26</t>
  </si>
  <si>
    <t>R7</t>
  </si>
  <si>
    <t>Aplikace půdního kondicionéru- promíchání se substrátem, dodávka</t>
  </si>
  <si>
    <t>1758436301</t>
  </si>
  <si>
    <t>1,12*13*1,5" jehličnany jáma 1,12 m3, 1,5kg/m3</t>
  </si>
  <si>
    <t>1*24*1,5" soliterní a vysokokmenné stromy, vícekmeny, jáma 1m3, 1,5kg/m3</t>
  </si>
  <si>
    <t>998</t>
  </si>
  <si>
    <t>Přesun hmot</t>
  </si>
  <si>
    <t>27</t>
  </si>
  <si>
    <t>998231311</t>
  </si>
  <si>
    <t>Přesun hmot pro sadovnické a krajinářské úpravy strojně dopravní vzdálenost do 5000 m</t>
  </si>
  <si>
    <t>-1046164764</t>
  </si>
  <si>
    <t>02</t>
  </si>
  <si>
    <t>Specifikace rostlin</t>
  </si>
  <si>
    <t>28</t>
  </si>
  <si>
    <t>M204</t>
  </si>
  <si>
    <t>Pinus sylvestris, 250 - 300, zb</t>
  </si>
  <si>
    <t>256</t>
  </si>
  <si>
    <t>64</t>
  </si>
  <si>
    <t>-795603506</t>
  </si>
  <si>
    <t>29</t>
  </si>
  <si>
    <t>M205</t>
  </si>
  <si>
    <t>Pinus x schwerinii, 250 - 300, zb</t>
  </si>
  <si>
    <t>668108665</t>
  </si>
  <si>
    <t>30</t>
  </si>
  <si>
    <t>M206</t>
  </si>
  <si>
    <t>Pinus wallichiana, 300 - 350, zb</t>
  </si>
  <si>
    <t>-1848903879</t>
  </si>
  <si>
    <t>31</t>
  </si>
  <si>
    <t>M207</t>
  </si>
  <si>
    <t>Taxus baccata 'Dovastoniana', 300 - 350, zb</t>
  </si>
  <si>
    <t>-1646365073</t>
  </si>
  <si>
    <t>32</t>
  </si>
  <si>
    <t>M208</t>
  </si>
  <si>
    <t>Acer platanoides, 20/25 zb</t>
  </si>
  <si>
    <t>-917946404</t>
  </si>
  <si>
    <t>33</t>
  </si>
  <si>
    <t>M209</t>
  </si>
  <si>
    <t>Acer platanoides ´Fairview´, 18/20, zb</t>
  </si>
  <si>
    <t>-1328109624</t>
  </si>
  <si>
    <t>34</t>
  </si>
  <si>
    <t>M210</t>
  </si>
  <si>
    <t>Acer platanoides 'Schwedleri', 20/25, zb</t>
  </si>
  <si>
    <t>185845701</t>
  </si>
  <si>
    <t>35</t>
  </si>
  <si>
    <t>M211</t>
  </si>
  <si>
    <t>Acer rubrum 'Red Sunset', 18/20, zb</t>
  </si>
  <si>
    <t>1883392716</t>
  </si>
  <si>
    <t>36</t>
  </si>
  <si>
    <t>M212</t>
  </si>
  <si>
    <t>Aesculus × carnea 'Briotii', 18/20, zb</t>
  </si>
  <si>
    <t>-2052787847</t>
  </si>
  <si>
    <t>37</t>
  </si>
  <si>
    <t>M213</t>
  </si>
  <si>
    <t>Cercidiphyllum japonicum, 300 - 350, zb</t>
  </si>
  <si>
    <t>1495290592</t>
  </si>
  <si>
    <t>38</t>
  </si>
  <si>
    <t>M214</t>
  </si>
  <si>
    <t>Fraxinus excelsior, 20/25, zb</t>
  </si>
  <si>
    <t>1168898105</t>
  </si>
  <si>
    <t>39</t>
  </si>
  <si>
    <t>M215</t>
  </si>
  <si>
    <t>Quercus palustris, 20/25, zb</t>
  </si>
  <si>
    <t>-960131778</t>
  </si>
  <si>
    <t>40</t>
  </si>
  <si>
    <t>M216</t>
  </si>
  <si>
    <t xml:space="preserve">Prunus padus 'Schloss Tiefurt',  18/20, zb</t>
  </si>
  <si>
    <t>-1000016232</t>
  </si>
  <si>
    <t>41</t>
  </si>
  <si>
    <t>M217</t>
  </si>
  <si>
    <t>Quercus robur, 18/20, zb</t>
  </si>
  <si>
    <t>437662363</t>
  </si>
  <si>
    <t>42</t>
  </si>
  <si>
    <t>M218</t>
  </si>
  <si>
    <t>Quercus rubra, 18/20, zb</t>
  </si>
  <si>
    <t>-1214310998</t>
  </si>
  <si>
    <t>43</t>
  </si>
  <si>
    <t>M219</t>
  </si>
  <si>
    <t>Betula pendula, š. 150-200, v. 300-350, vck, zb</t>
  </si>
  <si>
    <t>-1174258807</t>
  </si>
  <si>
    <t>44</t>
  </si>
  <si>
    <t>M220</t>
  </si>
  <si>
    <t>Acer campestre, š. 150-200, v. 300-350, vck, zb</t>
  </si>
  <si>
    <t>-687075234</t>
  </si>
  <si>
    <t>45</t>
  </si>
  <si>
    <t>M221</t>
  </si>
  <si>
    <t>Prunus x yedoensis, š. 150-200, v. 300-350, vck, zb</t>
  </si>
  <si>
    <t>2105622219</t>
  </si>
  <si>
    <t>01.03 - Výsadba keřů, založení keřových záhonů</t>
  </si>
  <si>
    <t>111251101</t>
  </si>
  <si>
    <t>Odstranění křovin a stromů s odstraněním kořenů strojně průměru kmene do 100 mm v rovině nebo ve svahu sklonu terénu do 1:5, při celkové ploše do 100 m2</t>
  </si>
  <si>
    <t>900930166</t>
  </si>
  <si>
    <t>2+1+43" pozůstatky živého plotu z Ligustrum vulgare (inv. ozn. B, C, D)</t>
  </si>
  <si>
    <t>119005111</t>
  </si>
  <si>
    <t>Vytyčení výsadeb s rozmístěním rostlin dle projektové dokumentace zapojených nebo v záhonu, plochy do 10 m2 ve sponu</t>
  </si>
  <si>
    <t>-648825480</t>
  </si>
  <si>
    <t>5,8+5,8" tvarovaný živý plot (záhon K3)</t>
  </si>
  <si>
    <t>119005122</t>
  </si>
  <si>
    <t>Vytyčení výsadeb s rozmístěním rostlin dle projektové dokumentace zapojených nebo v záhonu, plochy přes 10 do 100 m2 do plochy individuálně</t>
  </si>
  <si>
    <t>1430332788</t>
  </si>
  <si>
    <t>14+42,6+10,8+4,8" skupinové výsadby</t>
  </si>
  <si>
    <t>119005153</t>
  </si>
  <si>
    <t>Vytyčení výsadeb s rozmístěním rostlin dle projektové dokumentace solitérních přes 10 do 50 kusů</t>
  </si>
  <si>
    <t>-1448850160</t>
  </si>
  <si>
    <t>44" soliterní keře v trávníku, v záhoně</t>
  </si>
  <si>
    <t>162301501</t>
  </si>
  <si>
    <t>Vodorovné přemístění smýcených křovin do průměru kmene 100 mm na vzdálenost do 5 000 m</t>
  </si>
  <si>
    <t>294610849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</si>
  <si>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</si>
  <si>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</si>
  <si>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-883660021</t>
  </si>
  <si>
    <t>3,194+2,65" výkopky, odkopávky - použití v rámci stavby</t>
  </si>
  <si>
    <t>-632962972</t>
  </si>
  <si>
    <t>2122691859</t>
  </si>
  <si>
    <t>5,844*1,8 "Přepočtené koeficientem množství</t>
  </si>
  <si>
    <t>-1949627710</t>
  </si>
  <si>
    <t>183101313</t>
  </si>
  <si>
    <t>Hloubení jamek pro vysazování rostlin v zemině skupiny 1 až 4 s výměnou půdy z 100% v rovině nebo na svahu do 1:5, objemu přes 0,02 do 0,05 m3</t>
  </si>
  <si>
    <t>1353863186</t>
  </si>
  <si>
    <t>49" keře vel. 100-175, ko 20 l (bal)</t>
  </si>
  <si>
    <t>183101314</t>
  </si>
  <si>
    <t>Hloubení jamek pro vysazování rostlin v zemině skupiny 1 až 4 s výměnou půdy z 100% v rovině nebo na svahu do 1:5, objemu přes 0,05 do 0,125 m3</t>
  </si>
  <si>
    <t>-1660878802</t>
  </si>
  <si>
    <t>10" keře vel. ko 50 l</t>
  </si>
  <si>
    <t>183101321</t>
  </si>
  <si>
    <t>Hloubení jamek pro vysazování rostlin v zemině skupiny 1 až 4 s výměnou půdy z 100% v rovině nebo na svahu do 1:5, objemu přes 0,40 do 1,00 m3</t>
  </si>
  <si>
    <t>-1568277476</t>
  </si>
  <si>
    <t>2" keře vel. š 100 - 150, v 175 - 200, vel. jámy 0,6 m3</t>
  </si>
  <si>
    <t>183111311</t>
  </si>
  <si>
    <t>Hloubení jamek pro vysazování rostlin v zemině skupiny 1 až 4 s výměnou půdy z 100% v rovině nebo na svahu do 1:5, objemu do 0,002 m3</t>
  </si>
  <si>
    <t>294654766</t>
  </si>
  <si>
    <t>32" keře vel. 20-25</t>
  </si>
  <si>
    <t>183111312</t>
  </si>
  <si>
    <t>Hloubení jamek pro vysazování rostlin v zemině skupiny 1 až 4 s výměnou půdy z 100% v rovině nebo na svahu do 1:5, objemu přes 0,002 do 0,005 m3</t>
  </si>
  <si>
    <t>-147758418</t>
  </si>
  <si>
    <t>84" keře vel. ko 1,5 - 3 l</t>
  </si>
  <si>
    <t>183111314</t>
  </si>
  <si>
    <t>Hloubení jamek pro vysazování rostlin v zemině skupiny 1 až 4 s výměnou půdy z 100% v rovině nebo na svahu do 1:5, objemu přes 0,01 do 0,02 m3</t>
  </si>
  <si>
    <t>1625888886</t>
  </si>
  <si>
    <t>24" keře vel. ko 7,5 - 12 l</t>
  </si>
  <si>
    <t>-350098376</t>
  </si>
  <si>
    <t>3,194 " výměna půdy při výsadbě 100%</t>
  </si>
  <si>
    <t>10311100</t>
  </si>
  <si>
    <t>rašelina zahradnická VL</t>
  </si>
  <si>
    <t>1000500238</t>
  </si>
  <si>
    <t>2,65" výměna půdy na 100%, hortenzie</t>
  </si>
  <si>
    <t>183403113</t>
  </si>
  <si>
    <t>Obdělání půdy frézováním v rovině nebo na svahu do 1:5</t>
  </si>
  <si>
    <t>-1830930171</t>
  </si>
  <si>
    <t>83,8*2" plošné výsadby, opakování 2x</t>
  </si>
  <si>
    <t>184102111</t>
  </si>
  <si>
    <t>Výsadba dřeviny s balem do předem vyhloubené jamky se zalitím v rovině nebo na svahu do 1:5, při průměru balu přes 100 do 200 mm</t>
  </si>
  <si>
    <t>2107497851</t>
  </si>
  <si>
    <t>116" keře do vel. K3</t>
  </si>
  <si>
    <t>184102112</t>
  </si>
  <si>
    <t>Výsadba dřeviny s balem do předem vyhloubené jamky se zalitím v rovině nebo na svahu do 1:5, při průměru balu přes 200 do 300 mm</t>
  </si>
  <si>
    <t>-2050899834</t>
  </si>
  <si>
    <t>67" keře do vel. K20</t>
  </si>
  <si>
    <t>184102113</t>
  </si>
  <si>
    <t>Výsadba dřeviny s balem do předem vyhloubené jamky se zalitím v rovině nebo na svahu do 1:5, při průměru balu přes 300 do 400 mm</t>
  </si>
  <si>
    <t>1626787382</t>
  </si>
  <si>
    <t>12" keře vel. K35-K50</t>
  </si>
  <si>
    <t>184102114</t>
  </si>
  <si>
    <t>Výsadba dřeviny s balem do předem vyhloubené jamky se zalitím v rovině nebo na svahu do 1:5, při průměru balu přes 400 do 500 mm</t>
  </si>
  <si>
    <t>741223207</t>
  </si>
  <si>
    <t xml:space="preserve">6" soliterní keře, ko  50 l</t>
  </si>
  <si>
    <t>-1086809960</t>
  </si>
  <si>
    <t>184801131</t>
  </si>
  <si>
    <t>Ošetření vysazených dřevin ve skupinách v rovině nebo na svahu do 1:5</t>
  </si>
  <si>
    <t>-1831455791</t>
  </si>
  <si>
    <t>184813511</t>
  </si>
  <si>
    <t>Chemické odplevelení půdy před založením kultury, trávníku nebo zpevněných ploch ručně o jakékoli výměře postřikem na široko v rovině nebo na svahu do 1:5</t>
  </si>
  <si>
    <t>943445856</t>
  </si>
  <si>
    <t>83,8 " plošná výsadba keřů, keřové skupiny</t>
  </si>
  <si>
    <t>25234001</t>
  </si>
  <si>
    <t>herbicid totální systémový neselektivní</t>
  </si>
  <si>
    <t>litr</t>
  </si>
  <si>
    <t>-1529028520</t>
  </si>
  <si>
    <t>83,8*(4/10000)" dávka 4l/ha</t>
  </si>
  <si>
    <t>-1269551645</t>
  </si>
  <si>
    <t>95,8" plošné mulčování skupin + soliterních keřů</t>
  </si>
  <si>
    <t>kůra mulčovací VL</t>
  </si>
  <si>
    <t>670707591</t>
  </si>
  <si>
    <t>95,8*1,03 "Přepočtené koeficientem množství</t>
  </si>
  <si>
    <t>185802113</t>
  </si>
  <si>
    <t>Hnojení půdy nebo trávníku v rovině nebo na svahu do 1:5 umělým hnojivem na široko</t>
  </si>
  <si>
    <t>-1195297202</t>
  </si>
  <si>
    <t>(95,8*0,02)/1000" dávka 20 g/m2</t>
  </si>
  <si>
    <t>25111112</t>
  </si>
  <si>
    <t>hnojivo NPK</t>
  </si>
  <si>
    <t>658513010</t>
  </si>
  <si>
    <t>95,8*0,02" dávka 20 g/m2</t>
  </si>
  <si>
    <t>185804312</t>
  </si>
  <si>
    <t>Zalití rostlin vodou plochy záhonů jednotlivě přes 20 m2</t>
  </si>
  <si>
    <t>738879820</t>
  </si>
  <si>
    <t>90,3*0,02" zálivka 20 l/m2</t>
  </si>
  <si>
    <t>1,806*20 "Přepočtené koeficientem množství</t>
  </si>
  <si>
    <t>Dopravné náklady - rostlinný materiál, montážní tým</t>
  </si>
  <si>
    <t>1724652099</t>
  </si>
  <si>
    <t>2084086733</t>
  </si>
  <si>
    <t xml:space="preserve">(3,194+2,65)*1,5"  1,5kg/m3</t>
  </si>
  <si>
    <t>2142378199</t>
  </si>
  <si>
    <t>M019</t>
  </si>
  <si>
    <t>Buddleja davidii 'Empire Blue', 100-125, ko7,5l</t>
  </si>
  <si>
    <t>-1322653752</t>
  </si>
  <si>
    <t>M021</t>
  </si>
  <si>
    <t xml:space="preserve">Buddleja davidii 'Royal Red', 100-125, ko7,5l_x000d_
</t>
  </si>
  <si>
    <t>1088141655</t>
  </si>
  <si>
    <t xml:space="preserve">Buddleja davidii 'Royal Red', 100-125, ko7,5l
</t>
  </si>
  <si>
    <t>M022</t>
  </si>
  <si>
    <t>Buddleja davidii 'White Profusion', 100-125, ko7,5l</t>
  </si>
  <si>
    <t>-46640241</t>
  </si>
  <si>
    <t>M023</t>
  </si>
  <si>
    <t>Cotoneaster procumbens 'Streib's Findling', 20-25</t>
  </si>
  <si>
    <t>1522098258</t>
  </si>
  <si>
    <t>M024</t>
  </si>
  <si>
    <t xml:space="preserve">Crataegus monogyna, 200-250, ko 50 l_x000d_
</t>
  </si>
  <si>
    <t>-1468756270</t>
  </si>
  <si>
    <t xml:space="preserve">Crataegus monogyna, 200-250, ko 50 l
</t>
  </si>
  <si>
    <t>M026</t>
  </si>
  <si>
    <t xml:space="preserve">Forsythia intermedia 'Lynwood', 200-250, ko 50 l_x000d_
</t>
  </si>
  <si>
    <t>1069556961</t>
  </si>
  <si>
    <t xml:space="preserve">Forsythia intermedia 'Lynwood', 200-250, ko 50 l
</t>
  </si>
  <si>
    <t>M027</t>
  </si>
  <si>
    <t xml:space="preserve">Hamamelis x intermedia 'Arnold Promise', š. 100-150, v. 175-200_x000d_
</t>
  </si>
  <si>
    <t>-1851880099</t>
  </si>
  <si>
    <t xml:space="preserve">Hamamelis x intermedia 'Arnold Promise', š. 100-150, v. 175-200
</t>
  </si>
  <si>
    <t>M028</t>
  </si>
  <si>
    <t xml:space="preserve">Hibiscus syriacus 'Red Heart', 150-175, bal_x000d_
</t>
  </si>
  <si>
    <t>-813736085</t>
  </si>
  <si>
    <t xml:space="preserve">Hibiscus syriacus 'Red Heart', 150-175, bal
</t>
  </si>
  <si>
    <t>M029</t>
  </si>
  <si>
    <t xml:space="preserve">Hibiscus syriacus 'Rose Moon ', 150-175, bal_x000d_
</t>
  </si>
  <si>
    <t>-1214516953</t>
  </si>
  <si>
    <t xml:space="preserve">Hibiscus syriacus 'Rose Moon ', 150-175, bal
</t>
  </si>
  <si>
    <t>M030</t>
  </si>
  <si>
    <t>Hydrangea aspera 'Macrophylla', 100-125, ko35l</t>
  </si>
  <si>
    <t>-827599477</t>
  </si>
  <si>
    <t>M031</t>
  </si>
  <si>
    <t xml:space="preserve">Hydrangea arborescens 'Strong Annabelle', 80-100, ko 12l_x000d_
</t>
  </si>
  <si>
    <t>-1749808359</t>
  </si>
  <si>
    <t xml:space="preserve">Hydrangea arborescens 'Strong Annabelle', 80-100, ko 12l
</t>
  </si>
  <si>
    <t>46</t>
  </si>
  <si>
    <t>M032</t>
  </si>
  <si>
    <t>Hydrangea macrophylla 'Nikko Blue', 60-80, ko7,5l</t>
  </si>
  <si>
    <t>1787042877</t>
  </si>
  <si>
    <t>47</t>
  </si>
  <si>
    <t>M034</t>
  </si>
  <si>
    <t xml:space="preserve">Hydrangea paniculata 'Phantom', 100-125, ko 20l_x000d_
</t>
  </si>
  <si>
    <t>76676311</t>
  </si>
  <si>
    <t xml:space="preserve">Hydrangea paniculata 'Phantom', 100-125, ko 20l
</t>
  </si>
  <si>
    <t>48</t>
  </si>
  <si>
    <t>M035</t>
  </si>
  <si>
    <t xml:space="preserve">Hydrangea paniculata 'Polar Bear', 100-125, ko 20l _x000d_
</t>
  </si>
  <si>
    <t>1887112097</t>
  </si>
  <si>
    <t xml:space="preserve">Hydrangea paniculata 'Polar Bear', 100-125, ko 20l 
</t>
  </si>
  <si>
    <t>49</t>
  </si>
  <si>
    <t>M036</t>
  </si>
  <si>
    <t>Hydrangea paniculata 'Vanille Fraise', 100-125, ko 20ll</t>
  </si>
  <si>
    <t>226754410</t>
  </si>
  <si>
    <t>50</t>
  </si>
  <si>
    <t>M037</t>
  </si>
  <si>
    <t xml:space="preserve">Hydrangea quercifolia ´Snow Queen´, 40-60, ko 60 - 80, ko 20 l_x000d_
</t>
  </si>
  <si>
    <t>-1924943845</t>
  </si>
  <si>
    <t xml:space="preserve">Hydrangea quercifolia ´Snow Queen´, 40-60, ko 60 - 80, ko 20 l
</t>
  </si>
  <si>
    <t>51</t>
  </si>
  <si>
    <t>M038</t>
  </si>
  <si>
    <t xml:space="preserve">Kolkwitzia amabilis 'Pink Cloud', 200 - 250, ko 50l_x000d_
</t>
  </si>
  <si>
    <t>-1258632253</t>
  </si>
  <si>
    <t xml:space="preserve">Kolkwitzia amabilis 'Pink Cloud', 200 - 250, ko 50l
</t>
  </si>
  <si>
    <t>52</t>
  </si>
  <si>
    <t>M039</t>
  </si>
  <si>
    <t>Lonicera nitida, 20 -30, ko3l</t>
  </si>
  <si>
    <t>-1877179922</t>
  </si>
  <si>
    <t>53</t>
  </si>
  <si>
    <t>M041</t>
  </si>
  <si>
    <t xml:space="preserve">Philadelphus lemoinei, 200 - 250, ko 50 l_x000d_
</t>
  </si>
  <si>
    <t>1427450346</t>
  </si>
  <si>
    <t xml:space="preserve">Philadelphus lemoinei, 200 - 250, ko 50 l
</t>
  </si>
  <si>
    <t>54</t>
  </si>
  <si>
    <t>M042</t>
  </si>
  <si>
    <t>Rosa glauca, 60-100, ko</t>
  </si>
  <si>
    <t>-436350378</t>
  </si>
  <si>
    <t>55</t>
  </si>
  <si>
    <t>M048</t>
  </si>
  <si>
    <t xml:space="preserve">Viburnum x burkwoodii, š.100-150, v.175-200, ko 50 l_x000d_
</t>
  </si>
  <si>
    <t>1442755089</t>
  </si>
  <si>
    <t xml:space="preserve">Viburnum x burkwoodii, š.100-150, v.175-200, ko 50 l
</t>
  </si>
  <si>
    <t>01.04 - Založení trvalkových záhonů</t>
  </si>
  <si>
    <t>PSV - Práce a dodávky PSV</t>
  </si>
  <si>
    <t xml:space="preserve">    767 - Konstrukce zámečnické</t>
  </si>
  <si>
    <t>119005123</t>
  </si>
  <si>
    <t>Vytyčení výsadeb s rozmístěním rostlin dle projektové dokumentace zapojených nebo v záhonu, plochy přes 10 do 100 m2 individuálně ve stejnorodých skupinách</t>
  </si>
  <si>
    <t>-1866271723</t>
  </si>
  <si>
    <t>659,81" TZ1 - TZ4</t>
  </si>
  <si>
    <t>-1460311548</t>
  </si>
  <si>
    <t>92+10,8+23,11+82+63</t>
  </si>
  <si>
    <t>119005133</t>
  </si>
  <si>
    <t>Vytyčení výsadeb s rozmístěním rostlin dle projektové dokumentace zapojených nebo v záhonu, plochy přes 100 m2 individuálně ve stejnorodých skupinách</t>
  </si>
  <si>
    <t>2025031585</t>
  </si>
  <si>
    <t>126,3+262,6</t>
  </si>
  <si>
    <t>-1295473598</t>
  </si>
  <si>
    <t>11" okrasné traviny v mlatové ploše</t>
  </si>
  <si>
    <t>32" pokryvné keře v mlatové ploše</t>
  </si>
  <si>
    <t>122211101</t>
  </si>
  <si>
    <t>Odkopávky a prokopávky ručně zapažené i nezapažené v hornině třídy těžitelnosti I skupiny 3</t>
  </si>
  <si>
    <t>-371199397</t>
  </si>
  <si>
    <t>659,81*0,16" odkopávky, hl. 160 mm</t>
  </si>
  <si>
    <t>-1202059715</t>
  </si>
  <si>
    <t>183111111</t>
  </si>
  <si>
    <t>Hloubení jamek pro vysazování rostlin v zemině skupiny 1 až 4 bez výměny půdy v rovině nebo na svahu do 1:5, objemu do 0,002 m3</t>
  </si>
  <si>
    <t>-456009586</t>
  </si>
  <si>
    <t>3258" jamky pro trvalky vel. k9-k11</t>
  </si>
  <si>
    <t>183111112</t>
  </si>
  <si>
    <t>Hloubení jamek pro vysazování rostlin v zemině skupiny 1 až 4 bez výměny půdy v rovině nebo na svahu do 1:5, objemu přes 0,002 do 0,005 m3</t>
  </si>
  <si>
    <t>1820422002</t>
  </si>
  <si>
    <t>220" trvalky vel. K1,5</t>
  </si>
  <si>
    <t>183205112</t>
  </si>
  <si>
    <t>Založení záhonu pro výsadbu rostlin v rovině nebo na svahu do 1:5 v zemině skupiny 3</t>
  </si>
  <si>
    <t>-617657763</t>
  </si>
  <si>
    <t>262,6" TZ1</t>
  </si>
  <si>
    <t>145" TZ2</t>
  </si>
  <si>
    <t>160,21" TZ3</t>
  </si>
  <si>
    <t>92" TZ4</t>
  </si>
  <si>
    <t>183211313</t>
  </si>
  <si>
    <t>Výsadba květin do připravené půdy se zalitím do připravené půdy, se zalitím cibulí nebo hlíz</t>
  </si>
  <si>
    <t>1841103325</t>
  </si>
  <si>
    <t>183211322</t>
  </si>
  <si>
    <t>Výsadba květin do připravené půdy se zalitím do připravené půdy, se zalitím květin krytokořenných o průměru kontejneru přes 80 do 120 mm</t>
  </si>
  <si>
    <t>-484749067</t>
  </si>
  <si>
    <t>3258" trvalky vel. k9 - k13</t>
  </si>
  <si>
    <t>183211323</t>
  </si>
  <si>
    <t>Výsadba květin do připravené půdy se zalitím do připravené půdy, se zalitím květin krytokořenných o průměru kontejneru přes 120 do 250 mm</t>
  </si>
  <si>
    <t>1535627218</t>
  </si>
  <si>
    <t>184853511</t>
  </si>
  <si>
    <t>Chemické odplevelení půdy před založením kultury, trávníku nebo zpevněných ploch strojně o výměře jednotlivě přes 20 m2 postřikem na široko v rovině nebo na svahu do 1:5</t>
  </si>
  <si>
    <t>-1928247323</t>
  </si>
  <si>
    <t>1574623354</t>
  </si>
  <si>
    <t>659,81*0,0004" dávka 4l/ha</t>
  </si>
  <si>
    <t>184854213</t>
  </si>
  <si>
    <t>Zapracování příměsí do půdy frézováním do hloubky 150 mm v rovině nebo na svahu do 1:5 přes 100 do 500 m2</t>
  </si>
  <si>
    <t>-1700595514</t>
  </si>
  <si>
    <t>659,81" TZ1 - TZ4, zapracování půdního kondicionéru</t>
  </si>
  <si>
    <t>-11807708</t>
  </si>
  <si>
    <t>659,81" záhony TZ1 - TZ4</t>
  </si>
  <si>
    <t>1790819103</t>
  </si>
  <si>
    <t>659,81*0,06" vrstva 60 mm, jemně drcená kůra</t>
  </si>
  <si>
    <t>185802112</t>
  </si>
  <si>
    <t>Hnojení půdy nebo trávníku v rovině nebo na svahu do 1:5 vitahumem, kompostem nebo chlévskou mrvou</t>
  </si>
  <si>
    <t>-1779726726</t>
  </si>
  <si>
    <t>659,81*0,1" doplnění substrátu, tl. 100 mm</t>
  </si>
  <si>
    <t>65,981*1,8 "Přepočtené koeficientem množství</t>
  </si>
  <si>
    <t>-164819330</t>
  </si>
  <si>
    <t>-410060234</t>
  </si>
  <si>
    <t>(659,81*0,02)/1000" hnojení vícesložkovým minerálním hnojivem, dávka 20g/m2</t>
  </si>
  <si>
    <t>1049514125</t>
  </si>
  <si>
    <t>659,81*0,02" hnojení vícesložkovým minerálním hnojivem, dávka 20g/m2</t>
  </si>
  <si>
    <t>-1991638082</t>
  </si>
  <si>
    <t xml:space="preserve">659,81*0,0001"  půdní kondiciorer, dávkování 100g/m2</t>
  </si>
  <si>
    <t>-394356057</t>
  </si>
  <si>
    <t>659,81*0,01" zálivka 10 l/m2, opakování 20 x</t>
  </si>
  <si>
    <t>6,598*20 "Přepočtené koeficientem množství</t>
  </si>
  <si>
    <t xml:space="preserve">Dodání půdního kondicionéru </t>
  </si>
  <si>
    <t>-74079913</t>
  </si>
  <si>
    <t xml:space="preserve">659,81*0,1"  dávkování 100g/m2</t>
  </si>
  <si>
    <t>Dopravné náklady - rostlinný materiál, montážní četa</t>
  </si>
  <si>
    <t>-1859139171</t>
  </si>
  <si>
    <t>163652663</t>
  </si>
  <si>
    <t>PSV</t>
  </si>
  <si>
    <t>Práce a dodávky PSV</t>
  </si>
  <si>
    <t>767</t>
  </si>
  <si>
    <t>Konstrukce zámečnické</t>
  </si>
  <si>
    <t>Montáž atypických zámečnických konstrukcí - osazení zahradního obrubníku ocelového, včetně krácení materiálu a navaření ocelového trnu</t>
  </si>
  <si>
    <t>227483420</t>
  </si>
  <si>
    <t xml:space="preserve">144,39*2,9"celková délka obrub trvalkových záhonů 144,39  m</t>
  </si>
  <si>
    <t xml:space="preserve">Obrubník z ocelové pásoviny 70/5 mm, délka dle potřeby </t>
  </si>
  <si>
    <t>-978202855</t>
  </si>
  <si>
    <t>144,39*1,05 "Přepočtené koeficientem množství</t>
  </si>
  <si>
    <t>Trny ocelové (roxor) tl. 14 mm, délky 70cm (navařené po 80 cm k ocelové pásovině)</t>
  </si>
  <si>
    <t>-1505809676</t>
  </si>
  <si>
    <t>(144,39/0,8)*0,7</t>
  </si>
  <si>
    <t xml:space="preserve">Nařezání ocelových trnů (roxorů) </t>
  </si>
  <si>
    <t>-1664986022</t>
  </si>
  <si>
    <t>144,39/0,8 " vzdálenost 80 cm</t>
  </si>
  <si>
    <t>R8</t>
  </si>
  <si>
    <t>doprava pracovníci + ostatní materiál</t>
  </si>
  <si>
    <t>1343650955</t>
  </si>
  <si>
    <t>R9</t>
  </si>
  <si>
    <t>Dopravné náklady (ocel)</t>
  </si>
  <si>
    <t>749668062</t>
  </si>
  <si>
    <t>M050</t>
  </si>
  <si>
    <t>Ajuga reptans 'Alba', k9</t>
  </si>
  <si>
    <t>1116850446</t>
  </si>
  <si>
    <t>M054</t>
  </si>
  <si>
    <t>Alchemilla mollis, k9</t>
  </si>
  <si>
    <t>320170376</t>
  </si>
  <si>
    <t>M052</t>
  </si>
  <si>
    <t>Anemone hupehensis 'Honorine Jobert', k13</t>
  </si>
  <si>
    <t>-1476755225</t>
  </si>
  <si>
    <t>M055</t>
  </si>
  <si>
    <t>Anemone hupehensis 'Splendens', k13</t>
  </si>
  <si>
    <t>-1663601056</t>
  </si>
  <si>
    <t>M051</t>
  </si>
  <si>
    <t>Aster dumosus 'Blaue Lagune', k9</t>
  </si>
  <si>
    <t>-110377704</t>
  </si>
  <si>
    <t>M053</t>
  </si>
  <si>
    <t>Aster dumosus 'Jenny', k9</t>
  </si>
  <si>
    <t>-1101203289</t>
  </si>
  <si>
    <t>M056</t>
  </si>
  <si>
    <t>Brunnera macrophylla 'Silver Heart', k11</t>
  </si>
  <si>
    <t>217014869</t>
  </si>
  <si>
    <t>M058</t>
  </si>
  <si>
    <t>Carex oshimensis 'Everest', C 1,5</t>
  </si>
  <si>
    <t>1925751111</t>
  </si>
  <si>
    <t>M059</t>
  </si>
  <si>
    <t>Carex oshimensis 'Evergold', C 1,5</t>
  </si>
  <si>
    <t>1006670989</t>
  </si>
  <si>
    <t>M057</t>
  </si>
  <si>
    <t>Cimicifuga racemosa var. Cordifolia, k11</t>
  </si>
  <si>
    <t>-919790940</t>
  </si>
  <si>
    <t>M060</t>
  </si>
  <si>
    <t>Deschampsia caespitosa 'Goldtau', k9</t>
  </si>
  <si>
    <t>146243183</t>
  </si>
  <si>
    <t>M061</t>
  </si>
  <si>
    <t>Epimedium x versicolor 'Sulphureum', k9</t>
  </si>
  <si>
    <t>1984924995</t>
  </si>
  <si>
    <t>M062</t>
  </si>
  <si>
    <t>Euphorbia polychroma, k9</t>
  </si>
  <si>
    <t>-629642284</t>
  </si>
  <si>
    <t>M066</t>
  </si>
  <si>
    <t>Gaura lindheimeri, k9</t>
  </si>
  <si>
    <t>-782399120</t>
  </si>
  <si>
    <t>M065</t>
  </si>
  <si>
    <t>Geranium himalayense, k9</t>
  </si>
  <si>
    <t>-942345399</t>
  </si>
  <si>
    <t>M067</t>
  </si>
  <si>
    <t>Geranium macrorrhizum 'Spessart', k9</t>
  </si>
  <si>
    <t>-1088594184</t>
  </si>
  <si>
    <t>M068</t>
  </si>
  <si>
    <t>Geranium renardii 'Philippe Vapelle', k9</t>
  </si>
  <si>
    <t>-1883322660</t>
  </si>
  <si>
    <t>M069</t>
  </si>
  <si>
    <t>Geranium 'Rozanne', k13</t>
  </si>
  <si>
    <t>-1737430239</t>
  </si>
  <si>
    <t>M070</t>
  </si>
  <si>
    <t>Geranium sanguineum 'Max Frei', k9</t>
  </si>
  <si>
    <t>-1387163477</t>
  </si>
  <si>
    <t>M063</t>
  </si>
  <si>
    <t>Geranium x cantabrigiense 'Biokovo', k9</t>
  </si>
  <si>
    <t>-1489431729</t>
  </si>
  <si>
    <t>M064</t>
  </si>
  <si>
    <t>Gypsophila paniculata 'Festival White Flare', k9</t>
  </si>
  <si>
    <t>1644940027</t>
  </si>
  <si>
    <t>M072</t>
  </si>
  <si>
    <t>Helenium autumnale 'Sahin's Early Flowerer', k9</t>
  </si>
  <si>
    <t>602631763</t>
  </si>
  <si>
    <t>M073</t>
  </si>
  <si>
    <t>Helleborus niger, k13</t>
  </si>
  <si>
    <t>1217789207</t>
  </si>
  <si>
    <t>56</t>
  </si>
  <si>
    <t>M075</t>
  </si>
  <si>
    <t>Helleborus orientalis 'Pretty Ellen Pink', k11</t>
  </si>
  <si>
    <t>860880035</t>
  </si>
  <si>
    <t>57</t>
  </si>
  <si>
    <t>M071</t>
  </si>
  <si>
    <t>Heuchera sanguinea 'White Cloud', k9</t>
  </si>
  <si>
    <t>-1710412433</t>
  </si>
  <si>
    <t>58</t>
  </si>
  <si>
    <t>M074</t>
  </si>
  <si>
    <t>Hosta 'Empress Wu', k11</t>
  </si>
  <si>
    <t>403414988</t>
  </si>
  <si>
    <t>59</t>
  </si>
  <si>
    <t>M076</t>
  </si>
  <si>
    <t>Hosta sieboldiana 'Elegans', k13</t>
  </si>
  <si>
    <t>895239714</t>
  </si>
  <si>
    <t>60</t>
  </si>
  <si>
    <t>M078</t>
  </si>
  <si>
    <t>Kniphofia caulescens, K2</t>
  </si>
  <si>
    <t>556361434</t>
  </si>
  <si>
    <t>61</t>
  </si>
  <si>
    <t>M079</t>
  </si>
  <si>
    <t>Lavandula angustifolia ‘Hidcote Blue Strain‘, C1,5</t>
  </si>
  <si>
    <t>37570185</t>
  </si>
  <si>
    <t>62</t>
  </si>
  <si>
    <t>M081</t>
  </si>
  <si>
    <t>Liatris spicata 'Alba', k11</t>
  </si>
  <si>
    <t>610690023</t>
  </si>
  <si>
    <t>63</t>
  </si>
  <si>
    <t>M082</t>
  </si>
  <si>
    <t>Liatris spicata, k11</t>
  </si>
  <si>
    <t>-55320530</t>
  </si>
  <si>
    <t>M080</t>
  </si>
  <si>
    <t>Ligularia dentata, k13</t>
  </si>
  <si>
    <t>-382600831</t>
  </si>
  <si>
    <t>65</t>
  </si>
  <si>
    <t>M083</t>
  </si>
  <si>
    <t>Lysimachia nummularia, k9</t>
  </si>
  <si>
    <t>455099428</t>
  </si>
  <si>
    <t>66</t>
  </si>
  <si>
    <t>M084</t>
  </si>
  <si>
    <t>Miscanthus sinensis 'Gracillimus', k11</t>
  </si>
  <si>
    <t>-433345260</t>
  </si>
  <si>
    <t>67</t>
  </si>
  <si>
    <t>M086</t>
  </si>
  <si>
    <t>Miscanthus sinensis 'Herman Mussel', k11</t>
  </si>
  <si>
    <t>-1390732178</t>
  </si>
  <si>
    <t>68</t>
  </si>
  <si>
    <t>M085</t>
  </si>
  <si>
    <t>Miscanthus sinensis 'Kleine Fontäne', k11</t>
  </si>
  <si>
    <t>-1558893695</t>
  </si>
  <si>
    <t>69</t>
  </si>
  <si>
    <t>M087</t>
  </si>
  <si>
    <t>Monarda 'Bee-Happy', k11</t>
  </si>
  <si>
    <t>-1341481445</t>
  </si>
  <si>
    <t>70</t>
  </si>
  <si>
    <t>M089</t>
  </si>
  <si>
    <t>Pennisetum alopecuroides 'Hameln', k11</t>
  </si>
  <si>
    <t>-2136416600</t>
  </si>
  <si>
    <t>71</t>
  </si>
  <si>
    <t>M088</t>
  </si>
  <si>
    <t>Penstemon digitalis 'Husker Red', k9</t>
  </si>
  <si>
    <t>1262558951</t>
  </si>
  <si>
    <t>72</t>
  </si>
  <si>
    <t>M090</t>
  </si>
  <si>
    <t>Phlox subulata 'Emerald Cushion Blue', k9</t>
  </si>
  <si>
    <t>-1287241184</t>
  </si>
  <si>
    <t>73</t>
  </si>
  <si>
    <t>M091</t>
  </si>
  <si>
    <t>Rudbeckia fulgida 'Goldsturm', k9</t>
  </si>
  <si>
    <t>-1473294628</t>
  </si>
  <si>
    <t>74</t>
  </si>
  <si>
    <t>M093</t>
  </si>
  <si>
    <t>Sagina subulata, k9</t>
  </si>
  <si>
    <t>-287258377</t>
  </si>
  <si>
    <t>75</t>
  </si>
  <si>
    <t>M092</t>
  </si>
  <si>
    <t>Salvia nemorosa ‘Bordeau Deep Blue‘, k9</t>
  </si>
  <si>
    <t>923737587</t>
  </si>
  <si>
    <t>76</t>
  </si>
  <si>
    <t>M094</t>
  </si>
  <si>
    <t>Santolina chamaecyparissus 'Yellow Buttons', k9</t>
  </si>
  <si>
    <t>4491039</t>
  </si>
  <si>
    <t>77</t>
  </si>
  <si>
    <t>M095</t>
  </si>
  <si>
    <t>Sedum telephium ‘Herbstfreude‘, k11</t>
  </si>
  <si>
    <t>1308842930</t>
  </si>
  <si>
    <t>78</t>
  </si>
  <si>
    <t>M096</t>
  </si>
  <si>
    <t>Verbena bonariensis, k9</t>
  </si>
  <si>
    <t>-565158089</t>
  </si>
  <si>
    <t>79</t>
  </si>
  <si>
    <t>M097</t>
  </si>
  <si>
    <t>Waldsteinia ternata, k9</t>
  </si>
  <si>
    <t>1691571771</t>
  </si>
  <si>
    <t>80</t>
  </si>
  <si>
    <t>M098</t>
  </si>
  <si>
    <t>Allium 'White Giant'</t>
  </si>
  <si>
    <t>-1130772683</t>
  </si>
  <si>
    <t>81</t>
  </si>
  <si>
    <t>M099</t>
  </si>
  <si>
    <t>Galanthus nivalis</t>
  </si>
  <si>
    <t>-1494612919</t>
  </si>
  <si>
    <t>01.05 - Obnova travnatých ploch</t>
  </si>
  <si>
    <t>181411131</t>
  </si>
  <si>
    <t>Založení trávníku na půdě předem připravené plochy do 1000 m2 výsevem včetně utažení parkového v rovině nebo na svahu do 1:5</t>
  </si>
  <si>
    <t>1033477373</t>
  </si>
  <si>
    <t xml:space="preserve">642,3" nově založený trávník </t>
  </si>
  <si>
    <t>345552800</t>
  </si>
  <si>
    <t>8305,6*2 "Přepočtené koeficientem množství</t>
  </si>
  <si>
    <t>183403151</t>
  </si>
  <si>
    <t>Obdělání půdy smykováním v rovině nebo na svahu do 1:5</t>
  </si>
  <si>
    <t>-332628327</t>
  </si>
  <si>
    <t>7663,3" repasovaný trávník</t>
  </si>
  <si>
    <t>183403152</t>
  </si>
  <si>
    <t>Obdělání půdy vláčením v rovině nebo na svahu do 1:5</t>
  </si>
  <si>
    <t>1392430185</t>
  </si>
  <si>
    <t>183403153</t>
  </si>
  <si>
    <t>Obdělání půdy hrabáním v rovině nebo na svahu do 1:5</t>
  </si>
  <si>
    <t>884119223</t>
  </si>
  <si>
    <t>209258817</t>
  </si>
  <si>
    <t>7663,3" zapravení půdního kondicionéru po aerifikaci</t>
  </si>
  <si>
    <t>183403161</t>
  </si>
  <si>
    <t>Obdělání půdy válením v rovině nebo na svahu do 1:5</t>
  </si>
  <si>
    <t>-1038392889</t>
  </si>
  <si>
    <t>183451311</t>
  </si>
  <si>
    <t>Provzdušnění travnatých ploch hloubky do 100 mm, průměru provzdušňovacích otvorů do 25 mm bez přísevu travního osiva, souvislé plochy do 1000 m2 v rovině nebo na svahu do 1:5</t>
  </si>
  <si>
    <t>803723444</t>
  </si>
  <si>
    <t>183451441</t>
  </si>
  <si>
    <t>Prořezání trávníku hloubky do 5 mm, s přísevem travního osiva, při souvislé ploše přes 1000 m2 v rovině nebo na svahu do 1:5</t>
  </si>
  <si>
    <t>1098115048</t>
  </si>
  <si>
    <t>00572410</t>
  </si>
  <si>
    <t>osivo směs travní parková</t>
  </si>
  <si>
    <t>-1644639330</t>
  </si>
  <si>
    <t>7663,3*0,02 "výsevek 20g/m2, repasovaný trávník</t>
  </si>
  <si>
    <t>642,3*0,02 " výsevek 20g/m2, nový trávník</t>
  </si>
  <si>
    <t>183451511</t>
  </si>
  <si>
    <t>Zapískování travnatých ploch vrstvou písku, tl. do 20 mm souvislé plochy do 1000 m2 v rovině nebo na svahu do 1:5</t>
  </si>
  <si>
    <t>1379529700</t>
  </si>
  <si>
    <t>7663,3" zapískování po aerifikaci trávníku</t>
  </si>
  <si>
    <t>58154410</t>
  </si>
  <si>
    <t>písek křemičitý sušený frakce 0,1</t>
  </si>
  <si>
    <t>1569097047</t>
  </si>
  <si>
    <t>7663,174*0,00334 "Přepočtené koeficientem množství</t>
  </si>
  <si>
    <t>1212010214</t>
  </si>
  <si>
    <t>642,3" nově zakládaný trávník, neselektivní herbicid</t>
  </si>
  <si>
    <t>184813521</t>
  </si>
  <si>
    <t>Chemické odplevelení po založení kultury ručně postřikem na široko v rovině nebo na svahu do 1:5</t>
  </si>
  <si>
    <t>-2032751318</t>
  </si>
  <si>
    <t>7663,3 "repasovaný trávník, selektivní herbicid</t>
  </si>
  <si>
    <t>Selektivní herbicid - trávník</t>
  </si>
  <si>
    <t>l</t>
  </si>
  <si>
    <t>-1624785569</t>
  </si>
  <si>
    <t>(7663,3/10000)*4" repasovaný trávník, dávka 4l/ha</t>
  </si>
  <si>
    <t>-480646066</t>
  </si>
  <si>
    <t>7663,3*0,03 "přihnojení půdy, tl. 3 cm</t>
  </si>
  <si>
    <t>15,5 * 0,25" doplnění substrátu - odstranění zpevněné plochy u kavárny, tl. 25 cm</t>
  </si>
  <si>
    <t>474,57*0,1" doplnění substrátu, tl. 10 cm, podél nových cest</t>
  </si>
  <si>
    <t>281,231*1,8 "Přepočtené koeficientem množství</t>
  </si>
  <si>
    <t>10371500</t>
  </si>
  <si>
    <t>substrát pro trávníky VL</t>
  </si>
  <si>
    <t>312747561</t>
  </si>
  <si>
    <t>-1769770912</t>
  </si>
  <si>
    <t xml:space="preserve">7663,3*0,0001" rozprostření půdního  kondicionéru po aerifikaci, repasovaný trávník, 100g/m2</t>
  </si>
  <si>
    <t>Půdní kondicionér pro trávníky</t>
  </si>
  <si>
    <t>1396309751</t>
  </si>
  <si>
    <t>7663,3*0,1" rozprostření půdního kondicionéru, 100g/m2</t>
  </si>
  <si>
    <t>1852640901</t>
  </si>
  <si>
    <t>SO 02 - Obnova cest pro pěší</t>
  </si>
  <si>
    <t>02.01 - Zrušení stávajících cest a zpevněných ploch</t>
  </si>
  <si>
    <t xml:space="preserve">    997 - Doprava suti a vybouraných hmot</t>
  </si>
  <si>
    <t>Instalace kovové zahrazovací mříže 110 x 250 cm</t>
  </si>
  <si>
    <t>-731498085</t>
  </si>
  <si>
    <t xml:space="preserve">Informační tabule - omezení průchodu parkem, včetně instalace </t>
  </si>
  <si>
    <t>402841496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</si>
  <si>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</si>
  <si>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</si>
  <si>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1481412728</t>
  </si>
  <si>
    <t>10" plocha u kavárny, nový trávník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</si>
  <si>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</si>
  <si>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</si>
  <si>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2366663</t>
  </si>
  <si>
    <t>10" odstranění lože betonové dlažby (u kavárny) - nový trávník</t>
  </si>
  <si>
    <t>5,5" odstranění štěrku - nový trávník (u kavárny)</t>
  </si>
  <si>
    <t>113107161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</si>
  <si>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</si>
  <si>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878796326</t>
  </si>
  <si>
    <t>1115,3" celková plocha rušených cest pro pěší, vrstva 100 mm</t>
  </si>
  <si>
    <t>113107172</t>
  </si>
  <si>
    <t>Odstranění podkladů nebo krytů strojně plochy jednotlivě přes 50 m2 do 200 m2 s přemístěním hmot na skládku na vzdálenost do 20 m nebo s naložením na dopravní prostředek z betonu prostého, o tl. vrstvy přes 150 do 300 mm</t>
  </si>
  <si>
    <t>-1307821097</t>
  </si>
  <si>
    <t>1115,3" celková plocha rušených cest pro pěší, vrstva 200 mm</t>
  </si>
  <si>
    <t>113107181</t>
  </si>
  <si>
    <t>Odstranění podkladů nebo krytů strojně plochy jednotlivě přes 50 m2 do 200 m2 s přemístěním hmot na skládku na vzdálenost do 20 m nebo s naložením na dopravní prostředek živičných, o tl. vrstvy do 50 mm</t>
  </si>
  <si>
    <t>1505612203</t>
  </si>
  <si>
    <t>1115,305" stávající asfaltové cesty, tl. 50 mm</t>
  </si>
  <si>
    <t>113203111</t>
  </si>
  <si>
    <t>Vytrhání obrub s vybouráním lože, s přemístěním hmot na skládku na vzdálenost do 3 m nebo s naložením na dopravní prostředek z dlažebních kostek</t>
  </si>
  <si>
    <t>-228077333</t>
  </si>
  <si>
    <t>804" celková délka stávajících obrub</t>
  </si>
  <si>
    <t>174151101</t>
  </si>
  <si>
    <t>Zásyp sypaninou z jakékoliv horniny strojně s uložením výkopku ve vrstvách se zhutněním jam, šachet, rýh nebo kolem objektů v těchto vykopávkách</t>
  </si>
  <si>
    <t>1987792427</t>
  </si>
  <si>
    <t>819,4*0,35" zasypání zrušených cest, vrstva 35 cm</t>
  </si>
  <si>
    <t>997</t>
  </si>
  <si>
    <t>Doprava suti a vybouraných hmot</t>
  </si>
  <si>
    <t>997221551</t>
  </si>
  <si>
    <t>Vodorovná doprava suti bez naložení, ale se složením a s hrubým urovnáním ze sypkých materiálů, na vzdálenost do 1 km</t>
  </si>
  <si>
    <t>-937711762</t>
  </si>
  <si>
    <t>4,495+189,601 " podkladní vrstvy zpevněných ploch</t>
  </si>
  <si>
    <t>997221559</t>
  </si>
  <si>
    <t>Vodorovná doprava suti bez naložení, ale se složením a s hrubým urovnáním ze sypkých materiálů, na vzdálenost Příplatek k ceně za každý další započatý 1 km přes 1 km</t>
  </si>
  <si>
    <t>-194233478</t>
  </si>
  <si>
    <t>194,096*4 "Přepočtené koeficientem množství</t>
  </si>
  <si>
    <t>997221561</t>
  </si>
  <si>
    <t>Vodorovná doprava suti bez naložení, ale se složením a s hrubým urovnáním z kusových materiálů, na vzdálenost do 1 km</t>
  </si>
  <si>
    <t>-1161710955</t>
  </si>
  <si>
    <t>109,3" rušený asfaltový kryt</t>
  </si>
  <si>
    <t>697,063" beton prostý, konstrukční vrstva stávající cesty</t>
  </si>
  <si>
    <t>997221569</t>
  </si>
  <si>
    <t>Vodorovná doprava suti bez naložení, ale se složením a s hrubým urovnáním z kusových materiálů, na vzdálenost Příplatek k ceně za každý další započatý 1 km přes 1 km</t>
  </si>
  <si>
    <t>2098031481</t>
  </si>
  <si>
    <t>806,363*4 "Přepočtené koeficientem množství</t>
  </si>
  <si>
    <t>997221571</t>
  </si>
  <si>
    <t>Vodorovná doprava vybouraných hmot bez naložení, ale se složením a s hrubým urovnáním na vzdálenost do 1 km</t>
  </si>
  <si>
    <t>-944843598</t>
  </si>
  <si>
    <t>2,55" betonová dlažba rušená</t>
  </si>
  <si>
    <t>92,46" kamenná kostka, rušená obruba</t>
  </si>
  <si>
    <t>997221579</t>
  </si>
  <si>
    <t>Vodorovná doprava vybouraných hmot bez naložení, ale se složením a s hrubým urovnáním na vzdálenost Příplatek k ceně za každý další započatý 1 km přes 1 km</t>
  </si>
  <si>
    <t>-1975324890</t>
  </si>
  <si>
    <t>2,55" rušená betonová dlažba</t>
  </si>
  <si>
    <t>92,46" rušená obruba z kamenných kostek</t>
  </si>
  <si>
    <t>95,01*2 "Přepočtené koeficientem množství</t>
  </si>
  <si>
    <t>997221615</t>
  </si>
  <si>
    <t>Poplatek za uložení stavebního odpadu na skládce (skládkovné) z prostého betonu zatříděného do Katalogu odpadů pod kódem 17 01 01</t>
  </si>
  <si>
    <t>681356603</t>
  </si>
  <si>
    <t>997221645</t>
  </si>
  <si>
    <t>Poplatek za uložení stavebního odpadu na skládce (skládkovné) asfaltového bez obsahu dehtu zatříděného do Katalogu odpadů pod kódem 17 03 02</t>
  </si>
  <si>
    <t>-2045476097</t>
  </si>
  <si>
    <t>997221655</t>
  </si>
  <si>
    <t>1035836584</t>
  </si>
  <si>
    <t>4,495+189,601" kamenivo</t>
  </si>
  <si>
    <t>02.02 - Založení nových cest a zpevněných ploch</t>
  </si>
  <si>
    <t xml:space="preserve">    5 - Komunikace pozemní</t>
  </si>
  <si>
    <t xml:space="preserve">    9 - Ostatní konstrukce a práce, bourání</t>
  </si>
  <si>
    <t>122251104</t>
  </si>
  <si>
    <t>Odkopávky a prokopávky nezapažené strojně v hornině třídy těžitelnosti I skupiny 3 přes 100 do 500 m3</t>
  </si>
  <si>
    <t>-616417757</t>
  </si>
  <si>
    <t>(710,7*1,15)*0,44" odkopávky - nové dlážděné cesty a plochy (+15%), konstrukční vrstva 440 mm</t>
  </si>
  <si>
    <t>248,9*0,09" nové dlážděné cesty - vykopání konstrukční vrstvy průběhu původní cesty, tl. 9 cm</t>
  </si>
  <si>
    <t>102,2*0,44" odkopávky - mlatové plochy, konstrukční vrstva 190 mm</t>
  </si>
  <si>
    <t>38,8*0,12" odkopávky - šlapáky, hl. 120mm</t>
  </si>
  <si>
    <t>99,3*0,9" odkopávky stávajícího terénu - plocha centrálního odpočívadla</t>
  </si>
  <si>
    <t>66,45*0,88" odkopávky - dlážděná plocha centrální odpočívadlo, konstrukční vrstva vč. sanační vrstvy 880 mm</t>
  </si>
  <si>
    <t>1894245241</t>
  </si>
  <si>
    <t>2090211459</t>
  </si>
  <si>
    <t>38,8*0,12" odkopávky - šlapáky, hl. 120 mm</t>
  </si>
  <si>
    <t>-728712858</t>
  </si>
  <si>
    <t>219,871*1,8 "Přepočtené koeficientem množství</t>
  </si>
  <si>
    <t>-1225803093</t>
  </si>
  <si>
    <t>181006111</t>
  </si>
  <si>
    <t>Rozprostření zemin schopných zúrodnění v rovině a ve sklonu do 1:5, tloušťka vrstvy do 0,10 m</t>
  </si>
  <si>
    <t>922350624</t>
  </si>
  <si>
    <t>38,8-25,2" vyplnění prostoru mezi šlapáky zeminou; tl. 100 mm využití zeminy z výkopků a odkopávek (1,36 m3)</t>
  </si>
  <si>
    <t>181951112</t>
  </si>
  <si>
    <t>Úprava pláně vyrovnáním výškových rozdílů strojně v hornině třídy těžitelnosti I, skupiny 1 až 3 se zhutněním</t>
  </si>
  <si>
    <t>1502722821</t>
  </si>
  <si>
    <t>959,6" dlážděné plochy</t>
  </si>
  <si>
    <t>102,2" mlatová plocha</t>
  </si>
  <si>
    <t>38,8 " šlapáky</t>
  </si>
  <si>
    <t>66,45" centrání odpočinková plocha</t>
  </si>
  <si>
    <t>Komunikace pozemní</t>
  </si>
  <si>
    <t>564750101R</t>
  </si>
  <si>
    <t>Podklad nebo kryt z kameniva hrubého drceného vel. 0-32 mm s rozprostřením a zhutněním plochy jednotlivě do 100 m2, po zhutnění tl. 150 mm</t>
  </si>
  <si>
    <t>-1793566422</t>
  </si>
  <si>
    <t>102,2" podsyp ŠD 0/32, mlatové plochy</t>
  </si>
  <si>
    <t>959,6" podsyp ŠD 0/32, dlážděné cesty</t>
  </si>
  <si>
    <t>564761101</t>
  </si>
  <si>
    <t>Podklad nebo kryt z kameniva hrubého drceného vel. 32-63 mm s rozprostřením a zhutněním plochy jednotlivě do 100 m2, po zhutnění tl. 200 mm</t>
  </si>
  <si>
    <t>-298029386</t>
  </si>
  <si>
    <t>66,45" centrální plato</t>
  </si>
  <si>
    <t>564801012</t>
  </si>
  <si>
    <t>Podklad ze štěrkodrti ŠD s rozprostřením a zhutněním plochy jednotlivě do 100 m2, po zhutnění tl. 40 mm</t>
  </si>
  <si>
    <t>1711483524</t>
  </si>
  <si>
    <t>102,2" kryt - ŠD 0/4, mlatový povrch</t>
  </si>
  <si>
    <t>1165499459</t>
  </si>
  <si>
    <t>102,2" kryt - ŠD 0/8, mlatový povrch</t>
  </si>
  <si>
    <t>564831011</t>
  </si>
  <si>
    <t>Podklad ze štěrkodrti ŠD s rozprostřením a zhutněním plochy jednotlivě do 100 m2, po zhutnění tl. 100 mm</t>
  </si>
  <si>
    <t>1316522425</t>
  </si>
  <si>
    <t>66,45" centrální plato, ŠD 0/45</t>
  </si>
  <si>
    <t>564861011</t>
  </si>
  <si>
    <t>Podklad ze štěrkodrti ŠD s rozprostřením a zhutněním plochy jednotlivě do 100 m2, po zhutnění tl. 200 mm</t>
  </si>
  <si>
    <t>-1303497223</t>
  </si>
  <si>
    <t>66,45" centrální plato, ŠD 0/45, tl. 200 mm</t>
  </si>
  <si>
    <t>564861012</t>
  </si>
  <si>
    <t>Podklad ze štěrkodrti ŠD s rozprostřením a zhutněním plochy jednotlivě do 100 m2, po zhutnění tl. 210 mm</t>
  </si>
  <si>
    <t>1642506789</t>
  </si>
  <si>
    <t>102,2" mlatová plocha, ŠD 0/45, tl. 210 mm</t>
  </si>
  <si>
    <t>564871111</t>
  </si>
  <si>
    <t>Podklad ze štěrkodrti ŠD s rozprostřením a zhutněním plochy přes 100 m2, po zhutnění tl. 250 mm</t>
  </si>
  <si>
    <t>1537713140</t>
  </si>
  <si>
    <t>959,6" dlážděné cesty ŠD 0/45, tl. 200 mm</t>
  </si>
  <si>
    <t>567123114</t>
  </si>
  <si>
    <t>Podklad ze směsi stmelené cementem SC bez dilatačních spár, s rozprostřením a zhutněním SC C 5/6 (KSC II), po zhutnění tl. 150 mm</t>
  </si>
  <si>
    <t>163745324</t>
  </si>
  <si>
    <t>66,45" centrální plato, SC 0/32, C 5/6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</si>
  <si>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</si>
  <si>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</si>
  <si>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-1075614335</t>
  </si>
  <si>
    <t>66,45 " centrální plato</t>
  </si>
  <si>
    <t>58381015</t>
  </si>
  <si>
    <t>kostka řezanoštípaná dlažební žula 10x10x10cm</t>
  </si>
  <si>
    <t>-1959783097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</si>
  <si>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</si>
  <si>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</si>
  <si>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54083569</t>
  </si>
  <si>
    <t>959,6" dlážděné cesty</t>
  </si>
  <si>
    <t>158381005</t>
  </si>
  <si>
    <t>kostka štípaná dlažební mozaika žula 4/6 šedá</t>
  </si>
  <si>
    <t>-591297390</t>
  </si>
  <si>
    <t>959,6*1,1 "Přepočtené koeficientem množství</t>
  </si>
  <si>
    <t>596811311</t>
  </si>
  <si>
    <t>Kladení velkoformátové dlažby pozemních komunikací a komunikací pro pěší s ložem z kameniva tl. 40 mm, s vyplněním spár, s hutněním, vibrováním a se smetením přebytečného materiálu tl. do 100 mm, velikosti dlaždic do 0,5 m2, pro plochy do 300 m2</t>
  </si>
  <si>
    <t>-646363285</t>
  </si>
  <si>
    <t>(0,8*0,4)*63" rozměr šlapáku 800 x 400 mm, celkem 63ks</t>
  </si>
  <si>
    <t>Šlapákové desky, šedá žula, povrch horní strany pískovaný 800 x 400 x 80 mm</t>
  </si>
  <si>
    <t>ks</t>
  </si>
  <si>
    <t>-341850343</t>
  </si>
  <si>
    <t>Dopravné náklady - šlapákové desky, vč. složení</t>
  </si>
  <si>
    <t>1265801534</t>
  </si>
  <si>
    <t>Dopravné náklady - dlažební kostky</t>
  </si>
  <si>
    <t>626130065</t>
  </si>
  <si>
    <t>Ostatní konstrukce a práce, bourání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</si>
  <si>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</si>
  <si>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</si>
  <si>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-271105269</t>
  </si>
  <si>
    <t>796,9 " obruba dlážděných cest, kostka 10 x 10 x 10 cm</t>
  </si>
  <si>
    <t>58381007</t>
  </si>
  <si>
    <t>kostka štípaná dlažební žula drobná 8/10</t>
  </si>
  <si>
    <t>1173229844</t>
  </si>
  <si>
    <t>796,9*0,1" celková délka nových obrub 796,9 m</t>
  </si>
  <si>
    <t>919726123</t>
  </si>
  <si>
    <t>Geotextilie netkaná pro ochranu, separaci nebo filtraci měrná hmotnost přes 300 do 500 g/m2</t>
  </si>
  <si>
    <t>1046362724</t>
  </si>
  <si>
    <t>66,45*1,1 "Přepočtené koeficientem množství</t>
  </si>
  <si>
    <t>Štěrkový obsyp netkané geotextilie ŠD 0/16</t>
  </si>
  <si>
    <t>2127709924</t>
  </si>
  <si>
    <t>66,45*0,05 " centrální plato</t>
  </si>
  <si>
    <t>998223011</t>
  </si>
  <si>
    <t>Přesun hmot pro pozemní komunikace s krytem dlážděným dopravní vzdálenost do 200 m jakékoliv délky objektu</t>
  </si>
  <si>
    <t>206692234</t>
  </si>
  <si>
    <t>-458468676</t>
  </si>
  <si>
    <t xml:space="preserve">51,6*2,9"celková délka obrub mlatových ploch 51,6  m</t>
  </si>
  <si>
    <t>1733313240</t>
  </si>
  <si>
    <t>51,6*1,05 "Přepočtené koeficientem množství</t>
  </si>
  <si>
    <t>-2032381604</t>
  </si>
  <si>
    <t>(51,6/0,8)*0,7</t>
  </si>
  <si>
    <t>-110682593</t>
  </si>
  <si>
    <t>51,6/0,8 " vzdálenost 80 cm</t>
  </si>
  <si>
    <t>1465425277</t>
  </si>
  <si>
    <t>-1381927089</t>
  </si>
  <si>
    <t>SO 03 - Mobiliář</t>
  </si>
  <si>
    <t>03.01 - Demontáž stávajícího mobiliáře</t>
  </si>
  <si>
    <t>961044111</t>
  </si>
  <si>
    <t>Bourání základů z betonu prostého</t>
  </si>
  <si>
    <t>899466744</t>
  </si>
  <si>
    <t>1" základová patka stávajícího plakátovacího sloupu</t>
  </si>
  <si>
    <t>966001211</t>
  </si>
  <si>
    <t>Odstranění lavičky parkové stabilní zabetonované</t>
  </si>
  <si>
    <t>-1933739367</t>
  </si>
  <si>
    <t>966001311</t>
  </si>
  <si>
    <t>Odstranění odpadkového koše s betonovou patkou</t>
  </si>
  <si>
    <t>-1991481896</t>
  </si>
  <si>
    <t>Demontáž stávajícího tubusu plakátovací sloupu</t>
  </si>
  <si>
    <t>-1736201370</t>
  </si>
  <si>
    <t>Demontáž laviček - očištění ocelových prvků od betonu k dalšímu použití, demontáž dřevěných prvků, vč. odvozu na deponii Chetes (2 km)</t>
  </si>
  <si>
    <t>1674872859</t>
  </si>
  <si>
    <t>Demontáž odpadkového koše - očištění stojny od betonu, odvoz na deponii Chetes (2 km)</t>
  </si>
  <si>
    <t>840888184</t>
  </si>
  <si>
    <t>997013501</t>
  </si>
  <si>
    <t>Odvoz suti a vybouraných hmot na skládku nebo meziskládku se složením, na vzdálenost do 1 km</t>
  </si>
  <si>
    <t>136866015</t>
  </si>
  <si>
    <t>997013509</t>
  </si>
  <si>
    <t>Odvoz suti a vybouraných hmot na skládku nebo meziskládku se složením, na vzdálenost Příplatek k ceně za každý další započatý 1 km přes 1 km</t>
  </si>
  <si>
    <t>311347200</t>
  </si>
  <si>
    <t>7,516*4 "Přepočtené koeficientem množství</t>
  </si>
  <si>
    <t>997013601</t>
  </si>
  <si>
    <t>-476281537</t>
  </si>
  <si>
    <t>03.02 - Mobliář - navrhovaný</t>
  </si>
  <si>
    <t xml:space="preserve">    03 - Mobiliář</t>
  </si>
  <si>
    <t xml:space="preserve">    2 - Zakládání</t>
  </si>
  <si>
    <t>03</t>
  </si>
  <si>
    <t>Lavička s opěradlem (L1), práškovací barva, tropické dřevo</t>
  </si>
  <si>
    <t>1359897471</t>
  </si>
  <si>
    <t>R10</t>
  </si>
  <si>
    <t>Odpadkový koš (objem 70 l)</t>
  </si>
  <si>
    <t>-1038417785</t>
  </si>
  <si>
    <t>R11</t>
  </si>
  <si>
    <t>Odpadkový koš na tříděný odpad</t>
  </si>
  <si>
    <t>898787136</t>
  </si>
  <si>
    <t>R12</t>
  </si>
  <si>
    <t>Stojan na kola</t>
  </si>
  <si>
    <t>1637910735</t>
  </si>
  <si>
    <t>R13</t>
  </si>
  <si>
    <t>Informační tabule</t>
  </si>
  <si>
    <t>-627099589</t>
  </si>
  <si>
    <t>R14</t>
  </si>
  <si>
    <t>Plakátovací sloup</t>
  </si>
  <si>
    <t>435648004</t>
  </si>
  <si>
    <t>R15</t>
  </si>
  <si>
    <t>Vlajkový stožár (6 m)</t>
  </si>
  <si>
    <t>-1181981618</t>
  </si>
  <si>
    <t>R16</t>
  </si>
  <si>
    <t>Herní prvek - balanční prolézačka</t>
  </si>
  <si>
    <t>-821170859</t>
  </si>
  <si>
    <t>R17</t>
  </si>
  <si>
    <t>Doprava - herní prvek</t>
  </si>
  <si>
    <t>167344792</t>
  </si>
  <si>
    <t>R18</t>
  </si>
  <si>
    <t>Doprava - herní prvek - montážního týmu</t>
  </si>
  <si>
    <t xml:space="preserve">kpl. </t>
  </si>
  <si>
    <t>1327558891</t>
  </si>
  <si>
    <t>R19</t>
  </si>
  <si>
    <t>Doprava - mobiliář</t>
  </si>
  <si>
    <t>416394683</t>
  </si>
  <si>
    <t>Lavička bez opěradla (L2), práškovací barva, tropické dřevo</t>
  </si>
  <si>
    <t>1584822901</t>
  </si>
  <si>
    <t xml:space="preserve">Lavička s opěradlem pro jednoho (J1),  práškovací barva, tropické dřevo</t>
  </si>
  <si>
    <t>-751316858</t>
  </si>
  <si>
    <t>Lavička bez opěradla pro jednoho (J2), práškovací barva, tropické dřevo</t>
  </si>
  <si>
    <t>2071000019</t>
  </si>
  <si>
    <t>Betonová lavička - betonový prefabrikát 2000 x 500 x 450 mm s opracováním, imitace žuly</t>
  </si>
  <si>
    <t>1647236667</t>
  </si>
  <si>
    <t>Stůl - ocelová konstrukce s masivním dřevěným roštěm (tropické dřevo)</t>
  </si>
  <si>
    <t>-473380569</t>
  </si>
  <si>
    <t>Lavice ke stolu, d 3 m (masivní dřevěný rošt - tropické dřevo, ocelová konstrukce)</t>
  </si>
  <si>
    <t>-1160517227</t>
  </si>
  <si>
    <t>Lavice ke stolu, 1 m (masivní dřevěný rošt - tropické dřevo, ocelová konstrukce)</t>
  </si>
  <si>
    <t>1058882817</t>
  </si>
  <si>
    <t>Lehátko</t>
  </si>
  <si>
    <t>-802354580</t>
  </si>
  <si>
    <t>-432626432</t>
  </si>
  <si>
    <t>((0,25*0,7*0,45)*2)*7 " lavička s opěradlem, 2 základové patky/lavičku, 7 ks</t>
  </si>
  <si>
    <t>((0,25*0,7*0,45)*2)*3" lavička bez opěradla, 2 zákl.patky/lavičku, 3 ks</t>
  </si>
  <si>
    <t>((0,25*0,7*0,45)*2)*8" lavička s opěradlem pro jednoho, 2 zákl.patky/lavičku, 8 ks</t>
  </si>
  <si>
    <t>((0,25*0,55*0,45)*2)*3" lavička bez opěradla pro jednoho, 2 zákl. patky/lavičku, 3 ks</t>
  </si>
  <si>
    <t>((0,25*0,24*0,4)*4)*1" stůl, 4 zákl. patky, 1 ks</t>
  </si>
  <si>
    <t>((0,25*0,24*0,4)*4)*1" lavice ke stolu, 3m; 4 zákl. patky, 1 ks</t>
  </si>
  <si>
    <t>((0,25*0,24*0,4)*4)*2" lavice ke stolu, 1m; 4 základ. patky/lavici, 2 ks</t>
  </si>
  <si>
    <t>(0,45*0,45*0,4)*7" odpadkový koš, 7 ks</t>
  </si>
  <si>
    <t>(0,6*0,3*0,45)*3" stojan na kola, 3 ks</t>
  </si>
  <si>
    <t>122251101</t>
  </si>
  <si>
    <t>Odkopávky a prokopávky nezapažené strojně v hornině třídy těžitelnosti I skupiny 3 do 20 m3</t>
  </si>
  <si>
    <t>-774366485</t>
  </si>
  <si>
    <t>1,2*0,45*0,5" odpadkový koš na tříděný odpad, 1 ks</t>
  </si>
  <si>
    <t>(0,5*0,5*0,8)*2" informační tabule, 2 základové patky; 1 ks</t>
  </si>
  <si>
    <t>1*1*0,65" plakátkovací sloup</t>
  </si>
  <si>
    <t>1*1*1,2" vlajkový stožár</t>
  </si>
  <si>
    <t>1335283868</t>
  </si>
  <si>
    <t xml:space="preserve">4,401+2,52" výkopky, odkopávky použité v rámci stavby </t>
  </si>
  <si>
    <t>Zakládání</t>
  </si>
  <si>
    <t>271532212</t>
  </si>
  <si>
    <t>Podsyp pod základové konstrukce se zhutněním a urovnáním povrchu z kameniva hrubého, frakce 16 - 32 mm</t>
  </si>
  <si>
    <t>317059254</t>
  </si>
  <si>
    <t>((0,25*0,7*0,1)*2)*7 " lavička s opěradlem, 2 základové patky/lavičku, 7 ks</t>
  </si>
  <si>
    <t>((0,25*0,7*0,1)*2)*3" lavička bez opěradla, 2 zákl.patky/lavičku, 3 ks</t>
  </si>
  <si>
    <t>((0,25*0,7*0,1)*2)*8" lavička s opěradlem pro jednoho, 2 zákl.patky/lavičku, 8 ks</t>
  </si>
  <si>
    <t>((0,25*0,55*0,1)*2)*3" lavička bez opěradla pro jednoho, 2 zákl. patky/lavičku, 3 ks</t>
  </si>
  <si>
    <t>((0,25*0,24*0,1)*4)*1" stůl, 4 zákl. patky, 1 ks</t>
  </si>
  <si>
    <t>((0,25*0,24*0,1)*4)*1" lavice ke stolu, 3m; 4 zákl. patky, 1 ks</t>
  </si>
  <si>
    <t>((0,25*0,24*0,1)*4)*2" lavice ke stolu, 1m; 4 základ. patky/lavici, 2 ks</t>
  </si>
  <si>
    <t>(0,45*0,45*0,1)*7" odpadkový koš, 7 ks</t>
  </si>
  <si>
    <t>(0,6*0,3*0,1)*3" stojan na kola, 3 ks</t>
  </si>
  <si>
    <t>1,2*0,45*0,1" odpadkový koš na tříděný odpad, 1 ks</t>
  </si>
  <si>
    <t>(0,5*0,5*0,1)*2" informační tabule, 2 základové patky; 1 ks</t>
  </si>
  <si>
    <t>1*1*0,1" plakátkovací sloup</t>
  </si>
  <si>
    <t>1*1*0,1" vlajkový stožár</t>
  </si>
  <si>
    <t>274313511</t>
  </si>
  <si>
    <t>Základy z betonu prostého pasy betonu kamenem neprokládaného tř. C 12/15</t>
  </si>
  <si>
    <t>-1613761671</t>
  </si>
  <si>
    <t>((0,25*0,24*0,2)*4)*1" stůl, 4 zákl. patky, 1 ks</t>
  </si>
  <si>
    <t>((0,25*0,24*0,2)*4)*1" lavice ke stolu, 3m; 4 zákl. patky, 1 ks</t>
  </si>
  <si>
    <t>((0,25*0,24*0,2)*4)*2" lavice ke stolu, 1m; 4 základ. patky/lavici, 2 ks</t>
  </si>
  <si>
    <t>(0,45*0,45*0,2)*7" odpadkový koš, 7 ks</t>
  </si>
  <si>
    <t>(0,6*0,3*0,3)*3" stojan na kola, 3 ks</t>
  </si>
  <si>
    <t>(0,5*0,5*0,5)*2" informační tabule, 2 základové patky; 1 ks</t>
  </si>
  <si>
    <t>1*1*0,45" plakátkovací sloup</t>
  </si>
  <si>
    <t>274313611</t>
  </si>
  <si>
    <t>Základy z betonu prostého pasy betonu kamenem neprokládaného tř. C 16/20</t>
  </si>
  <si>
    <t>-79595414</t>
  </si>
  <si>
    <t>((0,25*0,7*0,25)*2)*7 " lavička s opěradlem, 2 základové patky/lavičku, 7 ks</t>
  </si>
  <si>
    <t>((0,25*0,7*0,25)*2)*3" lavička bez opěradla, 2 zákl.patky/lavičku, 3 ks</t>
  </si>
  <si>
    <t>((0,25*0,7*0,25)*2)*8" lavička s opěradlem pro jednoho, 2 zákl.patky/lavičku, 8 ks</t>
  </si>
  <si>
    <t>((0,25*0,55*0,25)*2)*3" lavička bez opěradla pro jednoho, 2 zákl. patky/lavičku, 3 ks</t>
  </si>
  <si>
    <t>274313811</t>
  </si>
  <si>
    <t>Základy z betonu prostého pasy betonu kamenem neprokládaného tř. C 25/30</t>
  </si>
  <si>
    <t>-759472849</t>
  </si>
  <si>
    <t>1*1*1" vlajkový stožár</t>
  </si>
  <si>
    <t>SO 04 - Zídky, schodiště</t>
  </si>
  <si>
    <t>04.01 - Bourání stávající zdi a schodišťových stupňů</t>
  </si>
  <si>
    <t>-727799504</t>
  </si>
  <si>
    <t>57,9 "podsyp stávající opěrné zídky</t>
  </si>
  <si>
    <t>174211101</t>
  </si>
  <si>
    <t>Zásyp sypaninou z jakékoliv horniny ručně s uložením výkopku ve vrstvách bez zhutnění jam, šachet, rýh nebo kolem objektů v těchto vykopávkách</t>
  </si>
  <si>
    <t>-1605833452</t>
  </si>
  <si>
    <t>((3,3+6,3)*0,5)*0,9" zásyp zeminou po odstranění betonového základu opěrné zídky</t>
  </si>
  <si>
    <t>-1706006770</t>
  </si>
  <si>
    <t>46,32" hloubka betonového základu 75 cm</t>
  </si>
  <si>
    <t>962042321</t>
  </si>
  <si>
    <t>Bourání zdiva z betonu prostého nadzákladového objemu přes 1 m3</t>
  </si>
  <si>
    <t>-764386683</t>
  </si>
  <si>
    <t>31,215 " stávající opěrná zídka</t>
  </si>
  <si>
    <t>963022819</t>
  </si>
  <si>
    <t>Bourání kamenných schodišťových stupňů oblých, rovných nebo kosých zhotovených na místě</t>
  </si>
  <si>
    <t>1875586039</t>
  </si>
  <si>
    <t>3,33 * 4 " d schodu 3, 33 m; 4 ks</t>
  </si>
  <si>
    <t>997002511</t>
  </si>
  <si>
    <t>Vodorovné přemístění suti a vybouraných hmot bez naložení, se složením a hrubým urovnáním na vzdálenost do 1 km</t>
  </si>
  <si>
    <t>-2139909319</t>
  </si>
  <si>
    <t>1,856" odvoz demontovaného zábradlí na Chetes</t>
  </si>
  <si>
    <t>997002519</t>
  </si>
  <si>
    <t>Vodorovné přemístění suti a vybouraných hmot bez naložení, se složením a hrubým urovnáním Příplatek k ceně za každý další započatý 1 km přes 1 km</t>
  </si>
  <si>
    <t>-1218595630</t>
  </si>
  <si>
    <t>1,856*2 "Přepočtené koeficientem množství</t>
  </si>
  <si>
    <t>997002611</t>
  </si>
  <si>
    <t>Nakládání suti a vybouraných hmot na dopravní prostředek pro vodorovné přemístění</t>
  </si>
  <si>
    <t>2145177861</t>
  </si>
  <si>
    <t>2103801056</t>
  </si>
  <si>
    <t>848412007</t>
  </si>
  <si>
    <t>162,805*4 "Přepočtené koeficientem množství</t>
  </si>
  <si>
    <t>209511510</t>
  </si>
  <si>
    <t xml:space="preserve">68,673"  opěrná zídka</t>
  </si>
  <si>
    <t>92,64" betonové základy opěrné zídky</t>
  </si>
  <si>
    <t>997013655</t>
  </si>
  <si>
    <t>2101137412</t>
  </si>
  <si>
    <t>1,49" likvidace kamenných schodů</t>
  </si>
  <si>
    <t>9,843" podsyp pod betonovým základem opěrné zídky</t>
  </si>
  <si>
    <t>189707994</t>
  </si>
  <si>
    <t>383257743</t>
  </si>
  <si>
    <t>9,843*4 "Přepočtené koeficientem množství</t>
  </si>
  <si>
    <t>767161813</t>
  </si>
  <si>
    <t>Demontáž zábradlí do suti rovného nerozebíratelný spoj hmotnosti 1 m zábradlí do 20 kg</t>
  </si>
  <si>
    <t>-1401483440</t>
  </si>
  <si>
    <t>116 " délka zábradlí - opěrná zídka</t>
  </si>
  <si>
    <t>04.02 - Stavba nové zídky, schodišťových stupňů</t>
  </si>
  <si>
    <t xml:space="preserve">    3 - Svislé a kompletní konstrukce</t>
  </si>
  <si>
    <t xml:space="preserve">    4 - Vodorovné konstrukce</t>
  </si>
  <si>
    <t xml:space="preserve">    711 - Izolace proti vodě, vlhkosti a plynům</t>
  </si>
  <si>
    <t>-339513114</t>
  </si>
  <si>
    <t>5*0,3" lože pro sedací schody, 1. řada, hl. 300 mm</t>
  </si>
  <si>
    <t>9*0,45 " lože pro sedací schody, 2. řada, hl. 450 mm</t>
  </si>
  <si>
    <t>4,25+1" betonový základ + podsyp - centrální schodiště</t>
  </si>
  <si>
    <t>9,04*0,9" betonový základ + podsyp - opěrná zídka (vnitřní část)</t>
  </si>
  <si>
    <t>113,53*0,3*0,7" rýha pro uložení drenážní trubky podél opěrné zídky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</si>
  <si>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</si>
  <si>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</si>
  <si>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942067455</t>
  </si>
  <si>
    <t>42,777" odvoz na skládku Chocovice</t>
  </si>
  <si>
    <t>2119560675</t>
  </si>
  <si>
    <t>42,777*1,8 "Přepočtené koeficientem množství</t>
  </si>
  <si>
    <t>-89891925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</si>
  <si>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</si>
  <si>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</si>
  <si>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-1571996941</t>
  </si>
  <si>
    <t xml:space="preserve">113,52*1,7"  drenážní rýha délka 113,52 m, průměrná š 1,7 m</t>
  </si>
  <si>
    <t>69311080</t>
  </si>
  <si>
    <t>geotextilie netkaná separační, ochranná, filtrační, drenážní PES 200g/m2</t>
  </si>
  <si>
    <t>1106989920</t>
  </si>
  <si>
    <t>192,984*1,1845 "Přepočtené koeficientem množství</t>
  </si>
  <si>
    <t>212752111</t>
  </si>
  <si>
    <t>Trativody z drenážních trubek pro liniové stavby a komunikace se zřízením štěrkového lože pod trubky a s jejich obsypem v otevřeném výkopu trubka korugovaná sendvičová PE-HD SN 4 perforace 220° DN 100</t>
  </si>
  <si>
    <t>966463937</t>
  </si>
  <si>
    <t>113,53 " délka opěrné zídky</t>
  </si>
  <si>
    <t>113,53*1,1 "Přepočtené koeficientem množství</t>
  </si>
  <si>
    <t>271532212R</t>
  </si>
  <si>
    <t>Podsyp pod základové konstrukce se zhutněním a urovnáním povrchu z kameniva hrubého, frakce 0 - 32 mm</t>
  </si>
  <si>
    <t>-55143998</t>
  </si>
  <si>
    <t>45,17*0,1" podsyp pod základy opěrné zídky</t>
  </si>
  <si>
    <t>(5*0,5*0,2)*2" podsyp ŠD 0/32, tl. 200 mm - 1 řada sedací schody</t>
  </si>
  <si>
    <t>(0,9*5*0,3)*2" podsyp ŠD 0/32, tl. 300 mm - 2. řada sedací schody</t>
  </si>
  <si>
    <t>274313511R</t>
  </si>
  <si>
    <t>Základy z betonu drenážního 0/4 pasy</t>
  </si>
  <si>
    <t>1845773823</t>
  </si>
  <si>
    <t>(5*0,5*0,1)*2"drenážní beton 0/4, tl. 100 mm - 1 řada sedací schody</t>
  </si>
  <si>
    <t>(0,9*5*0,1)*2" drenážní beton 0/4, tl. 100 mm - 2. řada sedací schody</t>
  </si>
  <si>
    <t>-1718370604</t>
  </si>
  <si>
    <t>45,17*0,8 " betonový základ opěrné zídky</t>
  </si>
  <si>
    <t>4,25" betonový základ - centrální schodiště</t>
  </si>
  <si>
    <t>274351121</t>
  </si>
  <si>
    <t>Bednění základů pasů rovné zřízení</t>
  </si>
  <si>
    <t>-1572144717</t>
  </si>
  <si>
    <t>(85,45+141,76)*0,9 "výška bednění 0,9 m</t>
  </si>
  <si>
    <t>274351122</t>
  </si>
  <si>
    <t>Bednění základů pasů rovné odstranění</t>
  </si>
  <si>
    <t>201345090</t>
  </si>
  <si>
    <t>Osazení betonových sedacích stupňů</t>
  </si>
  <si>
    <t>-1229992755</t>
  </si>
  <si>
    <t>Dodání a montáž dřevěných roštů na sedací schody, d 5 m</t>
  </si>
  <si>
    <t>225824259</t>
  </si>
  <si>
    <t>-658145028</t>
  </si>
  <si>
    <t>8" sedací schody</t>
  </si>
  <si>
    <t>Betonová lavička - betonový prefabrikát 1000 x 500 x 450 mm s opracováním, imitace žuly</t>
  </si>
  <si>
    <t>-271522353</t>
  </si>
  <si>
    <t>Svislé a kompletní konstrukce</t>
  </si>
  <si>
    <t>327213113</t>
  </si>
  <si>
    <t>Zdění zdiva nadzákladového opěrných zdí a valů z lomového kamene štípaného nebo ručně vybíraného na maltu z nepravidelných kamenů objemu 1 kusu kamene do 0,02 m3, šířka spáry přes 10 do 20 mm</t>
  </si>
  <si>
    <t>-220223946</t>
  </si>
  <si>
    <t>78,63*0,4" celková plocha zdí 78,63 m2, š 0,4 m</t>
  </si>
  <si>
    <t>Regulační kámen standard atyp +výběr + výběr atyp - žula</t>
  </si>
  <si>
    <t>764570641</t>
  </si>
  <si>
    <t>(78,63*0,4)*2,65" opěrná zídka, objem. hmotnost 2,65</t>
  </si>
  <si>
    <t xml:space="preserve">Dopravné náklady -  regulační kámen</t>
  </si>
  <si>
    <t>1388112345</t>
  </si>
  <si>
    <t>83,348" hmotnost regulačního kamene - opěrná zídka</t>
  </si>
  <si>
    <t>Vodorovné konstrukce</t>
  </si>
  <si>
    <t>434191421</t>
  </si>
  <si>
    <t>Osazování schodišťových stupňů kamenných s vyspárováním styčných spár, s provizorním dřevěným zábradlím a dočasným zakrytím stupnic prkny na desku, stupňů broušených nebo leštěných</t>
  </si>
  <si>
    <t>-688459620</t>
  </si>
  <si>
    <t>Dodání kamenného schodišťového stupně 1000 x 350 x 150 mm</t>
  </si>
  <si>
    <t>1733988137</t>
  </si>
  <si>
    <t>27" šířka schodiště 5 m, 6 stupňů</t>
  </si>
  <si>
    <t>Dodání kamenného schodišťového stupně 500 x 350 x 150 mm</t>
  </si>
  <si>
    <t>901453877</t>
  </si>
  <si>
    <t>Dopravné náklady - schodišťové stupně, vč. složení</t>
  </si>
  <si>
    <t>909232698</t>
  </si>
  <si>
    <t>564811011</t>
  </si>
  <si>
    <t>Podklad ze štěrkodrti ŠD s rozprostřením a zhutněním plochy jednotlivě do 100 m2, po zhutnění tl. 50 mm</t>
  </si>
  <si>
    <t>1827432360</t>
  </si>
  <si>
    <t>(5*0,45*0,05)*2" kryt štěrkopískové plochy mezi sedacími schody, fr. 0/4, tl. 50 mm</t>
  </si>
  <si>
    <t>Ocelový plech pozinkovaný 550 x 200 x 5 mm, vč. uchycení na chemickou kotvu do sedacího schodu</t>
  </si>
  <si>
    <t>117783372</t>
  </si>
  <si>
    <t>711</t>
  </si>
  <si>
    <t>Izolace proti vodě, vlhkosti a plynům</t>
  </si>
  <si>
    <t>711161274</t>
  </si>
  <si>
    <t>Provedení izolace proti zemní vlhkosti nopovou fólií na ploše svislé S výška nopu do 20 mm</t>
  </si>
  <si>
    <t>-2100182156</t>
  </si>
  <si>
    <t>113,53*1,2 " izolační vrsta drenáže podél zdi, d 113,53 m, průměrná š. 1,2 m</t>
  </si>
  <si>
    <t>28323005</t>
  </si>
  <si>
    <t>fólie profilovaná (nopová) drenážní HDPE s výškou nopů 8mm</t>
  </si>
  <si>
    <t>-1913776185</t>
  </si>
  <si>
    <t>136,236*1,221 "Přepočtené koeficientem množství</t>
  </si>
  <si>
    <t>SO 05 - Příprava pro veřejné osvětlení</t>
  </si>
  <si>
    <t>05.01 - Příprava pro veřejné osvětlení</t>
  </si>
  <si>
    <t>VO - Veřejné osvětlení</t>
  </si>
  <si>
    <t xml:space="preserve">    O01 - Ostatní</t>
  </si>
  <si>
    <t>VO</t>
  </si>
  <si>
    <t>Veřejné osvětlení</t>
  </si>
  <si>
    <t>O01</t>
  </si>
  <si>
    <t>Ostatní</t>
  </si>
  <si>
    <t>chránička KF 09063</t>
  </si>
  <si>
    <t>512</t>
  </si>
  <si>
    <t>111208558</t>
  </si>
  <si>
    <t>chránička KF 09040</t>
  </si>
  <si>
    <t>-1500005471</t>
  </si>
  <si>
    <t>zemnící pásek FeZn 30x4 mm</t>
  </si>
  <si>
    <t>-2032923129</t>
  </si>
  <si>
    <t>svorka pro zemnící pásek</t>
  </si>
  <si>
    <t>767624501</t>
  </si>
  <si>
    <t>zemnící drát FeZn Ø 10 mm (0,62 kg/m)</t>
  </si>
  <si>
    <t>-1763942863</t>
  </si>
  <si>
    <t>zemnící drát FeZn O 10 mm (0,62 kg/m)</t>
  </si>
  <si>
    <t>svorka pro zemnící drát FeZn</t>
  </si>
  <si>
    <t>-706917185</t>
  </si>
  <si>
    <t>krycí deska KAD 30</t>
  </si>
  <si>
    <t>143415604</t>
  </si>
  <si>
    <t>výstražná folie s bleskem</t>
  </si>
  <si>
    <t>203608554</t>
  </si>
  <si>
    <t>trubka AGROSIL plastová prům. 250 mm/1m</t>
  </si>
  <si>
    <t>-1377325298</t>
  </si>
  <si>
    <t>beton pro základ ocelového stožáru 5 (0,22)</t>
  </si>
  <si>
    <t>452076122</t>
  </si>
  <si>
    <t>písek jemnozrnný</t>
  </si>
  <si>
    <t>472769757</t>
  </si>
  <si>
    <t>drobný a pomocný materiál</t>
  </si>
  <si>
    <t>-69984574</t>
  </si>
  <si>
    <t xml:space="preserve">odkop kabelu v chodníku  vč. záhozu (0,3x0,15)</t>
  </si>
  <si>
    <t>-1804544407</t>
  </si>
  <si>
    <t xml:space="preserve">odkop kabelu v zeleném pásu  vč. záhozu (0,3x0,7)</t>
  </si>
  <si>
    <t>1964221059</t>
  </si>
  <si>
    <t>demontáž podzemního vedení s výkopem</t>
  </si>
  <si>
    <t>234750692</t>
  </si>
  <si>
    <t>odpojení vodičů napáj. kabelu ze svorkovnice do Cu16 (žíly)</t>
  </si>
  <si>
    <t>-1393020284</t>
  </si>
  <si>
    <t>vytažení kabelu do 16Cu ze stožáru (1,5m)</t>
  </si>
  <si>
    <t>438424392</t>
  </si>
  <si>
    <t>demontáž svorkovnice z ocel. stožáru</t>
  </si>
  <si>
    <t>2071578224</t>
  </si>
  <si>
    <t>odpojení vodičů připoj. kabelu svítidla 1,5 (žíly)</t>
  </si>
  <si>
    <t>-1789302818</t>
  </si>
  <si>
    <t>demontáž vývodu ke svítidlu, kabel pr. 1,5</t>
  </si>
  <si>
    <t>-1179350093</t>
  </si>
  <si>
    <t>demontáž svítidla ze světelného bodu (5)</t>
  </si>
  <si>
    <t>84948779</t>
  </si>
  <si>
    <t>demontáž ocelového stožáru 5m</t>
  </si>
  <si>
    <t>521282981</t>
  </si>
  <si>
    <t>vybourání patky parkového světelného bodu 5 (0,25)</t>
  </si>
  <si>
    <t>-1570401178</t>
  </si>
  <si>
    <t>zahození a zhutnění vybourané patky stožáru 5 (0,25)</t>
  </si>
  <si>
    <t>-2053720716</t>
  </si>
  <si>
    <t>vytýčení nových světelných bodů</t>
  </si>
  <si>
    <t>-1664494583</t>
  </si>
  <si>
    <t>výkop základu pro ocelový stožár 5m (0,46)</t>
  </si>
  <si>
    <t>-658475053</t>
  </si>
  <si>
    <t>stavba patky pro stožár 5m</t>
  </si>
  <si>
    <t>113606437</t>
  </si>
  <si>
    <t>vytýčení trasy kabelového vedení</t>
  </si>
  <si>
    <t>-555238995</t>
  </si>
  <si>
    <t>výkop v zeleném pásu (0,3x0,7)</t>
  </si>
  <si>
    <t>-621915557</t>
  </si>
  <si>
    <t>výkop v chodníku (0,3x0,35)</t>
  </si>
  <si>
    <t>-230750977</t>
  </si>
  <si>
    <t>pokládka zemnícího pásku s montáží</t>
  </si>
  <si>
    <t>1193903312</t>
  </si>
  <si>
    <t>pokládka zemnícího drátu s montáží</t>
  </si>
  <si>
    <t>-1670429079</t>
  </si>
  <si>
    <t>pokládka chrániček KF 09063</t>
  </si>
  <si>
    <t>-621362695</t>
  </si>
  <si>
    <t>pokládka chrániček KF 09040</t>
  </si>
  <si>
    <t>1367570424</t>
  </si>
  <si>
    <t>násyp pískového lože (0,3x0,2)</t>
  </si>
  <si>
    <t>-1190757856</t>
  </si>
  <si>
    <t>pokládka výstražné folie</t>
  </si>
  <si>
    <t>-875894880</t>
  </si>
  <si>
    <t>pokládka krycích desek CAD</t>
  </si>
  <si>
    <t>-1931582261</t>
  </si>
  <si>
    <t>zahození a zhutnění výkopů (0,3x0,5)</t>
  </si>
  <si>
    <t>-810537990</t>
  </si>
  <si>
    <t>zahození a zhutnění výkopů (0,3x0,15)</t>
  </si>
  <si>
    <t>-2104572776</t>
  </si>
  <si>
    <t>ostatní montážní a pomocné práce</t>
  </si>
  <si>
    <t>127957802</t>
  </si>
  <si>
    <t>odvoz výkopku do 5 km a uložení na skládku vč. poplatku</t>
  </si>
  <si>
    <t>-443850374</t>
  </si>
  <si>
    <t>ekologická likvidace svítidel</t>
  </si>
  <si>
    <t>-1906267185</t>
  </si>
  <si>
    <t>revize</t>
  </si>
  <si>
    <t>1454596147</t>
  </si>
  <si>
    <t>doprava</t>
  </si>
  <si>
    <t>1901916534</t>
  </si>
  <si>
    <t>zákres dle skutečného stavu</t>
  </si>
  <si>
    <t>-11445052</t>
  </si>
  <si>
    <t>05.02 - Příprava pro veřejné osvětlení - Metropolitní síť</t>
  </si>
  <si>
    <t>1.1</t>
  </si>
  <si>
    <t>kabelová komora SGLB 1730 (845x553x610)</t>
  </si>
  <si>
    <t>261430650</t>
  </si>
  <si>
    <t>2.1</t>
  </si>
  <si>
    <t>chránička HDPE 40 zemní tlustostěnná</t>
  </si>
  <si>
    <t>722523282</t>
  </si>
  <si>
    <t>3.1</t>
  </si>
  <si>
    <t>mikrotrubička zemní tlustostěnná 14/10</t>
  </si>
  <si>
    <t>-535453961</t>
  </si>
  <si>
    <t>4.1</t>
  </si>
  <si>
    <t>spojka chráničky HDPE (SPC40)</t>
  </si>
  <si>
    <t>1124006220</t>
  </si>
  <si>
    <t>5.1</t>
  </si>
  <si>
    <t>spojka mikrotrub. zemní tlustostěnné 14/10 s pojist. a ochranou</t>
  </si>
  <si>
    <t>-967000475</t>
  </si>
  <si>
    <t>6.1</t>
  </si>
  <si>
    <t>koncovka chráničky HDPE s ventilkem (KPC40V)</t>
  </si>
  <si>
    <t>1269661546</t>
  </si>
  <si>
    <t>7.1</t>
  </si>
  <si>
    <t>koncovka chráničky HDPE bez ventilku (KPC40)</t>
  </si>
  <si>
    <t>690328215</t>
  </si>
  <si>
    <t>8.1</t>
  </si>
  <si>
    <t>koncovka mikrotrubičky zemní tlustostěnné 14/10</t>
  </si>
  <si>
    <t>249224067</t>
  </si>
  <si>
    <t>9.1</t>
  </si>
  <si>
    <t>drát CY 1,5</t>
  </si>
  <si>
    <t>-1229154410</t>
  </si>
  <si>
    <t>10.1</t>
  </si>
  <si>
    <t>kabel CYKY-J 3x2,5</t>
  </si>
  <si>
    <t>1993208425</t>
  </si>
  <si>
    <t>11.1</t>
  </si>
  <si>
    <t>929254875</t>
  </si>
  <si>
    <t>12.1</t>
  </si>
  <si>
    <t>výstražná folie oranž.</t>
  </si>
  <si>
    <t>929026876</t>
  </si>
  <si>
    <t>13.1</t>
  </si>
  <si>
    <t>krycí deska KAD 20 oranž.</t>
  </si>
  <si>
    <t>94744543</t>
  </si>
  <si>
    <t>14.1</t>
  </si>
  <si>
    <t>beton pro základ zemní komory (0,02)</t>
  </si>
  <si>
    <t>2034132784</t>
  </si>
  <si>
    <t>15.1</t>
  </si>
  <si>
    <t>-1272133804</t>
  </si>
  <si>
    <t>16.1</t>
  </si>
  <si>
    <t>-2058639288</t>
  </si>
  <si>
    <t>17.1</t>
  </si>
  <si>
    <t>vytýčení nových zemních boxů</t>
  </si>
  <si>
    <t>-407207393</t>
  </si>
  <si>
    <t>18.1</t>
  </si>
  <si>
    <t>výkop základu pro box (0,3)</t>
  </si>
  <si>
    <t>1588339185</t>
  </si>
  <si>
    <t>19.1</t>
  </si>
  <si>
    <t>instalace zemního boxu (0,3)</t>
  </si>
  <si>
    <t>-1471866996</t>
  </si>
  <si>
    <t>20.1</t>
  </si>
  <si>
    <t>vytýčení trasy chrániček</t>
  </si>
  <si>
    <t>-38883841</t>
  </si>
  <si>
    <t>21.1</t>
  </si>
  <si>
    <t>298237407</t>
  </si>
  <si>
    <t>22.1</t>
  </si>
  <si>
    <t>-222013382</t>
  </si>
  <si>
    <t>23.1</t>
  </si>
  <si>
    <t>-722864505</t>
  </si>
  <si>
    <t>24.1</t>
  </si>
  <si>
    <t>pokládka kabelů do pr. 6</t>
  </si>
  <si>
    <t>374030332</t>
  </si>
  <si>
    <t>25.1</t>
  </si>
  <si>
    <t>příplatek za zatažení kabelu do r. 6 do chráničky</t>
  </si>
  <si>
    <t>-917722325</t>
  </si>
  <si>
    <t>26.1</t>
  </si>
  <si>
    <t>zavedení kabelu pr. 2,5 do sloupu/rozvodnice</t>
  </si>
  <si>
    <t>-1141436174</t>
  </si>
  <si>
    <t>27.1</t>
  </si>
  <si>
    <t>připojení kabelu do svorkovnice 2,5 (žíly)</t>
  </si>
  <si>
    <t>258126265</t>
  </si>
  <si>
    <t>28.1</t>
  </si>
  <si>
    <t>pokládka HDPE chrániček</t>
  </si>
  <si>
    <t>-618169318</t>
  </si>
  <si>
    <t>29.1</t>
  </si>
  <si>
    <t>instalace koncovky HDPE</t>
  </si>
  <si>
    <t>1672387785</t>
  </si>
  <si>
    <t>30.1</t>
  </si>
  <si>
    <t>zavedení chráničky HDPE do boxu</t>
  </si>
  <si>
    <t>1775741727</t>
  </si>
  <si>
    <t>31.1</t>
  </si>
  <si>
    <t>pokládka mikrotrubiček</t>
  </si>
  <si>
    <t>-406648775</t>
  </si>
  <si>
    <t>32.1</t>
  </si>
  <si>
    <t>instalace spojky mikrotrubičky</t>
  </si>
  <si>
    <t>-915642325</t>
  </si>
  <si>
    <t>33.1</t>
  </si>
  <si>
    <t>instalace koncovky mikrotrubičky</t>
  </si>
  <si>
    <t>1003388287</t>
  </si>
  <si>
    <t>34.1</t>
  </si>
  <si>
    <t>zavedení MT do sloupu/rozvodnice</t>
  </si>
  <si>
    <t>686315111</t>
  </si>
  <si>
    <t>35.1</t>
  </si>
  <si>
    <t>zavedení mikrotrubičky do boxu</t>
  </si>
  <si>
    <t>1461077376</t>
  </si>
  <si>
    <t>36.1</t>
  </si>
  <si>
    <t>pokládka zaměřovacího vodiče 1,5</t>
  </si>
  <si>
    <t>1960755260</t>
  </si>
  <si>
    <t>37.1</t>
  </si>
  <si>
    <t>1265990316</t>
  </si>
  <si>
    <t>38.1</t>
  </si>
  <si>
    <t>-1108093734</t>
  </si>
  <si>
    <t>39.1</t>
  </si>
  <si>
    <t>zahození a zhutnění výkopů (0,5x0,65)</t>
  </si>
  <si>
    <t>676597410</t>
  </si>
  <si>
    <t>40.1</t>
  </si>
  <si>
    <t>1645438945</t>
  </si>
  <si>
    <t>41.1</t>
  </si>
  <si>
    <t>1106060544</t>
  </si>
  <si>
    <t>42.1</t>
  </si>
  <si>
    <t>řezání spáry v asfaltu</t>
  </si>
  <si>
    <t>-22628464</t>
  </si>
  <si>
    <t>43.1</t>
  </si>
  <si>
    <t>odstranění živičného krytu</t>
  </si>
  <si>
    <t>1630646572</t>
  </si>
  <si>
    <t>44.1</t>
  </si>
  <si>
    <t>obnova živičného povrchu</t>
  </si>
  <si>
    <t>549526358</t>
  </si>
  <si>
    <t>45.1</t>
  </si>
  <si>
    <t>1617015676</t>
  </si>
  <si>
    <t>zkouška optické chráničky</t>
  </si>
  <si>
    <t>1695903919</t>
  </si>
  <si>
    <t>-1844292184</t>
  </si>
  <si>
    <t>1633465996</t>
  </si>
  <si>
    <t>SO 06 - Kamnenné pole s vodním prvkem</t>
  </si>
  <si>
    <t>06.01 - Technologie</t>
  </si>
  <si>
    <t>HSV - HSV</t>
  </si>
  <si>
    <t xml:space="preserve">    TZ - Technlogické zařízení</t>
  </si>
  <si>
    <t xml:space="preserve">    NP - Nerezové prvky</t>
  </si>
  <si>
    <t xml:space="preserve">    IM - Instalační materiál</t>
  </si>
  <si>
    <t xml:space="preserve">    04 - Montáž</t>
  </si>
  <si>
    <t>TZ</t>
  </si>
  <si>
    <t>Technlogické zařízení</t>
  </si>
  <si>
    <t>M105</t>
  </si>
  <si>
    <t xml:space="preserve">Vícevtokový mokroběžný vodoměr  G 1"</t>
  </si>
  <si>
    <t>-832259016</t>
  </si>
  <si>
    <t>M106</t>
  </si>
  <si>
    <t>Jemný potrubní filtr DN 25, filtrační vložka 200 mikronů, plast</t>
  </si>
  <si>
    <t>1900393363</t>
  </si>
  <si>
    <t>M107</t>
  </si>
  <si>
    <t xml:space="preserve">Servopohon  NRFA-S2 s havarijní funkcí  + kul. kohout R2032-S2, 230 V, 10 W</t>
  </si>
  <si>
    <t>1066243894</t>
  </si>
  <si>
    <t>M108</t>
  </si>
  <si>
    <t>Senzory snímání hladiny</t>
  </si>
  <si>
    <t>-1237076739</t>
  </si>
  <si>
    <t>M109</t>
  </si>
  <si>
    <t>Ponorné čerpadlo výtrysku ECO EXPERT 22000, materiálové provedení - tělo čerpadla z nerezu, oběhové kolo noryl, hřídel z nerezové oceli a mechanická ucpávka keramická s příměsi uhlíku. Q-190 l/min, H-6,0 m, Jednofázový motor 230 V, 350 W</t>
  </si>
  <si>
    <t>2097587039</t>
  </si>
  <si>
    <t>M110</t>
  </si>
  <si>
    <t xml:space="preserve">Čerpadlo filtrace - monoblokové odstředivé čerpadlo s integrovaným předfiltrem pro zachycení hrubších nečistot. Materiálové provedení - tělo a oběhové kolo čerpadla  z termoplastu, hřídel z nerez oceli, koš filtru z polypropylenu, mechanická ucpávka keram</t>
  </si>
  <si>
    <t>-1485491198</t>
  </si>
  <si>
    <t>M111</t>
  </si>
  <si>
    <t xml:space="preserve">Plastový ovíjený laminátový filtr Ø 400 s horním připojením, ručním odvzdušňovacím ventilkem a výpustí vody a písku, 6 cestný ventil. Max pracovní tlak 2,5 kg/cm². Filtrační náplň  křemičitý písek zrnitostí 1-4 mm a 0,6-1,2 mm</t>
  </si>
  <si>
    <t>1655050103</t>
  </si>
  <si>
    <t xml:space="preserve">Plastový ovíjený laminátový filtr O 400 s horním připojením, ručním odvzdušňovacím ventilkem a výpustí vody a písku, 6 cestný ventil. Max pracovní tlak 2,5 kg/cm2. Filtrační náplň  křemičitý písek zrnitostí 1-4 mm a 0,6-1,2 mm</t>
  </si>
  <si>
    <t>M112</t>
  </si>
  <si>
    <t>UV lampa nízkotlaká 16 W, 230 V, nerez</t>
  </si>
  <si>
    <t>1590736114</t>
  </si>
  <si>
    <t>M113</t>
  </si>
  <si>
    <t>Chlorátor do potrubí, plast</t>
  </si>
  <si>
    <t>-587182356</t>
  </si>
  <si>
    <t>M114</t>
  </si>
  <si>
    <t>Kalové ponorné čerpadlo s kolem volně průtočným do 25 mm, 230 V, 0,37 kW, nerez</t>
  </si>
  <si>
    <t>887929212</t>
  </si>
  <si>
    <t>M115</t>
  </si>
  <si>
    <t>LED kruhové svítidlo Quell-Star – pro osvětlení výtoku vody, průměr 50 mm pro 1" hadici, systém THERMOPROTECT proti přehřátí, kabel 5 m (volný konec nebo M12). Provozní teplota –25 °C až +50 °C, 6W, 24 V, teplá bílá</t>
  </si>
  <si>
    <t>-936139060</t>
  </si>
  <si>
    <t>M116</t>
  </si>
  <si>
    <t>Plastová technologická šachta s integrovanou akumulační nádrži. Jedná se o jednoplášťový skelet nádrže určený k obetonování na místě instalace. Plastový skelet šachty slouží jako nosič technologie zabezpečující vodotěsnost a ztracené vnitřní bednění výsle</t>
  </si>
  <si>
    <t>669319779</t>
  </si>
  <si>
    <t>NP</t>
  </si>
  <si>
    <t>Nerezové prvky</t>
  </si>
  <si>
    <t>M117</t>
  </si>
  <si>
    <t>Prostup výtlaku kašny D 40 , s nástavcem</t>
  </si>
  <si>
    <t>1589772254</t>
  </si>
  <si>
    <t>M118</t>
  </si>
  <si>
    <t>Prostup odvodnění D 110</t>
  </si>
  <si>
    <t>723700428</t>
  </si>
  <si>
    <t>M119</t>
  </si>
  <si>
    <t>Box 380/380/400 mm s horní odnimatelnou mřížkou</t>
  </si>
  <si>
    <t>1553297431</t>
  </si>
  <si>
    <t>M120</t>
  </si>
  <si>
    <t xml:space="preserve">Prostup  D 32 chránička světla</t>
  </si>
  <si>
    <t>1168774455</t>
  </si>
  <si>
    <t>M121</t>
  </si>
  <si>
    <t>Separační síto akumulační nádrže oka pr. 8 mm</t>
  </si>
  <si>
    <t>-1763802270</t>
  </si>
  <si>
    <t>M122</t>
  </si>
  <si>
    <t>Žebřík s výsuvným madlem v šachtě</t>
  </si>
  <si>
    <t>928798927</t>
  </si>
  <si>
    <t>M123</t>
  </si>
  <si>
    <t>Odvětrávací sloupky</t>
  </si>
  <si>
    <t>-1847391145</t>
  </si>
  <si>
    <t>M124</t>
  </si>
  <si>
    <t>Pomocný materiál</t>
  </si>
  <si>
    <t>kpl</t>
  </si>
  <si>
    <t>970732474</t>
  </si>
  <si>
    <t>M159</t>
  </si>
  <si>
    <t>Nerez trubka DN 25/2</t>
  </si>
  <si>
    <t>-953528209</t>
  </si>
  <si>
    <t xml:space="preserve">2*2,8 "vzdálenost od soliterního kamene č. 1 </t>
  </si>
  <si>
    <t>1*1,2" vzádlenost od soliterního kamene č. 2</t>
  </si>
  <si>
    <t>M160</t>
  </si>
  <si>
    <t>Nerezový vlnovec DN25</t>
  </si>
  <si>
    <t>296135406</t>
  </si>
  <si>
    <t>2*2 " soliterní kámen č. 1, 2x 2m</t>
  </si>
  <si>
    <t>1*1,8 " soliterní kámen č. 2, 1 x 1,8 m</t>
  </si>
  <si>
    <t>IM</t>
  </si>
  <si>
    <t>Instalační materiál</t>
  </si>
  <si>
    <t>M125</t>
  </si>
  <si>
    <t xml:space="preserve">Potrubí PVC  PN 10, DA 16 vč. fitinek, atd.</t>
  </si>
  <si>
    <t>-1298920666</t>
  </si>
  <si>
    <t>M126</t>
  </si>
  <si>
    <t xml:space="preserve">Potrubí PVC  PN 10, DA 32 vč. fitinek, atd.</t>
  </si>
  <si>
    <t>-1643564153</t>
  </si>
  <si>
    <t>M127</t>
  </si>
  <si>
    <t xml:space="preserve">Potrubí PVC  PN 10, DA 40 vč. fitinek, atd.</t>
  </si>
  <si>
    <t>-1257189006</t>
  </si>
  <si>
    <t>M128</t>
  </si>
  <si>
    <t xml:space="preserve">Potrubí PVC  PN 10, DA 50 vč. fitinek, atd.</t>
  </si>
  <si>
    <t>-452737733</t>
  </si>
  <si>
    <t>M129</t>
  </si>
  <si>
    <t xml:space="preserve">Potrubí PVC  PN 10, DA 63 vč. fitinek, atd.</t>
  </si>
  <si>
    <t>-1043474732</t>
  </si>
  <si>
    <t>M130</t>
  </si>
  <si>
    <t xml:space="preserve">Potrubí PVC  PN 10, DA 110 vč. fitinek, atd.</t>
  </si>
  <si>
    <t>610171782</t>
  </si>
  <si>
    <t>M131</t>
  </si>
  <si>
    <t xml:space="preserve">Potrubí PVC  KG SN 4, DA 110 vč. fitinek</t>
  </si>
  <si>
    <t>-1053827479</t>
  </si>
  <si>
    <t>M132</t>
  </si>
  <si>
    <t>Potrubí HT, DA 75 vč. fitinek</t>
  </si>
  <si>
    <t>-261713815</t>
  </si>
  <si>
    <t>M133</t>
  </si>
  <si>
    <t>Potrubí HT, DA 110 vč. fitinek</t>
  </si>
  <si>
    <t>807518201</t>
  </si>
  <si>
    <t>M134</t>
  </si>
  <si>
    <t xml:space="preserve">Ventil kulový lepicí  D 020 vypouštěcí</t>
  </si>
  <si>
    <t>-2093173992</t>
  </si>
  <si>
    <t>M135</t>
  </si>
  <si>
    <t xml:space="preserve">Ventil kulový lepicí  D 032</t>
  </si>
  <si>
    <t>1510201182</t>
  </si>
  <si>
    <t>M136</t>
  </si>
  <si>
    <t xml:space="preserve">Ventil kulový lepicí  D 050</t>
  </si>
  <si>
    <t>-776269520</t>
  </si>
  <si>
    <t>M137</t>
  </si>
  <si>
    <t xml:space="preserve">Ventil kulový lepicí  D 063</t>
  </si>
  <si>
    <t>1564161936</t>
  </si>
  <si>
    <t>M138</t>
  </si>
  <si>
    <t>Klapka zpětná pružinová D 032</t>
  </si>
  <si>
    <t>648065146</t>
  </si>
  <si>
    <t>M139</t>
  </si>
  <si>
    <t>Klapka zpětná pružinová D 050</t>
  </si>
  <si>
    <t>-3713383</t>
  </si>
  <si>
    <t>M140</t>
  </si>
  <si>
    <t>Klapka zpětná pružinová D 063</t>
  </si>
  <si>
    <t>1219097981</t>
  </si>
  <si>
    <t>M141</t>
  </si>
  <si>
    <t>Klapka zpětná litinová s pogumovanou kouli D 050</t>
  </si>
  <si>
    <t>1816958844</t>
  </si>
  <si>
    <t>M142</t>
  </si>
  <si>
    <t xml:space="preserve">Klapka ruční  přír. DN 100 FL3 PN 16 vč. přír. spoje</t>
  </si>
  <si>
    <t>-102987739</t>
  </si>
  <si>
    <t>M143</t>
  </si>
  <si>
    <t>Šoupě MS 5/4"</t>
  </si>
  <si>
    <t>-725992110</t>
  </si>
  <si>
    <t>M144</t>
  </si>
  <si>
    <t>Automatická zpětná armatura proti vzduté vodě HL 710 DN100 s vyjímatelnou klapkou z nerezové oceli a revizním krytem k čištění</t>
  </si>
  <si>
    <t>1247401477</t>
  </si>
  <si>
    <t>M145</t>
  </si>
  <si>
    <t>Ohebná dvouplášťová korugovaná chránička D40</t>
  </si>
  <si>
    <t>-1203113277</t>
  </si>
  <si>
    <t>M146</t>
  </si>
  <si>
    <t>Kotvící a spojovací materiál</t>
  </si>
  <si>
    <t>-972193097</t>
  </si>
  <si>
    <t>M147</t>
  </si>
  <si>
    <t>Návlek. izolační trubka z pěnového polyethylenu tl. 15 mm</t>
  </si>
  <si>
    <t>777437153</t>
  </si>
  <si>
    <t>M148</t>
  </si>
  <si>
    <t xml:space="preserve">Lepidlo PVC na bázi tetrahydrofuranu  1 kg</t>
  </si>
  <si>
    <t>748684577</t>
  </si>
  <si>
    <t>M149</t>
  </si>
  <si>
    <t xml:space="preserve">Čisticí prostředek pro lepené spoje z PVC  1.0 l</t>
  </si>
  <si>
    <t>1009505167</t>
  </si>
  <si>
    <t>M150</t>
  </si>
  <si>
    <t>Pororošt kalníku kompozit 400x400 mm</t>
  </si>
  <si>
    <t>1298068031</t>
  </si>
  <si>
    <t>04</t>
  </si>
  <si>
    <t>Montáž</t>
  </si>
  <si>
    <t>M151</t>
  </si>
  <si>
    <t>Tlakové zkoušky potrubí</t>
  </si>
  <si>
    <t>hod</t>
  </si>
  <si>
    <t>-715843390</t>
  </si>
  <si>
    <t>M152</t>
  </si>
  <si>
    <t>1427247879</t>
  </si>
  <si>
    <t>M153</t>
  </si>
  <si>
    <t>Mimostaveništní doprava</t>
  </si>
  <si>
    <t>-1628359525</t>
  </si>
  <si>
    <t>M154</t>
  </si>
  <si>
    <t>Doprava šachty</t>
  </si>
  <si>
    <t>512477415</t>
  </si>
  <si>
    <t>M155</t>
  </si>
  <si>
    <t>Návod pro obsluhu a údržbu</t>
  </si>
  <si>
    <t>201010250</t>
  </si>
  <si>
    <t>M156</t>
  </si>
  <si>
    <t>Uvedení do provozu zašk. obsluhy</t>
  </si>
  <si>
    <t>1671149676</t>
  </si>
  <si>
    <t>M157</t>
  </si>
  <si>
    <t>Dokumentace konečného provedení stavby</t>
  </si>
  <si>
    <t>888888346</t>
  </si>
  <si>
    <t>M158</t>
  </si>
  <si>
    <t>Vedlejší náklady</t>
  </si>
  <si>
    <t>-107462252</t>
  </si>
  <si>
    <t>06.02 - Elektroinstalace</t>
  </si>
  <si>
    <t>E01 - Elektroinstalace</t>
  </si>
  <si>
    <t xml:space="preserve">    05 - Dodávka materiálu</t>
  </si>
  <si>
    <t>E01</t>
  </si>
  <si>
    <t>05</t>
  </si>
  <si>
    <t>Dodávka materiálu</t>
  </si>
  <si>
    <t>Rozvadeč - Rozvodnice 418x586x148 s montážní deskou</t>
  </si>
  <si>
    <t>-1159690707</t>
  </si>
  <si>
    <t>Rozvadeč - PG11------ Vývodka PG11 s maticí</t>
  </si>
  <si>
    <t>-1822172844</t>
  </si>
  <si>
    <t>M161</t>
  </si>
  <si>
    <t>Rozvadeč - PG13,5---- Vývodka PG13,5 s maticí</t>
  </si>
  <si>
    <t>724487715</t>
  </si>
  <si>
    <t>M162</t>
  </si>
  <si>
    <t>Rozvadeč - PG21------ Vývodka PG21 s maticí</t>
  </si>
  <si>
    <t>1151792406</t>
  </si>
  <si>
    <t>M163</t>
  </si>
  <si>
    <t>RSA4 A Řadová svornice</t>
  </si>
  <si>
    <t>204538603</t>
  </si>
  <si>
    <t>M164</t>
  </si>
  <si>
    <t xml:space="preserve">Vodič jednožilový ohebný (CYA) - H05V-K 1   mm2 , pevně</t>
  </si>
  <si>
    <t>656930658</t>
  </si>
  <si>
    <t>M165</t>
  </si>
  <si>
    <t>Vodič jednožilový ohebný (CYA) - H07V-K 2.5 mm2 , pevně</t>
  </si>
  <si>
    <t>-341454079</t>
  </si>
  <si>
    <t>M166</t>
  </si>
  <si>
    <t>Vodič jednožilový ohebný (CYA) - pomocný materiál (dutinky;lišty...)</t>
  </si>
  <si>
    <t>-1995456886</t>
  </si>
  <si>
    <t>M167</t>
  </si>
  <si>
    <t>Sondy k hladinovému relé - SHR-2 hladinová sonda - nerezová elektroda uložená v PVC krytu</t>
  </si>
  <si>
    <t>-911479963</t>
  </si>
  <si>
    <t>M168</t>
  </si>
  <si>
    <t>Sondy k hladinovému relé - Kombi jistič 10B/1+N 003</t>
  </si>
  <si>
    <t>224769551</t>
  </si>
  <si>
    <t>M169</t>
  </si>
  <si>
    <t>Sondy k hladinovému relé - 32-3 Páčkový spínač</t>
  </si>
  <si>
    <t>151244587</t>
  </si>
  <si>
    <t>M170</t>
  </si>
  <si>
    <t>Sondy k hladinovému relé - B10/1 , char B, 1-pólový</t>
  </si>
  <si>
    <t>-861686191</t>
  </si>
  <si>
    <t>M171</t>
  </si>
  <si>
    <t>Sondy k hladinovému relé - 20-10-A230 Instalační stykač</t>
  </si>
  <si>
    <t>-1533482341</t>
  </si>
  <si>
    <t>M172</t>
  </si>
  <si>
    <t>Sondy k hladinovému relé - PF7-40/4/003 Chránič Ir=250A, typ AG, 4-pól</t>
  </si>
  <si>
    <t>-1540795528</t>
  </si>
  <si>
    <t>M173</t>
  </si>
  <si>
    <t>Sondy k hladinovému relé - Spínací hodiny 1Z se zálohou</t>
  </si>
  <si>
    <t>431915137</t>
  </si>
  <si>
    <t>M174</t>
  </si>
  <si>
    <t>Hladinové relé - 1/230 hlídací hladiny s 1stavovým. i 2stav. hlídáním,hlídání ve dvou nezávislých nádržíchnastav.citlivost i čas.prodleva,měřící frekv. 50Hz</t>
  </si>
  <si>
    <t>-987255410</t>
  </si>
  <si>
    <t>M175</t>
  </si>
  <si>
    <t>Svornice krabicová - 273-102 4x1-2,5mm2</t>
  </si>
  <si>
    <t>651362386</t>
  </si>
  <si>
    <t>M176</t>
  </si>
  <si>
    <t>Svornice krabicová -273-105 5x1-2,5mm2</t>
  </si>
  <si>
    <t>-1704683041</t>
  </si>
  <si>
    <t>M177</t>
  </si>
  <si>
    <t>Šnůra střední pryžová - H07RN-F-G 3x1.5 mm2 , pevně</t>
  </si>
  <si>
    <t>1128950987</t>
  </si>
  <si>
    <t>M178</t>
  </si>
  <si>
    <t>Kabel silový, izolace PVC s vodičem PE - CYKY-J 3x1.5 mm2 , pevně</t>
  </si>
  <si>
    <t>-1797616625</t>
  </si>
  <si>
    <t>M179</t>
  </si>
  <si>
    <t>Svorka pro vyrovnání potenciálů, nástěnná montáž (izolovaná)</t>
  </si>
  <si>
    <t>-1070800509</t>
  </si>
  <si>
    <t>M180</t>
  </si>
  <si>
    <t>Spínač, přepínač, Praktik IP44 (plast) - 3553-01929 B Spínač jednopólový IP44; řazení 1; d. Praktik; b. bílá (na hořl. podklady B až E)</t>
  </si>
  <si>
    <t>-1037528451</t>
  </si>
  <si>
    <t>M181</t>
  </si>
  <si>
    <t xml:space="preserve">Svítidlo zářivkové  stropní, IP65 nebo ekvivalent LED - 2xLED</t>
  </si>
  <si>
    <t>212013350</t>
  </si>
  <si>
    <t>M182</t>
  </si>
  <si>
    <t xml:space="preserve">Trubka ohebná střední mechanická odolnost -  1220 d 20  mm, pevně</t>
  </si>
  <si>
    <t>1217686612</t>
  </si>
  <si>
    <t>M183</t>
  </si>
  <si>
    <t xml:space="preserve">Trubka tuhá střední mechanická odolnost šedá - 4020 LA d 20  mm, pevně</t>
  </si>
  <si>
    <t>2009024871</t>
  </si>
  <si>
    <t>M184</t>
  </si>
  <si>
    <t>Ohebná chránička kopoflex - KF09040 světlost 32mm</t>
  </si>
  <si>
    <t>1394371679</t>
  </si>
  <si>
    <t>M185</t>
  </si>
  <si>
    <t>Zásuvka NN, Praktik IP44 (plast) - 5518-2929 B Zásuvka jednonásobná IP 44, s ochranným kolíkem, s víčkem; d. Praktik; b. bílá</t>
  </si>
  <si>
    <t>-983290946</t>
  </si>
  <si>
    <t>M186</t>
  </si>
  <si>
    <t>Zásuvka NN, Praktik IP44 (plast) -5518-2029 B Zásuvka dvojnásobná IP 44, s ochrannými kolíky, s víčky; d. Praktik; b. bílá</t>
  </si>
  <si>
    <t>1425339491</t>
  </si>
  <si>
    <t>M187</t>
  </si>
  <si>
    <t>Zásuvka NN, Praktik IP44 (plast) - LV 24X22 LIŠTA VKLÁDACÍ (2m v kartonu)</t>
  </si>
  <si>
    <t>303191400</t>
  </si>
  <si>
    <t>M188</t>
  </si>
  <si>
    <t>Zásuvka NN, Praktik IP44 (plast) - LH 60X40 LIŠTA HRANATÁ (2m v kartonu) - DVOJ. ZÁMEK</t>
  </si>
  <si>
    <t>1212298970</t>
  </si>
  <si>
    <t>M189</t>
  </si>
  <si>
    <t>Šnůra PVC - H05VV-F-G 3x1 mm2 , pevně</t>
  </si>
  <si>
    <t>-2015811143</t>
  </si>
  <si>
    <t>M190</t>
  </si>
  <si>
    <t>Vodič jednožilový, izolace PVC - CY 4 , pevně</t>
  </si>
  <si>
    <t>699481470</t>
  </si>
  <si>
    <t>M191</t>
  </si>
  <si>
    <t>Vodič jednožilový, izolace PVC - CY 16 , pevně</t>
  </si>
  <si>
    <t>1360330032</t>
  </si>
  <si>
    <t>M192</t>
  </si>
  <si>
    <t>Vodič jednožilový, izolace PVC - A11 Krabice odbočná plastová, šedá, prázdná, IP 54,12 otv.</t>
  </si>
  <si>
    <t>64228446</t>
  </si>
  <si>
    <t>M193</t>
  </si>
  <si>
    <t>Ventilátor do potrubí axiální plastový s přepínačem rychlosti Ø 100 mm</t>
  </si>
  <si>
    <t>2075689210</t>
  </si>
  <si>
    <t>Ventilátor do potrubí axiální plastový s přepínačem rychlosti O 100 mm</t>
  </si>
  <si>
    <t>M194</t>
  </si>
  <si>
    <t>Externí čidlo vlhkosti CV701 pro ventilátory</t>
  </si>
  <si>
    <t>-1538192588</t>
  </si>
  <si>
    <t>M195</t>
  </si>
  <si>
    <t>Transformátor 230/24V DC,250VA +/-5%</t>
  </si>
  <si>
    <t>-1105458467</t>
  </si>
  <si>
    <t>M196</t>
  </si>
  <si>
    <t>Podružný materiál</t>
  </si>
  <si>
    <t>-1390969660</t>
  </si>
  <si>
    <t>M197</t>
  </si>
  <si>
    <t>Seřízení odzkoušení el. Technologie</t>
  </si>
  <si>
    <t>-1032251585</t>
  </si>
  <si>
    <t>M198</t>
  </si>
  <si>
    <t>-433212948</t>
  </si>
  <si>
    <t>M199</t>
  </si>
  <si>
    <t>Celk.prohl.el.zaříz. měření a vyhotovení revizní zprávy</t>
  </si>
  <si>
    <t>-1809773849</t>
  </si>
  <si>
    <t>M200</t>
  </si>
  <si>
    <t>Nastavení režimů</t>
  </si>
  <si>
    <t>239012650</t>
  </si>
  <si>
    <t>M201</t>
  </si>
  <si>
    <t>-1357596195</t>
  </si>
  <si>
    <t>M202</t>
  </si>
  <si>
    <t>931422879</t>
  </si>
  <si>
    <t>M203</t>
  </si>
  <si>
    <t>-1482436244</t>
  </si>
  <si>
    <t xml:space="preserve">06.03 - Kamenný obsyp </t>
  </si>
  <si>
    <t>184911311</t>
  </si>
  <si>
    <t>Položení mulčovací textilie proti prorůstání plevelů kolem vysázených rostlin v rovině nebo na svahu do 1:5</t>
  </si>
  <si>
    <t>507156684</t>
  </si>
  <si>
    <t xml:space="preserve">20,2" plocha kameniště </t>
  </si>
  <si>
    <t>69311191</t>
  </si>
  <si>
    <t>textilie mulčovací netkaná PP 80g/m2</t>
  </si>
  <si>
    <t>1555352831</t>
  </si>
  <si>
    <t>564710102</t>
  </si>
  <si>
    <t>Podklad nebo kryt z kameniva hrubého drceného vel. 16-32 mm s rozprostřením a zhutněním plochy jednotlivě do 100 m2, po zhutnění tl. 60 mm</t>
  </si>
  <si>
    <t>337878061</t>
  </si>
  <si>
    <t>15,2" plocha okolo vodního prvku, čedič</t>
  </si>
  <si>
    <t>564721101</t>
  </si>
  <si>
    <t>Podklad nebo kryt z kameniva hrubého drceného vel. 32-63 mm s rozprostřením a zhutněním plochy jednotlivě do 100 m2, po zhutnění tl. 80 mm</t>
  </si>
  <si>
    <t>1224169560</t>
  </si>
  <si>
    <t>5,7 " plocha okolo betonové vany se soliterními kameny mix frakcí 16/63, čedič</t>
  </si>
  <si>
    <t>-1023372692</t>
  </si>
  <si>
    <t>8,8" prostor betonové vany se soliterními kameny, mix frakcí 16/63, čedič</t>
  </si>
  <si>
    <t xml:space="preserve">Dodání soliterních kamenů </t>
  </si>
  <si>
    <t>683811759</t>
  </si>
  <si>
    <t>(1,8*1,3*0,8)*3" soliterní kámen, orientační rozměr d 1,8, š 1,3 m, v 0,8 m, čedič</t>
  </si>
  <si>
    <t>(1,4*1*0,6)*3 "soliterní kámen orientační rozměr d 1,4, š 1 m, v 0,6 m, čedič</t>
  </si>
  <si>
    <t>2" soliterní kámen, čedič</t>
  </si>
  <si>
    <t>Dodání lomového kamene - skupiny kamenů vel. 20 - 40 cm, čedič</t>
  </si>
  <si>
    <t>35146908</t>
  </si>
  <si>
    <t>1,5" cca 5 skupin kamenů po 2 - 4 ks (rovnanina tříděná), čedič</t>
  </si>
  <si>
    <t>Strojní Instalace soliterních kamenů a umístění skupin kamenů</t>
  </si>
  <si>
    <t>562666229</t>
  </si>
  <si>
    <t xml:space="preserve">Dopravné náklady </t>
  </si>
  <si>
    <t>-1912256304</t>
  </si>
  <si>
    <t>10,136 " soliterní kameny - vodní prvek</t>
  </si>
  <si>
    <t>2,8" cca 5 skupin kamenů po 2 - 4 ks (rovnanina tříděná)</t>
  </si>
  <si>
    <t>7" kamenný obsyp</t>
  </si>
  <si>
    <t>Ruční instalace soliterních kamenů</t>
  </si>
  <si>
    <t>1390298923</t>
  </si>
  <si>
    <t>Nalepení štěrku do flexibilního lepidla (horní plocha atiky. 1,77 m2)</t>
  </si>
  <si>
    <t>2142363415</t>
  </si>
  <si>
    <t>Příplatek za zhotovení prací malého rozsahu a členitosti</t>
  </si>
  <si>
    <t>531388278</t>
  </si>
  <si>
    <t>977151113</t>
  </si>
  <si>
    <t>Jádrové vrty diamantovými korunkami do stavebních materiálů (železobetonu, betonu, cihel, obkladů, dlažeb, kamene) průměru přes 40 do 50 mm</t>
  </si>
  <si>
    <t>700271448</t>
  </si>
  <si>
    <t>0,80+0,60+0,60 " provrtání soliterních kamenů</t>
  </si>
  <si>
    <t>Opracování soliterních kamenů na místě, instalace</t>
  </si>
  <si>
    <t>1874645241</t>
  </si>
  <si>
    <t>06.04 - Stavební část</t>
  </si>
  <si>
    <t>Tomáš Tušl</t>
  </si>
  <si>
    <t>138 91 871</t>
  </si>
  <si>
    <t>Jitka Heřmanová</t>
  </si>
  <si>
    <t xml:space="preserve">    8 - Vedení trubní dálková a přípojná</t>
  </si>
  <si>
    <t xml:space="preserve">    772 - Podlahy z kamene</t>
  </si>
  <si>
    <t xml:space="preserve">    783 - Dokončovací práce - nátěry</t>
  </si>
  <si>
    <t>131251100</t>
  </si>
  <si>
    <t>Hloubení jam nezapažených v hornině třídy těžitelnosti I skupiny 3 objem do 20 m3 strojně</t>
  </si>
  <si>
    <t>-1348923596</t>
  </si>
  <si>
    <t>4,1*2,3*1</t>
  </si>
  <si>
    <t>131251202</t>
  </si>
  <si>
    <t>Hloubení jam zapažených v hornině třídy těžitelnosti I skupiny 3 objem do 50 m3 strojně</t>
  </si>
  <si>
    <t>-1925926257</t>
  </si>
  <si>
    <t>3*3*2,995</t>
  </si>
  <si>
    <t>151811133</t>
  </si>
  <si>
    <t>Osazení pažicího boxu hl výkopu do 4 m š přes 2,5 do 5 m</t>
  </si>
  <si>
    <t>1310222903</t>
  </si>
  <si>
    <t>3*4*2,995</t>
  </si>
  <si>
    <t>151811233</t>
  </si>
  <si>
    <t>Odstranění pažicího boxu hl výkopu do 4 m š přes 2,5 do 5 m</t>
  </si>
  <si>
    <t>1052355106</t>
  </si>
  <si>
    <t>162551108</t>
  </si>
  <si>
    <t>Vodorovné přemístění přes 2 500 do 3000 m výkopku/sypaniny z horniny třídy těžitelnosti I skupiny 1 až 3</t>
  </si>
  <si>
    <t>-1244520320</t>
  </si>
  <si>
    <t>2,4*2,6*2,68</t>
  </si>
  <si>
    <t>3*3*0,315</t>
  </si>
  <si>
    <t>171201231</t>
  </si>
  <si>
    <t>Poplatek za uložení zeminy a kamení na recyklační skládce (skládkovné) kód odpadu 17 05 04</t>
  </si>
  <si>
    <t>1362368822</t>
  </si>
  <si>
    <t>28,988*1,8 "Přepočtené koeficientem množství</t>
  </si>
  <si>
    <t>Zásyp jam, šachet rýh nebo kolem objektů sypaninou se zhutněním</t>
  </si>
  <si>
    <t>-2029325224</t>
  </si>
  <si>
    <t>-2,4*2,6*2,68</t>
  </si>
  <si>
    <t>-3*3*0,315</t>
  </si>
  <si>
    <t>213141112</t>
  </si>
  <si>
    <t>Zřízení vrstvy z geotextilie v rovině nebo ve sklonu do 1:5 š přes 3 do 6 m</t>
  </si>
  <si>
    <t>90182281</t>
  </si>
  <si>
    <t>4*2,2*3</t>
  </si>
  <si>
    <t>69311068</t>
  </si>
  <si>
    <t>geotextilie netkaná separační, ochranná, filtrační, drenážní PP 300g/m2</t>
  </si>
  <si>
    <t>-115357727</t>
  </si>
  <si>
    <t>26,4*1,1845 "Přepočtené koeficientem množství</t>
  </si>
  <si>
    <t>213311113</t>
  </si>
  <si>
    <t>Polštáře zhutněné pod základy z kameniva drceného frakce 16 až 63 mm</t>
  </si>
  <si>
    <t>-677513255</t>
  </si>
  <si>
    <t>4*2,2*0,37-0,75*0,75*0,2</t>
  </si>
  <si>
    <t>213311141</t>
  </si>
  <si>
    <t>Polštáře zhutněné pod základy ze štěrkopísku tříděného</t>
  </si>
  <si>
    <t>298804150</t>
  </si>
  <si>
    <t>4*2,2*0,2</t>
  </si>
  <si>
    <t>273313611</t>
  </si>
  <si>
    <t>Základové desky z betonu tř. C 16/20</t>
  </si>
  <si>
    <t>299287797</t>
  </si>
  <si>
    <t>4*2,2*0,08</t>
  </si>
  <si>
    <t>273325914</t>
  </si>
  <si>
    <t>Příplatek k ŽB základových desek za úpravu povrchů strojním hlazením</t>
  </si>
  <si>
    <t>1443533270</t>
  </si>
  <si>
    <t>3,7*1,9</t>
  </si>
  <si>
    <t>273351121</t>
  </si>
  <si>
    <t>Zřízení bednění základových desek</t>
  </si>
  <si>
    <t>919753966</t>
  </si>
  <si>
    <t>(4+2,2)*2*0,08</t>
  </si>
  <si>
    <t>273351122</t>
  </si>
  <si>
    <t>Odstranění bednění základových desek</t>
  </si>
  <si>
    <t>1525256532</t>
  </si>
  <si>
    <t>275391131</t>
  </si>
  <si>
    <t>Antivibrační rohož základových patek z pryže tuhosti přes 1 MPa celoplošně lepená vodorovně</t>
  </si>
  <si>
    <t>-1986869048</t>
  </si>
  <si>
    <t>"mobilní podpěrná patka pro osazení kamenných bloků"0,2*0,2*6</t>
  </si>
  <si>
    <t>310001101</t>
  </si>
  <si>
    <t>Vytvoření prostupů průřezu do 0,02 m2 v monolitických betonových zdech tl do 0,5 m osazením trub, dílců nebo tvarovek do bednění</t>
  </si>
  <si>
    <t>293352717</t>
  </si>
  <si>
    <t>"pro osazení technologie vodního prvku pro odvod vody"1</t>
  </si>
  <si>
    <t>28611813</t>
  </si>
  <si>
    <t>prostupová pažnice pro vodorovné i svislé kce PN 1,0 DN 150 dl 150-300mm</t>
  </si>
  <si>
    <t>-1342629253</t>
  </si>
  <si>
    <t>321321116</t>
  </si>
  <si>
    <t>Konstrukce vodních staveb ze ŽB mrazuvzdorného tř. C 30/37</t>
  </si>
  <si>
    <t>-1850227171</t>
  </si>
  <si>
    <t>0,21*(3,25*2,2+0,75*1,45)+0,2*0,75*0,75+0,2*0,1*(0,95+0,75)</t>
  </si>
  <si>
    <t>0,15*(0,19*(4+3,45+1,9+1,5)+0,4*(0,65+0,4))</t>
  </si>
  <si>
    <t>"mobilní podpěrná patka pro osazení kamenných bloků"0,2*0,2*0,2*6</t>
  </si>
  <si>
    <t>321351010</t>
  </si>
  <si>
    <t>Bednění konstrukcí vodních staveb rovinné - zřízení</t>
  </si>
  <si>
    <t>-1225860328</t>
  </si>
  <si>
    <t>0,4*(4+2,2)*2+0,2*(0,95+0,4)*4</t>
  </si>
  <si>
    <t>0,21*(3,7+1,9)*2</t>
  </si>
  <si>
    <t>"mobilní podpěrná patka pro osazení kamenných bloků"0,25*4*0,2*6</t>
  </si>
  <si>
    <t>321352010</t>
  </si>
  <si>
    <t>Bednění konstrukcí vodních staveb rovinné - odstranění</t>
  </si>
  <si>
    <t>-1439672720</t>
  </si>
  <si>
    <t>321366111</t>
  </si>
  <si>
    <t>Výztuž železobetonových konstrukcí vodních staveb z oceli 10 505 D do 12 mm</t>
  </si>
  <si>
    <t>26605603</t>
  </si>
  <si>
    <t>232,64*0,395*0,001</t>
  </si>
  <si>
    <t>"mobilní podpěrná patka pro osazení kamenných bloků"0,2*0,2*0,2*6*110*0,001</t>
  </si>
  <si>
    <t>0,097*1,02 "Přepočtené koeficientem množství</t>
  </si>
  <si>
    <t>321368211</t>
  </si>
  <si>
    <t>Výztuž železobetonových konstrukcí vodních staveb ze svařovaných sítí</t>
  </si>
  <si>
    <t>-2062884104</t>
  </si>
  <si>
    <t>382413116</t>
  </si>
  <si>
    <t>Osazení jímky z PP na obetonování objemu 8000 l pro usazení do terénu</t>
  </si>
  <si>
    <t>-1773378110</t>
  </si>
  <si>
    <t>"technologická šachta"1</t>
  </si>
  <si>
    <t>56230017</t>
  </si>
  <si>
    <t>jímka plastová na obetonování 2x2x2m objem 8m3</t>
  </si>
  <si>
    <t>-1811151851</t>
  </si>
  <si>
    <t>451573111</t>
  </si>
  <si>
    <t>Lože pod potrubí otevřený výkop ze štěrkopísku</t>
  </si>
  <si>
    <t>-702229912</t>
  </si>
  <si>
    <t>2,4*2,6*0,1</t>
  </si>
  <si>
    <t>452311141</t>
  </si>
  <si>
    <t>Podkladní desky z betonu prostého bez zvýšených nároků na prostředí tř. C 16/20 otevřený výkop</t>
  </si>
  <si>
    <t>1644632398</t>
  </si>
  <si>
    <t>1,34*1,4*0,2</t>
  </si>
  <si>
    <t>452311192</t>
  </si>
  <si>
    <t>Příplatek ke zřizování podkladních desek z betonu prostého za práce ve štole</t>
  </si>
  <si>
    <t>1322401451</t>
  </si>
  <si>
    <t>452321141</t>
  </si>
  <si>
    <t>Podkladní desky ze ŽB bez zvýšených nároků na prostředí tř. C 16/20 otevřený výkop</t>
  </si>
  <si>
    <t>1282311490</t>
  </si>
  <si>
    <t>2,4*2,6*0,2</t>
  </si>
  <si>
    <t>452351111</t>
  </si>
  <si>
    <t>Bednění podkladních desek nebo sedlového lože pod potrubí, stoky a drobné objekty otevřený výkop zřízení</t>
  </si>
  <si>
    <t>-79389934</t>
  </si>
  <si>
    <t>(2,4+2,6)*2*0,2</t>
  </si>
  <si>
    <t>(1,34+1,4)*0,2</t>
  </si>
  <si>
    <t>452351112</t>
  </si>
  <si>
    <t>Bednění podkladních desek nebo sedlového lože pod potrubí, stoky a drobné objekty otevřený výkop odstranění</t>
  </si>
  <si>
    <t>2035946521</t>
  </si>
  <si>
    <t>452351192</t>
  </si>
  <si>
    <t>Příplatek za práce ve štole při bednění desek nebo bloků nebo sedlového lože</t>
  </si>
  <si>
    <t>-123710857</t>
  </si>
  <si>
    <t>452368211</t>
  </si>
  <si>
    <t>Výztuž podkladních desek nebo bloků nebo pražců otevřený výkop ze svařovaných sítí Kari</t>
  </si>
  <si>
    <t>-548428307</t>
  </si>
  <si>
    <t>457531112</t>
  </si>
  <si>
    <t>Filtrační vrstvy z hrubého drceného kameniva bez zhutnění frakce od 16 až 63 do 32 až 63 mm</t>
  </si>
  <si>
    <t>-180231626</t>
  </si>
  <si>
    <t>3,7*1,9*0,19+0,3*0,05*(3,7+1,3+3,3+1,2+0,4+0,1)</t>
  </si>
  <si>
    <t>0,45*(0,15*(4,9+2,2)+0,075*(5,8+3,1))*2</t>
  </si>
  <si>
    <t>Mezisoučet vodní prvek</t>
  </si>
  <si>
    <t>(3*3-0,6*0,6)*0,315</t>
  </si>
  <si>
    <t>Mezisoučet technologická šachta</t>
  </si>
  <si>
    <t>4675101R1</t>
  </si>
  <si>
    <t xml:space="preserve">Prvek z  kamene tl 700 až 1200 mm</t>
  </si>
  <si>
    <t>-1754645465</t>
  </si>
  <si>
    <t>0,9*(1,7*1,7+1,5*1,5)</t>
  </si>
  <si>
    <t>Vedení trubní dálková a přípojná</t>
  </si>
  <si>
    <t>899114112</t>
  </si>
  <si>
    <t>Osazení poklopů plastových nebo kompozitních včetně rámů pro třídu zatížení D400, E600</t>
  </si>
  <si>
    <t>-1101817319</t>
  </si>
  <si>
    <t>63126058</t>
  </si>
  <si>
    <t>poklop kompozitní zátěžový hranatý včetně rámů a příslušenství 600/600mm D400</t>
  </si>
  <si>
    <t>589475744</t>
  </si>
  <si>
    <t>899620131</t>
  </si>
  <si>
    <t>Obetonování plastové šachty z polypropylenu betonem prostým tř. C 16/20 otevřený výkop</t>
  </si>
  <si>
    <t>-113902332</t>
  </si>
  <si>
    <t>(2,4+2)*2,38*0,3+1,8*2*0,15</t>
  </si>
  <si>
    <t>899641111</t>
  </si>
  <si>
    <t>Bednění pro obetonování plastových šachet hranatých otevřený výkop zřízení</t>
  </si>
  <si>
    <t>-1751207068</t>
  </si>
  <si>
    <t>(2,4+2)*2,38*2</t>
  </si>
  <si>
    <t>899641112</t>
  </si>
  <si>
    <t>Bednění pro obetonování plastových šachet hranatých otevřený výkop odstranění</t>
  </si>
  <si>
    <t>-1046437798</t>
  </si>
  <si>
    <t>977151119</t>
  </si>
  <si>
    <t>Jádrové vrty diamantovými korunkami do stavebních materiálů D přes 100 do 110 mm</t>
  </si>
  <si>
    <t>264535815</t>
  </si>
  <si>
    <t>"navrhovaná pozice přívodu vody do kamenného bloku"0,9*3</t>
  </si>
  <si>
    <t>998142251</t>
  </si>
  <si>
    <t>Přesun hmot pro nádrže, jímky, zásobníky a jámy betonové monolitické v do 25 m</t>
  </si>
  <si>
    <t>1862739075</t>
  </si>
  <si>
    <t>711111001</t>
  </si>
  <si>
    <t>Provedení izolace proti zemní vlhkosti vodorovné za studena nátěrem penetračním</t>
  </si>
  <si>
    <t>1941401454</t>
  </si>
  <si>
    <t>2,4*2,6-0,6*0,6</t>
  </si>
  <si>
    <t>11163150</t>
  </si>
  <si>
    <t>lak penetrační asfaltový</t>
  </si>
  <si>
    <t>-1058356578</t>
  </si>
  <si>
    <t>5,88*0,0003 "Přepočtené koeficientem množství</t>
  </si>
  <si>
    <t>711112001</t>
  </si>
  <si>
    <t>Provedení izolace proti zemní vlhkosti svislé za studena nátěrem penetračním</t>
  </si>
  <si>
    <t>-639470390</t>
  </si>
  <si>
    <t>-1215911636</t>
  </si>
  <si>
    <t>2*0,00034 "Přepočtené koeficientem množství</t>
  </si>
  <si>
    <t>711141559</t>
  </si>
  <si>
    <t>Provedení izolace proti zemní vlhkosti pásy přitavením vodorovné NAIP</t>
  </si>
  <si>
    <t>-1712374681</t>
  </si>
  <si>
    <t>62856011</t>
  </si>
  <si>
    <t>pás asfaltový natavitelný modifikovaný SBS s vložkou z hliníkové fólie s textilií a spalitelnou PE fólií nebo jemnozrnným minerálním posypem na horním povrchu tl 4,0mm</t>
  </si>
  <si>
    <t>328242611</t>
  </si>
  <si>
    <t>5,88*1,1655 "Přepočtené koeficientem množství</t>
  </si>
  <si>
    <t>711142559</t>
  </si>
  <si>
    <t>Provedení izolace proti zemní vlhkosti pásy přitavením svislé NAIP</t>
  </si>
  <si>
    <t>-1240524129</t>
  </si>
  <si>
    <t>1338625244</t>
  </si>
  <si>
    <t>2*1,221 "Přepočtené koeficientem množství</t>
  </si>
  <si>
    <t>998711101</t>
  </si>
  <si>
    <t>Přesun hmot tonážní pro izolace proti vodě, vlhkosti a plynům v objektech v do 6 m</t>
  </si>
  <si>
    <t>-1819742618</t>
  </si>
  <si>
    <t>772</t>
  </si>
  <si>
    <t>Podlahy z kamene</t>
  </si>
  <si>
    <t>772991111</t>
  </si>
  <si>
    <t>Penetrace podkladu dlažby z kamene</t>
  </si>
  <si>
    <t>866693000</t>
  </si>
  <si>
    <t>"horní líc atiky vodního prvku"(4+1,9)*2*0,15</t>
  </si>
  <si>
    <t>772991422</t>
  </si>
  <si>
    <t>Impregnační nátěr nově položených kamenných dlažeb včetně základní čištění dvouvrstvý</t>
  </si>
  <si>
    <t>-2022288322</t>
  </si>
  <si>
    <t>998772101</t>
  </si>
  <si>
    <t>Přesun hmot tonážní pro podlahy z kamene v objektech v do 6 m</t>
  </si>
  <si>
    <t>-1877518906</t>
  </si>
  <si>
    <t>783</t>
  </si>
  <si>
    <t>Dokončovací práce - nátěry</t>
  </si>
  <si>
    <t>783933151</t>
  </si>
  <si>
    <t>Penetrační epoxidový nátěr hladkých betonových podlah</t>
  </si>
  <si>
    <t>-1301230093</t>
  </si>
  <si>
    <t>783937163</t>
  </si>
  <si>
    <t>Krycí dvojnásobný epoxidový rozpouštědlový nátěr betonové podlahy</t>
  </si>
  <si>
    <t>1055270775</t>
  </si>
  <si>
    <t>VRN - Vedlejší rozpočetové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</si>
  <si>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</si>
  <si>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</si>
  <si>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</si>
  <si>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</si>
  <si>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</si>
  <si>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</si>
  <si>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</si>
  <si>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zeměměřičské a projektové práce</t>
  </si>
  <si>
    <t>012344000</t>
  </si>
  <si>
    <t>Vytyčovací práce</t>
  </si>
  <si>
    <t>soubor</t>
  </si>
  <si>
    <t>1024</t>
  </si>
  <si>
    <t>-1769863251</t>
  </si>
  <si>
    <t>012444000</t>
  </si>
  <si>
    <t>Geodetické měření skutečného provedení stavby</t>
  </si>
  <si>
    <t>-1440816277</t>
  </si>
  <si>
    <t>013254000</t>
  </si>
  <si>
    <t>Dokumentace skutečného provedení stavby</t>
  </si>
  <si>
    <t>-2116104971</t>
  </si>
  <si>
    <t>VRN3</t>
  </si>
  <si>
    <t>Zařízení staveniště</t>
  </si>
  <si>
    <t>030001000</t>
  </si>
  <si>
    <t>…</t>
  </si>
  <si>
    <t>-856912525</t>
  </si>
  <si>
    <t>Ochrana zeleně</t>
  </si>
  <si>
    <t>-1223316874</t>
  </si>
  <si>
    <t>VRN2</t>
  </si>
  <si>
    <t>Dočasné komunikace a zpevnění</t>
  </si>
  <si>
    <t>389073288</t>
  </si>
  <si>
    <t>Dopravně inženýrské opatření (DOI)</t>
  </si>
  <si>
    <t>-226737390</t>
  </si>
  <si>
    <t>VRN7</t>
  </si>
  <si>
    <t>Provozní vlivy</t>
  </si>
  <si>
    <t>070001000</t>
  </si>
  <si>
    <t>-1277145994</t>
  </si>
  <si>
    <t>VRN9</t>
  </si>
  <si>
    <t>Ostatní náklady</t>
  </si>
  <si>
    <t>090001000</t>
  </si>
  <si>
    <t>2006243901</t>
  </si>
  <si>
    <t>091803000</t>
  </si>
  <si>
    <t>Vybavení BOZP objektu a opatření pro veřejnost</t>
  </si>
  <si>
    <t>sobor</t>
  </si>
  <si>
    <t>313175834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</si>
</sst>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styles" Target="styles.xml" /><Relationship Id="rId20" Type="http://schemas.openxmlformats.org/officeDocument/2006/relationships/theme" Target="theme/theme1.xml" /><Relationship Id="rId21" Type="http://schemas.openxmlformats.org/officeDocument/2006/relationships/calcChain" Target="calcChain.xml" /><Relationship Id="rId2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202606J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Rekonstrukce Schillerových sadů v Chebu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Cheb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2. 9. 2025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Cheb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Ateliér Prinz, s.r.o.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ROUND(AG95+AG100+AG103+AG106+AG109+AG112+AG117,2)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ROUND(AS95+AS100+AS103+AS106+AS109+AS112+AS117,2)</f>
        <v>0</v>
      </c>
      <c r="AT94" s="114">
        <f>ROUND(SUM(AV94:AW94),2)</f>
        <v>0</v>
      </c>
      <c r="AU94" s="115">
        <f>ROUND(AU95+AU100+AU103+AU106+AU109+AU112+AU117,5)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ROUND(AZ95+AZ100+AZ103+AZ106+AZ109+AZ112+AZ117,2)</f>
        <v>0</v>
      </c>
      <c r="BA94" s="114">
        <f>ROUND(BA95+BA100+BA103+BA106+BA109+BA112+BA117,2)</f>
        <v>0</v>
      </c>
      <c r="BB94" s="114">
        <f>ROUND(BB95+BB100+BB103+BB106+BB109+BB112+BB117,2)</f>
        <v>0</v>
      </c>
      <c r="BC94" s="114">
        <f>ROUND(BC95+BC100+BC103+BC106+BC109+BC112+BC117,2)</f>
        <v>0</v>
      </c>
      <c r="BD94" s="116">
        <f>ROUND(BD95+BD100+BD103+BD106+BD109+BD112+BD117,2)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16.5" customHeight="1">
      <c r="A95" s="7"/>
      <c r="B95" s="119"/>
      <c r="C95" s="120"/>
      <c r="D95" s="121" t="s">
        <v>83</v>
      </c>
      <c r="E95" s="121"/>
      <c r="F95" s="121"/>
      <c r="G95" s="121"/>
      <c r="H95" s="121"/>
      <c r="I95" s="122"/>
      <c r="J95" s="121" t="s">
        <v>84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ROUND(SUM(AG96:AG99),2)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85</v>
      </c>
      <c r="AR95" s="126"/>
      <c r="AS95" s="127">
        <f>ROUND(SUM(AS96:AS99),2)</f>
        <v>0</v>
      </c>
      <c r="AT95" s="128">
        <f>ROUND(SUM(AV95:AW95),2)</f>
        <v>0</v>
      </c>
      <c r="AU95" s="129">
        <f>ROUND(SUM(AU96:AU99),5)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ROUND(SUM(AZ96:AZ99),2)</f>
        <v>0</v>
      </c>
      <c r="BA95" s="128">
        <f>ROUND(SUM(BA96:BA99),2)</f>
        <v>0</v>
      </c>
      <c r="BB95" s="128">
        <f>ROUND(SUM(BB96:BB99),2)</f>
        <v>0</v>
      </c>
      <c r="BC95" s="128">
        <f>ROUND(SUM(BC96:BC99),2)</f>
        <v>0</v>
      </c>
      <c r="BD95" s="130">
        <f>ROUND(SUM(BD96:BD99),2)</f>
        <v>0</v>
      </c>
      <c r="BE95" s="7"/>
      <c r="BS95" s="131" t="s">
        <v>78</v>
      </c>
      <c r="BT95" s="131" t="s">
        <v>86</v>
      </c>
      <c r="BU95" s="131" t="s">
        <v>80</v>
      </c>
      <c r="BV95" s="131" t="s">
        <v>81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4" customFormat="1" ht="16.5" customHeight="1">
      <c r="A96" s="132" t="s">
        <v>89</v>
      </c>
      <c r="B96" s="70"/>
      <c r="C96" s="133"/>
      <c r="D96" s="133"/>
      <c r="E96" s="134" t="s">
        <v>90</v>
      </c>
      <c r="F96" s="134"/>
      <c r="G96" s="134"/>
      <c r="H96" s="134"/>
      <c r="I96" s="134"/>
      <c r="J96" s="133"/>
      <c r="K96" s="134" t="s">
        <v>91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'01.02 - Výsadba stromů'!J32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92</v>
      </c>
      <c r="AR96" s="72"/>
      <c r="AS96" s="137">
        <v>0</v>
      </c>
      <c r="AT96" s="138">
        <f>ROUND(SUM(AV96:AW96),2)</f>
        <v>0</v>
      </c>
      <c r="AU96" s="139">
        <f>'01.02 - Výsadba stromů'!P124</f>
        <v>0</v>
      </c>
      <c r="AV96" s="138">
        <f>'01.02 - Výsadba stromů'!J35</f>
        <v>0</v>
      </c>
      <c r="AW96" s="138">
        <f>'01.02 - Výsadba stromů'!J36</f>
        <v>0</v>
      </c>
      <c r="AX96" s="138">
        <f>'01.02 - Výsadba stromů'!J37</f>
        <v>0</v>
      </c>
      <c r="AY96" s="138">
        <f>'01.02 - Výsadba stromů'!J38</f>
        <v>0</v>
      </c>
      <c r="AZ96" s="138">
        <f>'01.02 - Výsadba stromů'!F35</f>
        <v>0</v>
      </c>
      <c r="BA96" s="138">
        <f>'01.02 - Výsadba stromů'!F36</f>
        <v>0</v>
      </c>
      <c r="BB96" s="138">
        <f>'01.02 - Výsadba stromů'!F37</f>
        <v>0</v>
      </c>
      <c r="BC96" s="138">
        <f>'01.02 - Výsadba stromů'!F38</f>
        <v>0</v>
      </c>
      <c r="BD96" s="140">
        <f>'01.02 - Výsadba stromů'!F39</f>
        <v>0</v>
      </c>
      <c r="BE96" s="4"/>
      <c r="BT96" s="141" t="s">
        <v>88</v>
      </c>
      <c r="BV96" s="141" t="s">
        <v>81</v>
      </c>
      <c r="BW96" s="141" t="s">
        <v>93</v>
      </c>
      <c r="BX96" s="141" t="s">
        <v>87</v>
      </c>
      <c r="CL96" s="141" t="s">
        <v>1</v>
      </c>
    </row>
    <row r="97" s="4" customFormat="1" ht="16.5" customHeight="1">
      <c r="A97" s="132" t="s">
        <v>89</v>
      </c>
      <c r="B97" s="70"/>
      <c r="C97" s="133"/>
      <c r="D97" s="133"/>
      <c r="E97" s="134" t="s">
        <v>94</v>
      </c>
      <c r="F97" s="134"/>
      <c r="G97" s="134"/>
      <c r="H97" s="134"/>
      <c r="I97" s="134"/>
      <c r="J97" s="133"/>
      <c r="K97" s="134" t="s">
        <v>95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'01.03 - Výsadba keřů, zal...'!J32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92</v>
      </c>
      <c r="AR97" s="72"/>
      <c r="AS97" s="137">
        <v>0</v>
      </c>
      <c r="AT97" s="138">
        <f>ROUND(SUM(AV97:AW97),2)</f>
        <v>0</v>
      </c>
      <c r="AU97" s="139">
        <f>'01.03 - Výsadba keřů, zal...'!P124</f>
        <v>0</v>
      </c>
      <c r="AV97" s="138">
        <f>'01.03 - Výsadba keřů, zal...'!J35</f>
        <v>0</v>
      </c>
      <c r="AW97" s="138">
        <f>'01.03 - Výsadba keřů, zal...'!J36</f>
        <v>0</v>
      </c>
      <c r="AX97" s="138">
        <f>'01.03 - Výsadba keřů, zal...'!J37</f>
        <v>0</v>
      </c>
      <c r="AY97" s="138">
        <f>'01.03 - Výsadba keřů, zal...'!J38</f>
        <v>0</v>
      </c>
      <c r="AZ97" s="138">
        <f>'01.03 - Výsadba keřů, zal...'!F35</f>
        <v>0</v>
      </c>
      <c r="BA97" s="138">
        <f>'01.03 - Výsadba keřů, zal...'!F36</f>
        <v>0</v>
      </c>
      <c r="BB97" s="138">
        <f>'01.03 - Výsadba keřů, zal...'!F37</f>
        <v>0</v>
      </c>
      <c r="BC97" s="138">
        <f>'01.03 - Výsadba keřů, zal...'!F38</f>
        <v>0</v>
      </c>
      <c r="BD97" s="140">
        <f>'01.03 - Výsadba keřů, zal...'!F39</f>
        <v>0</v>
      </c>
      <c r="BE97" s="4"/>
      <c r="BT97" s="141" t="s">
        <v>88</v>
      </c>
      <c r="BV97" s="141" t="s">
        <v>81</v>
      </c>
      <c r="BW97" s="141" t="s">
        <v>96</v>
      </c>
      <c r="BX97" s="141" t="s">
        <v>87</v>
      </c>
      <c r="CL97" s="141" t="s">
        <v>1</v>
      </c>
    </row>
    <row r="98" s="4" customFormat="1" ht="16.5" customHeight="1">
      <c r="A98" s="132" t="s">
        <v>89</v>
      </c>
      <c r="B98" s="70"/>
      <c r="C98" s="133"/>
      <c r="D98" s="133"/>
      <c r="E98" s="134" t="s">
        <v>97</v>
      </c>
      <c r="F98" s="134"/>
      <c r="G98" s="134"/>
      <c r="H98" s="134"/>
      <c r="I98" s="134"/>
      <c r="J98" s="133"/>
      <c r="K98" s="134" t="s">
        <v>98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'01.04 - Založení trvalkov...'!J32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92</v>
      </c>
      <c r="AR98" s="72"/>
      <c r="AS98" s="137">
        <v>0</v>
      </c>
      <c r="AT98" s="138">
        <f>ROUND(SUM(AV98:AW98),2)</f>
        <v>0</v>
      </c>
      <c r="AU98" s="139">
        <f>'01.04 - Založení trvalkov...'!P126</f>
        <v>0</v>
      </c>
      <c r="AV98" s="138">
        <f>'01.04 - Založení trvalkov...'!J35</f>
        <v>0</v>
      </c>
      <c r="AW98" s="138">
        <f>'01.04 - Založení trvalkov...'!J36</f>
        <v>0</v>
      </c>
      <c r="AX98" s="138">
        <f>'01.04 - Založení trvalkov...'!J37</f>
        <v>0</v>
      </c>
      <c r="AY98" s="138">
        <f>'01.04 - Založení trvalkov...'!J38</f>
        <v>0</v>
      </c>
      <c r="AZ98" s="138">
        <f>'01.04 - Založení trvalkov...'!F35</f>
        <v>0</v>
      </c>
      <c r="BA98" s="138">
        <f>'01.04 - Založení trvalkov...'!F36</f>
        <v>0</v>
      </c>
      <c r="BB98" s="138">
        <f>'01.04 - Založení trvalkov...'!F37</f>
        <v>0</v>
      </c>
      <c r="BC98" s="138">
        <f>'01.04 - Založení trvalkov...'!F38</f>
        <v>0</v>
      </c>
      <c r="BD98" s="140">
        <f>'01.04 - Založení trvalkov...'!F39</f>
        <v>0</v>
      </c>
      <c r="BE98" s="4"/>
      <c r="BT98" s="141" t="s">
        <v>88</v>
      </c>
      <c r="BV98" s="141" t="s">
        <v>81</v>
      </c>
      <c r="BW98" s="141" t="s">
        <v>99</v>
      </c>
      <c r="BX98" s="141" t="s">
        <v>87</v>
      </c>
      <c r="CL98" s="141" t="s">
        <v>1</v>
      </c>
    </row>
    <row r="99" s="4" customFormat="1" ht="16.5" customHeight="1">
      <c r="A99" s="132" t="s">
        <v>89</v>
      </c>
      <c r="B99" s="70"/>
      <c r="C99" s="133"/>
      <c r="D99" s="133"/>
      <c r="E99" s="134" t="s">
        <v>100</v>
      </c>
      <c r="F99" s="134"/>
      <c r="G99" s="134"/>
      <c r="H99" s="134"/>
      <c r="I99" s="134"/>
      <c r="J99" s="133"/>
      <c r="K99" s="134" t="s">
        <v>101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'01.05 - Obnova travnatých...'!J32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92</v>
      </c>
      <c r="AR99" s="72"/>
      <c r="AS99" s="137">
        <v>0</v>
      </c>
      <c r="AT99" s="138">
        <f>ROUND(SUM(AV99:AW99),2)</f>
        <v>0</v>
      </c>
      <c r="AU99" s="139">
        <f>'01.05 - Obnova travnatých...'!P123</f>
        <v>0</v>
      </c>
      <c r="AV99" s="138">
        <f>'01.05 - Obnova travnatých...'!J35</f>
        <v>0</v>
      </c>
      <c r="AW99" s="138">
        <f>'01.05 - Obnova travnatých...'!J36</f>
        <v>0</v>
      </c>
      <c r="AX99" s="138">
        <f>'01.05 - Obnova travnatých...'!J37</f>
        <v>0</v>
      </c>
      <c r="AY99" s="138">
        <f>'01.05 - Obnova travnatých...'!J38</f>
        <v>0</v>
      </c>
      <c r="AZ99" s="138">
        <f>'01.05 - Obnova travnatých...'!F35</f>
        <v>0</v>
      </c>
      <c r="BA99" s="138">
        <f>'01.05 - Obnova travnatých...'!F36</f>
        <v>0</v>
      </c>
      <c r="BB99" s="138">
        <f>'01.05 - Obnova travnatých...'!F37</f>
        <v>0</v>
      </c>
      <c r="BC99" s="138">
        <f>'01.05 - Obnova travnatých...'!F38</f>
        <v>0</v>
      </c>
      <c r="BD99" s="140">
        <f>'01.05 - Obnova travnatých...'!F39</f>
        <v>0</v>
      </c>
      <c r="BE99" s="4"/>
      <c r="BT99" s="141" t="s">
        <v>88</v>
      </c>
      <c r="BV99" s="141" t="s">
        <v>81</v>
      </c>
      <c r="BW99" s="141" t="s">
        <v>102</v>
      </c>
      <c r="BX99" s="141" t="s">
        <v>87</v>
      </c>
      <c r="CL99" s="141" t="s">
        <v>1</v>
      </c>
    </row>
    <row r="100" s="7" customFormat="1" ht="16.5" customHeight="1">
      <c r="A100" s="7"/>
      <c r="B100" s="119"/>
      <c r="C100" s="120"/>
      <c r="D100" s="121" t="s">
        <v>103</v>
      </c>
      <c r="E100" s="121"/>
      <c r="F100" s="121"/>
      <c r="G100" s="121"/>
      <c r="H100" s="121"/>
      <c r="I100" s="122"/>
      <c r="J100" s="121" t="s">
        <v>104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ROUND(SUM(AG101:AG102),2)</f>
        <v>0</v>
      </c>
      <c r="AH100" s="122"/>
      <c r="AI100" s="122"/>
      <c r="AJ100" s="122"/>
      <c r="AK100" s="122"/>
      <c r="AL100" s="122"/>
      <c r="AM100" s="122"/>
      <c r="AN100" s="124">
        <f>SUM(AG100,AT100)</f>
        <v>0</v>
      </c>
      <c r="AO100" s="122"/>
      <c r="AP100" s="122"/>
      <c r="AQ100" s="125" t="s">
        <v>85</v>
      </c>
      <c r="AR100" s="126"/>
      <c r="AS100" s="127">
        <f>ROUND(SUM(AS101:AS102),2)</f>
        <v>0</v>
      </c>
      <c r="AT100" s="128">
        <f>ROUND(SUM(AV100:AW100),2)</f>
        <v>0</v>
      </c>
      <c r="AU100" s="129">
        <f>ROUND(SUM(AU101:AU102),5)</f>
        <v>0</v>
      </c>
      <c r="AV100" s="128">
        <f>ROUND(AZ100*L29,2)</f>
        <v>0</v>
      </c>
      <c r="AW100" s="128">
        <f>ROUND(BA100*L30,2)</f>
        <v>0</v>
      </c>
      <c r="AX100" s="128">
        <f>ROUND(BB100*L29,2)</f>
        <v>0</v>
      </c>
      <c r="AY100" s="128">
        <f>ROUND(BC100*L30,2)</f>
        <v>0</v>
      </c>
      <c r="AZ100" s="128">
        <f>ROUND(SUM(AZ101:AZ102),2)</f>
        <v>0</v>
      </c>
      <c r="BA100" s="128">
        <f>ROUND(SUM(BA101:BA102),2)</f>
        <v>0</v>
      </c>
      <c r="BB100" s="128">
        <f>ROUND(SUM(BB101:BB102),2)</f>
        <v>0</v>
      </c>
      <c r="BC100" s="128">
        <f>ROUND(SUM(BC101:BC102),2)</f>
        <v>0</v>
      </c>
      <c r="BD100" s="130">
        <f>ROUND(SUM(BD101:BD102),2)</f>
        <v>0</v>
      </c>
      <c r="BE100" s="7"/>
      <c r="BS100" s="131" t="s">
        <v>78</v>
      </c>
      <c r="BT100" s="131" t="s">
        <v>86</v>
      </c>
      <c r="BU100" s="131" t="s">
        <v>80</v>
      </c>
      <c r="BV100" s="131" t="s">
        <v>81</v>
      </c>
      <c r="BW100" s="131" t="s">
        <v>105</v>
      </c>
      <c r="BX100" s="131" t="s">
        <v>5</v>
      </c>
      <c r="CL100" s="131" t="s">
        <v>1</v>
      </c>
      <c r="CM100" s="131" t="s">
        <v>88</v>
      </c>
    </row>
    <row r="101" s="4" customFormat="1" ht="23.25" customHeight="1">
      <c r="A101" s="132" t="s">
        <v>89</v>
      </c>
      <c r="B101" s="70"/>
      <c r="C101" s="133"/>
      <c r="D101" s="133"/>
      <c r="E101" s="134" t="s">
        <v>106</v>
      </c>
      <c r="F101" s="134"/>
      <c r="G101" s="134"/>
      <c r="H101" s="134"/>
      <c r="I101" s="134"/>
      <c r="J101" s="133"/>
      <c r="K101" s="134" t="s">
        <v>107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'02.01 - Zrušení stávající...'!J32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92</v>
      </c>
      <c r="AR101" s="72"/>
      <c r="AS101" s="137">
        <v>0</v>
      </c>
      <c r="AT101" s="138">
        <f>ROUND(SUM(AV101:AW101),2)</f>
        <v>0</v>
      </c>
      <c r="AU101" s="139">
        <f>'02.01 - Zrušení stávající...'!P123</f>
        <v>0</v>
      </c>
      <c r="AV101" s="138">
        <f>'02.01 - Zrušení stávající...'!J35</f>
        <v>0</v>
      </c>
      <c r="AW101" s="138">
        <f>'02.01 - Zrušení stávající...'!J36</f>
        <v>0</v>
      </c>
      <c r="AX101" s="138">
        <f>'02.01 - Zrušení stávající...'!J37</f>
        <v>0</v>
      </c>
      <c r="AY101" s="138">
        <f>'02.01 - Zrušení stávající...'!J38</f>
        <v>0</v>
      </c>
      <c r="AZ101" s="138">
        <f>'02.01 - Zrušení stávající...'!F35</f>
        <v>0</v>
      </c>
      <c r="BA101" s="138">
        <f>'02.01 - Zrušení stávající...'!F36</f>
        <v>0</v>
      </c>
      <c r="BB101" s="138">
        <f>'02.01 - Zrušení stávající...'!F37</f>
        <v>0</v>
      </c>
      <c r="BC101" s="138">
        <f>'02.01 - Zrušení stávající...'!F38</f>
        <v>0</v>
      </c>
      <c r="BD101" s="140">
        <f>'02.01 - Zrušení stávající...'!F39</f>
        <v>0</v>
      </c>
      <c r="BE101" s="4"/>
      <c r="BT101" s="141" t="s">
        <v>88</v>
      </c>
      <c r="BV101" s="141" t="s">
        <v>81</v>
      </c>
      <c r="BW101" s="141" t="s">
        <v>108</v>
      </c>
      <c r="BX101" s="141" t="s">
        <v>105</v>
      </c>
      <c r="CL101" s="141" t="s">
        <v>1</v>
      </c>
    </row>
    <row r="102" s="4" customFormat="1" ht="16.5" customHeight="1">
      <c r="A102" s="132" t="s">
        <v>89</v>
      </c>
      <c r="B102" s="70"/>
      <c r="C102" s="133"/>
      <c r="D102" s="133"/>
      <c r="E102" s="134" t="s">
        <v>109</v>
      </c>
      <c r="F102" s="134"/>
      <c r="G102" s="134"/>
      <c r="H102" s="134"/>
      <c r="I102" s="134"/>
      <c r="J102" s="133"/>
      <c r="K102" s="134" t="s">
        <v>110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'02.02 - Založení nových c...'!J32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92</v>
      </c>
      <c r="AR102" s="72"/>
      <c r="AS102" s="137">
        <v>0</v>
      </c>
      <c r="AT102" s="138">
        <f>ROUND(SUM(AV102:AW102),2)</f>
        <v>0</v>
      </c>
      <c r="AU102" s="139">
        <f>'02.02 - Založení nových c...'!P127</f>
        <v>0</v>
      </c>
      <c r="AV102" s="138">
        <f>'02.02 - Založení nových c...'!J35</f>
        <v>0</v>
      </c>
      <c r="AW102" s="138">
        <f>'02.02 - Založení nových c...'!J36</f>
        <v>0</v>
      </c>
      <c r="AX102" s="138">
        <f>'02.02 - Založení nových c...'!J37</f>
        <v>0</v>
      </c>
      <c r="AY102" s="138">
        <f>'02.02 - Založení nových c...'!J38</f>
        <v>0</v>
      </c>
      <c r="AZ102" s="138">
        <f>'02.02 - Založení nových c...'!F35</f>
        <v>0</v>
      </c>
      <c r="BA102" s="138">
        <f>'02.02 - Založení nových c...'!F36</f>
        <v>0</v>
      </c>
      <c r="BB102" s="138">
        <f>'02.02 - Založení nových c...'!F37</f>
        <v>0</v>
      </c>
      <c r="BC102" s="138">
        <f>'02.02 - Založení nových c...'!F38</f>
        <v>0</v>
      </c>
      <c r="BD102" s="140">
        <f>'02.02 - Založení nových c...'!F39</f>
        <v>0</v>
      </c>
      <c r="BE102" s="4"/>
      <c r="BT102" s="141" t="s">
        <v>88</v>
      </c>
      <c r="BV102" s="141" t="s">
        <v>81</v>
      </c>
      <c r="BW102" s="141" t="s">
        <v>111</v>
      </c>
      <c r="BX102" s="141" t="s">
        <v>105</v>
      </c>
      <c r="CL102" s="141" t="s">
        <v>1</v>
      </c>
    </row>
    <row r="103" s="7" customFormat="1" ht="16.5" customHeight="1">
      <c r="A103" s="7"/>
      <c r="B103" s="119"/>
      <c r="C103" s="120"/>
      <c r="D103" s="121" t="s">
        <v>112</v>
      </c>
      <c r="E103" s="121"/>
      <c r="F103" s="121"/>
      <c r="G103" s="121"/>
      <c r="H103" s="121"/>
      <c r="I103" s="122"/>
      <c r="J103" s="121" t="s">
        <v>113</v>
      </c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3">
        <f>ROUND(SUM(AG104:AG105),2)</f>
        <v>0</v>
      </c>
      <c r="AH103" s="122"/>
      <c r="AI103" s="122"/>
      <c r="AJ103" s="122"/>
      <c r="AK103" s="122"/>
      <c r="AL103" s="122"/>
      <c r="AM103" s="122"/>
      <c r="AN103" s="124">
        <f>SUM(AG103,AT103)</f>
        <v>0</v>
      </c>
      <c r="AO103" s="122"/>
      <c r="AP103" s="122"/>
      <c r="AQ103" s="125" t="s">
        <v>85</v>
      </c>
      <c r="AR103" s="126"/>
      <c r="AS103" s="127">
        <f>ROUND(SUM(AS104:AS105),2)</f>
        <v>0</v>
      </c>
      <c r="AT103" s="128">
        <f>ROUND(SUM(AV103:AW103),2)</f>
        <v>0</v>
      </c>
      <c r="AU103" s="129">
        <f>ROUND(SUM(AU104:AU105),5)</f>
        <v>0</v>
      </c>
      <c r="AV103" s="128">
        <f>ROUND(AZ103*L29,2)</f>
        <v>0</v>
      </c>
      <c r="AW103" s="128">
        <f>ROUND(BA103*L30,2)</f>
        <v>0</v>
      </c>
      <c r="AX103" s="128">
        <f>ROUND(BB103*L29,2)</f>
        <v>0</v>
      </c>
      <c r="AY103" s="128">
        <f>ROUND(BC103*L30,2)</f>
        <v>0</v>
      </c>
      <c r="AZ103" s="128">
        <f>ROUND(SUM(AZ104:AZ105),2)</f>
        <v>0</v>
      </c>
      <c r="BA103" s="128">
        <f>ROUND(SUM(BA104:BA105),2)</f>
        <v>0</v>
      </c>
      <c r="BB103" s="128">
        <f>ROUND(SUM(BB104:BB105),2)</f>
        <v>0</v>
      </c>
      <c r="BC103" s="128">
        <f>ROUND(SUM(BC104:BC105),2)</f>
        <v>0</v>
      </c>
      <c r="BD103" s="130">
        <f>ROUND(SUM(BD104:BD105),2)</f>
        <v>0</v>
      </c>
      <c r="BE103" s="7"/>
      <c r="BS103" s="131" t="s">
        <v>78</v>
      </c>
      <c r="BT103" s="131" t="s">
        <v>86</v>
      </c>
      <c r="BU103" s="131" t="s">
        <v>80</v>
      </c>
      <c r="BV103" s="131" t="s">
        <v>81</v>
      </c>
      <c r="BW103" s="131" t="s">
        <v>114</v>
      </c>
      <c r="BX103" s="131" t="s">
        <v>5</v>
      </c>
      <c r="CL103" s="131" t="s">
        <v>1</v>
      </c>
      <c r="CM103" s="131" t="s">
        <v>88</v>
      </c>
    </row>
    <row r="104" s="4" customFormat="1" ht="16.5" customHeight="1">
      <c r="A104" s="132" t="s">
        <v>89</v>
      </c>
      <c r="B104" s="70"/>
      <c r="C104" s="133"/>
      <c r="D104" s="133"/>
      <c r="E104" s="134" t="s">
        <v>115</v>
      </c>
      <c r="F104" s="134"/>
      <c r="G104" s="134"/>
      <c r="H104" s="134"/>
      <c r="I104" s="134"/>
      <c r="J104" s="133"/>
      <c r="K104" s="134" t="s">
        <v>116</v>
      </c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5">
        <f>'03.01 - Demontáž stávajíc...'!J32</f>
        <v>0</v>
      </c>
      <c r="AH104" s="133"/>
      <c r="AI104" s="133"/>
      <c r="AJ104" s="133"/>
      <c r="AK104" s="133"/>
      <c r="AL104" s="133"/>
      <c r="AM104" s="133"/>
      <c r="AN104" s="135">
        <f>SUM(AG104,AT104)</f>
        <v>0</v>
      </c>
      <c r="AO104" s="133"/>
      <c r="AP104" s="133"/>
      <c r="AQ104" s="136" t="s">
        <v>92</v>
      </c>
      <c r="AR104" s="72"/>
      <c r="AS104" s="137">
        <v>0</v>
      </c>
      <c r="AT104" s="138">
        <f>ROUND(SUM(AV104:AW104),2)</f>
        <v>0</v>
      </c>
      <c r="AU104" s="139">
        <f>'03.01 - Demontáž stávajíc...'!P123</f>
        <v>0</v>
      </c>
      <c r="AV104" s="138">
        <f>'03.01 - Demontáž stávajíc...'!J35</f>
        <v>0</v>
      </c>
      <c r="AW104" s="138">
        <f>'03.01 - Demontáž stávajíc...'!J36</f>
        <v>0</v>
      </c>
      <c r="AX104" s="138">
        <f>'03.01 - Demontáž stávajíc...'!J37</f>
        <v>0</v>
      </c>
      <c r="AY104" s="138">
        <f>'03.01 - Demontáž stávajíc...'!J38</f>
        <v>0</v>
      </c>
      <c r="AZ104" s="138">
        <f>'03.01 - Demontáž stávajíc...'!F35</f>
        <v>0</v>
      </c>
      <c r="BA104" s="138">
        <f>'03.01 - Demontáž stávajíc...'!F36</f>
        <v>0</v>
      </c>
      <c r="BB104" s="138">
        <f>'03.01 - Demontáž stávajíc...'!F37</f>
        <v>0</v>
      </c>
      <c r="BC104" s="138">
        <f>'03.01 - Demontáž stávajíc...'!F38</f>
        <v>0</v>
      </c>
      <c r="BD104" s="140">
        <f>'03.01 - Demontáž stávajíc...'!F39</f>
        <v>0</v>
      </c>
      <c r="BE104" s="4"/>
      <c r="BT104" s="141" t="s">
        <v>88</v>
      </c>
      <c r="BV104" s="141" t="s">
        <v>81</v>
      </c>
      <c r="BW104" s="141" t="s">
        <v>117</v>
      </c>
      <c r="BX104" s="141" t="s">
        <v>114</v>
      </c>
      <c r="CL104" s="141" t="s">
        <v>1</v>
      </c>
    </row>
    <row r="105" s="4" customFormat="1" ht="16.5" customHeight="1">
      <c r="A105" s="132" t="s">
        <v>89</v>
      </c>
      <c r="B105" s="70"/>
      <c r="C105" s="133"/>
      <c r="D105" s="133"/>
      <c r="E105" s="134" t="s">
        <v>118</v>
      </c>
      <c r="F105" s="134"/>
      <c r="G105" s="134"/>
      <c r="H105" s="134"/>
      <c r="I105" s="134"/>
      <c r="J105" s="133"/>
      <c r="K105" s="134" t="s">
        <v>119</v>
      </c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5">
        <f>'03.02 - Mobliář - navrhovaný'!J32</f>
        <v>0</v>
      </c>
      <c r="AH105" s="133"/>
      <c r="AI105" s="133"/>
      <c r="AJ105" s="133"/>
      <c r="AK105" s="133"/>
      <c r="AL105" s="133"/>
      <c r="AM105" s="133"/>
      <c r="AN105" s="135">
        <f>SUM(AG105,AT105)</f>
        <v>0</v>
      </c>
      <c r="AO105" s="133"/>
      <c r="AP105" s="133"/>
      <c r="AQ105" s="136" t="s">
        <v>92</v>
      </c>
      <c r="AR105" s="72"/>
      <c r="AS105" s="137">
        <v>0</v>
      </c>
      <c r="AT105" s="138">
        <f>ROUND(SUM(AV105:AW105),2)</f>
        <v>0</v>
      </c>
      <c r="AU105" s="139">
        <f>'03.02 - Mobliář - navrhovaný'!P124</f>
        <v>0</v>
      </c>
      <c r="AV105" s="138">
        <f>'03.02 - Mobliář - navrhovaný'!J35</f>
        <v>0</v>
      </c>
      <c r="AW105" s="138">
        <f>'03.02 - Mobliář - navrhovaný'!J36</f>
        <v>0</v>
      </c>
      <c r="AX105" s="138">
        <f>'03.02 - Mobliář - navrhovaný'!J37</f>
        <v>0</v>
      </c>
      <c r="AY105" s="138">
        <f>'03.02 - Mobliář - navrhovaný'!J38</f>
        <v>0</v>
      </c>
      <c r="AZ105" s="138">
        <f>'03.02 - Mobliář - navrhovaný'!F35</f>
        <v>0</v>
      </c>
      <c r="BA105" s="138">
        <f>'03.02 - Mobliář - navrhovaný'!F36</f>
        <v>0</v>
      </c>
      <c r="BB105" s="138">
        <f>'03.02 - Mobliář - navrhovaný'!F37</f>
        <v>0</v>
      </c>
      <c r="BC105" s="138">
        <f>'03.02 - Mobliář - navrhovaný'!F38</f>
        <v>0</v>
      </c>
      <c r="BD105" s="140">
        <f>'03.02 - Mobliář - navrhovaný'!F39</f>
        <v>0</v>
      </c>
      <c r="BE105" s="4"/>
      <c r="BT105" s="141" t="s">
        <v>88</v>
      </c>
      <c r="BV105" s="141" t="s">
        <v>81</v>
      </c>
      <c r="BW105" s="141" t="s">
        <v>120</v>
      </c>
      <c r="BX105" s="141" t="s">
        <v>114</v>
      </c>
      <c r="CL105" s="141" t="s">
        <v>1</v>
      </c>
    </row>
    <row r="106" s="7" customFormat="1" ht="16.5" customHeight="1">
      <c r="A106" s="7"/>
      <c r="B106" s="119"/>
      <c r="C106" s="120"/>
      <c r="D106" s="121" t="s">
        <v>121</v>
      </c>
      <c r="E106" s="121"/>
      <c r="F106" s="121"/>
      <c r="G106" s="121"/>
      <c r="H106" s="121"/>
      <c r="I106" s="122"/>
      <c r="J106" s="121" t="s">
        <v>122</v>
      </c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3">
        <f>ROUND(SUM(AG107:AG108),2)</f>
        <v>0</v>
      </c>
      <c r="AH106" s="122"/>
      <c r="AI106" s="122"/>
      <c r="AJ106" s="122"/>
      <c r="AK106" s="122"/>
      <c r="AL106" s="122"/>
      <c r="AM106" s="122"/>
      <c r="AN106" s="124">
        <f>SUM(AG106,AT106)</f>
        <v>0</v>
      </c>
      <c r="AO106" s="122"/>
      <c r="AP106" s="122"/>
      <c r="AQ106" s="125" t="s">
        <v>85</v>
      </c>
      <c r="AR106" s="126"/>
      <c r="AS106" s="127">
        <f>ROUND(SUM(AS107:AS108),2)</f>
        <v>0</v>
      </c>
      <c r="AT106" s="128">
        <f>ROUND(SUM(AV106:AW106),2)</f>
        <v>0</v>
      </c>
      <c r="AU106" s="129">
        <f>ROUND(SUM(AU107:AU108),5)</f>
        <v>0</v>
      </c>
      <c r="AV106" s="128">
        <f>ROUND(AZ106*L29,2)</f>
        <v>0</v>
      </c>
      <c r="AW106" s="128">
        <f>ROUND(BA106*L30,2)</f>
        <v>0</v>
      </c>
      <c r="AX106" s="128">
        <f>ROUND(BB106*L29,2)</f>
        <v>0</v>
      </c>
      <c r="AY106" s="128">
        <f>ROUND(BC106*L30,2)</f>
        <v>0</v>
      </c>
      <c r="AZ106" s="128">
        <f>ROUND(SUM(AZ107:AZ108),2)</f>
        <v>0</v>
      </c>
      <c r="BA106" s="128">
        <f>ROUND(SUM(BA107:BA108),2)</f>
        <v>0</v>
      </c>
      <c r="BB106" s="128">
        <f>ROUND(SUM(BB107:BB108),2)</f>
        <v>0</v>
      </c>
      <c r="BC106" s="128">
        <f>ROUND(SUM(BC107:BC108),2)</f>
        <v>0</v>
      </c>
      <c r="BD106" s="130">
        <f>ROUND(SUM(BD107:BD108),2)</f>
        <v>0</v>
      </c>
      <c r="BE106" s="7"/>
      <c r="BS106" s="131" t="s">
        <v>78</v>
      </c>
      <c r="BT106" s="131" t="s">
        <v>86</v>
      </c>
      <c r="BU106" s="131" t="s">
        <v>80</v>
      </c>
      <c r="BV106" s="131" t="s">
        <v>81</v>
      </c>
      <c r="BW106" s="131" t="s">
        <v>123</v>
      </c>
      <c r="BX106" s="131" t="s">
        <v>5</v>
      </c>
      <c r="CL106" s="131" t="s">
        <v>1</v>
      </c>
      <c r="CM106" s="131" t="s">
        <v>88</v>
      </c>
    </row>
    <row r="107" s="4" customFormat="1" ht="23.25" customHeight="1">
      <c r="A107" s="132" t="s">
        <v>89</v>
      </c>
      <c r="B107" s="70"/>
      <c r="C107" s="133"/>
      <c r="D107" s="133"/>
      <c r="E107" s="134" t="s">
        <v>124</v>
      </c>
      <c r="F107" s="134"/>
      <c r="G107" s="134"/>
      <c r="H107" s="134"/>
      <c r="I107" s="134"/>
      <c r="J107" s="133"/>
      <c r="K107" s="134" t="s">
        <v>125</v>
      </c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5">
        <f>'04.01 - Bourání stávající...'!J32</f>
        <v>0</v>
      </c>
      <c r="AH107" s="133"/>
      <c r="AI107" s="133"/>
      <c r="AJ107" s="133"/>
      <c r="AK107" s="133"/>
      <c r="AL107" s="133"/>
      <c r="AM107" s="133"/>
      <c r="AN107" s="135">
        <f>SUM(AG107,AT107)</f>
        <v>0</v>
      </c>
      <c r="AO107" s="133"/>
      <c r="AP107" s="133"/>
      <c r="AQ107" s="136" t="s">
        <v>92</v>
      </c>
      <c r="AR107" s="72"/>
      <c r="AS107" s="137">
        <v>0</v>
      </c>
      <c r="AT107" s="138">
        <f>ROUND(SUM(AV107:AW107),2)</f>
        <v>0</v>
      </c>
      <c r="AU107" s="139">
        <f>'04.01 - Bourání stávající...'!P126</f>
        <v>0</v>
      </c>
      <c r="AV107" s="138">
        <f>'04.01 - Bourání stávající...'!J35</f>
        <v>0</v>
      </c>
      <c r="AW107" s="138">
        <f>'04.01 - Bourání stávající...'!J36</f>
        <v>0</v>
      </c>
      <c r="AX107" s="138">
        <f>'04.01 - Bourání stávající...'!J37</f>
        <v>0</v>
      </c>
      <c r="AY107" s="138">
        <f>'04.01 - Bourání stávající...'!J38</f>
        <v>0</v>
      </c>
      <c r="AZ107" s="138">
        <f>'04.01 - Bourání stávající...'!F35</f>
        <v>0</v>
      </c>
      <c r="BA107" s="138">
        <f>'04.01 - Bourání stávající...'!F36</f>
        <v>0</v>
      </c>
      <c r="BB107" s="138">
        <f>'04.01 - Bourání stávající...'!F37</f>
        <v>0</v>
      </c>
      <c r="BC107" s="138">
        <f>'04.01 - Bourání stávající...'!F38</f>
        <v>0</v>
      </c>
      <c r="BD107" s="140">
        <f>'04.01 - Bourání stávající...'!F39</f>
        <v>0</v>
      </c>
      <c r="BE107" s="4"/>
      <c r="BT107" s="141" t="s">
        <v>88</v>
      </c>
      <c r="BV107" s="141" t="s">
        <v>81</v>
      </c>
      <c r="BW107" s="141" t="s">
        <v>126</v>
      </c>
      <c r="BX107" s="141" t="s">
        <v>123</v>
      </c>
      <c r="CL107" s="141" t="s">
        <v>1</v>
      </c>
    </row>
    <row r="108" s="4" customFormat="1" ht="16.5" customHeight="1">
      <c r="A108" s="132" t="s">
        <v>89</v>
      </c>
      <c r="B108" s="70"/>
      <c r="C108" s="133"/>
      <c r="D108" s="133"/>
      <c r="E108" s="134" t="s">
        <v>127</v>
      </c>
      <c r="F108" s="134"/>
      <c r="G108" s="134"/>
      <c r="H108" s="134"/>
      <c r="I108" s="134"/>
      <c r="J108" s="133"/>
      <c r="K108" s="134" t="s">
        <v>128</v>
      </c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5">
        <f>'04.02 - Stavba nové zídky...'!J32</f>
        <v>0</v>
      </c>
      <c r="AH108" s="133"/>
      <c r="AI108" s="133"/>
      <c r="AJ108" s="133"/>
      <c r="AK108" s="133"/>
      <c r="AL108" s="133"/>
      <c r="AM108" s="133"/>
      <c r="AN108" s="135">
        <f>SUM(AG108,AT108)</f>
        <v>0</v>
      </c>
      <c r="AO108" s="133"/>
      <c r="AP108" s="133"/>
      <c r="AQ108" s="136" t="s">
        <v>92</v>
      </c>
      <c r="AR108" s="72"/>
      <c r="AS108" s="137">
        <v>0</v>
      </c>
      <c r="AT108" s="138">
        <f>ROUND(SUM(AV108:AW108),2)</f>
        <v>0</v>
      </c>
      <c r="AU108" s="139">
        <f>'04.02 - Stavba nové zídky...'!P128</f>
        <v>0</v>
      </c>
      <c r="AV108" s="138">
        <f>'04.02 - Stavba nové zídky...'!J35</f>
        <v>0</v>
      </c>
      <c r="AW108" s="138">
        <f>'04.02 - Stavba nové zídky...'!J36</f>
        <v>0</v>
      </c>
      <c r="AX108" s="138">
        <f>'04.02 - Stavba nové zídky...'!J37</f>
        <v>0</v>
      </c>
      <c r="AY108" s="138">
        <f>'04.02 - Stavba nové zídky...'!J38</f>
        <v>0</v>
      </c>
      <c r="AZ108" s="138">
        <f>'04.02 - Stavba nové zídky...'!F35</f>
        <v>0</v>
      </c>
      <c r="BA108" s="138">
        <f>'04.02 - Stavba nové zídky...'!F36</f>
        <v>0</v>
      </c>
      <c r="BB108" s="138">
        <f>'04.02 - Stavba nové zídky...'!F37</f>
        <v>0</v>
      </c>
      <c r="BC108" s="138">
        <f>'04.02 - Stavba nové zídky...'!F38</f>
        <v>0</v>
      </c>
      <c r="BD108" s="140">
        <f>'04.02 - Stavba nové zídky...'!F39</f>
        <v>0</v>
      </c>
      <c r="BE108" s="4"/>
      <c r="BT108" s="141" t="s">
        <v>88</v>
      </c>
      <c r="BV108" s="141" t="s">
        <v>81</v>
      </c>
      <c r="BW108" s="141" t="s">
        <v>129</v>
      </c>
      <c r="BX108" s="141" t="s">
        <v>123</v>
      </c>
      <c r="CL108" s="141" t="s">
        <v>1</v>
      </c>
    </row>
    <row r="109" s="7" customFormat="1" ht="16.5" customHeight="1">
      <c r="A109" s="7"/>
      <c r="B109" s="119"/>
      <c r="C109" s="120"/>
      <c r="D109" s="121" t="s">
        <v>130</v>
      </c>
      <c r="E109" s="121"/>
      <c r="F109" s="121"/>
      <c r="G109" s="121"/>
      <c r="H109" s="121"/>
      <c r="I109" s="122"/>
      <c r="J109" s="121" t="s">
        <v>131</v>
      </c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3">
        <f>ROUND(SUM(AG110:AG111),2)</f>
        <v>0</v>
      </c>
      <c r="AH109" s="122"/>
      <c r="AI109" s="122"/>
      <c r="AJ109" s="122"/>
      <c r="AK109" s="122"/>
      <c r="AL109" s="122"/>
      <c r="AM109" s="122"/>
      <c r="AN109" s="124">
        <f>SUM(AG109,AT109)</f>
        <v>0</v>
      </c>
      <c r="AO109" s="122"/>
      <c r="AP109" s="122"/>
      <c r="AQ109" s="125" t="s">
        <v>85</v>
      </c>
      <c r="AR109" s="126"/>
      <c r="AS109" s="127">
        <f>ROUND(SUM(AS110:AS111),2)</f>
        <v>0</v>
      </c>
      <c r="AT109" s="128">
        <f>ROUND(SUM(AV109:AW109),2)</f>
        <v>0</v>
      </c>
      <c r="AU109" s="129">
        <f>ROUND(SUM(AU110:AU111),5)</f>
        <v>0</v>
      </c>
      <c r="AV109" s="128">
        <f>ROUND(AZ109*L29,2)</f>
        <v>0</v>
      </c>
      <c r="AW109" s="128">
        <f>ROUND(BA109*L30,2)</f>
        <v>0</v>
      </c>
      <c r="AX109" s="128">
        <f>ROUND(BB109*L29,2)</f>
        <v>0</v>
      </c>
      <c r="AY109" s="128">
        <f>ROUND(BC109*L30,2)</f>
        <v>0</v>
      </c>
      <c r="AZ109" s="128">
        <f>ROUND(SUM(AZ110:AZ111),2)</f>
        <v>0</v>
      </c>
      <c r="BA109" s="128">
        <f>ROUND(SUM(BA110:BA111),2)</f>
        <v>0</v>
      </c>
      <c r="BB109" s="128">
        <f>ROUND(SUM(BB110:BB111),2)</f>
        <v>0</v>
      </c>
      <c r="BC109" s="128">
        <f>ROUND(SUM(BC110:BC111),2)</f>
        <v>0</v>
      </c>
      <c r="BD109" s="130">
        <f>ROUND(SUM(BD110:BD111),2)</f>
        <v>0</v>
      </c>
      <c r="BE109" s="7"/>
      <c r="BS109" s="131" t="s">
        <v>78</v>
      </c>
      <c r="BT109" s="131" t="s">
        <v>86</v>
      </c>
      <c r="BU109" s="131" t="s">
        <v>80</v>
      </c>
      <c r="BV109" s="131" t="s">
        <v>81</v>
      </c>
      <c r="BW109" s="131" t="s">
        <v>132</v>
      </c>
      <c r="BX109" s="131" t="s">
        <v>5</v>
      </c>
      <c r="CL109" s="131" t="s">
        <v>1</v>
      </c>
      <c r="CM109" s="131" t="s">
        <v>88</v>
      </c>
    </row>
    <row r="110" s="4" customFormat="1" ht="16.5" customHeight="1">
      <c r="A110" s="132" t="s">
        <v>89</v>
      </c>
      <c r="B110" s="70"/>
      <c r="C110" s="133"/>
      <c r="D110" s="133"/>
      <c r="E110" s="134" t="s">
        <v>133</v>
      </c>
      <c r="F110" s="134"/>
      <c r="G110" s="134"/>
      <c r="H110" s="134"/>
      <c r="I110" s="134"/>
      <c r="J110" s="133"/>
      <c r="K110" s="134" t="s">
        <v>131</v>
      </c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5">
        <f>'05.01 - Příprava pro veře...'!J32</f>
        <v>0</v>
      </c>
      <c r="AH110" s="133"/>
      <c r="AI110" s="133"/>
      <c r="AJ110" s="133"/>
      <c r="AK110" s="133"/>
      <c r="AL110" s="133"/>
      <c r="AM110" s="133"/>
      <c r="AN110" s="135">
        <f>SUM(AG110,AT110)</f>
        <v>0</v>
      </c>
      <c r="AO110" s="133"/>
      <c r="AP110" s="133"/>
      <c r="AQ110" s="136" t="s">
        <v>92</v>
      </c>
      <c r="AR110" s="72"/>
      <c r="AS110" s="137">
        <v>0</v>
      </c>
      <c r="AT110" s="138">
        <f>ROUND(SUM(AV110:AW110),2)</f>
        <v>0</v>
      </c>
      <c r="AU110" s="139">
        <f>'05.01 - Příprava pro veře...'!P122</f>
        <v>0</v>
      </c>
      <c r="AV110" s="138">
        <f>'05.01 - Příprava pro veře...'!J35</f>
        <v>0</v>
      </c>
      <c r="AW110" s="138">
        <f>'05.01 - Příprava pro veře...'!J36</f>
        <v>0</v>
      </c>
      <c r="AX110" s="138">
        <f>'05.01 - Příprava pro veře...'!J37</f>
        <v>0</v>
      </c>
      <c r="AY110" s="138">
        <f>'05.01 - Příprava pro veře...'!J38</f>
        <v>0</v>
      </c>
      <c r="AZ110" s="138">
        <f>'05.01 - Příprava pro veře...'!F35</f>
        <v>0</v>
      </c>
      <c r="BA110" s="138">
        <f>'05.01 - Příprava pro veře...'!F36</f>
        <v>0</v>
      </c>
      <c r="BB110" s="138">
        <f>'05.01 - Příprava pro veře...'!F37</f>
        <v>0</v>
      </c>
      <c r="BC110" s="138">
        <f>'05.01 - Příprava pro veře...'!F38</f>
        <v>0</v>
      </c>
      <c r="BD110" s="140">
        <f>'05.01 - Příprava pro veře...'!F39</f>
        <v>0</v>
      </c>
      <c r="BE110" s="4"/>
      <c r="BT110" s="141" t="s">
        <v>88</v>
      </c>
      <c r="BV110" s="141" t="s">
        <v>81</v>
      </c>
      <c r="BW110" s="141" t="s">
        <v>134</v>
      </c>
      <c r="BX110" s="141" t="s">
        <v>132</v>
      </c>
      <c r="CL110" s="141" t="s">
        <v>1</v>
      </c>
    </row>
    <row r="111" s="4" customFormat="1" ht="23.25" customHeight="1">
      <c r="A111" s="132" t="s">
        <v>89</v>
      </c>
      <c r="B111" s="70"/>
      <c r="C111" s="133"/>
      <c r="D111" s="133"/>
      <c r="E111" s="134" t="s">
        <v>135</v>
      </c>
      <c r="F111" s="134"/>
      <c r="G111" s="134"/>
      <c r="H111" s="134"/>
      <c r="I111" s="134"/>
      <c r="J111" s="133"/>
      <c r="K111" s="134" t="s">
        <v>136</v>
      </c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5">
        <f>'05.02 - Příprava pro veře...'!J32</f>
        <v>0</v>
      </c>
      <c r="AH111" s="133"/>
      <c r="AI111" s="133"/>
      <c r="AJ111" s="133"/>
      <c r="AK111" s="133"/>
      <c r="AL111" s="133"/>
      <c r="AM111" s="133"/>
      <c r="AN111" s="135">
        <f>SUM(AG111,AT111)</f>
        <v>0</v>
      </c>
      <c r="AO111" s="133"/>
      <c r="AP111" s="133"/>
      <c r="AQ111" s="136" t="s">
        <v>92</v>
      </c>
      <c r="AR111" s="72"/>
      <c r="AS111" s="137">
        <v>0</v>
      </c>
      <c r="AT111" s="138">
        <f>ROUND(SUM(AV111:AW111),2)</f>
        <v>0</v>
      </c>
      <c r="AU111" s="139">
        <f>'05.02 - Příprava pro veře...'!P121</f>
        <v>0</v>
      </c>
      <c r="AV111" s="138">
        <f>'05.02 - Příprava pro veře...'!J35</f>
        <v>0</v>
      </c>
      <c r="AW111" s="138">
        <f>'05.02 - Příprava pro veře...'!J36</f>
        <v>0</v>
      </c>
      <c r="AX111" s="138">
        <f>'05.02 - Příprava pro veře...'!J37</f>
        <v>0</v>
      </c>
      <c r="AY111" s="138">
        <f>'05.02 - Příprava pro veře...'!J38</f>
        <v>0</v>
      </c>
      <c r="AZ111" s="138">
        <f>'05.02 - Příprava pro veře...'!F35</f>
        <v>0</v>
      </c>
      <c r="BA111" s="138">
        <f>'05.02 - Příprava pro veře...'!F36</f>
        <v>0</v>
      </c>
      <c r="BB111" s="138">
        <f>'05.02 - Příprava pro veře...'!F37</f>
        <v>0</v>
      </c>
      <c r="BC111" s="138">
        <f>'05.02 - Příprava pro veře...'!F38</f>
        <v>0</v>
      </c>
      <c r="BD111" s="140">
        <f>'05.02 - Příprava pro veře...'!F39</f>
        <v>0</v>
      </c>
      <c r="BE111" s="4"/>
      <c r="BT111" s="141" t="s">
        <v>88</v>
      </c>
      <c r="BV111" s="141" t="s">
        <v>81</v>
      </c>
      <c r="BW111" s="141" t="s">
        <v>137</v>
      </c>
      <c r="BX111" s="141" t="s">
        <v>132</v>
      </c>
      <c r="CL111" s="141" t="s">
        <v>1</v>
      </c>
    </row>
    <row r="112" s="7" customFormat="1" ht="16.5" customHeight="1">
      <c r="A112" s="7"/>
      <c r="B112" s="119"/>
      <c r="C112" s="120"/>
      <c r="D112" s="121" t="s">
        <v>138</v>
      </c>
      <c r="E112" s="121"/>
      <c r="F112" s="121"/>
      <c r="G112" s="121"/>
      <c r="H112" s="121"/>
      <c r="I112" s="122"/>
      <c r="J112" s="121" t="s">
        <v>139</v>
      </c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3">
        <f>ROUND(SUM(AG113:AG116),2)</f>
        <v>0</v>
      </c>
      <c r="AH112" s="122"/>
      <c r="AI112" s="122"/>
      <c r="AJ112" s="122"/>
      <c r="AK112" s="122"/>
      <c r="AL112" s="122"/>
      <c r="AM112" s="122"/>
      <c r="AN112" s="124">
        <f>SUM(AG112,AT112)</f>
        <v>0</v>
      </c>
      <c r="AO112" s="122"/>
      <c r="AP112" s="122"/>
      <c r="AQ112" s="125" t="s">
        <v>85</v>
      </c>
      <c r="AR112" s="126"/>
      <c r="AS112" s="127">
        <f>ROUND(SUM(AS113:AS116),2)</f>
        <v>0</v>
      </c>
      <c r="AT112" s="128">
        <f>ROUND(SUM(AV112:AW112),2)</f>
        <v>0</v>
      </c>
      <c r="AU112" s="129">
        <f>ROUND(SUM(AU113:AU116),5)</f>
        <v>0</v>
      </c>
      <c r="AV112" s="128">
        <f>ROUND(AZ112*L29,2)</f>
        <v>0</v>
      </c>
      <c r="AW112" s="128">
        <f>ROUND(BA112*L30,2)</f>
        <v>0</v>
      </c>
      <c r="AX112" s="128">
        <f>ROUND(BB112*L29,2)</f>
        <v>0</v>
      </c>
      <c r="AY112" s="128">
        <f>ROUND(BC112*L30,2)</f>
        <v>0</v>
      </c>
      <c r="AZ112" s="128">
        <f>ROUND(SUM(AZ113:AZ116),2)</f>
        <v>0</v>
      </c>
      <c r="BA112" s="128">
        <f>ROUND(SUM(BA113:BA116),2)</f>
        <v>0</v>
      </c>
      <c r="BB112" s="128">
        <f>ROUND(SUM(BB113:BB116),2)</f>
        <v>0</v>
      </c>
      <c r="BC112" s="128">
        <f>ROUND(SUM(BC113:BC116),2)</f>
        <v>0</v>
      </c>
      <c r="BD112" s="130">
        <f>ROUND(SUM(BD113:BD116),2)</f>
        <v>0</v>
      </c>
      <c r="BE112" s="7"/>
      <c r="BS112" s="131" t="s">
        <v>78</v>
      </c>
      <c r="BT112" s="131" t="s">
        <v>86</v>
      </c>
      <c r="BU112" s="131" t="s">
        <v>80</v>
      </c>
      <c r="BV112" s="131" t="s">
        <v>81</v>
      </c>
      <c r="BW112" s="131" t="s">
        <v>140</v>
      </c>
      <c r="BX112" s="131" t="s">
        <v>5</v>
      </c>
      <c r="CL112" s="131" t="s">
        <v>1</v>
      </c>
      <c r="CM112" s="131" t="s">
        <v>88</v>
      </c>
    </row>
    <row r="113" s="4" customFormat="1" ht="16.5" customHeight="1">
      <c r="A113" s="132" t="s">
        <v>89</v>
      </c>
      <c r="B113" s="70"/>
      <c r="C113" s="133"/>
      <c r="D113" s="133"/>
      <c r="E113" s="134" t="s">
        <v>141</v>
      </c>
      <c r="F113" s="134"/>
      <c r="G113" s="134"/>
      <c r="H113" s="134"/>
      <c r="I113" s="134"/>
      <c r="J113" s="133"/>
      <c r="K113" s="134" t="s">
        <v>142</v>
      </c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5">
        <f>'06.01 - Technologie'!J32</f>
        <v>0</v>
      </c>
      <c r="AH113" s="133"/>
      <c r="AI113" s="133"/>
      <c r="AJ113" s="133"/>
      <c r="AK113" s="133"/>
      <c r="AL113" s="133"/>
      <c r="AM113" s="133"/>
      <c r="AN113" s="135">
        <f>SUM(AG113,AT113)</f>
        <v>0</v>
      </c>
      <c r="AO113" s="133"/>
      <c r="AP113" s="133"/>
      <c r="AQ113" s="136" t="s">
        <v>92</v>
      </c>
      <c r="AR113" s="72"/>
      <c r="AS113" s="137">
        <v>0</v>
      </c>
      <c r="AT113" s="138">
        <f>ROUND(SUM(AV113:AW113),2)</f>
        <v>0</v>
      </c>
      <c r="AU113" s="139">
        <f>'06.01 - Technologie'!P125</f>
        <v>0</v>
      </c>
      <c r="AV113" s="138">
        <f>'06.01 - Technologie'!J35</f>
        <v>0</v>
      </c>
      <c r="AW113" s="138">
        <f>'06.01 - Technologie'!J36</f>
        <v>0</v>
      </c>
      <c r="AX113" s="138">
        <f>'06.01 - Technologie'!J37</f>
        <v>0</v>
      </c>
      <c r="AY113" s="138">
        <f>'06.01 - Technologie'!J38</f>
        <v>0</v>
      </c>
      <c r="AZ113" s="138">
        <f>'06.01 - Technologie'!F35</f>
        <v>0</v>
      </c>
      <c r="BA113" s="138">
        <f>'06.01 - Technologie'!F36</f>
        <v>0</v>
      </c>
      <c r="BB113" s="138">
        <f>'06.01 - Technologie'!F37</f>
        <v>0</v>
      </c>
      <c r="BC113" s="138">
        <f>'06.01 - Technologie'!F38</f>
        <v>0</v>
      </c>
      <c r="BD113" s="140">
        <f>'06.01 - Technologie'!F39</f>
        <v>0</v>
      </c>
      <c r="BE113" s="4"/>
      <c r="BT113" s="141" t="s">
        <v>88</v>
      </c>
      <c r="BV113" s="141" t="s">
        <v>81</v>
      </c>
      <c r="BW113" s="141" t="s">
        <v>143</v>
      </c>
      <c r="BX113" s="141" t="s">
        <v>140</v>
      </c>
      <c r="CL113" s="141" t="s">
        <v>1</v>
      </c>
    </row>
    <row r="114" s="4" customFormat="1" ht="16.5" customHeight="1">
      <c r="A114" s="132" t="s">
        <v>89</v>
      </c>
      <c r="B114" s="70"/>
      <c r="C114" s="133"/>
      <c r="D114" s="133"/>
      <c r="E114" s="134" t="s">
        <v>144</v>
      </c>
      <c r="F114" s="134"/>
      <c r="G114" s="134"/>
      <c r="H114" s="134"/>
      <c r="I114" s="134"/>
      <c r="J114" s="133"/>
      <c r="K114" s="134" t="s">
        <v>145</v>
      </c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5">
        <f>'06.02 - Elektroinstalace'!J32</f>
        <v>0</v>
      </c>
      <c r="AH114" s="133"/>
      <c r="AI114" s="133"/>
      <c r="AJ114" s="133"/>
      <c r="AK114" s="133"/>
      <c r="AL114" s="133"/>
      <c r="AM114" s="133"/>
      <c r="AN114" s="135">
        <f>SUM(AG114,AT114)</f>
        <v>0</v>
      </c>
      <c r="AO114" s="133"/>
      <c r="AP114" s="133"/>
      <c r="AQ114" s="136" t="s">
        <v>92</v>
      </c>
      <c r="AR114" s="72"/>
      <c r="AS114" s="137">
        <v>0</v>
      </c>
      <c r="AT114" s="138">
        <f>ROUND(SUM(AV114:AW114),2)</f>
        <v>0</v>
      </c>
      <c r="AU114" s="139">
        <f>'06.02 - Elektroinstalace'!P123</f>
        <v>0</v>
      </c>
      <c r="AV114" s="138">
        <f>'06.02 - Elektroinstalace'!J35</f>
        <v>0</v>
      </c>
      <c r="AW114" s="138">
        <f>'06.02 - Elektroinstalace'!J36</f>
        <v>0</v>
      </c>
      <c r="AX114" s="138">
        <f>'06.02 - Elektroinstalace'!J37</f>
        <v>0</v>
      </c>
      <c r="AY114" s="138">
        <f>'06.02 - Elektroinstalace'!J38</f>
        <v>0</v>
      </c>
      <c r="AZ114" s="138">
        <f>'06.02 - Elektroinstalace'!F35</f>
        <v>0</v>
      </c>
      <c r="BA114" s="138">
        <f>'06.02 - Elektroinstalace'!F36</f>
        <v>0</v>
      </c>
      <c r="BB114" s="138">
        <f>'06.02 - Elektroinstalace'!F37</f>
        <v>0</v>
      </c>
      <c r="BC114" s="138">
        <f>'06.02 - Elektroinstalace'!F38</f>
        <v>0</v>
      </c>
      <c r="BD114" s="140">
        <f>'06.02 - Elektroinstalace'!F39</f>
        <v>0</v>
      </c>
      <c r="BE114" s="4"/>
      <c r="BT114" s="141" t="s">
        <v>88</v>
      </c>
      <c r="BV114" s="141" t="s">
        <v>81</v>
      </c>
      <c r="BW114" s="141" t="s">
        <v>146</v>
      </c>
      <c r="BX114" s="141" t="s">
        <v>140</v>
      </c>
      <c r="CL114" s="141" t="s">
        <v>1</v>
      </c>
    </row>
    <row r="115" s="4" customFormat="1" ht="16.5" customHeight="1">
      <c r="A115" s="132" t="s">
        <v>89</v>
      </c>
      <c r="B115" s="70"/>
      <c r="C115" s="133"/>
      <c r="D115" s="133"/>
      <c r="E115" s="134" t="s">
        <v>147</v>
      </c>
      <c r="F115" s="134"/>
      <c r="G115" s="134"/>
      <c r="H115" s="134"/>
      <c r="I115" s="134"/>
      <c r="J115" s="133"/>
      <c r="K115" s="134" t="s">
        <v>148</v>
      </c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5">
        <f>'06.03 - Kamenný obsyp '!J32</f>
        <v>0</v>
      </c>
      <c r="AH115" s="133"/>
      <c r="AI115" s="133"/>
      <c r="AJ115" s="133"/>
      <c r="AK115" s="133"/>
      <c r="AL115" s="133"/>
      <c r="AM115" s="133"/>
      <c r="AN115" s="135">
        <f>SUM(AG115,AT115)</f>
        <v>0</v>
      </c>
      <c r="AO115" s="133"/>
      <c r="AP115" s="133"/>
      <c r="AQ115" s="136" t="s">
        <v>92</v>
      </c>
      <c r="AR115" s="72"/>
      <c r="AS115" s="137">
        <v>0</v>
      </c>
      <c r="AT115" s="138">
        <f>ROUND(SUM(AV115:AW115),2)</f>
        <v>0</v>
      </c>
      <c r="AU115" s="139">
        <f>'06.03 - Kamenný obsyp '!P124</f>
        <v>0</v>
      </c>
      <c r="AV115" s="138">
        <f>'06.03 - Kamenný obsyp '!J35</f>
        <v>0</v>
      </c>
      <c r="AW115" s="138">
        <f>'06.03 - Kamenný obsyp '!J36</f>
        <v>0</v>
      </c>
      <c r="AX115" s="138">
        <f>'06.03 - Kamenný obsyp '!J37</f>
        <v>0</v>
      </c>
      <c r="AY115" s="138">
        <f>'06.03 - Kamenný obsyp '!J38</f>
        <v>0</v>
      </c>
      <c r="AZ115" s="138">
        <f>'06.03 - Kamenný obsyp '!F35</f>
        <v>0</v>
      </c>
      <c r="BA115" s="138">
        <f>'06.03 - Kamenný obsyp '!F36</f>
        <v>0</v>
      </c>
      <c r="BB115" s="138">
        <f>'06.03 - Kamenný obsyp '!F37</f>
        <v>0</v>
      </c>
      <c r="BC115" s="138">
        <f>'06.03 - Kamenný obsyp '!F38</f>
        <v>0</v>
      </c>
      <c r="BD115" s="140">
        <f>'06.03 - Kamenný obsyp '!F39</f>
        <v>0</v>
      </c>
      <c r="BE115" s="4"/>
      <c r="BT115" s="141" t="s">
        <v>88</v>
      </c>
      <c r="BV115" s="141" t="s">
        <v>81</v>
      </c>
      <c r="BW115" s="141" t="s">
        <v>149</v>
      </c>
      <c r="BX115" s="141" t="s">
        <v>140</v>
      </c>
      <c r="CL115" s="141" t="s">
        <v>1</v>
      </c>
    </row>
    <row r="116" s="4" customFormat="1" ht="16.5" customHeight="1">
      <c r="A116" s="132" t="s">
        <v>89</v>
      </c>
      <c r="B116" s="70"/>
      <c r="C116" s="133"/>
      <c r="D116" s="133"/>
      <c r="E116" s="134" t="s">
        <v>150</v>
      </c>
      <c r="F116" s="134"/>
      <c r="G116" s="134"/>
      <c r="H116" s="134"/>
      <c r="I116" s="134"/>
      <c r="J116" s="133"/>
      <c r="K116" s="134" t="s">
        <v>151</v>
      </c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5">
        <f>'06.04 - Stavební část'!J32</f>
        <v>0</v>
      </c>
      <c r="AH116" s="133"/>
      <c r="AI116" s="133"/>
      <c r="AJ116" s="133"/>
      <c r="AK116" s="133"/>
      <c r="AL116" s="133"/>
      <c r="AM116" s="133"/>
      <c r="AN116" s="135">
        <f>SUM(AG116,AT116)</f>
        <v>0</v>
      </c>
      <c r="AO116" s="133"/>
      <c r="AP116" s="133"/>
      <c r="AQ116" s="136" t="s">
        <v>92</v>
      </c>
      <c r="AR116" s="72"/>
      <c r="AS116" s="137">
        <v>0</v>
      </c>
      <c r="AT116" s="138">
        <f>ROUND(SUM(AV116:AW116),2)</f>
        <v>0</v>
      </c>
      <c r="AU116" s="139">
        <f>'06.04 - Stavební část'!P132</f>
        <v>0</v>
      </c>
      <c r="AV116" s="138">
        <f>'06.04 - Stavební část'!J35</f>
        <v>0</v>
      </c>
      <c r="AW116" s="138">
        <f>'06.04 - Stavební část'!J36</f>
        <v>0</v>
      </c>
      <c r="AX116" s="138">
        <f>'06.04 - Stavební část'!J37</f>
        <v>0</v>
      </c>
      <c r="AY116" s="138">
        <f>'06.04 - Stavební část'!J38</f>
        <v>0</v>
      </c>
      <c r="AZ116" s="138">
        <f>'06.04 - Stavební část'!F35</f>
        <v>0</v>
      </c>
      <c r="BA116" s="138">
        <f>'06.04 - Stavební část'!F36</f>
        <v>0</v>
      </c>
      <c r="BB116" s="138">
        <f>'06.04 - Stavební část'!F37</f>
        <v>0</v>
      </c>
      <c r="BC116" s="138">
        <f>'06.04 - Stavební část'!F38</f>
        <v>0</v>
      </c>
      <c r="BD116" s="140">
        <f>'06.04 - Stavební část'!F39</f>
        <v>0</v>
      </c>
      <c r="BE116" s="4"/>
      <c r="BT116" s="141" t="s">
        <v>88</v>
      </c>
      <c r="BV116" s="141" t="s">
        <v>81</v>
      </c>
      <c r="BW116" s="141" t="s">
        <v>152</v>
      </c>
      <c r="BX116" s="141" t="s">
        <v>140</v>
      </c>
      <c r="CL116" s="141" t="s">
        <v>1</v>
      </c>
    </row>
    <row r="117" s="7" customFormat="1" ht="16.5" customHeight="1">
      <c r="A117" s="132" t="s">
        <v>89</v>
      </c>
      <c r="B117" s="119"/>
      <c r="C117" s="120"/>
      <c r="D117" s="121" t="s">
        <v>153</v>
      </c>
      <c r="E117" s="121"/>
      <c r="F117" s="121"/>
      <c r="G117" s="121"/>
      <c r="H117" s="121"/>
      <c r="I117" s="122"/>
      <c r="J117" s="121" t="s">
        <v>154</v>
      </c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4">
        <f>'VRN - Vedlejší rozpočetov...'!J30</f>
        <v>0</v>
      </c>
      <c r="AH117" s="122"/>
      <c r="AI117" s="122"/>
      <c r="AJ117" s="122"/>
      <c r="AK117" s="122"/>
      <c r="AL117" s="122"/>
      <c r="AM117" s="122"/>
      <c r="AN117" s="124">
        <f>SUM(AG117,AT117)</f>
        <v>0</v>
      </c>
      <c r="AO117" s="122"/>
      <c r="AP117" s="122"/>
      <c r="AQ117" s="125" t="s">
        <v>85</v>
      </c>
      <c r="AR117" s="126"/>
      <c r="AS117" s="142">
        <v>0</v>
      </c>
      <c r="AT117" s="143">
        <f>ROUND(SUM(AV117:AW117),2)</f>
        <v>0</v>
      </c>
      <c r="AU117" s="144">
        <f>'VRN - Vedlejší rozpočetov...'!P121</f>
        <v>0</v>
      </c>
      <c r="AV117" s="143">
        <f>'VRN - Vedlejší rozpočetov...'!J33</f>
        <v>0</v>
      </c>
      <c r="AW117" s="143">
        <f>'VRN - Vedlejší rozpočetov...'!J34</f>
        <v>0</v>
      </c>
      <c r="AX117" s="143">
        <f>'VRN - Vedlejší rozpočetov...'!J35</f>
        <v>0</v>
      </c>
      <c r="AY117" s="143">
        <f>'VRN - Vedlejší rozpočetov...'!J36</f>
        <v>0</v>
      </c>
      <c r="AZ117" s="143">
        <f>'VRN - Vedlejší rozpočetov...'!F33</f>
        <v>0</v>
      </c>
      <c r="BA117" s="143">
        <f>'VRN - Vedlejší rozpočetov...'!F34</f>
        <v>0</v>
      </c>
      <c r="BB117" s="143">
        <f>'VRN - Vedlejší rozpočetov...'!F35</f>
        <v>0</v>
      </c>
      <c r="BC117" s="143">
        <f>'VRN - Vedlejší rozpočetov...'!F36</f>
        <v>0</v>
      </c>
      <c r="BD117" s="145">
        <f>'VRN - Vedlejší rozpočetov...'!F37</f>
        <v>0</v>
      </c>
      <c r="BE117" s="7"/>
      <c r="BT117" s="131" t="s">
        <v>86</v>
      </c>
      <c r="BV117" s="131" t="s">
        <v>81</v>
      </c>
      <c r="BW117" s="131" t="s">
        <v>155</v>
      </c>
      <c r="BX117" s="131" t="s">
        <v>5</v>
      </c>
      <c r="CL117" s="131" t="s">
        <v>1</v>
      </c>
      <c r="CM117" s="131" t="s">
        <v>88</v>
      </c>
    </row>
    <row r="118" s="2" customFormat="1" ht="30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4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="2" customFormat="1" ht="6.96" customHeight="1">
      <c r="A119" s="38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44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</sheetData>
  <sheetProtection sheet="1" formatColumns="0" formatRows="0" objects="1" scenarios="1" spinCount="100000" saltValue="1aVAr/v3VowDutq6yN9zMf3/ynsMX2xhnp+4lE81ShJZ+ddS6CLrVuCkh7UCMqlaHQ2OAz4YDrFcGITaj3qNSA==" hashValue="28TyNOStoqEOl++6z2nj8c0+nanAI2X7fjIi/aV1vAY5BtNRWbHzFrVW+2CtjggBuy+yHKNJjI2AdIumZzHb8g==" algorithmName="SHA-512" password="CC35"/>
  <mergeCells count="130">
    <mergeCell ref="L85:AO85"/>
    <mergeCell ref="AM87:AN87"/>
    <mergeCell ref="AM89:AP89"/>
    <mergeCell ref="I92:AF92"/>
    <mergeCell ref="C92:G92"/>
    <mergeCell ref="D95:H95"/>
    <mergeCell ref="J95:AF95"/>
    <mergeCell ref="K96:AF96"/>
    <mergeCell ref="E96:I96"/>
    <mergeCell ref="E97:I97"/>
    <mergeCell ref="K97:AF97"/>
    <mergeCell ref="K98:AF98"/>
    <mergeCell ref="E98:I98"/>
    <mergeCell ref="K99:AF99"/>
    <mergeCell ref="E99:I99"/>
    <mergeCell ref="D100:H100"/>
    <mergeCell ref="J100:AF100"/>
    <mergeCell ref="K101:AF101"/>
    <mergeCell ref="E101:I101"/>
    <mergeCell ref="K102:AF102"/>
    <mergeCell ref="E102:I102"/>
    <mergeCell ref="AS89:AT91"/>
    <mergeCell ref="AM90:AP90"/>
    <mergeCell ref="AG92:AM92"/>
    <mergeCell ref="AN92:AP92"/>
    <mergeCell ref="AG95:AM95"/>
    <mergeCell ref="AN95:AP95"/>
    <mergeCell ref="AG96:AM96"/>
    <mergeCell ref="AN96:AP96"/>
    <mergeCell ref="AG97:AM97"/>
    <mergeCell ref="AN97:AP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N101:AP101"/>
    <mergeCell ref="AG101:AM101"/>
    <mergeCell ref="AN102:AP102"/>
    <mergeCell ref="AG102:AM102"/>
    <mergeCell ref="AN103:AP103"/>
    <mergeCell ref="AG103:AM103"/>
    <mergeCell ref="AN104:AP104"/>
    <mergeCell ref="AG104:AM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J103:AF103"/>
    <mergeCell ref="D103:H103"/>
    <mergeCell ref="K104:AF104"/>
    <mergeCell ref="E104:I104"/>
    <mergeCell ref="E105:I105"/>
    <mergeCell ref="K105:AF105"/>
    <mergeCell ref="D106:H106"/>
    <mergeCell ref="J106:AF106"/>
    <mergeCell ref="E107:I107"/>
    <mergeCell ref="K107:AF107"/>
    <mergeCell ref="E108:I108"/>
    <mergeCell ref="K108:AF108"/>
    <mergeCell ref="D109:H109"/>
    <mergeCell ref="J109:AF109"/>
    <mergeCell ref="E110:I110"/>
    <mergeCell ref="K110:AF110"/>
    <mergeCell ref="K111:AF111"/>
    <mergeCell ref="E111:I111"/>
    <mergeCell ref="J112:AF112"/>
    <mergeCell ref="D112:H112"/>
    <mergeCell ref="K113:AF113"/>
    <mergeCell ref="E113:I113"/>
    <mergeCell ref="E114:I114"/>
    <mergeCell ref="K114:AF114"/>
    <mergeCell ref="K115:AF115"/>
    <mergeCell ref="E115:I115"/>
    <mergeCell ref="K116:AF116"/>
    <mergeCell ref="E116:I116"/>
    <mergeCell ref="D117:H117"/>
    <mergeCell ref="J117:AF117"/>
  </mergeCells>
  <hyperlinks>
    <hyperlink ref="A96" location="'01.02 - Výsadba stromů'!C2" display="/"/>
    <hyperlink ref="A97" location="'01.03 - Výsadba keřů, zal...'!C2" display="/"/>
    <hyperlink ref="A98" location="'01.04 - Založení trvalkov...'!C2" display="/"/>
    <hyperlink ref="A99" location="'01.05 - Obnova travnatých...'!C2" display="/"/>
    <hyperlink ref="A101" location="'02.01 - Zrušení stávající...'!C2" display="/"/>
    <hyperlink ref="A102" location="'02.02 - Založení nových c...'!C2" display="/"/>
    <hyperlink ref="A104" location="'03.01 - Demontáž stávajíc...'!C2" display="/"/>
    <hyperlink ref="A105" location="'03.02 - Mobliář - navrhovaný'!C2" display="/"/>
    <hyperlink ref="A107" location="'04.01 - Bourání stávající...'!C2" display="/"/>
    <hyperlink ref="A108" location="'04.02 - Stavba nové zídky...'!C2" display="/"/>
    <hyperlink ref="A110" location="'05.01 - Příprava pro veře...'!C2" display="/"/>
    <hyperlink ref="A111" location="'05.02 - Příprava pro veře...'!C2" display="/"/>
    <hyperlink ref="A113" location="'06.01 - Technologie'!C2" display="/"/>
    <hyperlink ref="A114" location="'06.02 - Elektroinstalace'!C2" display="/"/>
    <hyperlink ref="A115" location="'06.03 - Kamenný obsyp '!C2" display="/"/>
    <hyperlink ref="A116" location="'06.04 - Stavební část'!C2" display="/"/>
    <hyperlink ref="A117" location="'VRN - Vedlejší rozpočet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1276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1277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ROUND((SUM(BE126:BE181)),  2)</f>
        <v>0</v>
      </c>
      <c r="G35" s="38"/>
      <c r="H35" s="38"/>
      <c r="I35" s="164">
        <v>0.20999999999999999</v>
      </c>
      <c r="J35" s="163">
        <f>ROUND(((SUM(BE126:BE181))*I35),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ROUND((SUM(BF126:BF181)),  2)</f>
        <v>0</v>
      </c>
      <c r="G36" s="38"/>
      <c r="H36" s="38"/>
      <c r="I36" s="164">
        <v>0.12</v>
      </c>
      <c r="J36" s="163">
        <f>ROUND(((SUM(BF126:BF181))*I36),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ROUND((SUM(BG126:BG181)),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ROUND((SUM(BH126:BH181)),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ROUND((SUM(BI126:BI181)),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1276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04.01 - Bourání stávající zdi a schodišťových stupňů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1021</v>
      </c>
      <c r="E101" s="196"/>
      <c r="F101" s="196"/>
      <c r="G101" s="196"/>
      <c r="H101" s="196"/>
      <c r="I101" s="196"/>
      <c r="J101" s="197">
        <f>J135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946</v>
      </c>
      <c r="E102" s="196"/>
      <c r="F102" s="196"/>
      <c r="G102" s="196"/>
      <c r="H102" s="196"/>
      <c r="I102" s="196"/>
      <c r="J102" s="197">
        <f>J145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8"/>
      <c r="C103" s="189"/>
      <c r="D103" s="190" t="s">
        <v>606</v>
      </c>
      <c r="E103" s="191"/>
      <c r="F103" s="191"/>
      <c r="G103" s="191"/>
      <c r="H103" s="191"/>
      <c r="I103" s="191"/>
      <c r="J103" s="192">
        <f>J177</f>
        <v>0</v>
      </c>
      <c r="K103" s="189"/>
      <c r="L103" s="19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4"/>
      <c r="C104" s="133"/>
      <c r="D104" s="195" t="s">
        <v>607</v>
      </c>
      <c r="E104" s="196"/>
      <c r="F104" s="196"/>
      <c r="G104" s="196"/>
      <c r="H104" s="196"/>
      <c r="I104" s="196"/>
      <c r="J104" s="197">
        <f>J178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170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3" t="str">
        <f>E7</f>
        <v>Rekonstrukce Schillerových sadů v Chebu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157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6.5" customHeight="1">
      <c r="A116" s="38"/>
      <c r="B116" s="39"/>
      <c r="C116" s="40"/>
      <c r="D116" s="40"/>
      <c r="E116" s="183" t="s">
        <v>1276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159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E11</f>
        <v>04.01 - Bourání stávající zdi a schodišťových stupňů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F14</f>
        <v>Cheb</v>
      </c>
      <c r="G120" s="40"/>
      <c r="H120" s="40"/>
      <c r="I120" s="32" t="s">
        <v>22</v>
      </c>
      <c r="J120" s="79" t="str">
        <f>IF(J14="","",J14)</f>
        <v>2. 9. 2025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E17</f>
        <v>Město Cheb</v>
      </c>
      <c r="G122" s="40"/>
      <c r="H122" s="40"/>
      <c r="I122" s="32" t="s">
        <v>32</v>
      </c>
      <c r="J122" s="36" t="str">
        <f>E23</f>
        <v>Ateliér Prinz,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30</v>
      </c>
      <c r="D123" s="40"/>
      <c r="E123" s="40"/>
      <c r="F123" s="27" t="str">
        <f>IF(E20="","",E20)</f>
        <v>Vyplň údaj</v>
      </c>
      <c r="G123" s="40"/>
      <c r="H123" s="40"/>
      <c r="I123" s="32" t="s">
        <v>36</v>
      </c>
      <c r="J123" s="36" t="str">
        <f>E26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171</v>
      </c>
      <c r="D125" s="202" t="s">
        <v>64</v>
      </c>
      <c r="E125" s="202" t="s">
        <v>60</v>
      </c>
      <c r="F125" s="202" t="s">
        <v>61</v>
      </c>
      <c r="G125" s="202" t="s">
        <v>172</v>
      </c>
      <c r="H125" s="202" t="s">
        <v>173</v>
      </c>
      <c r="I125" s="202" t="s">
        <v>174</v>
      </c>
      <c r="J125" s="203" t="s">
        <v>163</v>
      </c>
      <c r="K125" s="204" t="s">
        <v>175</v>
      </c>
      <c r="L125" s="205"/>
      <c r="M125" s="100" t="s">
        <v>1</v>
      </c>
      <c r="N125" s="101" t="s">
        <v>43</v>
      </c>
      <c r="O125" s="101" t="s">
        <v>176</v>
      </c>
      <c r="P125" s="101" t="s">
        <v>177</v>
      </c>
      <c r="Q125" s="101" t="s">
        <v>178</v>
      </c>
      <c r="R125" s="101" t="s">
        <v>179</v>
      </c>
      <c r="S125" s="101" t="s">
        <v>180</v>
      </c>
      <c r="T125" s="102" t="s">
        <v>181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182</v>
      </c>
      <c r="D126" s="40"/>
      <c r="E126" s="40"/>
      <c r="F126" s="40"/>
      <c r="G126" s="40"/>
      <c r="H126" s="40"/>
      <c r="I126" s="40"/>
      <c r="J126" s="206">
        <f>BK126</f>
        <v>0</v>
      </c>
      <c r="K126" s="40"/>
      <c r="L126" s="44"/>
      <c r="M126" s="103"/>
      <c r="N126" s="207"/>
      <c r="O126" s="104"/>
      <c r="P126" s="208">
        <f>P127+P177</f>
        <v>0</v>
      </c>
      <c r="Q126" s="104"/>
      <c r="R126" s="208">
        <f>R127+R177</f>
        <v>0</v>
      </c>
      <c r="S126" s="104"/>
      <c r="T126" s="209">
        <f>T127+T177</f>
        <v>174.50384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78</v>
      </c>
      <c r="AU126" s="17" t="s">
        <v>165</v>
      </c>
      <c r="BK126" s="210">
        <f>BK127+BK177</f>
        <v>0</v>
      </c>
    </row>
    <row r="127" s="12" customFormat="1" ht="25.92" customHeight="1">
      <c r="A127" s="12"/>
      <c r="B127" s="211"/>
      <c r="C127" s="212"/>
      <c r="D127" s="213" t="s">
        <v>78</v>
      </c>
      <c r="E127" s="214" t="s">
        <v>183</v>
      </c>
      <c r="F127" s="214" t="s">
        <v>184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P128+P135+P145</f>
        <v>0</v>
      </c>
      <c r="Q127" s="219"/>
      <c r="R127" s="220">
        <f>R128+R135+R145</f>
        <v>0</v>
      </c>
      <c r="S127" s="219"/>
      <c r="T127" s="221">
        <f>T128+T135+T145</f>
        <v>172.64784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86</v>
      </c>
      <c r="AT127" s="223" t="s">
        <v>78</v>
      </c>
      <c r="AU127" s="223" t="s">
        <v>79</v>
      </c>
      <c r="AY127" s="222" t="s">
        <v>185</v>
      </c>
      <c r="BK127" s="224">
        <f>BK128+BK135+BK145</f>
        <v>0</v>
      </c>
    </row>
    <row r="128" s="12" customFormat="1" ht="22.8" customHeight="1">
      <c r="A128" s="12"/>
      <c r="B128" s="211"/>
      <c r="C128" s="212"/>
      <c r="D128" s="213" t="s">
        <v>78</v>
      </c>
      <c r="E128" s="225" t="s">
        <v>86</v>
      </c>
      <c r="F128" s="225" t="s">
        <v>186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SUM(P129:P134)</f>
        <v>0</v>
      </c>
      <c r="Q128" s="219"/>
      <c r="R128" s="220">
        <f>SUM(R129:R134)</f>
        <v>0</v>
      </c>
      <c r="S128" s="219"/>
      <c r="T128" s="221">
        <f>SUM(T129:T134)</f>
        <v>9.843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86</v>
      </c>
      <c r="AT128" s="223" t="s">
        <v>78</v>
      </c>
      <c r="AU128" s="223" t="s">
        <v>86</v>
      </c>
      <c r="AY128" s="222" t="s">
        <v>185</v>
      </c>
      <c r="BK128" s="224">
        <f>SUM(BK129:BK134)</f>
        <v>0</v>
      </c>
    </row>
    <row r="129" s="2" customFormat="1" ht="66.75" customHeight="1">
      <c r="A129" s="38"/>
      <c r="B129" s="39"/>
      <c r="C129" s="227" t="s">
        <v>86</v>
      </c>
      <c r="D129" s="227" t="s">
        <v>187</v>
      </c>
      <c r="E129" s="228" t="s">
        <v>960</v>
      </c>
      <c r="F129" s="229" t="s">
        <v>961</v>
      </c>
      <c r="G129" s="230" t="s">
        <v>279</v>
      </c>
      <c r="H129" s="231">
        <v>57.899999999999999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44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0.17000000000000001</v>
      </c>
      <c r="T129" s="238">
        <f>S129*H129</f>
        <v>9.843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191</v>
      </c>
      <c r="AT129" s="239" t="s">
        <v>187</v>
      </c>
      <c r="AU129" s="239" t="s">
        <v>88</v>
      </c>
      <c r="AY129" s="17" t="s">
        <v>185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86</v>
      </c>
      <c r="BK129" s="240">
        <f>ROUND(I129*H129,2)</f>
        <v>0</v>
      </c>
      <c r="BL129" s="17" t="s">
        <v>191</v>
      </c>
      <c r="BM129" s="239" t="s">
        <v>1278</v>
      </c>
    </row>
    <row r="130" s="2" customFormat="1">
      <c r="A130" s="38"/>
      <c r="B130" s="39"/>
      <c r="C130" s="40"/>
      <c r="D130" s="241" t="s">
        <v>193</v>
      </c>
      <c r="E130" s="40"/>
      <c r="F130" s="242" t="s">
        <v>961</v>
      </c>
      <c r="G130" s="40"/>
      <c r="H130" s="40"/>
      <c r="I130" s="243"/>
      <c r="J130" s="40"/>
      <c r="K130" s="40"/>
      <c r="L130" s="44"/>
      <c r="M130" s="244"/>
      <c r="N130" s="24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193</v>
      </c>
      <c r="AU130" s="17" t="s">
        <v>88</v>
      </c>
    </row>
    <row r="131" s="13" customFormat="1">
      <c r="A131" s="13"/>
      <c r="B131" s="246"/>
      <c r="C131" s="247"/>
      <c r="D131" s="241" t="s">
        <v>194</v>
      </c>
      <c r="E131" s="248" t="s">
        <v>1</v>
      </c>
      <c r="F131" s="249" t="s">
        <v>1279</v>
      </c>
      <c r="G131" s="247"/>
      <c r="H131" s="250">
        <v>57.899999999999999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194</v>
      </c>
      <c r="AU131" s="256" t="s">
        <v>88</v>
      </c>
      <c r="AV131" s="13" t="s">
        <v>88</v>
      </c>
      <c r="AW131" s="13" t="s">
        <v>35</v>
      </c>
      <c r="AX131" s="13" t="s">
        <v>86</v>
      </c>
      <c r="AY131" s="256" t="s">
        <v>185</v>
      </c>
    </row>
    <row r="132" s="2" customFormat="1" ht="44.25" customHeight="1">
      <c r="A132" s="38"/>
      <c r="B132" s="39"/>
      <c r="C132" s="227" t="s">
        <v>88</v>
      </c>
      <c r="D132" s="227" t="s">
        <v>187</v>
      </c>
      <c r="E132" s="228" t="s">
        <v>1280</v>
      </c>
      <c r="F132" s="229" t="s">
        <v>1281</v>
      </c>
      <c r="G132" s="230" t="s">
        <v>190</v>
      </c>
      <c r="H132" s="231">
        <v>4.3200000000000003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44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191</v>
      </c>
      <c r="AT132" s="239" t="s">
        <v>187</v>
      </c>
      <c r="AU132" s="239" t="s">
        <v>88</v>
      </c>
      <c r="AY132" s="17" t="s">
        <v>185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86</v>
      </c>
      <c r="BK132" s="240">
        <f>ROUND(I132*H132,2)</f>
        <v>0</v>
      </c>
      <c r="BL132" s="17" t="s">
        <v>191</v>
      </c>
      <c r="BM132" s="239" t="s">
        <v>1282</v>
      </c>
    </row>
    <row r="133" s="2" customFormat="1">
      <c r="A133" s="38"/>
      <c r="B133" s="39"/>
      <c r="C133" s="40"/>
      <c r="D133" s="241" t="s">
        <v>193</v>
      </c>
      <c r="E133" s="40"/>
      <c r="F133" s="242" t="s">
        <v>1281</v>
      </c>
      <c r="G133" s="40"/>
      <c r="H133" s="40"/>
      <c r="I133" s="243"/>
      <c r="J133" s="40"/>
      <c r="K133" s="40"/>
      <c r="L133" s="44"/>
      <c r="M133" s="244"/>
      <c r="N133" s="24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193</v>
      </c>
      <c r="AU133" s="17" t="s">
        <v>88</v>
      </c>
    </row>
    <row r="134" s="13" customFormat="1">
      <c r="A134" s="13"/>
      <c r="B134" s="246"/>
      <c r="C134" s="247"/>
      <c r="D134" s="241" t="s">
        <v>194</v>
      </c>
      <c r="E134" s="248" t="s">
        <v>1</v>
      </c>
      <c r="F134" s="249" t="s">
        <v>1283</v>
      </c>
      <c r="G134" s="247"/>
      <c r="H134" s="250">
        <v>4.3200000000000003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194</v>
      </c>
      <c r="AU134" s="256" t="s">
        <v>88</v>
      </c>
      <c r="AV134" s="13" t="s">
        <v>88</v>
      </c>
      <c r="AW134" s="13" t="s">
        <v>35</v>
      </c>
      <c r="AX134" s="13" t="s">
        <v>86</v>
      </c>
      <c r="AY134" s="256" t="s">
        <v>185</v>
      </c>
    </row>
    <row r="135" s="12" customFormat="1" ht="22.8" customHeight="1">
      <c r="A135" s="12"/>
      <c r="B135" s="211"/>
      <c r="C135" s="212"/>
      <c r="D135" s="213" t="s">
        <v>78</v>
      </c>
      <c r="E135" s="225" t="s">
        <v>233</v>
      </c>
      <c r="F135" s="225" t="s">
        <v>1110</v>
      </c>
      <c r="G135" s="212"/>
      <c r="H135" s="212"/>
      <c r="I135" s="215"/>
      <c r="J135" s="226">
        <f>BK135</f>
        <v>0</v>
      </c>
      <c r="K135" s="212"/>
      <c r="L135" s="217"/>
      <c r="M135" s="218"/>
      <c r="N135" s="219"/>
      <c r="O135" s="219"/>
      <c r="P135" s="220">
        <f>SUM(P136:P144)</f>
        <v>0</v>
      </c>
      <c r="Q135" s="219"/>
      <c r="R135" s="220">
        <f>SUM(R136:R144)</f>
        <v>0</v>
      </c>
      <c r="S135" s="219"/>
      <c r="T135" s="221">
        <f>SUM(T136:T144)</f>
        <v>162.80484000000001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86</v>
      </c>
      <c r="AT135" s="223" t="s">
        <v>78</v>
      </c>
      <c r="AU135" s="223" t="s">
        <v>86</v>
      </c>
      <c r="AY135" s="222" t="s">
        <v>185</v>
      </c>
      <c r="BK135" s="224">
        <f>SUM(BK136:BK144)</f>
        <v>0</v>
      </c>
    </row>
    <row r="136" s="2" customFormat="1" ht="16.5" customHeight="1">
      <c r="A136" s="38"/>
      <c r="B136" s="39"/>
      <c r="C136" s="227" t="s">
        <v>201</v>
      </c>
      <c r="D136" s="227" t="s">
        <v>187</v>
      </c>
      <c r="E136" s="228" t="s">
        <v>1141</v>
      </c>
      <c r="F136" s="229" t="s">
        <v>1142</v>
      </c>
      <c r="G136" s="230" t="s">
        <v>190</v>
      </c>
      <c r="H136" s="231">
        <v>46.32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44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2</v>
      </c>
      <c r="T136" s="238">
        <f>S136*H136</f>
        <v>92.640000000000001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191</v>
      </c>
      <c r="AT136" s="239" t="s">
        <v>187</v>
      </c>
      <c r="AU136" s="239" t="s">
        <v>88</v>
      </c>
      <c r="AY136" s="17" t="s">
        <v>185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86</v>
      </c>
      <c r="BK136" s="240">
        <f>ROUND(I136*H136,2)</f>
        <v>0</v>
      </c>
      <c r="BL136" s="17" t="s">
        <v>191</v>
      </c>
      <c r="BM136" s="239" t="s">
        <v>1284</v>
      </c>
    </row>
    <row r="137" s="2" customFormat="1">
      <c r="A137" s="38"/>
      <c r="B137" s="39"/>
      <c r="C137" s="40"/>
      <c r="D137" s="241" t="s">
        <v>193</v>
      </c>
      <c r="E137" s="40"/>
      <c r="F137" s="242" t="s">
        <v>1142</v>
      </c>
      <c r="G137" s="40"/>
      <c r="H137" s="40"/>
      <c r="I137" s="243"/>
      <c r="J137" s="40"/>
      <c r="K137" s="40"/>
      <c r="L137" s="44"/>
      <c r="M137" s="244"/>
      <c r="N137" s="24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193</v>
      </c>
      <c r="AU137" s="17" t="s">
        <v>88</v>
      </c>
    </row>
    <row r="138" s="13" customFormat="1">
      <c r="A138" s="13"/>
      <c r="B138" s="246"/>
      <c r="C138" s="247"/>
      <c r="D138" s="241" t="s">
        <v>194</v>
      </c>
      <c r="E138" s="248" t="s">
        <v>1</v>
      </c>
      <c r="F138" s="249" t="s">
        <v>1285</v>
      </c>
      <c r="G138" s="247"/>
      <c r="H138" s="250">
        <v>46.32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194</v>
      </c>
      <c r="AU138" s="256" t="s">
        <v>88</v>
      </c>
      <c r="AV138" s="13" t="s">
        <v>88</v>
      </c>
      <c r="AW138" s="13" t="s">
        <v>35</v>
      </c>
      <c r="AX138" s="13" t="s">
        <v>86</v>
      </c>
      <c r="AY138" s="256" t="s">
        <v>185</v>
      </c>
    </row>
    <row r="139" s="2" customFormat="1" ht="24.15" customHeight="1">
      <c r="A139" s="38"/>
      <c r="B139" s="39"/>
      <c r="C139" s="227" t="s">
        <v>191</v>
      </c>
      <c r="D139" s="227" t="s">
        <v>187</v>
      </c>
      <c r="E139" s="228" t="s">
        <v>1286</v>
      </c>
      <c r="F139" s="229" t="s">
        <v>1287</v>
      </c>
      <c r="G139" s="230" t="s">
        <v>190</v>
      </c>
      <c r="H139" s="231">
        <v>31.215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44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2.2000000000000002</v>
      </c>
      <c r="T139" s="238">
        <f>S139*H139</f>
        <v>68.673000000000002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191</v>
      </c>
      <c r="AT139" s="239" t="s">
        <v>187</v>
      </c>
      <c r="AU139" s="239" t="s">
        <v>88</v>
      </c>
      <c r="AY139" s="17" t="s">
        <v>185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191</v>
      </c>
      <c r="BM139" s="239" t="s">
        <v>1288</v>
      </c>
    </row>
    <row r="140" s="2" customFormat="1">
      <c r="A140" s="38"/>
      <c r="B140" s="39"/>
      <c r="C140" s="40"/>
      <c r="D140" s="241" t="s">
        <v>193</v>
      </c>
      <c r="E140" s="40"/>
      <c r="F140" s="242" t="s">
        <v>1287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193</v>
      </c>
      <c r="AU140" s="17" t="s">
        <v>88</v>
      </c>
    </row>
    <row r="141" s="13" customFormat="1">
      <c r="A141" s="13"/>
      <c r="B141" s="246"/>
      <c r="C141" s="247"/>
      <c r="D141" s="241" t="s">
        <v>194</v>
      </c>
      <c r="E141" s="248" t="s">
        <v>1</v>
      </c>
      <c r="F141" s="249" t="s">
        <v>1289</v>
      </c>
      <c r="G141" s="247"/>
      <c r="H141" s="250">
        <v>31.215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194</v>
      </c>
      <c r="AU141" s="256" t="s">
        <v>88</v>
      </c>
      <c r="AV141" s="13" t="s">
        <v>88</v>
      </c>
      <c r="AW141" s="13" t="s">
        <v>35</v>
      </c>
      <c r="AX141" s="13" t="s">
        <v>86</v>
      </c>
      <c r="AY141" s="256" t="s">
        <v>185</v>
      </c>
    </row>
    <row r="142" s="2" customFormat="1" ht="24.15" customHeight="1">
      <c r="A142" s="38"/>
      <c r="B142" s="39"/>
      <c r="C142" s="227" t="s">
        <v>210</v>
      </c>
      <c r="D142" s="227" t="s">
        <v>187</v>
      </c>
      <c r="E142" s="228" t="s">
        <v>1290</v>
      </c>
      <c r="F142" s="229" t="s">
        <v>1291</v>
      </c>
      <c r="G142" s="230" t="s">
        <v>259</v>
      </c>
      <c r="H142" s="231">
        <v>13.32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44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0.112</v>
      </c>
      <c r="T142" s="238">
        <f>S142*H142</f>
        <v>1.4918400000000001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191</v>
      </c>
      <c r="AT142" s="239" t="s">
        <v>187</v>
      </c>
      <c r="AU142" s="239" t="s">
        <v>88</v>
      </c>
      <c r="AY142" s="17" t="s">
        <v>185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191</v>
      </c>
      <c r="BM142" s="239" t="s">
        <v>1292</v>
      </c>
    </row>
    <row r="143" s="2" customFormat="1">
      <c r="A143" s="38"/>
      <c r="B143" s="39"/>
      <c r="C143" s="40"/>
      <c r="D143" s="241" t="s">
        <v>193</v>
      </c>
      <c r="E143" s="40"/>
      <c r="F143" s="242" t="s">
        <v>1291</v>
      </c>
      <c r="G143" s="40"/>
      <c r="H143" s="40"/>
      <c r="I143" s="243"/>
      <c r="J143" s="40"/>
      <c r="K143" s="40"/>
      <c r="L143" s="44"/>
      <c r="M143" s="244"/>
      <c r="N143" s="24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193</v>
      </c>
      <c r="AU143" s="17" t="s">
        <v>88</v>
      </c>
    </row>
    <row r="144" s="13" customFormat="1">
      <c r="A144" s="13"/>
      <c r="B144" s="246"/>
      <c r="C144" s="247"/>
      <c r="D144" s="241" t="s">
        <v>194</v>
      </c>
      <c r="E144" s="248" t="s">
        <v>1</v>
      </c>
      <c r="F144" s="249" t="s">
        <v>1293</v>
      </c>
      <c r="G144" s="247"/>
      <c r="H144" s="250">
        <v>13.32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194</v>
      </c>
      <c r="AU144" s="256" t="s">
        <v>88</v>
      </c>
      <c r="AV144" s="13" t="s">
        <v>88</v>
      </c>
      <c r="AW144" s="13" t="s">
        <v>35</v>
      </c>
      <c r="AX144" s="13" t="s">
        <v>86</v>
      </c>
      <c r="AY144" s="256" t="s">
        <v>185</v>
      </c>
    </row>
    <row r="145" s="12" customFormat="1" ht="22.8" customHeight="1">
      <c r="A145" s="12"/>
      <c r="B145" s="211"/>
      <c r="C145" s="212"/>
      <c r="D145" s="213" t="s">
        <v>78</v>
      </c>
      <c r="E145" s="225" t="s">
        <v>980</v>
      </c>
      <c r="F145" s="225" t="s">
        <v>981</v>
      </c>
      <c r="G145" s="212"/>
      <c r="H145" s="212"/>
      <c r="I145" s="215"/>
      <c r="J145" s="226">
        <f>BK145</f>
        <v>0</v>
      </c>
      <c r="K145" s="212"/>
      <c r="L145" s="217"/>
      <c r="M145" s="218"/>
      <c r="N145" s="219"/>
      <c r="O145" s="219"/>
      <c r="P145" s="220">
        <f>SUM(P146:P176)</f>
        <v>0</v>
      </c>
      <c r="Q145" s="219"/>
      <c r="R145" s="220">
        <f>SUM(R146:R176)</f>
        <v>0</v>
      </c>
      <c r="S145" s="219"/>
      <c r="T145" s="221">
        <f>SUM(T146:T176)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86</v>
      </c>
      <c r="AT145" s="223" t="s">
        <v>78</v>
      </c>
      <c r="AU145" s="223" t="s">
        <v>86</v>
      </c>
      <c r="AY145" s="222" t="s">
        <v>185</v>
      </c>
      <c r="BK145" s="224">
        <f>SUM(BK146:BK176)</f>
        <v>0</v>
      </c>
    </row>
    <row r="146" s="2" customFormat="1" ht="37.8" customHeight="1">
      <c r="A146" s="38"/>
      <c r="B146" s="39"/>
      <c r="C146" s="227" t="s">
        <v>219</v>
      </c>
      <c r="D146" s="227" t="s">
        <v>187</v>
      </c>
      <c r="E146" s="228" t="s">
        <v>1294</v>
      </c>
      <c r="F146" s="229" t="s">
        <v>1295</v>
      </c>
      <c r="G146" s="230" t="s">
        <v>198</v>
      </c>
      <c r="H146" s="231">
        <v>1.8560000000000001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44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191</v>
      </c>
      <c r="AT146" s="239" t="s">
        <v>187</v>
      </c>
      <c r="AU146" s="239" t="s">
        <v>88</v>
      </c>
      <c r="AY146" s="17" t="s">
        <v>185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86</v>
      </c>
      <c r="BK146" s="240">
        <f>ROUND(I146*H146,2)</f>
        <v>0</v>
      </c>
      <c r="BL146" s="17" t="s">
        <v>191</v>
      </c>
      <c r="BM146" s="239" t="s">
        <v>1296</v>
      </c>
    </row>
    <row r="147" s="2" customFormat="1">
      <c r="A147" s="38"/>
      <c r="B147" s="39"/>
      <c r="C147" s="40"/>
      <c r="D147" s="241" t="s">
        <v>193</v>
      </c>
      <c r="E147" s="40"/>
      <c r="F147" s="242" t="s">
        <v>1295</v>
      </c>
      <c r="G147" s="40"/>
      <c r="H147" s="40"/>
      <c r="I147" s="243"/>
      <c r="J147" s="40"/>
      <c r="K147" s="40"/>
      <c r="L147" s="44"/>
      <c r="M147" s="244"/>
      <c r="N147" s="24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193</v>
      </c>
      <c r="AU147" s="17" t="s">
        <v>88</v>
      </c>
    </row>
    <row r="148" s="13" customFormat="1">
      <c r="A148" s="13"/>
      <c r="B148" s="246"/>
      <c r="C148" s="247"/>
      <c r="D148" s="241" t="s">
        <v>194</v>
      </c>
      <c r="E148" s="248" t="s">
        <v>1</v>
      </c>
      <c r="F148" s="249" t="s">
        <v>1297</v>
      </c>
      <c r="G148" s="247"/>
      <c r="H148" s="250">
        <v>1.8560000000000001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194</v>
      </c>
      <c r="AU148" s="256" t="s">
        <v>88</v>
      </c>
      <c r="AV148" s="13" t="s">
        <v>88</v>
      </c>
      <c r="AW148" s="13" t="s">
        <v>35</v>
      </c>
      <c r="AX148" s="13" t="s">
        <v>86</v>
      </c>
      <c r="AY148" s="256" t="s">
        <v>185</v>
      </c>
    </row>
    <row r="149" s="2" customFormat="1" ht="44.25" customHeight="1">
      <c r="A149" s="38"/>
      <c r="B149" s="39"/>
      <c r="C149" s="227" t="s">
        <v>224</v>
      </c>
      <c r="D149" s="227" t="s">
        <v>187</v>
      </c>
      <c r="E149" s="228" t="s">
        <v>1298</v>
      </c>
      <c r="F149" s="229" t="s">
        <v>1299</v>
      </c>
      <c r="G149" s="230" t="s">
        <v>198</v>
      </c>
      <c r="H149" s="231">
        <v>3.7120000000000002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44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191</v>
      </c>
      <c r="AT149" s="239" t="s">
        <v>187</v>
      </c>
      <c r="AU149" s="239" t="s">
        <v>88</v>
      </c>
      <c r="AY149" s="17" t="s">
        <v>185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86</v>
      </c>
      <c r="BK149" s="240">
        <f>ROUND(I149*H149,2)</f>
        <v>0</v>
      </c>
      <c r="BL149" s="17" t="s">
        <v>191</v>
      </c>
      <c r="BM149" s="239" t="s">
        <v>1300</v>
      </c>
    </row>
    <row r="150" s="2" customFormat="1">
      <c r="A150" s="38"/>
      <c r="B150" s="39"/>
      <c r="C150" s="40"/>
      <c r="D150" s="241" t="s">
        <v>193</v>
      </c>
      <c r="E150" s="40"/>
      <c r="F150" s="242" t="s">
        <v>1299</v>
      </c>
      <c r="G150" s="40"/>
      <c r="H150" s="40"/>
      <c r="I150" s="243"/>
      <c r="J150" s="40"/>
      <c r="K150" s="40"/>
      <c r="L150" s="44"/>
      <c r="M150" s="244"/>
      <c r="N150" s="24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193</v>
      </c>
      <c r="AU150" s="17" t="s">
        <v>88</v>
      </c>
    </row>
    <row r="151" s="13" customFormat="1">
      <c r="A151" s="13"/>
      <c r="B151" s="246"/>
      <c r="C151" s="247"/>
      <c r="D151" s="241" t="s">
        <v>194</v>
      </c>
      <c r="E151" s="248" t="s">
        <v>1</v>
      </c>
      <c r="F151" s="249" t="s">
        <v>1297</v>
      </c>
      <c r="G151" s="247"/>
      <c r="H151" s="250">
        <v>1.8560000000000001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194</v>
      </c>
      <c r="AU151" s="256" t="s">
        <v>88</v>
      </c>
      <c r="AV151" s="13" t="s">
        <v>88</v>
      </c>
      <c r="AW151" s="13" t="s">
        <v>35</v>
      </c>
      <c r="AX151" s="13" t="s">
        <v>79</v>
      </c>
      <c r="AY151" s="256" t="s">
        <v>185</v>
      </c>
    </row>
    <row r="152" s="13" customFormat="1">
      <c r="A152" s="13"/>
      <c r="B152" s="246"/>
      <c r="C152" s="247"/>
      <c r="D152" s="241" t="s">
        <v>194</v>
      </c>
      <c r="E152" s="248" t="s">
        <v>1</v>
      </c>
      <c r="F152" s="249" t="s">
        <v>1301</v>
      </c>
      <c r="G152" s="247"/>
      <c r="H152" s="250">
        <v>3.7120000000000002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194</v>
      </c>
      <c r="AU152" s="256" t="s">
        <v>88</v>
      </c>
      <c r="AV152" s="13" t="s">
        <v>88</v>
      </c>
      <c r="AW152" s="13" t="s">
        <v>35</v>
      </c>
      <c r="AX152" s="13" t="s">
        <v>86</v>
      </c>
      <c r="AY152" s="256" t="s">
        <v>185</v>
      </c>
    </row>
    <row r="153" s="2" customFormat="1" ht="24.15" customHeight="1">
      <c r="A153" s="38"/>
      <c r="B153" s="39"/>
      <c r="C153" s="227" t="s">
        <v>214</v>
      </c>
      <c r="D153" s="227" t="s">
        <v>187</v>
      </c>
      <c r="E153" s="228" t="s">
        <v>1302</v>
      </c>
      <c r="F153" s="229" t="s">
        <v>1303</v>
      </c>
      <c r="G153" s="230" t="s">
        <v>198</v>
      </c>
      <c r="H153" s="231">
        <v>162.80500000000001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44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191</v>
      </c>
      <c r="AT153" s="239" t="s">
        <v>187</v>
      </c>
      <c r="AU153" s="239" t="s">
        <v>88</v>
      </c>
      <c r="AY153" s="17" t="s">
        <v>185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191</v>
      </c>
      <c r="BM153" s="239" t="s">
        <v>1304</v>
      </c>
    </row>
    <row r="154" s="2" customFormat="1">
      <c r="A154" s="38"/>
      <c r="B154" s="39"/>
      <c r="C154" s="40"/>
      <c r="D154" s="241" t="s">
        <v>193</v>
      </c>
      <c r="E154" s="40"/>
      <c r="F154" s="242" t="s">
        <v>1303</v>
      </c>
      <c r="G154" s="40"/>
      <c r="H154" s="40"/>
      <c r="I154" s="243"/>
      <c r="J154" s="40"/>
      <c r="K154" s="40"/>
      <c r="L154" s="44"/>
      <c r="M154" s="244"/>
      <c r="N154" s="24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193</v>
      </c>
      <c r="AU154" s="17" t="s">
        <v>88</v>
      </c>
    </row>
    <row r="155" s="2" customFormat="1" ht="33" customHeight="1">
      <c r="A155" s="38"/>
      <c r="B155" s="39"/>
      <c r="C155" s="227" t="s">
        <v>233</v>
      </c>
      <c r="D155" s="227" t="s">
        <v>187</v>
      </c>
      <c r="E155" s="228" t="s">
        <v>1157</v>
      </c>
      <c r="F155" s="229" t="s">
        <v>1158</v>
      </c>
      <c r="G155" s="230" t="s">
        <v>198</v>
      </c>
      <c r="H155" s="231">
        <v>162.80500000000001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44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191</v>
      </c>
      <c r="AT155" s="239" t="s">
        <v>187</v>
      </c>
      <c r="AU155" s="239" t="s">
        <v>88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191</v>
      </c>
      <c r="BM155" s="239" t="s">
        <v>1305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1158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88</v>
      </c>
    </row>
    <row r="157" s="2" customFormat="1" ht="44.25" customHeight="1">
      <c r="A157" s="38"/>
      <c r="B157" s="39"/>
      <c r="C157" s="227" t="s">
        <v>238</v>
      </c>
      <c r="D157" s="227" t="s">
        <v>187</v>
      </c>
      <c r="E157" s="228" t="s">
        <v>1160</v>
      </c>
      <c r="F157" s="229" t="s">
        <v>1161</v>
      </c>
      <c r="G157" s="230" t="s">
        <v>198</v>
      </c>
      <c r="H157" s="231">
        <v>651.22000000000003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44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191</v>
      </c>
      <c r="AT157" s="239" t="s">
        <v>187</v>
      </c>
      <c r="AU157" s="239" t="s">
        <v>88</v>
      </c>
      <c r="AY157" s="17" t="s">
        <v>185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86</v>
      </c>
      <c r="BK157" s="240">
        <f>ROUND(I157*H157,2)</f>
        <v>0</v>
      </c>
      <c r="BL157" s="17" t="s">
        <v>191</v>
      </c>
      <c r="BM157" s="239" t="s">
        <v>1306</v>
      </c>
    </row>
    <row r="158" s="2" customFormat="1">
      <c r="A158" s="38"/>
      <c r="B158" s="39"/>
      <c r="C158" s="40"/>
      <c r="D158" s="241" t="s">
        <v>193</v>
      </c>
      <c r="E158" s="40"/>
      <c r="F158" s="242" t="s">
        <v>1161</v>
      </c>
      <c r="G158" s="40"/>
      <c r="H158" s="40"/>
      <c r="I158" s="243"/>
      <c r="J158" s="40"/>
      <c r="K158" s="40"/>
      <c r="L158" s="44"/>
      <c r="M158" s="244"/>
      <c r="N158" s="24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193</v>
      </c>
      <c r="AU158" s="17" t="s">
        <v>88</v>
      </c>
    </row>
    <row r="159" s="13" customFormat="1">
      <c r="A159" s="13"/>
      <c r="B159" s="246"/>
      <c r="C159" s="247"/>
      <c r="D159" s="241" t="s">
        <v>194</v>
      </c>
      <c r="E159" s="248" t="s">
        <v>1</v>
      </c>
      <c r="F159" s="249" t="s">
        <v>1307</v>
      </c>
      <c r="G159" s="247"/>
      <c r="H159" s="250">
        <v>651.22000000000003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6" t="s">
        <v>194</v>
      </c>
      <c r="AU159" s="256" t="s">
        <v>88</v>
      </c>
      <c r="AV159" s="13" t="s">
        <v>88</v>
      </c>
      <c r="AW159" s="13" t="s">
        <v>35</v>
      </c>
      <c r="AX159" s="13" t="s">
        <v>86</v>
      </c>
      <c r="AY159" s="256" t="s">
        <v>185</v>
      </c>
    </row>
    <row r="160" s="2" customFormat="1" ht="44.25" customHeight="1">
      <c r="A160" s="38"/>
      <c r="B160" s="39"/>
      <c r="C160" s="227" t="s">
        <v>243</v>
      </c>
      <c r="D160" s="227" t="s">
        <v>187</v>
      </c>
      <c r="E160" s="228" t="s">
        <v>1164</v>
      </c>
      <c r="F160" s="229" t="s">
        <v>1011</v>
      </c>
      <c r="G160" s="230" t="s">
        <v>198</v>
      </c>
      <c r="H160" s="231">
        <v>161.31299999999999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44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191</v>
      </c>
      <c r="AT160" s="239" t="s">
        <v>187</v>
      </c>
      <c r="AU160" s="239" t="s">
        <v>88</v>
      </c>
      <c r="AY160" s="17" t="s">
        <v>185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86</v>
      </c>
      <c r="BK160" s="240">
        <f>ROUND(I160*H160,2)</f>
        <v>0</v>
      </c>
      <c r="BL160" s="17" t="s">
        <v>191</v>
      </c>
      <c r="BM160" s="239" t="s">
        <v>1308</v>
      </c>
    </row>
    <row r="161" s="2" customFormat="1">
      <c r="A161" s="38"/>
      <c r="B161" s="39"/>
      <c r="C161" s="40"/>
      <c r="D161" s="241" t="s">
        <v>193</v>
      </c>
      <c r="E161" s="40"/>
      <c r="F161" s="242" t="s">
        <v>1011</v>
      </c>
      <c r="G161" s="40"/>
      <c r="H161" s="40"/>
      <c r="I161" s="243"/>
      <c r="J161" s="40"/>
      <c r="K161" s="40"/>
      <c r="L161" s="44"/>
      <c r="M161" s="244"/>
      <c r="N161" s="24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193</v>
      </c>
      <c r="AU161" s="17" t="s">
        <v>88</v>
      </c>
    </row>
    <row r="162" s="13" customFormat="1">
      <c r="A162" s="13"/>
      <c r="B162" s="246"/>
      <c r="C162" s="247"/>
      <c r="D162" s="241" t="s">
        <v>194</v>
      </c>
      <c r="E162" s="248" t="s">
        <v>1</v>
      </c>
      <c r="F162" s="249" t="s">
        <v>1309</v>
      </c>
      <c r="G162" s="247"/>
      <c r="H162" s="250">
        <v>68.673000000000002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194</v>
      </c>
      <c r="AU162" s="256" t="s">
        <v>88</v>
      </c>
      <c r="AV162" s="13" t="s">
        <v>88</v>
      </c>
      <c r="AW162" s="13" t="s">
        <v>35</v>
      </c>
      <c r="AX162" s="13" t="s">
        <v>79</v>
      </c>
      <c r="AY162" s="256" t="s">
        <v>185</v>
      </c>
    </row>
    <row r="163" s="13" customFormat="1">
      <c r="A163" s="13"/>
      <c r="B163" s="246"/>
      <c r="C163" s="247"/>
      <c r="D163" s="241" t="s">
        <v>194</v>
      </c>
      <c r="E163" s="248" t="s">
        <v>1</v>
      </c>
      <c r="F163" s="249" t="s">
        <v>1310</v>
      </c>
      <c r="G163" s="247"/>
      <c r="H163" s="250">
        <v>92.640000000000001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194</v>
      </c>
      <c r="AU163" s="256" t="s">
        <v>88</v>
      </c>
      <c r="AV163" s="13" t="s">
        <v>88</v>
      </c>
      <c r="AW163" s="13" t="s">
        <v>35</v>
      </c>
      <c r="AX163" s="13" t="s">
        <v>79</v>
      </c>
      <c r="AY163" s="256" t="s">
        <v>185</v>
      </c>
    </row>
    <row r="164" s="14" customFormat="1">
      <c r="A164" s="14"/>
      <c r="B164" s="268"/>
      <c r="C164" s="269"/>
      <c r="D164" s="241" t="s">
        <v>194</v>
      </c>
      <c r="E164" s="270" t="s">
        <v>1</v>
      </c>
      <c r="F164" s="271" t="s">
        <v>218</v>
      </c>
      <c r="G164" s="269"/>
      <c r="H164" s="272">
        <v>161.31299999999999</v>
      </c>
      <c r="I164" s="273"/>
      <c r="J164" s="269"/>
      <c r="K164" s="269"/>
      <c r="L164" s="274"/>
      <c r="M164" s="275"/>
      <c r="N164" s="276"/>
      <c r="O164" s="276"/>
      <c r="P164" s="276"/>
      <c r="Q164" s="276"/>
      <c r="R164" s="276"/>
      <c r="S164" s="276"/>
      <c r="T164" s="27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8" t="s">
        <v>194</v>
      </c>
      <c r="AU164" s="278" t="s">
        <v>88</v>
      </c>
      <c r="AV164" s="14" t="s">
        <v>191</v>
      </c>
      <c r="AW164" s="14" t="s">
        <v>35</v>
      </c>
      <c r="AX164" s="14" t="s">
        <v>86</v>
      </c>
      <c r="AY164" s="278" t="s">
        <v>185</v>
      </c>
    </row>
    <row r="165" s="2" customFormat="1" ht="44.25" customHeight="1">
      <c r="A165" s="38"/>
      <c r="B165" s="39"/>
      <c r="C165" s="227" t="s">
        <v>8</v>
      </c>
      <c r="D165" s="227" t="s">
        <v>187</v>
      </c>
      <c r="E165" s="228" t="s">
        <v>1311</v>
      </c>
      <c r="F165" s="229" t="s">
        <v>197</v>
      </c>
      <c r="G165" s="230" t="s">
        <v>198</v>
      </c>
      <c r="H165" s="231">
        <v>11.333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44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191</v>
      </c>
      <c r="AT165" s="239" t="s">
        <v>187</v>
      </c>
      <c r="AU165" s="239" t="s">
        <v>88</v>
      </c>
      <c r="AY165" s="17" t="s">
        <v>185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86</v>
      </c>
      <c r="BK165" s="240">
        <f>ROUND(I165*H165,2)</f>
        <v>0</v>
      </c>
      <c r="BL165" s="17" t="s">
        <v>191</v>
      </c>
      <c r="BM165" s="239" t="s">
        <v>1312</v>
      </c>
    </row>
    <row r="166" s="2" customFormat="1">
      <c r="A166" s="38"/>
      <c r="B166" s="39"/>
      <c r="C166" s="40"/>
      <c r="D166" s="241" t="s">
        <v>193</v>
      </c>
      <c r="E166" s="40"/>
      <c r="F166" s="242" t="s">
        <v>197</v>
      </c>
      <c r="G166" s="40"/>
      <c r="H166" s="40"/>
      <c r="I166" s="243"/>
      <c r="J166" s="40"/>
      <c r="K166" s="40"/>
      <c r="L166" s="44"/>
      <c r="M166" s="244"/>
      <c r="N166" s="24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193</v>
      </c>
      <c r="AU166" s="17" t="s">
        <v>88</v>
      </c>
    </row>
    <row r="167" s="13" customFormat="1">
      <c r="A167" s="13"/>
      <c r="B167" s="246"/>
      <c r="C167" s="247"/>
      <c r="D167" s="241" t="s">
        <v>194</v>
      </c>
      <c r="E167" s="248" t="s">
        <v>1</v>
      </c>
      <c r="F167" s="249" t="s">
        <v>1313</v>
      </c>
      <c r="G167" s="247"/>
      <c r="H167" s="250">
        <v>1.49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194</v>
      </c>
      <c r="AU167" s="256" t="s">
        <v>88</v>
      </c>
      <c r="AV167" s="13" t="s">
        <v>88</v>
      </c>
      <c r="AW167" s="13" t="s">
        <v>35</v>
      </c>
      <c r="AX167" s="13" t="s">
        <v>79</v>
      </c>
      <c r="AY167" s="256" t="s">
        <v>185</v>
      </c>
    </row>
    <row r="168" s="13" customFormat="1">
      <c r="A168" s="13"/>
      <c r="B168" s="246"/>
      <c r="C168" s="247"/>
      <c r="D168" s="241" t="s">
        <v>194</v>
      </c>
      <c r="E168" s="248" t="s">
        <v>1</v>
      </c>
      <c r="F168" s="249" t="s">
        <v>1314</v>
      </c>
      <c r="G168" s="247"/>
      <c r="H168" s="250">
        <v>9.843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194</v>
      </c>
      <c r="AU168" s="256" t="s">
        <v>88</v>
      </c>
      <c r="AV168" s="13" t="s">
        <v>88</v>
      </c>
      <c r="AW168" s="13" t="s">
        <v>35</v>
      </c>
      <c r="AX168" s="13" t="s">
        <v>79</v>
      </c>
      <c r="AY168" s="256" t="s">
        <v>185</v>
      </c>
    </row>
    <row r="169" s="14" customFormat="1">
      <c r="A169" s="14"/>
      <c r="B169" s="268"/>
      <c r="C169" s="269"/>
      <c r="D169" s="241" t="s">
        <v>194</v>
      </c>
      <c r="E169" s="270" t="s">
        <v>1</v>
      </c>
      <c r="F169" s="271" t="s">
        <v>218</v>
      </c>
      <c r="G169" s="269"/>
      <c r="H169" s="272">
        <v>11.333</v>
      </c>
      <c r="I169" s="273"/>
      <c r="J169" s="269"/>
      <c r="K169" s="269"/>
      <c r="L169" s="274"/>
      <c r="M169" s="275"/>
      <c r="N169" s="276"/>
      <c r="O169" s="276"/>
      <c r="P169" s="276"/>
      <c r="Q169" s="276"/>
      <c r="R169" s="276"/>
      <c r="S169" s="276"/>
      <c r="T169" s="27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8" t="s">
        <v>194</v>
      </c>
      <c r="AU169" s="278" t="s">
        <v>88</v>
      </c>
      <c r="AV169" s="14" t="s">
        <v>191</v>
      </c>
      <c r="AW169" s="14" t="s">
        <v>35</v>
      </c>
      <c r="AX169" s="14" t="s">
        <v>86</v>
      </c>
      <c r="AY169" s="278" t="s">
        <v>185</v>
      </c>
    </row>
    <row r="170" s="2" customFormat="1" ht="37.8" customHeight="1">
      <c r="A170" s="38"/>
      <c r="B170" s="39"/>
      <c r="C170" s="227" t="s">
        <v>251</v>
      </c>
      <c r="D170" s="227" t="s">
        <v>187</v>
      </c>
      <c r="E170" s="228" t="s">
        <v>982</v>
      </c>
      <c r="F170" s="229" t="s">
        <v>983</v>
      </c>
      <c r="G170" s="230" t="s">
        <v>198</v>
      </c>
      <c r="H170" s="231">
        <v>9.843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44</v>
      </c>
      <c r="O170" s="91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191</v>
      </c>
      <c r="AT170" s="239" t="s">
        <v>187</v>
      </c>
      <c r="AU170" s="239" t="s">
        <v>88</v>
      </c>
      <c r="AY170" s="17" t="s">
        <v>185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86</v>
      </c>
      <c r="BK170" s="240">
        <f>ROUND(I170*H170,2)</f>
        <v>0</v>
      </c>
      <c r="BL170" s="17" t="s">
        <v>191</v>
      </c>
      <c r="BM170" s="239" t="s">
        <v>1315</v>
      </c>
    </row>
    <row r="171" s="2" customFormat="1">
      <c r="A171" s="38"/>
      <c r="B171" s="39"/>
      <c r="C171" s="40"/>
      <c r="D171" s="241" t="s">
        <v>193</v>
      </c>
      <c r="E171" s="40"/>
      <c r="F171" s="242" t="s">
        <v>983</v>
      </c>
      <c r="G171" s="40"/>
      <c r="H171" s="40"/>
      <c r="I171" s="243"/>
      <c r="J171" s="40"/>
      <c r="K171" s="40"/>
      <c r="L171" s="44"/>
      <c r="M171" s="244"/>
      <c r="N171" s="24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193</v>
      </c>
      <c r="AU171" s="17" t="s">
        <v>88</v>
      </c>
    </row>
    <row r="172" s="13" customFormat="1">
      <c r="A172" s="13"/>
      <c r="B172" s="246"/>
      <c r="C172" s="247"/>
      <c r="D172" s="241" t="s">
        <v>194</v>
      </c>
      <c r="E172" s="248" t="s">
        <v>1</v>
      </c>
      <c r="F172" s="249" t="s">
        <v>1314</v>
      </c>
      <c r="G172" s="247"/>
      <c r="H172" s="250">
        <v>9.843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194</v>
      </c>
      <c r="AU172" s="256" t="s">
        <v>88</v>
      </c>
      <c r="AV172" s="13" t="s">
        <v>88</v>
      </c>
      <c r="AW172" s="13" t="s">
        <v>35</v>
      </c>
      <c r="AX172" s="13" t="s">
        <v>86</v>
      </c>
      <c r="AY172" s="256" t="s">
        <v>185</v>
      </c>
    </row>
    <row r="173" s="2" customFormat="1" ht="49.05" customHeight="1">
      <c r="A173" s="38"/>
      <c r="B173" s="39"/>
      <c r="C173" s="227" t="s">
        <v>256</v>
      </c>
      <c r="D173" s="227" t="s">
        <v>187</v>
      </c>
      <c r="E173" s="228" t="s">
        <v>986</v>
      </c>
      <c r="F173" s="229" t="s">
        <v>987</v>
      </c>
      <c r="G173" s="230" t="s">
        <v>198</v>
      </c>
      <c r="H173" s="231">
        <v>39.372</v>
      </c>
      <c r="I173" s="232"/>
      <c r="J173" s="233">
        <f>ROUND(I173*H173,2)</f>
        <v>0</v>
      </c>
      <c r="K173" s="234"/>
      <c r="L173" s="44"/>
      <c r="M173" s="235" t="s">
        <v>1</v>
      </c>
      <c r="N173" s="236" t="s">
        <v>44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191</v>
      </c>
      <c r="AT173" s="239" t="s">
        <v>187</v>
      </c>
      <c r="AU173" s="239" t="s">
        <v>88</v>
      </c>
      <c r="AY173" s="17" t="s">
        <v>185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86</v>
      </c>
      <c r="BK173" s="240">
        <f>ROUND(I173*H173,2)</f>
        <v>0</v>
      </c>
      <c r="BL173" s="17" t="s">
        <v>191</v>
      </c>
      <c r="BM173" s="239" t="s">
        <v>1316</v>
      </c>
    </row>
    <row r="174" s="2" customFormat="1">
      <c r="A174" s="38"/>
      <c r="B174" s="39"/>
      <c r="C174" s="40"/>
      <c r="D174" s="241" t="s">
        <v>193</v>
      </c>
      <c r="E174" s="40"/>
      <c r="F174" s="242" t="s">
        <v>987</v>
      </c>
      <c r="G174" s="40"/>
      <c r="H174" s="40"/>
      <c r="I174" s="243"/>
      <c r="J174" s="40"/>
      <c r="K174" s="40"/>
      <c r="L174" s="44"/>
      <c r="M174" s="244"/>
      <c r="N174" s="24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193</v>
      </c>
      <c r="AU174" s="17" t="s">
        <v>88</v>
      </c>
    </row>
    <row r="175" s="13" customFormat="1">
      <c r="A175" s="13"/>
      <c r="B175" s="246"/>
      <c r="C175" s="247"/>
      <c r="D175" s="241" t="s">
        <v>194</v>
      </c>
      <c r="E175" s="248" t="s">
        <v>1</v>
      </c>
      <c r="F175" s="249" t="s">
        <v>1314</v>
      </c>
      <c r="G175" s="247"/>
      <c r="H175" s="250">
        <v>9.843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194</v>
      </c>
      <c r="AU175" s="256" t="s">
        <v>88</v>
      </c>
      <c r="AV175" s="13" t="s">
        <v>88</v>
      </c>
      <c r="AW175" s="13" t="s">
        <v>35</v>
      </c>
      <c r="AX175" s="13" t="s">
        <v>79</v>
      </c>
      <c r="AY175" s="256" t="s">
        <v>185</v>
      </c>
    </row>
    <row r="176" s="13" customFormat="1">
      <c r="A176" s="13"/>
      <c r="B176" s="246"/>
      <c r="C176" s="247"/>
      <c r="D176" s="241" t="s">
        <v>194</v>
      </c>
      <c r="E176" s="248" t="s">
        <v>1</v>
      </c>
      <c r="F176" s="249" t="s">
        <v>1317</v>
      </c>
      <c r="G176" s="247"/>
      <c r="H176" s="250">
        <v>39.372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6" t="s">
        <v>194</v>
      </c>
      <c r="AU176" s="256" t="s">
        <v>88</v>
      </c>
      <c r="AV176" s="13" t="s">
        <v>88</v>
      </c>
      <c r="AW176" s="13" t="s">
        <v>35</v>
      </c>
      <c r="AX176" s="13" t="s">
        <v>86</v>
      </c>
      <c r="AY176" s="256" t="s">
        <v>185</v>
      </c>
    </row>
    <row r="177" s="12" customFormat="1" ht="25.92" customHeight="1">
      <c r="A177" s="12"/>
      <c r="B177" s="211"/>
      <c r="C177" s="212"/>
      <c r="D177" s="213" t="s">
        <v>78</v>
      </c>
      <c r="E177" s="214" t="s">
        <v>685</v>
      </c>
      <c r="F177" s="214" t="s">
        <v>686</v>
      </c>
      <c r="G177" s="212"/>
      <c r="H177" s="212"/>
      <c r="I177" s="215"/>
      <c r="J177" s="216">
        <f>BK177</f>
        <v>0</v>
      </c>
      <c r="K177" s="212"/>
      <c r="L177" s="217"/>
      <c r="M177" s="218"/>
      <c r="N177" s="219"/>
      <c r="O177" s="219"/>
      <c r="P177" s="220">
        <f>P178</f>
        <v>0</v>
      </c>
      <c r="Q177" s="219"/>
      <c r="R177" s="220">
        <f>R178</f>
        <v>0</v>
      </c>
      <c r="S177" s="219"/>
      <c r="T177" s="221">
        <f>T178</f>
        <v>1.8560000000000001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2" t="s">
        <v>88</v>
      </c>
      <c r="AT177" s="223" t="s">
        <v>78</v>
      </c>
      <c r="AU177" s="223" t="s">
        <v>79</v>
      </c>
      <c r="AY177" s="222" t="s">
        <v>185</v>
      </c>
      <c r="BK177" s="224">
        <f>BK178</f>
        <v>0</v>
      </c>
    </row>
    <row r="178" s="12" customFormat="1" ht="22.8" customHeight="1">
      <c r="A178" s="12"/>
      <c r="B178" s="211"/>
      <c r="C178" s="212"/>
      <c r="D178" s="213" t="s">
        <v>78</v>
      </c>
      <c r="E178" s="225" t="s">
        <v>687</v>
      </c>
      <c r="F178" s="225" t="s">
        <v>688</v>
      </c>
      <c r="G178" s="212"/>
      <c r="H178" s="212"/>
      <c r="I178" s="215"/>
      <c r="J178" s="226">
        <f>BK178</f>
        <v>0</v>
      </c>
      <c r="K178" s="212"/>
      <c r="L178" s="217"/>
      <c r="M178" s="218"/>
      <c r="N178" s="219"/>
      <c r="O178" s="219"/>
      <c r="P178" s="220">
        <f>SUM(P179:P181)</f>
        <v>0</v>
      </c>
      <c r="Q178" s="219"/>
      <c r="R178" s="220">
        <f>SUM(R179:R181)</f>
        <v>0</v>
      </c>
      <c r="S178" s="219"/>
      <c r="T178" s="221">
        <f>SUM(T179:T181)</f>
        <v>1.8560000000000001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2" t="s">
        <v>88</v>
      </c>
      <c r="AT178" s="223" t="s">
        <v>78</v>
      </c>
      <c r="AU178" s="223" t="s">
        <v>86</v>
      </c>
      <c r="AY178" s="222" t="s">
        <v>185</v>
      </c>
      <c r="BK178" s="224">
        <f>SUM(BK179:BK181)</f>
        <v>0</v>
      </c>
    </row>
    <row r="179" s="2" customFormat="1" ht="33" customHeight="1">
      <c r="A179" s="38"/>
      <c r="B179" s="39"/>
      <c r="C179" s="227" t="s">
        <v>263</v>
      </c>
      <c r="D179" s="227" t="s">
        <v>187</v>
      </c>
      <c r="E179" s="228" t="s">
        <v>1318</v>
      </c>
      <c r="F179" s="229" t="s">
        <v>1319</v>
      </c>
      <c r="G179" s="230" t="s">
        <v>259</v>
      </c>
      <c r="H179" s="231">
        <v>116</v>
      </c>
      <c r="I179" s="232"/>
      <c r="J179" s="233">
        <f>ROUND(I179*H179,2)</f>
        <v>0</v>
      </c>
      <c r="K179" s="234"/>
      <c r="L179" s="44"/>
      <c r="M179" s="235" t="s">
        <v>1</v>
      </c>
      <c r="N179" s="236" t="s">
        <v>44</v>
      </c>
      <c r="O179" s="91"/>
      <c r="P179" s="237">
        <f>O179*H179</f>
        <v>0</v>
      </c>
      <c r="Q179" s="237">
        <v>0</v>
      </c>
      <c r="R179" s="237">
        <f>Q179*H179</f>
        <v>0</v>
      </c>
      <c r="S179" s="237">
        <v>0.016</v>
      </c>
      <c r="T179" s="238">
        <f>S179*H179</f>
        <v>1.8560000000000001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268</v>
      </c>
      <c r="AT179" s="239" t="s">
        <v>187</v>
      </c>
      <c r="AU179" s="239" t="s">
        <v>88</v>
      </c>
      <c r="AY179" s="17" t="s">
        <v>185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7" t="s">
        <v>86</v>
      </c>
      <c r="BK179" s="240">
        <f>ROUND(I179*H179,2)</f>
        <v>0</v>
      </c>
      <c r="BL179" s="17" t="s">
        <v>268</v>
      </c>
      <c r="BM179" s="239" t="s">
        <v>1320</v>
      </c>
    </row>
    <row r="180" s="2" customFormat="1">
      <c r="A180" s="38"/>
      <c r="B180" s="39"/>
      <c r="C180" s="40"/>
      <c r="D180" s="241" t="s">
        <v>193</v>
      </c>
      <c r="E180" s="40"/>
      <c r="F180" s="242" t="s">
        <v>1319</v>
      </c>
      <c r="G180" s="40"/>
      <c r="H180" s="40"/>
      <c r="I180" s="243"/>
      <c r="J180" s="40"/>
      <c r="K180" s="40"/>
      <c r="L180" s="44"/>
      <c r="M180" s="244"/>
      <c r="N180" s="24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193</v>
      </c>
      <c r="AU180" s="17" t="s">
        <v>88</v>
      </c>
    </row>
    <row r="181" s="13" customFormat="1">
      <c r="A181" s="13"/>
      <c r="B181" s="246"/>
      <c r="C181" s="247"/>
      <c r="D181" s="241" t="s">
        <v>194</v>
      </c>
      <c r="E181" s="248" t="s">
        <v>1</v>
      </c>
      <c r="F181" s="249" t="s">
        <v>1321</v>
      </c>
      <c r="G181" s="247"/>
      <c r="H181" s="250">
        <v>116</v>
      </c>
      <c r="I181" s="251"/>
      <c r="J181" s="247"/>
      <c r="K181" s="247"/>
      <c r="L181" s="252"/>
      <c r="M181" s="286"/>
      <c r="N181" s="287"/>
      <c r="O181" s="287"/>
      <c r="P181" s="287"/>
      <c r="Q181" s="287"/>
      <c r="R181" s="287"/>
      <c r="S181" s="287"/>
      <c r="T181" s="28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6" t="s">
        <v>194</v>
      </c>
      <c r="AU181" s="256" t="s">
        <v>88</v>
      </c>
      <c r="AV181" s="13" t="s">
        <v>88</v>
      </c>
      <c r="AW181" s="13" t="s">
        <v>35</v>
      </c>
      <c r="AX181" s="13" t="s">
        <v>86</v>
      </c>
      <c r="AY181" s="256" t="s">
        <v>185</v>
      </c>
    </row>
    <row r="182" s="2" customFormat="1" ht="6.96" customHeight="1">
      <c r="A182" s="38"/>
      <c r="B182" s="66"/>
      <c r="C182" s="67"/>
      <c r="D182" s="67"/>
      <c r="E182" s="67"/>
      <c r="F182" s="67"/>
      <c r="G182" s="67"/>
      <c r="H182" s="67"/>
      <c r="I182" s="67"/>
      <c r="J182" s="67"/>
      <c r="K182" s="67"/>
      <c r="L182" s="44"/>
      <c r="M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</row>
  </sheetData>
  <sheetProtection sheet="1" autoFilter="0" formatColumns="0" formatRows="0" objects="1" scenarios="1" spinCount="100000" saltValue="qSccvoqSHBJ5jPQMRxYprFicr3X4oqvWUZcWqGcCXcXgWo2LT55q2aDkEUzDybPxip+GCFZ/TnbjSk2DNQQ6gQ==" hashValue="NO+PPFbKuz9rsBYf9K+wFuRyGpX9WgmVxcc6kkR//zFlcrVjAFIGdhtxY2UUt6vJ4QJdRHQI+I4rT+T4z6UUeA==" algorithmName="SHA-512" password="CC35"/>
  <autoFilter ref="C125:K18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1276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1322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ROUND(J128,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ROUND((SUM(BE128:BE222)),  2)</f>
        <v>0</v>
      </c>
      <c r="G35" s="38"/>
      <c r="H35" s="38"/>
      <c r="I35" s="164">
        <v>0.20999999999999999</v>
      </c>
      <c r="J35" s="163">
        <f>ROUND(((SUM(BE128:BE222))*I35),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ROUND((SUM(BF128:BF222)),  2)</f>
        <v>0</v>
      </c>
      <c r="G36" s="38"/>
      <c r="H36" s="38"/>
      <c r="I36" s="164">
        <v>0.12</v>
      </c>
      <c r="J36" s="163">
        <f>ROUND(((SUM(BF128:BF222))*I36),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ROUND((SUM(BG128:BG222)),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ROUND((SUM(BH128:BH222)),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ROUND((SUM(BI128:BI222)),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1276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04.02 - Stavba nové zídky, schodišťových stupňů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J128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J129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J130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1168</v>
      </c>
      <c r="E101" s="196"/>
      <c r="F101" s="196"/>
      <c r="G101" s="196"/>
      <c r="H101" s="196"/>
      <c r="I101" s="196"/>
      <c r="J101" s="197">
        <f>J147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1323</v>
      </c>
      <c r="E102" s="196"/>
      <c r="F102" s="196"/>
      <c r="G102" s="196"/>
      <c r="H102" s="196"/>
      <c r="I102" s="196"/>
      <c r="J102" s="197">
        <f>J188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1324</v>
      </c>
      <c r="E103" s="196"/>
      <c r="F103" s="196"/>
      <c r="G103" s="196"/>
      <c r="H103" s="196"/>
      <c r="I103" s="196"/>
      <c r="J103" s="197">
        <f>J199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1020</v>
      </c>
      <c r="E104" s="196"/>
      <c r="F104" s="196"/>
      <c r="G104" s="196"/>
      <c r="H104" s="196"/>
      <c r="I104" s="196"/>
      <c r="J104" s="197">
        <f>J209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606</v>
      </c>
      <c r="E105" s="191"/>
      <c r="F105" s="191"/>
      <c r="G105" s="191"/>
      <c r="H105" s="191"/>
      <c r="I105" s="191"/>
      <c r="J105" s="192">
        <f>J215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4"/>
      <c r="C106" s="133"/>
      <c r="D106" s="195" t="s">
        <v>1325</v>
      </c>
      <c r="E106" s="196"/>
      <c r="F106" s="196"/>
      <c r="G106" s="196"/>
      <c r="H106" s="196"/>
      <c r="I106" s="196"/>
      <c r="J106" s="197">
        <f>J216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170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3" t="str">
        <f>E7</f>
        <v>Rekonstrukce Schillerových sadů v Chebu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157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183" t="s">
        <v>1276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159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E11</f>
        <v>04.02 - Stavba nové zídky, schodišťových stupňů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F14</f>
        <v>Cheb</v>
      </c>
      <c r="G122" s="40"/>
      <c r="H122" s="40"/>
      <c r="I122" s="32" t="s">
        <v>22</v>
      </c>
      <c r="J122" s="79" t="str">
        <f>IF(J14="","",J14)</f>
        <v>2. 9. 2025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E17</f>
        <v>Město Cheb</v>
      </c>
      <c r="G124" s="40"/>
      <c r="H124" s="40"/>
      <c r="I124" s="32" t="s">
        <v>32</v>
      </c>
      <c r="J124" s="36" t="str">
        <f>E23</f>
        <v>Ateliér Prinz,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30</v>
      </c>
      <c r="D125" s="40"/>
      <c r="E125" s="40"/>
      <c r="F125" s="27" t="str">
        <f>IF(E20="","",E20)</f>
        <v>Vyplň údaj</v>
      </c>
      <c r="G125" s="40"/>
      <c r="H125" s="40"/>
      <c r="I125" s="32" t="s">
        <v>36</v>
      </c>
      <c r="J125" s="36" t="str">
        <f>E26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9"/>
      <c r="B127" s="200"/>
      <c r="C127" s="201" t="s">
        <v>171</v>
      </c>
      <c r="D127" s="202" t="s">
        <v>64</v>
      </c>
      <c r="E127" s="202" t="s">
        <v>60</v>
      </c>
      <c r="F127" s="202" t="s">
        <v>61</v>
      </c>
      <c r="G127" s="202" t="s">
        <v>172</v>
      </c>
      <c r="H127" s="202" t="s">
        <v>173</v>
      </c>
      <c r="I127" s="202" t="s">
        <v>174</v>
      </c>
      <c r="J127" s="203" t="s">
        <v>163</v>
      </c>
      <c r="K127" s="204" t="s">
        <v>175</v>
      </c>
      <c r="L127" s="205"/>
      <c r="M127" s="100" t="s">
        <v>1</v>
      </c>
      <c r="N127" s="101" t="s">
        <v>43</v>
      </c>
      <c r="O127" s="101" t="s">
        <v>176</v>
      </c>
      <c r="P127" s="101" t="s">
        <v>177</v>
      </c>
      <c r="Q127" s="101" t="s">
        <v>178</v>
      </c>
      <c r="R127" s="101" t="s">
        <v>179</v>
      </c>
      <c r="S127" s="101" t="s">
        <v>180</v>
      </c>
      <c r="T127" s="102" t="s">
        <v>181</v>
      </c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</row>
    <row r="128" s="2" customFormat="1" ht="22.8" customHeight="1">
      <c r="A128" s="38"/>
      <c r="B128" s="39"/>
      <c r="C128" s="107" t="s">
        <v>182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P129+P215</f>
        <v>0</v>
      </c>
      <c r="Q128" s="104"/>
      <c r="R128" s="208">
        <f>R129+R215</f>
        <v>164.76453404</v>
      </c>
      <c r="S128" s="104"/>
      <c r="T128" s="209">
        <f>T129+T215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78</v>
      </c>
      <c r="AU128" s="17" t="s">
        <v>165</v>
      </c>
      <c r="BK128" s="210">
        <f>BK129+BK215</f>
        <v>0</v>
      </c>
    </row>
    <row r="129" s="12" customFormat="1" ht="25.92" customHeight="1">
      <c r="A129" s="12"/>
      <c r="B129" s="211"/>
      <c r="C129" s="212"/>
      <c r="D129" s="213" t="s">
        <v>78</v>
      </c>
      <c r="E129" s="214" t="s">
        <v>183</v>
      </c>
      <c r="F129" s="214" t="s">
        <v>184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P130+P147+P188+P199+P209</f>
        <v>0</v>
      </c>
      <c r="Q129" s="219"/>
      <c r="R129" s="220">
        <f>R130+R147+R188+R199+R209</f>
        <v>164.70781904</v>
      </c>
      <c r="S129" s="219"/>
      <c r="T129" s="221">
        <f>T130+T147+T188+T199+T209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86</v>
      </c>
      <c r="AT129" s="223" t="s">
        <v>78</v>
      </c>
      <c r="AU129" s="223" t="s">
        <v>79</v>
      </c>
      <c r="AY129" s="222" t="s">
        <v>185</v>
      </c>
      <c r="BK129" s="224">
        <f>BK130+BK147+BK188+BK199+BK209</f>
        <v>0</v>
      </c>
    </row>
    <row r="130" s="12" customFormat="1" ht="22.8" customHeight="1">
      <c r="A130" s="12"/>
      <c r="B130" s="211"/>
      <c r="C130" s="212"/>
      <c r="D130" s="213" t="s">
        <v>78</v>
      </c>
      <c r="E130" s="225" t="s">
        <v>86</v>
      </c>
      <c r="F130" s="225" t="s">
        <v>186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SUM(P131:P146)</f>
        <v>0</v>
      </c>
      <c r="Q130" s="219"/>
      <c r="R130" s="220">
        <f>SUM(R131:R146)</f>
        <v>0</v>
      </c>
      <c r="S130" s="219"/>
      <c r="T130" s="221">
        <f>SUM(T131:T146)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86</v>
      </c>
      <c r="AT130" s="223" t="s">
        <v>78</v>
      </c>
      <c r="AU130" s="223" t="s">
        <v>86</v>
      </c>
      <c r="AY130" s="222" t="s">
        <v>185</v>
      </c>
      <c r="BK130" s="224">
        <f>SUM(BK131:BK146)</f>
        <v>0</v>
      </c>
    </row>
    <row r="131" s="2" customFormat="1" ht="24.15" customHeight="1">
      <c r="A131" s="38"/>
      <c r="B131" s="39"/>
      <c r="C131" s="227" t="s">
        <v>86</v>
      </c>
      <c r="D131" s="227" t="s">
        <v>187</v>
      </c>
      <c r="E131" s="228" t="s">
        <v>1229</v>
      </c>
      <c r="F131" s="229" t="s">
        <v>1230</v>
      </c>
      <c r="G131" s="230" t="s">
        <v>190</v>
      </c>
      <c r="H131" s="231">
        <v>42.777000000000001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44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191</v>
      </c>
      <c r="AT131" s="239" t="s">
        <v>187</v>
      </c>
      <c r="AU131" s="239" t="s">
        <v>88</v>
      </c>
      <c r="AY131" s="17" t="s">
        <v>185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86</v>
      </c>
      <c r="BK131" s="240">
        <f>ROUND(I131*H131,2)</f>
        <v>0</v>
      </c>
      <c r="BL131" s="17" t="s">
        <v>191</v>
      </c>
      <c r="BM131" s="239" t="s">
        <v>1326</v>
      </c>
    </row>
    <row r="132" s="2" customFormat="1">
      <c r="A132" s="38"/>
      <c r="B132" s="39"/>
      <c r="C132" s="40"/>
      <c r="D132" s="241" t="s">
        <v>193</v>
      </c>
      <c r="E132" s="40"/>
      <c r="F132" s="242" t="s">
        <v>1230</v>
      </c>
      <c r="G132" s="40"/>
      <c r="H132" s="40"/>
      <c r="I132" s="243"/>
      <c r="J132" s="40"/>
      <c r="K132" s="40"/>
      <c r="L132" s="44"/>
      <c r="M132" s="244"/>
      <c r="N132" s="24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193</v>
      </c>
      <c r="AU132" s="17" t="s">
        <v>88</v>
      </c>
    </row>
    <row r="133" s="13" customFormat="1">
      <c r="A133" s="13"/>
      <c r="B133" s="246"/>
      <c r="C133" s="247"/>
      <c r="D133" s="241" t="s">
        <v>194</v>
      </c>
      <c r="E133" s="248" t="s">
        <v>1</v>
      </c>
      <c r="F133" s="249" t="s">
        <v>1327</v>
      </c>
      <c r="G133" s="247"/>
      <c r="H133" s="250">
        <v>1.5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194</v>
      </c>
      <c r="AU133" s="256" t="s">
        <v>88</v>
      </c>
      <c r="AV133" s="13" t="s">
        <v>88</v>
      </c>
      <c r="AW133" s="13" t="s">
        <v>35</v>
      </c>
      <c r="AX133" s="13" t="s">
        <v>79</v>
      </c>
      <c r="AY133" s="256" t="s">
        <v>185</v>
      </c>
    </row>
    <row r="134" s="13" customFormat="1">
      <c r="A134" s="13"/>
      <c r="B134" s="246"/>
      <c r="C134" s="247"/>
      <c r="D134" s="241" t="s">
        <v>194</v>
      </c>
      <c r="E134" s="248" t="s">
        <v>1</v>
      </c>
      <c r="F134" s="249" t="s">
        <v>1328</v>
      </c>
      <c r="G134" s="247"/>
      <c r="H134" s="250">
        <v>4.0499999999999998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194</v>
      </c>
      <c r="AU134" s="256" t="s">
        <v>88</v>
      </c>
      <c r="AV134" s="13" t="s">
        <v>88</v>
      </c>
      <c r="AW134" s="13" t="s">
        <v>35</v>
      </c>
      <c r="AX134" s="13" t="s">
        <v>79</v>
      </c>
      <c r="AY134" s="256" t="s">
        <v>185</v>
      </c>
    </row>
    <row r="135" s="13" customFormat="1">
      <c r="A135" s="13"/>
      <c r="B135" s="246"/>
      <c r="C135" s="247"/>
      <c r="D135" s="241" t="s">
        <v>194</v>
      </c>
      <c r="E135" s="248" t="s">
        <v>1</v>
      </c>
      <c r="F135" s="249" t="s">
        <v>1329</v>
      </c>
      <c r="G135" s="247"/>
      <c r="H135" s="250">
        <v>5.25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194</v>
      </c>
      <c r="AU135" s="256" t="s">
        <v>88</v>
      </c>
      <c r="AV135" s="13" t="s">
        <v>88</v>
      </c>
      <c r="AW135" s="13" t="s">
        <v>35</v>
      </c>
      <c r="AX135" s="13" t="s">
        <v>79</v>
      </c>
      <c r="AY135" s="256" t="s">
        <v>185</v>
      </c>
    </row>
    <row r="136" s="13" customFormat="1">
      <c r="A136" s="13"/>
      <c r="B136" s="246"/>
      <c r="C136" s="247"/>
      <c r="D136" s="241" t="s">
        <v>194</v>
      </c>
      <c r="E136" s="248" t="s">
        <v>1</v>
      </c>
      <c r="F136" s="249" t="s">
        <v>1330</v>
      </c>
      <c r="G136" s="247"/>
      <c r="H136" s="250">
        <v>8.1359999999999992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194</v>
      </c>
      <c r="AU136" s="256" t="s">
        <v>88</v>
      </c>
      <c r="AV136" s="13" t="s">
        <v>88</v>
      </c>
      <c r="AW136" s="13" t="s">
        <v>35</v>
      </c>
      <c r="AX136" s="13" t="s">
        <v>79</v>
      </c>
      <c r="AY136" s="256" t="s">
        <v>185</v>
      </c>
    </row>
    <row r="137" s="13" customFormat="1">
      <c r="A137" s="13"/>
      <c r="B137" s="246"/>
      <c r="C137" s="247"/>
      <c r="D137" s="241" t="s">
        <v>194</v>
      </c>
      <c r="E137" s="248" t="s">
        <v>1</v>
      </c>
      <c r="F137" s="249" t="s">
        <v>1331</v>
      </c>
      <c r="G137" s="247"/>
      <c r="H137" s="250">
        <v>23.841000000000001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194</v>
      </c>
      <c r="AU137" s="256" t="s">
        <v>88</v>
      </c>
      <c r="AV137" s="13" t="s">
        <v>88</v>
      </c>
      <c r="AW137" s="13" t="s">
        <v>35</v>
      </c>
      <c r="AX137" s="13" t="s">
        <v>79</v>
      </c>
      <c r="AY137" s="256" t="s">
        <v>185</v>
      </c>
    </row>
    <row r="138" s="14" customFormat="1">
      <c r="A138" s="14"/>
      <c r="B138" s="268"/>
      <c r="C138" s="269"/>
      <c r="D138" s="241" t="s">
        <v>194</v>
      </c>
      <c r="E138" s="270" t="s">
        <v>1</v>
      </c>
      <c r="F138" s="271" t="s">
        <v>218</v>
      </c>
      <c r="G138" s="269"/>
      <c r="H138" s="272">
        <v>42.777000000000001</v>
      </c>
      <c r="I138" s="273"/>
      <c r="J138" s="269"/>
      <c r="K138" s="269"/>
      <c r="L138" s="274"/>
      <c r="M138" s="275"/>
      <c r="N138" s="276"/>
      <c r="O138" s="276"/>
      <c r="P138" s="276"/>
      <c r="Q138" s="276"/>
      <c r="R138" s="276"/>
      <c r="S138" s="276"/>
      <c r="T138" s="27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8" t="s">
        <v>194</v>
      </c>
      <c r="AU138" s="278" t="s">
        <v>88</v>
      </c>
      <c r="AV138" s="14" t="s">
        <v>191</v>
      </c>
      <c r="AW138" s="14" t="s">
        <v>35</v>
      </c>
      <c r="AX138" s="14" t="s">
        <v>86</v>
      </c>
      <c r="AY138" s="278" t="s">
        <v>185</v>
      </c>
    </row>
    <row r="139" s="2" customFormat="1" ht="62.7" customHeight="1">
      <c r="A139" s="38"/>
      <c r="B139" s="39"/>
      <c r="C139" s="227" t="s">
        <v>88</v>
      </c>
      <c r="D139" s="227" t="s">
        <v>187</v>
      </c>
      <c r="E139" s="228" t="s">
        <v>1332</v>
      </c>
      <c r="F139" s="229" t="s">
        <v>1333</v>
      </c>
      <c r="G139" s="230" t="s">
        <v>190</v>
      </c>
      <c r="H139" s="231">
        <v>42.777000000000001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44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191</v>
      </c>
      <c r="AT139" s="239" t="s">
        <v>187</v>
      </c>
      <c r="AU139" s="239" t="s">
        <v>88</v>
      </c>
      <c r="AY139" s="17" t="s">
        <v>185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191</v>
      </c>
      <c r="BM139" s="239" t="s">
        <v>1334</v>
      </c>
    </row>
    <row r="140" s="2" customFormat="1">
      <c r="A140" s="38"/>
      <c r="B140" s="39"/>
      <c r="C140" s="40"/>
      <c r="D140" s="241" t="s">
        <v>193</v>
      </c>
      <c r="E140" s="40"/>
      <c r="F140" s="242" t="s">
        <v>1333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193</v>
      </c>
      <c r="AU140" s="17" t="s">
        <v>88</v>
      </c>
    </row>
    <row r="141" s="13" customFormat="1">
      <c r="A141" s="13"/>
      <c r="B141" s="246"/>
      <c r="C141" s="247"/>
      <c r="D141" s="241" t="s">
        <v>194</v>
      </c>
      <c r="E141" s="248" t="s">
        <v>1</v>
      </c>
      <c r="F141" s="249" t="s">
        <v>1335</v>
      </c>
      <c r="G141" s="247"/>
      <c r="H141" s="250">
        <v>42.777000000000001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194</v>
      </c>
      <c r="AU141" s="256" t="s">
        <v>88</v>
      </c>
      <c r="AV141" s="13" t="s">
        <v>88</v>
      </c>
      <c r="AW141" s="13" t="s">
        <v>35</v>
      </c>
      <c r="AX141" s="13" t="s">
        <v>86</v>
      </c>
      <c r="AY141" s="256" t="s">
        <v>185</v>
      </c>
    </row>
    <row r="142" s="2" customFormat="1" ht="44.25" customHeight="1">
      <c r="A142" s="38"/>
      <c r="B142" s="39"/>
      <c r="C142" s="227" t="s">
        <v>201</v>
      </c>
      <c r="D142" s="227" t="s">
        <v>187</v>
      </c>
      <c r="E142" s="228" t="s">
        <v>196</v>
      </c>
      <c r="F142" s="229" t="s">
        <v>197</v>
      </c>
      <c r="G142" s="230" t="s">
        <v>198</v>
      </c>
      <c r="H142" s="231">
        <v>76.998999999999995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44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191</v>
      </c>
      <c r="AT142" s="239" t="s">
        <v>187</v>
      </c>
      <c r="AU142" s="239" t="s">
        <v>88</v>
      </c>
      <c r="AY142" s="17" t="s">
        <v>185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191</v>
      </c>
      <c r="BM142" s="239" t="s">
        <v>1336</v>
      </c>
    </row>
    <row r="143" s="2" customFormat="1">
      <c r="A143" s="38"/>
      <c r="B143" s="39"/>
      <c r="C143" s="40"/>
      <c r="D143" s="241" t="s">
        <v>193</v>
      </c>
      <c r="E143" s="40"/>
      <c r="F143" s="242" t="s">
        <v>197</v>
      </c>
      <c r="G143" s="40"/>
      <c r="H143" s="40"/>
      <c r="I143" s="243"/>
      <c r="J143" s="40"/>
      <c r="K143" s="40"/>
      <c r="L143" s="44"/>
      <c r="M143" s="244"/>
      <c r="N143" s="24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193</v>
      </c>
      <c r="AU143" s="17" t="s">
        <v>88</v>
      </c>
    </row>
    <row r="144" s="13" customFormat="1">
      <c r="A144" s="13"/>
      <c r="B144" s="246"/>
      <c r="C144" s="247"/>
      <c r="D144" s="241" t="s">
        <v>194</v>
      </c>
      <c r="E144" s="248" t="s">
        <v>1</v>
      </c>
      <c r="F144" s="249" t="s">
        <v>1337</v>
      </c>
      <c r="G144" s="247"/>
      <c r="H144" s="250">
        <v>76.998999999999995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194</v>
      </c>
      <c r="AU144" s="256" t="s">
        <v>88</v>
      </c>
      <c r="AV144" s="13" t="s">
        <v>88</v>
      </c>
      <c r="AW144" s="13" t="s">
        <v>35</v>
      </c>
      <c r="AX144" s="13" t="s">
        <v>86</v>
      </c>
      <c r="AY144" s="256" t="s">
        <v>185</v>
      </c>
    </row>
    <row r="145" s="2" customFormat="1" ht="37.8" customHeight="1">
      <c r="A145" s="38"/>
      <c r="B145" s="39"/>
      <c r="C145" s="227" t="s">
        <v>191</v>
      </c>
      <c r="D145" s="227" t="s">
        <v>187</v>
      </c>
      <c r="E145" s="228" t="s">
        <v>202</v>
      </c>
      <c r="F145" s="229" t="s">
        <v>203</v>
      </c>
      <c r="G145" s="230" t="s">
        <v>190</v>
      </c>
      <c r="H145" s="231">
        <v>42.777000000000001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44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191</v>
      </c>
      <c r="AT145" s="239" t="s">
        <v>187</v>
      </c>
      <c r="AU145" s="239" t="s">
        <v>88</v>
      </c>
      <c r="AY145" s="17" t="s">
        <v>185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86</v>
      </c>
      <c r="BK145" s="240">
        <f>ROUND(I145*H145,2)</f>
        <v>0</v>
      </c>
      <c r="BL145" s="17" t="s">
        <v>191</v>
      </c>
      <c r="BM145" s="239" t="s">
        <v>1338</v>
      </c>
    </row>
    <row r="146" s="2" customFormat="1">
      <c r="A146" s="38"/>
      <c r="B146" s="39"/>
      <c r="C146" s="40"/>
      <c r="D146" s="241" t="s">
        <v>193</v>
      </c>
      <c r="E146" s="40"/>
      <c r="F146" s="242" t="s">
        <v>203</v>
      </c>
      <c r="G146" s="40"/>
      <c r="H146" s="40"/>
      <c r="I146" s="243"/>
      <c r="J146" s="40"/>
      <c r="K146" s="40"/>
      <c r="L146" s="44"/>
      <c r="M146" s="244"/>
      <c r="N146" s="24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193</v>
      </c>
      <c r="AU146" s="17" t="s">
        <v>88</v>
      </c>
    </row>
    <row r="147" s="12" customFormat="1" ht="22.8" customHeight="1">
      <c r="A147" s="12"/>
      <c r="B147" s="211"/>
      <c r="C147" s="212"/>
      <c r="D147" s="213" t="s">
        <v>78</v>
      </c>
      <c r="E147" s="225" t="s">
        <v>88</v>
      </c>
      <c r="F147" s="225" t="s">
        <v>1238</v>
      </c>
      <c r="G147" s="212"/>
      <c r="H147" s="212"/>
      <c r="I147" s="215"/>
      <c r="J147" s="226">
        <f>BK147</f>
        <v>0</v>
      </c>
      <c r="K147" s="212"/>
      <c r="L147" s="217"/>
      <c r="M147" s="218"/>
      <c r="N147" s="219"/>
      <c r="O147" s="219"/>
      <c r="P147" s="220">
        <f>SUM(P148:P187)</f>
        <v>0</v>
      </c>
      <c r="Q147" s="219"/>
      <c r="R147" s="220">
        <f>SUM(R148:R187)</f>
        <v>140.11706143999999</v>
      </c>
      <c r="S147" s="219"/>
      <c r="T147" s="221">
        <f>SUM(T148:T187)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86</v>
      </c>
      <c r="AT147" s="223" t="s">
        <v>78</v>
      </c>
      <c r="AU147" s="223" t="s">
        <v>86</v>
      </c>
      <c r="AY147" s="222" t="s">
        <v>185</v>
      </c>
      <c r="BK147" s="224">
        <f>SUM(BK148:BK187)</f>
        <v>0</v>
      </c>
    </row>
    <row r="148" s="2" customFormat="1" ht="55.5" customHeight="1">
      <c r="A148" s="38"/>
      <c r="B148" s="39"/>
      <c r="C148" s="227" t="s">
        <v>210</v>
      </c>
      <c r="D148" s="227" t="s">
        <v>187</v>
      </c>
      <c r="E148" s="228" t="s">
        <v>1339</v>
      </c>
      <c r="F148" s="229" t="s">
        <v>1340</v>
      </c>
      <c r="G148" s="230" t="s">
        <v>279</v>
      </c>
      <c r="H148" s="231">
        <v>192.98400000000001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44</v>
      </c>
      <c r="O148" s="91"/>
      <c r="P148" s="237">
        <f>O148*H148</f>
        <v>0</v>
      </c>
      <c r="Q148" s="237">
        <v>0.00031</v>
      </c>
      <c r="R148" s="237">
        <f>Q148*H148</f>
        <v>0.059825040000000003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191</v>
      </c>
      <c r="AT148" s="239" t="s">
        <v>187</v>
      </c>
      <c r="AU148" s="239" t="s">
        <v>88</v>
      </c>
      <c r="AY148" s="17" t="s">
        <v>185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86</v>
      </c>
      <c r="BK148" s="240">
        <f>ROUND(I148*H148,2)</f>
        <v>0</v>
      </c>
      <c r="BL148" s="17" t="s">
        <v>191</v>
      </c>
      <c r="BM148" s="239" t="s">
        <v>1341</v>
      </c>
    </row>
    <row r="149" s="2" customFormat="1">
      <c r="A149" s="38"/>
      <c r="B149" s="39"/>
      <c r="C149" s="40"/>
      <c r="D149" s="241" t="s">
        <v>193</v>
      </c>
      <c r="E149" s="40"/>
      <c r="F149" s="242" t="s">
        <v>1340</v>
      </c>
      <c r="G149" s="40"/>
      <c r="H149" s="40"/>
      <c r="I149" s="243"/>
      <c r="J149" s="40"/>
      <c r="K149" s="40"/>
      <c r="L149" s="44"/>
      <c r="M149" s="244"/>
      <c r="N149" s="24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193</v>
      </c>
      <c r="AU149" s="17" t="s">
        <v>88</v>
      </c>
    </row>
    <row r="150" s="13" customFormat="1">
      <c r="A150" s="13"/>
      <c r="B150" s="246"/>
      <c r="C150" s="247"/>
      <c r="D150" s="241" t="s">
        <v>194</v>
      </c>
      <c r="E150" s="248" t="s">
        <v>1</v>
      </c>
      <c r="F150" s="249" t="s">
        <v>1342</v>
      </c>
      <c r="G150" s="247"/>
      <c r="H150" s="250">
        <v>192.98400000000001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194</v>
      </c>
      <c r="AU150" s="256" t="s">
        <v>88</v>
      </c>
      <c r="AV150" s="13" t="s">
        <v>88</v>
      </c>
      <c r="AW150" s="13" t="s">
        <v>35</v>
      </c>
      <c r="AX150" s="13" t="s">
        <v>86</v>
      </c>
      <c r="AY150" s="256" t="s">
        <v>185</v>
      </c>
    </row>
    <row r="151" s="2" customFormat="1" ht="24.15" customHeight="1">
      <c r="A151" s="38"/>
      <c r="B151" s="39"/>
      <c r="C151" s="257" t="s">
        <v>219</v>
      </c>
      <c r="D151" s="257" t="s">
        <v>211</v>
      </c>
      <c r="E151" s="258" t="s">
        <v>1343</v>
      </c>
      <c r="F151" s="259" t="s">
        <v>1344</v>
      </c>
      <c r="G151" s="260" t="s">
        <v>279</v>
      </c>
      <c r="H151" s="261">
        <v>228.59</v>
      </c>
      <c r="I151" s="262"/>
      <c r="J151" s="263">
        <f>ROUND(I151*H151,2)</f>
        <v>0</v>
      </c>
      <c r="K151" s="264"/>
      <c r="L151" s="265"/>
      <c r="M151" s="266" t="s">
        <v>1</v>
      </c>
      <c r="N151" s="267" t="s">
        <v>44</v>
      </c>
      <c r="O151" s="91"/>
      <c r="P151" s="237">
        <f>O151*H151</f>
        <v>0</v>
      </c>
      <c r="Q151" s="237">
        <v>0.00020000000000000001</v>
      </c>
      <c r="R151" s="237">
        <f>Q151*H151</f>
        <v>0.045718000000000002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214</v>
      </c>
      <c r="AT151" s="239" t="s">
        <v>211</v>
      </c>
      <c r="AU151" s="239" t="s">
        <v>88</v>
      </c>
      <c r="AY151" s="17" t="s">
        <v>185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86</v>
      </c>
      <c r="BK151" s="240">
        <f>ROUND(I151*H151,2)</f>
        <v>0</v>
      </c>
      <c r="BL151" s="17" t="s">
        <v>191</v>
      </c>
      <c r="BM151" s="239" t="s">
        <v>1345</v>
      </c>
    </row>
    <row r="152" s="2" customFormat="1">
      <c r="A152" s="38"/>
      <c r="B152" s="39"/>
      <c r="C152" s="40"/>
      <c r="D152" s="241" t="s">
        <v>193</v>
      </c>
      <c r="E152" s="40"/>
      <c r="F152" s="242" t="s">
        <v>1344</v>
      </c>
      <c r="G152" s="40"/>
      <c r="H152" s="40"/>
      <c r="I152" s="243"/>
      <c r="J152" s="40"/>
      <c r="K152" s="40"/>
      <c r="L152" s="44"/>
      <c r="M152" s="244"/>
      <c r="N152" s="24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193</v>
      </c>
      <c r="AU152" s="17" t="s">
        <v>88</v>
      </c>
    </row>
    <row r="153" s="13" customFormat="1">
      <c r="A153" s="13"/>
      <c r="B153" s="246"/>
      <c r="C153" s="247"/>
      <c r="D153" s="241" t="s">
        <v>194</v>
      </c>
      <c r="E153" s="248" t="s">
        <v>1</v>
      </c>
      <c r="F153" s="249" t="s">
        <v>1346</v>
      </c>
      <c r="G153" s="247"/>
      <c r="H153" s="250">
        <v>228.59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194</v>
      </c>
      <c r="AU153" s="256" t="s">
        <v>88</v>
      </c>
      <c r="AV153" s="13" t="s">
        <v>88</v>
      </c>
      <c r="AW153" s="13" t="s">
        <v>35</v>
      </c>
      <c r="AX153" s="13" t="s">
        <v>86</v>
      </c>
      <c r="AY153" s="256" t="s">
        <v>185</v>
      </c>
    </row>
    <row r="154" s="2" customFormat="1" ht="55.5" customHeight="1">
      <c r="A154" s="38"/>
      <c r="B154" s="39"/>
      <c r="C154" s="227" t="s">
        <v>224</v>
      </c>
      <c r="D154" s="227" t="s">
        <v>187</v>
      </c>
      <c r="E154" s="228" t="s">
        <v>1347</v>
      </c>
      <c r="F154" s="229" t="s">
        <v>1348</v>
      </c>
      <c r="G154" s="230" t="s">
        <v>259</v>
      </c>
      <c r="H154" s="231">
        <v>124.883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44</v>
      </c>
      <c r="O154" s="91"/>
      <c r="P154" s="237">
        <f>O154*H154</f>
        <v>0</v>
      </c>
      <c r="Q154" s="237">
        <v>0.20469000000000001</v>
      </c>
      <c r="R154" s="237">
        <f>Q154*H154</f>
        <v>25.562301269999999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191</v>
      </c>
      <c r="AT154" s="239" t="s">
        <v>187</v>
      </c>
      <c r="AU154" s="239" t="s">
        <v>88</v>
      </c>
      <c r="AY154" s="17" t="s">
        <v>185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86</v>
      </c>
      <c r="BK154" s="240">
        <f>ROUND(I154*H154,2)</f>
        <v>0</v>
      </c>
      <c r="BL154" s="17" t="s">
        <v>191</v>
      </c>
      <c r="BM154" s="239" t="s">
        <v>1349</v>
      </c>
    </row>
    <row r="155" s="2" customFormat="1">
      <c r="A155" s="38"/>
      <c r="B155" s="39"/>
      <c r="C155" s="40"/>
      <c r="D155" s="241" t="s">
        <v>193</v>
      </c>
      <c r="E155" s="40"/>
      <c r="F155" s="242" t="s">
        <v>1348</v>
      </c>
      <c r="G155" s="40"/>
      <c r="H155" s="40"/>
      <c r="I155" s="243"/>
      <c r="J155" s="40"/>
      <c r="K155" s="40"/>
      <c r="L155" s="44"/>
      <c r="M155" s="244"/>
      <c r="N155" s="24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193</v>
      </c>
      <c r="AU155" s="17" t="s">
        <v>88</v>
      </c>
    </row>
    <row r="156" s="13" customFormat="1">
      <c r="A156" s="13"/>
      <c r="B156" s="246"/>
      <c r="C156" s="247"/>
      <c r="D156" s="241" t="s">
        <v>194</v>
      </c>
      <c r="E156" s="248" t="s">
        <v>1</v>
      </c>
      <c r="F156" s="249" t="s">
        <v>1350</v>
      </c>
      <c r="G156" s="247"/>
      <c r="H156" s="250">
        <v>113.53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194</v>
      </c>
      <c r="AU156" s="256" t="s">
        <v>88</v>
      </c>
      <c r="AV156" s="13" t="s">
        <v>88</v>
      </c>
      <c r="AW156" s="13" t="s">
        <v>35</v>
      </c>
      <c r="AX156" s="13" t="s">
        <v>79</v>
      </c>
      <c r="AY156" s="256" t="s">
        <v>185</v>
      </c>
    </row>
    <row r="157" s="13" customFormat="1">
      <c r="A157" s="13"/>
      <c r="B157" s="246"/>
      <c r="C157" s="247"/>
      <c r="D157" s="241" t="s">
        <v>194</v>
      </c>
      <c r="E157" s="248" t="s">
        <v>1</v>
      </c>
      <c r="F157" s="249" t="s">
        <v>1351</v>
      </c>
      <c r="G157" s="247"/>
      <c r="H157" s="250">
        <v>124.883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194</v>
      </c>
      <c r="AU157" s="256" t="s">
        <v>88</v>
      </c>
      <c r="AV157" s="13" t="s">
        <v>88</v>
      </c>
      <c r="AW157" s="13" t="s">
        <v>35</v>
      </c>
      <c r="AX157" s="13" t="s">
        <v>86</v>
      </c>
      <c r="AY157" s="256" t="s">
        <v>185</v>
      </c>
    </row>
    <row r="158" s="2" customFormat="1" ht="37.8" customHeight="1">
      <c r="A158" s="38"/>
      <c r="B158" s="39"/>
      <c r="C158" s="227" t="s">
        <v>214</v>
      </c>
      <c r="D158" s="227" t="s">
        <v>187</v>
      </c>
      <c r="E158" s="228" t="s">
        <v>1352</v>
      </c>
      <c r="F158" s="229" t="s">
        <v>1353</v>
      </c>
      <c r="G158" s="230" t="s">
        <v>190</v>
      </c>
      <c r="H158" s="231">
        <v>8.2170000000000005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44</v>
      </c>
      <c r="O158" s="91"/>
      <c r="P158" s="237">
        <f>O158*H158</f>
        <v>0</v>
      </c>
      <c r="Q158" s="237">
        <v>2.1600000000000001</v>
      </c>
      <c r="R158" s="237">
        <f>Q158*H158</f>
        <v>17.748720000000002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191</v>
      </c>
      <c r="AT158" s="239" t="s">
        <v>187</v>
      </c>
      <c r="AU158" s="239" t="s">
        <v>88</v>
      </c>
      <c r="AY158" s="17" t="s">
        <v>185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86</v>
      </c>
      <c r="BK158" s="240">
        <f>ROUND(I158*H158,2)</f>
        <v>0</v>
      </c>
      <c r="BL158" s="17" t="s">
        <v>191</v>
      </c>
      <c r="BM158" s="239" t="s">
        <v>1354</v>
      </c>
    </row>
    <row r="159" s="2" customFormat="1">
      <c r="A159" s="38"/>
      <c r="B159" s="39"/>
      <c r="C159" s="40"/>
      <c r="D159" s="241" t="s">
        <v>193</v>
      </c>
      <c r="E159" s="40"/>
      <c r="F159" s="242" t="s">
        <v>1353</v>
      </c>
      <c r="G159" s="40"/>
      <c r="H159" s="40"/>
      <c r="I159" s="243"/>
      <c r="J159" s="40"/>
      <c r="K159" s="40"/>
      <c r="L159" s="44"/>
      <c r="M159" s="244"/>
      <c r="N159" s="24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193</v>
      </c>
      <c r="AU159" s="17" t="s">
        <v>88</v>
      </c>
    </row>
    <row r="160" s="13" customFormat="1">
      <c r="A160" s="13"/>
      <c r="B160" s="246"/>
      <c r="C160" s="247"/>
      <c r="D160" s="241" t="s">
        <v>194</v>
      </c>
      <c r="E160" s="248" t="s">
        <v>1</v>
      </c>
      <c r="F160" s="249" t="s">
        <v>1355</v>
      </c>
      <c r="G160" s="247"/>
      <c r="H160" s="250">
        <v>4.5170000000000003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194</v>
      </c>
      <c r="AU160" s="256" t="s">
        <v>88</v>
      </c>
      <c r="AV160" s="13" t="s">
        <v>88</v>
      </c>
      <c r="AW160" s="13" t="s">
        <v>35</v>
      </c>
      <c r="AX160" s="13" t="s">
        <v>79</v>
      </c>
      <c r="AY160" s="256" t="s">
        <v>185</v>
      </c>
    </row>
    <row r="161" s="13" customFormat="1">
      <c r="A161" s="13"/>
      <c r="B161" s="246"/>
      <c r="C161" s="247"/>
      <c r="D161" s="241" t="s">
        <v>194</v>
      </c>
      <c r="E161" s="248" t="s">
        <v>1</v>
      </c>
      <c r="F161" s="249" t="s">
        <v>1356</v>
      </c>
      <c r="G161" s="247"/>
      <c r="H161" s="250">
        <v>1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194</v>
      </c>
      <c r="AU161" s="256" t="s">
        <v>88</v>
      </c>
      <c r="AV161" s="13" t="s">
        <v>88</v>
      </c>
      <c r="AW161" s="13" t="s">
        <v>35</v>
      </c>
      <c r="AX161" s="13" t="s">
        <v>79</v>
      </c>
      <c r="AY161" s="256" t="s">
        <v>185</v>
      </c>
    </row>
    <row r="162" s="13" customFormat="1">
      <c r="A162" s="13"/>
      <c r="B162" s="246"/>
      <c r="C162" s="247"/>
      <c r="D162" s="241" t="s">
        <v>194</v>
      </c>
      <c r="E162" s="248" t="s">
        <v>1</v>
      </c>
      <c r="F162" s="249" t="s">
        <v>1357</v>
      </c>
      <c r="G162" s="247"/>
      <c r="H162" s="250">
        <v>2.7000000000000002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194</v>
      </c>
      <c r="AU162" s="256" t="s">
        <v>88</v>
      </c>
      <c r="AV162" s="13" t="s">
        <v>88</v>
      </c>
      <c r="AW162" s="13" t="s">
        <v>35</v>
      </c>
      <c r="AX162" s="13" t="s">
        <v>79</v>
      </c>
      <c r="AY162" s="256" t="s">
        <v>185</v>
      </c>
    </row>
    <row r="163" s="14" customFormat="1">
      <c r="A163" s="14"/>
      <c r="B163" s="268"/>
      <c r="C163" s="269"/>
      <c r="D163" s="241" t="s">
        <v>194</v>
      </c>
      <c r="E163" s="270" t="s">
        <v>1</v>
      </c>
      <c r="F163" s="271" t="s">
        <v>218</v>
      </c>
      <c r="G163" s="269"/>
      <c r="H163" s="272">
        <v>8.2170000000000005</v>
      </c>
      <c r="I163" s="273"/>
      <c r="J163" s="269"/>
      <c r="K163" s="269"/>
      <c r="L163" s="274"/>
      <c r="M163" s="275"/>
      <c r="N163" s="276"/>
      <c r="O163" s="276"/>
      <c r="P163" s="276"/>
      <c r="Q163" s="276"/>
      <c r="R163" s="276"/>
      <c r="S163" s="276"/>
      <c r="T163" s="27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8" t="s">
        <v>194</v>
      </c>
      <c r="AU163" s="278" t="s">
        <v>88</v>
      </c>
      <c r="AV163" s="14" t="s">
        <v>191</v>
      </c>
      <c r="AW163" s="14" t="s">
        <v>35</v>
      </c>
      <c r="AX163" s="14" t="s">
        <v>86</v>
      </c>
      <c r="AY163" s="278" t="s">
        <v>185</v>
      </c>
    </row>
    <row r="164" s="2" customFormat="1" ht="16.5" customHeight="1">
      <c r="A164" s="38"/>
      <c r="B164" s="39"/>
      <c r="C164" s="227" t="s">
        <v>233</v>
      </c>
      <c r="D164" s="227" t="s">
        <v>187</v>
      </c>
      <c r="E164" s="228" t="s">
        <v>1358</v>
      </c>
      <c r="F164" s="229" t="s">
        <v>1359</v>
      </c>
      <c r="G164" s="230" t="s">
        <v>190</v>
      </c>
      <c r="H164" s="231">
        <v>1.3999999999999999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44</v>
      </c>
      <c r="O164" s="91"/>
      <c r="P164" s="237">
        <f>O164*H164</f>
        <v>0</v>
      </c>
      <c r="Q164" s="237">
        <v>2.3010199999999998</v>
      </c>
      <c r="R164" s="237">
        <f>Q164*H164</f>
        <v>3.2214279999999995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191</v>
      </c>
      <c r="AT164" s="239" t="s">
        <v>187</v>
      </c>
      <c r="AU164" s="239" t="s">
        <v>88</v>
      </c>
      <c r="AY164" s="17" t="s">
        <v>185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86</v>
      </c>
      <c r="BK164" s="240">
        <f>ROUND(I164*H164,2)</f>
        <v>0</v>
      </c>
      <c r="BL164" s="17" t="s">
        <v>191</v>
      </c>
      <c r="BM164" s="239" t="s">
        <v>1360</v>
      </c>
    </row>
    <row r="165" s="2" customFormat="1">
      <c r="A165" s="38"/>
      <c r="B165" s="39"/>
      <c r="C165" s="40"/>
      <c r="D165" s="241" t="s">
        <v>193</v>
      </c>
      <c r="E165" s="40"/>
      <c r="F165" s="242" t="s">
        <v>1359</v>
      </c>
      <c r="G165" s="40"/>
      <c r="H165" s="40"/>
      <c r="I165" s="243"/>
      <c r="J165" s="40"/>
      <c r="K165" s="40"/>
      <c r="L165" s="44"/>
      <c r="M165" s="244"/>
      <c r="N165" s="24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193</v>
      </c>
      <c r="AU165" s="17" t="s">
        <v>88</v>
      </c>
    </row>
    <row r="166" s="13" customFormat="1">
      <c r="A166" s="13"/>
      <c r="B166" s="246"/>
      <c r="C166" s="247"/>
      <c r="D166" s="241" t="s">
        <v>194</v>
      </c>
      <c r="E166" s="248" t="s">
        <v>1</v>
      </c>
      <c r="F166" s="249" t="s">
        <v>1361</v>
      </c>
      <c r="G166" s="247"/>
      <c r="H166" s="250">
        <v>0.5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6" t="s">
        <v>194</v>
      </c>
      <c r="AU166" s="256" t="s">
        <v>88</v>
      </c>
      <c r="AV166" s="13" t="s">
        <v>88</v>
      </c>
      <c r="AW166" s="13" t="s">
        <v>35</v>
      </c>
      <c r="AX166" s="13" t="s">
        <v>79</v>
      </c>
      <c r="AY166" s="256" t="s">
        <v>185</v>
      </c>
    </row>
    <row r="167" s="13" customFormat="1">
      <c r="A167" s="13"/>
      <c r="B167" s="246"/>
      <c r="C167" s="247"/>
      <c r="D167" s="241" t="s">
        <v>194</v>
      </c>
      <c r="E167" s="248" t="s">
        <v>1</v>
      </c>
      <c r="F167" s="249" t="s">
        <v>1362</v>
      </c>
      <c r="G167" s="247"/>
      <c r="H167" s="250">
        <v>0.90000000000000002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194</v>
      </c>
      <c r="AU167" s="256" t="s">
        <v>88</v>
      </c>
      <c r="AV167" s="13" t="s">
        <v>88</v>
      </c>
      <c r="AW167" s="13" t="s">
        <v>35</v>
      </c>
      <c r="AX167" s="13" t="s">
        <v>79</v>
      </c>
      <c r="AY167" s="256" t="s">
        <v>185</v>
      </c>
    </row>
    <row r="168" s="14" customFormat="1">
      <c r="A168" s="14"/>
      <c r="B168" s="268"/>
      <c r="C168" s="269"/>
      <c r="D168" s="241" t="s">
        <v>194</v>
      </c>
      <c r="E168" s="270" t="s">
        <v>1</v>
      </c>
      <c r="F168" s="271" t="s">
        <v>218</v>
      </c>
      <c r="G168" s="269"/>
      <c r="H168" s="272">
        <v>1.3999999999999999</v>
      </c>
      <c r="I168" s="273"/>
      <c r="J168" s="269"/>
      <c r="K168" s="269"/>
      <c r="L168" s="274"/>
      <c r="M168" s="275"/>
      <c r="N168" s="276"/>
      <c r="O168" s="276"/>
      <c r="P168" s="276"/>
      <c r="Q168" s="276"/>
      <c r="R168" s="276"/>
      <c r="S168" s="276"/>
      <c r="T168" s="27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8" t="s">
        <v>194</v>
      </c>
      <c r="AU168" s="278" t="s">
        <v>88</v>
      </c>
      <c r="AV168" s="14" t="s">
        <v>191</v>
      </c>
      <c r="AW168" s="14" t="s">
        <v>35</v>
      </c>
      <c r="AX168" s="14" t="s">
        <v>86</v>
      </c>
      <c r="AY168" s="278" t="s">
        <v>185</v>
      </c>
    </row>
    <row r="169" s="2" customFormat="1" ht="24.15" customHeight="1">
      <c r="A169" s="38"/>
      <c r="B169" s="39"/>
      <c r="C169" s="227" t="s">
        <v>238</v>
      </c>
      <c r="D169" s="227" t="s">
        <v>187</v>
      </c>
      <c r="E169" s="228" t="s">
        <v>1265</v>
      </c>
      <c r="F169" s="229" t="s">
        <v>1266</v>
      </c>
      <c r="G169" s="230" t="s">
        <v>190</v>
      </c>
      <c r="H169" s="231">
        <v>40.386000000000003</v>
      </c>
      <c r="I169" s="232"/>
      <c r="J169" s="233">
        <f>ROUND(I169*H169,2)</f>
        <v>0</v>
      </c>
      <c r="K169" s="234"/>
      <c r="L169" s="44"/>
      <c r="M169" s="235" t="s">
        <v>1</v>
      </c>
      <c r="N169" s="236" t="s">
        <v>44</v>
      </c>
      <c r="O169" s="91"/>
      <c r="P169" s="237">
        <f>O169*H169</f>
        <v>0</v>
      </c>
      <c r="Q169" s="237">
        <v>2.3010199999999998</v>
      </c>
      <c r="R169" s="237">
        <f>Q169*H169</f>
        <v>92.928993719999994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191</v>
      </c>
      <c r="AT169" s="239" t="s">
        <v>187</v>
      </c>
      <c r="AU169" s="239" t="s">
        <v>88</v>
      </c>
      <c r="AY169" s="17" t="s">
        <v>185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86</v>
      </c>
      <c r="BK169" s="240">
        <f>ROUND(I169*H169,2)</f>
        <v>0</v>
      </c>
      <c r="BL169" s="17" t="s">
        <v>191</v>
      </c>
      <c r="BM169" s="239" t="s">
        <v>1363</v>
      </c>
    </row>
    <row r="170" s="2" customFormat="1">
      <c r="A170" s="38"/>
      <c r="B170" s="39"/>
      <c r="C170" s="40"/>
      <c r="D170" s="241" t="s">
        <v>193</v>
      </c>
      <c r="E170" s="40"/>
      <c r="F170" s="242" t="s">
        <v>1266</v>
      </c>
      <c r="G170" s="40"/>
      <c r="H170" s="40"/>
      <c r="I170" s="243"/>
      <c r="J170" s="40"/>
      <c r="K170" s="40"/>
      <c r="L170" s="44"/>
      <c r="M170" s="244"/>
      <c r="N170" s="24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193</v>
      </c>
      <c r="AU170" s="17" t="s">
        <v>88</v>
      </c>
    </row>
    <row r="171" s="13" customFormat="1">
      <c r="A171" s="13"/>
      <c r="B171" s="246"/>
      <c r="C171" s="247"/>
      <c r="D171" s="241" t="s">
        <v>194</v>
      </c>
      <c r="E171" s="248" t="s">
        <v>1</v>
      </c>
      <c r="F171" s="249" t="s">
        <v>1364</v>
      </c>
      <c r="G171" s="247"/>
      <c r="H171" s="250">
        <v>36.136000000000003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6" t="s">
        <v>194</v>
      </c>
      <c r="AU171" s="256" t="s">
        <v>88</v>
      </c>
      <c r="AV171" s="13" t="s">
        <v>88</v>
      </c>
      <c r="AW171" s="13" t="s">
        <v>35</v>
      </c>
      <c r="AX171" s="13" t="s">
        <v>79</v>
      </c>
      <c r="AY171" s="256" t="s">
        <v>185</v>
      </c>
    </row>
    <row r="172" s="13" customFormat="1">
      <c r="A172" s="13"/>
      <c r="B172" s="246"/>
      <c r="C172" s="247"/>
      <c r="D172" s="241" t="s">
        <v>194</v>
      </c>
      <c r="E172" s="248" t="s">
        <v>1</v>
      </c>
      <c r="F172" s="249" t="s">
        <v>1365</v>
      </c>
      <c r="G172" s="247"/>
      <c r="H172" s="250">
        <v>4.25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194</v>
      </c>
      <c r="AU172" s="256" t="s">
        <v>88</v>
      </c>
      <c r="AV172" s="13" t="s">
        <v>88</v>
      </c>
      <c r="AW172" s="13" t="s">
        <v>35</v>
      </c>
      <c r="AX172" s="13" t="s">
        <v>79</v>
      </c>
      <c r="AY172" s="256" t="s">
        <v>185</v>
      </c>
    </row>
    <row r="173" s="14" customFormat="1">
      <c r="A173" s="14"/>
      <c r="B173" s="268"/>
      <c r="C173" s="269"/>
      <c r="D173" s="241" t="s">
        <v>194</v>
      </c>
      <c r="E173" s="270" t="s">
        <v>1</v>
      </c>
      <c r="F173" s="271" t="s">
        <v>218</v>
      </c>
      <c r="G173" s="269"/>
      <c r="H173" s="272">
        <v>40.386000000000003</v>
      </c>
      <c r="I173" s="273"/>
      <c r="J173" s="269"/>
      <c r="K173" s="269"/>
      <c r="L173" s="274"/>
      <c r="M173" s="275"/>
      <c r="N173" s="276"/>
      <c r="O173" s="276"/>
      <c r="P173" s="276"/>
      <c r="Q173" s="276"/>
      <c r="R173" s="276"/>
      <c r="S173" s="276"/>
      <c r="T173" s="27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78" t="s">
        <v>194</v>
      </c>
      <c r="AU173" s="278" t="s">
        <v>88</v>
      </c>
      <c r="AV173" s="14" t="s">
        <v>191</v>
      </c>
      <c r="AW173" s="14" t="s">
        <v>35</v>
      </c>
      <c r="AX173" s="14" t="s">
        <v>86</v>
      </c>
      <c r="AY173" s="278" t="s">
        <v>185</v>
      </c>
    </row>
    <row r="174" s="2" customFormat="1" ht="16.5" customHeight="1">
      <c r="A174" s="38"/>
      <c r="B174" s="39"/>
      <c r="C174" s="227" t="s">
        <v>243</v>
      </c>
      <c r="D174" s="227" t="s">
        <v>187</v>
      </c>
      <c r="E174" s="228" t="s">
        <v>1366</v>
      </c>
      <c r="F174" s="229" t="s">
        <v>1367</v>
      </c>
      <c r="G174" s="230" t="s">
        <v>279</v>
      </c>
      <c r="H174" s="231">
        <v>204.489</v>
      </c>
      <c r="I174" s="232"/>
      <c r="J174" s="233">
        <f>ROUND(I174*H174,2)</f>
        <v>0</v>
      </c>
      <c r="K174" s="234"/>
      <c r="L174" s="44"/>
      <c r="M174" s="235" t="s">
        <v>1</v>
      </c>
      <c r="N174" s="236" t="s">
        <v>44</v>
      </c>
      <c r="O174" s="91"/>
      <c r="P174" s="237">
        <f>O174*H174</f>
        <v>0</v>
      </c>
      <c r="Q174" s="237">
        <v>0.0026900000000000001</v>
      </c>
      <c r="R174" s="237">
        <f>Q174*H174</f>
        <v>0.55007541000000004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191</v>
      </c>
      <c r="AT174" s="239" t="s">
        <v>187</v>
      </c>
      <c r="AU174" s="239" t="s">
        <v>88</v>
      </c>
      <c r="AY174" s="17" t="s">
        <v>185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86</v>
      </c>
      <c r="BK174" s="240">
        <f>ROUND(I174*H174,2)</f>
        <v>0</v>
      </c>
      <c r="BL174" s="17" t="s">
        <v>191</v>
      </c>
      <c r="BM174" s="239" t="s">
        <v>1368</v>
      </c>
    </row>
    <row r="175" s="2" customFormat="1">
      <c r="A175" s="38"/>
      <c r="B175" s="39"/>
      <c r="C175" s="40"/>
      <c r="D175" s="241" t="s">
        <v>193</v>
      </c>
      <c r="E175" s="40"/>
      <c r="F175" s="242" t="s">
        <v>1367</v>
      </c>
      <c r="G175" s="40"/>
      <c r="H175" s="40"/>
      <c r="I175" s="243"/>
      <c r="J175" s="40"/>
      <c r="K175" s="40"/>
      <c r="L175" s="44"/>
      <c r="M175" s="244"/>
      <c r="N175" s="24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193</v>
      </c>
      <c r="AU175" s="17" t="s">
        <v>88</v>
      </c>
    </row>
    <row r="176" s="13" customFormat="1">
      <c r="A176" s="13"/>
      <c r="B176" s="246"/>
      <c r="C176" s="247"/>
      <c r="D176" s="241" t="s">
        <v>194</v>
      </c>
      <c r="E176" s="248" t="s">
        <v>1</v>
      </c>
      <c r="F176" s="249" t="s">
        <v>1369</v>
      </c>
      <c r="G176" s="247"/>
      <c r="H176" s="250">
        <v>204.489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6" t="s">
        <v>194</v>
      </c>
      <c r="AU176" s="256" t="s">
        <v>88</v>
      </c>
      <c r="AV176" s="13" t="s">
        <v>88</v>
      </c>
      <c r="AW176" s="13" t="s">
        <v>35</v>
      </c>
      <c r="AX176" s="13" t="s">
        <v>86</v>
      </c>
      <c r="AY176" s="256" t="s">
        <v>185</v>
      </c>
    </row>
    <row r="177" s="2" customFormat="1" ht="16.5" customHeight="1">
      <c r="A177" s="38"/>
      <c r="B177" s="39"/>
      <c r="C177" s="227" t="s">
        <v>8</v>
      </c>
      <c r="D177" s="227" t="s">
        <v>187</v>
      </c>
      <c r="E177" s="228" t="s">
        <v>1370</v>
      </c>
      <c r="F177" s="229" t="s">
        <v>1371</v>
      </c>
      <c r="G177" s="230" t="s">
        <v>279</v>
      </c>
      <c r="H177" s="231">
        <v>204.489</v>
      </c>
      <c r="I177" s="232"/>
      <c r="J177" s="233">
        <f>ROUND(I177*H177,2)</f>
        <v>0</v>
      </c>
      <c r="K177" s="234"/>
      <c r="L177" s="44"/>
      <c r="M177" s="235" t="s">
        <v>1</v>
      </c>
      <c r="N177" s="236" t="s">
        <v>44</v>
      </c>
      <c r="O177" s="91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191</v>
      </c>
      <c r="AT177" s="239" t="s">
        <v>187</v>
      </c>
      <c r="AU177" s="239" t="s">
        <v>88</v>
      </c>
      <c r="AY177" s="17" t="s">
        <v>185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7" t="s">
        <v>86</v>
      </c>
      <c r="BK177" s="240">
        <f>ROUND(I177*H177,2)</f>
        <v>0</v>
      </c>
      <c r="BL177" s="17" t="s">
        <v>191</v>
      </c>
      <c r="BM177" s="239" t="s">
        <v>1372</v>
      </c>
    </row>
    <row r="178" s="2" customFormat="1">
      <c r="A178" s="38"/>
      <c r="B178" s="39"/>
      <c r="C178" s="40"/>
      <c r="D178" s="241" t="s">
        <v>193</v>
      </c>
      <c r="E178" s="40"/>
      <c r="F178" s="242" t="s">
        <v>1371</v>
      </c>
      <c r="G178" s="40"/>
      <c r="H178" s="40"/>
      <c r="I178" s="243"/>
      <c r="J178" s="40"/>
      <c r="K178" s="40"/>
      <c r="L178" s="44"/>
      <c r="M178" s="244"/>
      <c r="N178" s="24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193</v>
      </c>
      <c r="AU178" s="17" t="s">
        <v>88</v>
      </c>
    </row>
    <row r="179" s="2" customFormat="1" ht="16.5" customHeight="1">
      <c r="A179" s="38"/>
      <c r="B179" s="39"/>
      <c r="C179" s="227" t="s">
        <v>251</v>
      </c>
      <c r="D179" s="227" t="s">
        <v>187</v>
      </c>
      <c r="E179" s="228" t="s">
        <v>1172</v>
      </c>
      <c r="F179" s="229" t="s">
        <v>1373</v>
      </c>
      <c r="G179" s="230" t="s">
        <v>259</v>
      </c>
      <c r="H179" s="231">
        <v>20</v>
      </c>
      <c r="I179" s="232"/>
      <c r="J179" s="233">
        <f>ROUND(I179*H179,2)</f>
        <v>0</v>
      </c>
      <c r="K179" s="234"/>
      <c r="L179" s="44"/>
      <c r="M179" s="235" t="s">
        <v>1</v>
      </c>
      <c r="N179" s="236" t="s">
        <v>44</v>
      </c>
      <c r="O179" s="91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191</v>
      </c>
      <c r="AT179" s="239" t="s">
        <v>187</v>
      </c>
      <c r="AU179" s="239" t="s">
        <v>88</v>
      </c>
      <c r="AY179" s="17" t="s">
        <v>185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7" t="s">
        <v>86</v>
      </c>
      <c r="BK179" s="240">
        <f>ROUND(I179*H179,2)</f>
        <v>0</v>
      </c>
      <c r="BL179" s="17" t="s">
        <v>191</v>
      </c>
      <c r="BM179" s="239" t="s">
        <v>1374</v>
      </c>
    </row>
    <row r="180" s="2" customFormat="1">
      <c r="A180" s="38"/>
      <c r="B180" s="39"/>
      <c r="C180" s="40"/>
      <c r="D180" s="241" t="s">
        <v>193</v>
      </c>
      <c r="E180" s="40"/>
      <c r="F180" s="242" t="s">
        <v>1373</v>
      </c>
      <c r="G180" s="40"/>
      <c r="H180" s="40"/>
      <c r="I180" s="243"/>
      <c r="J180" s="40"/>
      <c r="K180" s="40"/>
      <c r="L180" s="44"/>
      <c r="M180" s="244"/>
      <c r="N180" s="24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193</v>
      </c>
      <c r="AU180" s="17" t="s">
        <v>88</v>
      </c>
    </row>
    <row r="181" s="2" customFormat="1" ht="24.15" customHeight="1">
      <c r="A181" s="38"/>
      <c r="B181" s="39"/>
      <c r="C181" s="227" t="s">
        <v>256</v>
      </c>
      <c r="D181" s="227" t="s">
        <v>187</v>
      </c>
      <c r="E181" s="228" t="s">
        <v>304</v>
      </c>
      <c r="F181" s="229" t="s">
        <v>1375</v>
      </c>
      <c r="G181" s="230" t="s">
        <v>311</v>
      </c>
      <c r="H181" s="231">
        <v>4</v>
      </c>
      <c r="I181" s="232"/>
      <c r="J181" s="233">
        <f>ROUND(I181*H181,2)</f>
        <v>0</v>
      </c>
      <c r="K181" s="234"/>
      <c r="L181" s="44"/>
      <c r="M181" s="235" t="s">
        <v>1</v>
      </c>
      <c r="N181" s="236" t="s">
        <v>44</v>
      </c>
      <c r="O181" s="91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191</v>
      </c>
      <c r="AT181" s="239" t="s">
        <v>187</v>
      </c>
      <c r="AU181" s="239" t="s">
        <v>88</v>
      </c>
      <c r="AY181" s="17" t="s">
        <v>185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86</v>
      </c>
      <c r="BK181" s="240">
        <f>ROUND(I181*H181,2)</f>
        <v>0</v>
      </c>
      <c r="BL181" s="17" t="s">
        <v>191</v>
      </c>
      <c r="BM181" s="239" t="s">
        <v>1376</v>
      </c>
    </row>
    <row r="182" s="2" customFormat="1">
      <c r="A182" s="38"/>
      <c r="B182" s="39"/>
      <c r="C182" s="40"/>
      <c r="D182" s="241" t="s">
        <v>193</v>
      </c>
      <c r="E182" s="40"/>
      <c r="F182" s="242" t="s">
        <v>1375</v>
      </c>
      <c r="G182" s="40"/>
      <c r="H182" s="40"/>
      <c r="I182" s="243"/>
      <c r="J182" s="40"/>
      <c r="K182" s="40"/>
      <c r="L182" s="44"/>
      <c r="M182" s="244"/>
      <c r="N182" s="24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193</v>
      </c>
      <c r="AU182" s="17" t="s">
        <v>88</v>
      </c>
    </row>
    <row r="183" s="2" customFormat="1" ht="24.15" customHeight="1">
      <c r="A183" s="38"/>
      <c r="B183" s="39"/>
      <c r="C183" s="227" t="s">
        <v>263</v>
      </c>
      <c r="D183" s="227" t="s">
        <v>187</v>
      </c>
      <c r="E183" s="228" t="s">
        <v>309</v>
      </c>
      <c r="F183" s="229" t="s">
        <v>1209</v>
      </c>
      <c r="G183" s="230" t="s">
        <v>207</v>
      </c>
      <c r="H183" s="231">
        <v>8</v>
      </c>
      <c r="I183" s="232"/>
      <c r="J183" s="233">
        <f>ROUND(I183*H183,2)</f>
        <v>0</v>
      </c>
      <c r="K183" s="234"/>
      <c r="L183" s="44"/>
      <c r="M183" s="235" t="s">
        <v>1</v>
      </c>
      <c r="N183" s="236" t="s">
        <v>44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191</v>
      </c>
      <c r="AT183" s="239" t="s">
        <v>187</v>
      </c>
      <c r="AU183" s="239" t="s">
        <v>88</v>
      </c>
      <c r="AY183" s="17" t="s">
        <v>185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86</v>
      </c>
      <c r="BK183" s="240">
        <f>ROUND(I183*H183,2)</f>
        <v>0</v>
      </c>
      <c r="BL183" s="17" t="s">
        <v>191</v>
      </c>
      <c r="BM183" s="239" t="s">
        <v>1377</v>
      </c>
    </row>
    <row r="184" s="2" customFormat="1">
      <c r="A184" s="38"/>
      <c r="B184" s="39"/>
      <c r="C184" s="40"/>
      <c r="D184" s="241" t="s">
        <v>193</v>
      </c>
      <c r="E184" s="40"/>
      <c r="F184" s="242" t="s">
        <v>1209</v>
      </c>
      <c r="G184" s="40"/>
      <c r="H184" s="40"/>
      <c r="I184" s="243"/>
      <c r="J184" s="40"/>
      <c r="K184" s="40"/>
      <c r="L184" s="44"/>
      <c r="M184" s="244"/>
      <c r="N184" s="24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193</v>
      </c>
      <c r="AU184" s="17" t="s">
        <v>88</v>
      </c>
    </row>
    <row r="185" s="13" customFormat="1">
      <c r="A185" s="13"/>
      <c r="B185" s="246"/>
      <c r="C185" s="247"/>
      <c r="D185" s="241" t="s">
        <v>194</v>
      </c>
      <c r="E185" s="248" t="s">
        <v>1</v>
      </c>
      <c r="F185" s="249" t="s">
        <v>1378</v>
      </c>
      <c r="G185" s="247"/>
      <c r="H185" s="250">
        <v>8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6" t="s">
        <v>194</v>
      </c>
      <c r="AU185" s="256" t="s">
        <v>88</v>
      </c>
      <c r="AV185" s="13" t="s">
        <v>88</v>
      </c>
      <c r="AW185" s="13" t="s">
        <v>35</v>
      </c>
      <c r="AX185" s="13" t="s">
        <v>86</v>
      </c>
      <c r="AY185" s="256" t="s">
        <v>185</v>
      </c>
    </row>
    <row r="186" s="2" customFormat="1" ht="24.15" customHeight="1">
      <c r="A186" s="38"/>
      <c r="B186" s="39"/>
      <c r="C186" s="227" t="s">
        <v>268</v>
      </c>
      <c r="D186" s="227" t="s">
        <v>187</v>
      </c>
      <c r="E186" s="228" t="s">
        <v>314</v>
      </c>
      <c r="F186" s="229" t="s">
        <v>1379</v>
      </c>
      <c r="G186" s="230" t="s">
        <v>207</v>
      </c>
      <c r="H186" s="231">
        <v>4</v>
      </c>
      <c r="I186" s="232"/>
      <c r="J186" s="233">
        <f>ROUND(I186*H186,2)</f>
        <v>0</v>
      </c>
      <c r="K186" s="234"/>
      <c r="L186" s="44"/>
      <c r="M186" s="235" t="s">
        <v>1</v>
      </c>
      <c r="N186" s="236" t="s">
        <v>44</v>
      </c>
      <c r="O186" s="91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191</v>
      </c>
      <c r="AT186" s="239" t="s">
        <v>187</v>
      </c>
      <c r="AU186" s="239" t="s">
        <v>88</v>
      </c>
      <c r="AY186" s="17" t="s">
        <v>185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7" t="s">
        <v>86</v>
      </c>
      <c r="BK186" s="240">
        <f>ROUND(I186*H186,2)</f>
        <v>0</v>
      </c>
      <c r="BL186" s="17" t="s">
        <v>191</v>
      </c>
      <c r="BM186" s="239" t="s">
        <v>1380</v>
      </c>
    </row>
    <row r="187" s="2" customFormat="1">
      <c r="A187" s="38"/>
      <c r="B187" s="39"/>
      <c r="C187" s="40"/>
      <c r="D187" s="241" t="s">
        <v>193</v>
      </c>
      <c r="E187" s="40"/>
      <c r="F187" s="242" t="s">
        <v>1379</v>
      </c>
      <c r="G187" s="40"/>
      <c r="H187" s="40"/>
      <c r="I187" s="243"/>
      <c r="J187" s="40"/>
      <c r="K187" s="40"/>
      <c r="L187" s="44"/>
      <c r="M187" s="244"/>
      <c r="N187" s="24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193</v>
      </c>
      <c r="AU187" s="17" t="s">
        <v>88</v>
      </c>
    </row>
    <row r="188" s="12" customFormat="1" ht="22.8" customHeight="1">
      <c r="A188" s="12"/>
      <c r="B188" s="211"/>
      <c r="C188" s="212"/>
      <c r="D188" s="213" t="s">
        <v>78</v>
      </c>
      <c r="E188" s="225" t="s">
        <v>201</v>
      </c>
      <c r="F188" s="225" t="s">
        <v>1381</v>
      </c>
      <c r="G188" s="212"/>
      <c r="H188" s="212"/>
      <c r="I188" s="215"/>
      <c r="J188" s="226">
        <f>BK188</f>
        <v>0</v>
      </c>
      <c r="K188" s="212"/>
      <c r="L188" s="217"/>
      <c r="M188" s="218"/>
      <c r="N188" s="219"/>
      <c r="O188" s="219"/>
      <c r="P188" s="220">
        <f>SUM(P189:P198)</f>
        <v>0</v>
      </c>
      <c r="Q188" s="219"/>
      <c r="R188" s="220">
        <f>SUM(R189:R198)</f>
        <v>23.551257600000003</v>
      </c>
      <c r="S188" s="219"/>
      <c r="T188" s="221">
        <f>SUM(T189:T198)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2" t="s">
        <v>86</v>
      </c>
      <c r="AT188" s="223" t="s">
        <v>78</v>
      </c>
      <c r="AU188" s="223" t="s">
        <v>86</v>
      </c>
      <c r="AY188" s="222" t="s">
        <v>185</v>
      </c>
      <c r="BK188" s="224">
        <f>SUM(BK189:BK198)</f>
        <v>0</v>
      </c>
    </row>
    <row r="189" s="2" customFormat="1" ht="55.5" customHeight="1">
      <c r="A189" s="38"/>
      <c r="B189" s="39"/>
      <c r="C189" s="227" t="s">
        <v>272</v>
      </c>
      <c r="D189" s="227" t="s">
        <v>187</v>
      </c>
      <c r="E189" s="228" t="s">
        <v>1382</v>
      </c>
      <c r="F189" s="229" t="s">
        <v>1383</v>
      </c>
      <c r="G189" s="230" t="s">
        <v>190</v>
      </c>
      <c r="H189" s="231">
        <v>31.452000000000002</v>
      </c>
      <c r="I189" s="232"/>
      <c r="J189" s="233">
        <f>ROUND(I189*H189,2)</f>
        <v>0</v>
      </c>
      <c r="K189" s="234"/>
      <c r="L189" s="44"/>
      <c r="M189" s="235" t="s">
        <v>1</v>
      </c>
      <c r="N189" s="236" t="s">
        <v>44</v>
      </c>
      <c r="O189" s="91"/>
      <c r="P189" s="237">
        <f>O189*H189</f>
        <v>0</v>
      </c>
      <c r="Q189" s="237">
        <v>0.74880000000000002</v>
      </c>
      <c r="R189" s="237">
        <f>Q189*H189</f>
        <v>23.551257600000003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191</v>
      </c>
      <c r="AT189" s="239" t="s">
        <v>187</v>
      </c>
      <c r="AU189" s="239" t="s">
        <v>88</v>
      </c>
      <c r="AY189" s="17" t="s">
        <v>185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7" t="s">
        <v>86</v>
      </c>
      <c r="BK189" s="240">
        <f>ROUND(I189*H189,2)</f>
        <v>0</v>
      </c>
      <c r="BL189" s="17" t="s">
        <v>191</v>
      </c>
      <c r="BM189" s="239" t="s">
        <v>1384</v>
      </c>
    </row>
    <row r="190" s="2" customFormat="1">
      <c r="A190" s="38"/>
      <c r="B190" s="39"/>
      <c r="C190" s="40"/>
      <c r="D190" s="241" t="s">
        <v>193</v>
      </c>
      <c r="E190" s="40"/>
      <c r="F190" s="242" t="s">
        <v>1383</v>
      </c>
      <c r="G190" s="40"/>
      <c r="H190" s="40"/>
      <c r="I190" s="243"/>
      <c r="J190" s="40"/>
      <c r="K190" s="40"/>
      <c r="L190" s="44"/>
      <c r="M190" s="244"/>
      <c r="N190" s="24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193</v>
      </c>
      <c r="AU190" s="17" t="s">
        <v>88</v>
      </c>
    </row>
    <row r="191" s="13" customFormat="1">
      <c r="A191" s="13"/>
      <c r="B191" s="246"/>
      <c r="C191" s="247"/>
      <c r="D191" s="241" t="s">
        <v>194</v>
      </c>
      <c r="E191" s="248" t="s">
        <v>1</v>
      </c>
      <c r="F191" s="249" t="s">
        <v>1385</v>
      </c>
      <c r="G191" s="247"/>
      <c r="H191" s="250">
        <v>31.452000000000002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6" t="s">
        <v>194</v>
      </c>
      <c r="AU191" s="256" t="s">
        <v>88</v>
      </c>
      <c r="AV191" s="13" t="s">
        <v>88</v>
      </c>
      <c r="AW191" s="13" t="s">
        <v>35</v>
      </c>
      <c r="AX191" s="13" t="s">
        <v>86</v>
      </c>
      <c r="AY191" s="256" t="s">
        <v>185</v>
      </c>
    </row>
    <row r="192" s="2" customFormat="1" ht="24.15" customHeight="1">
      <c r="A192" s="38"/>
      <c r="B192" s="39"/>
      <c r="C192" s="257" t="s">
        <v>276</v>
      </c>
      <c r="D192" s="257" t="s">
        <v>211</v>
      </c>
      <c r="E192" s="258" t="s">
        <v>257</v>
      </c>
      <c r="F192" s="259" t="s">
        <v>1386</v>
      </c>
      <c r="G192" s="260" t="s">
        <v>198</v>
      </c>
      <c r="H192" s="261">
        <v>83.347999999999999</v>
      </c>
      <c r="I192" s="262"/>
      <c r="J192" s="263">
        <f>ROUND(I192*H192,2)</f>
        <v>0</v>
      </c>
      <c r="K192" s="264"/>
      <c r="L192" s="265"/>
      <c r="M192" s="266" t="s">
        <v>1</v>
      </c>
      <c r="N192" s="267" t="s">
        <v>44</v>
      </c>
      <c r="O192" s="91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9" t="s">
        <v>214</v>
      </c>
      <c r="AT192" s="239" t="s">
        <v>211</v>
      </c>
      <c r="AU192" s="239" t="s">
        <v>88</v>
      </c>
      <c r="AY192" s="17" t="s">
        <v>185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7" t="s">
        <v>86</v>
      </c>
      <c r="BK192" s="240">
        <f>ROUND(I192*H192,2)</f>
        <v>0</v>
      </c>
      <c r="BL192" s="17" t="s">
        <v>191</v>
      </c>
      <c r="BM192" s="239" t="s">
        <v>1387</v>
      </c>
    </row>
    <row r="193" s="2" customFormat="1">
      <c r="A193" s="38"/>
      <c r="B193" s="39"/>
      <c r="C193" s="40"/>
      <c r="D193" s="241" t="s">
        <v>193</v>
      </c>
      <c r="E193" s="40"/>
      <c r="F193" s="242" t="s">
        <v>1386</v>
      </c>
      <c r="G193" s="40"/>
      <c r="H193" s="40"/>
      <c r="I193" s="243"/>
      <c r="J193" s="40"/>
      <c r="K193" s="40"/>
      <c r="L193" s="44"/>
      <c r="M193" s="244"/>
      <c r="N193" s="24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193</v>
      </c>
      <c r="AU193" s="17" t="s">
        <v>88</v>
      </c>
    </row>
    <row r="194" s="13" customFormat="1">
      <c r="A194" s="13"/>
      <c r="B194" s="246"/>
      <c r="C194" s="247"/>
      <c r="D194" s="241" t="s">
        <v>194</v>
      </c>
      <c r="E194" s="248" t="s">
        <v>1</v>
      </c>
      <c r="F194" s="249" t="s">
        <v>1388</v>
      </c>
      <c r="G194" s="247"/>
      <c r="H194" s="250">
        <v>83.347999999999999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194</v>
      </c>
      <c r="AU194" s="256" t="s">
        <v>88</v>
      </c>
      <c r="AV194" s="13" t="s">
        <v>88</v>
      </c>
      <c r="AW194" s="13" t="s">
        <v>35</v>
      </c>
      <c r="AX194" s="13" t="s">
        <v>86</v>
      </c>
      <c r="AY194" s="256" t="s">
        <v>185</v>
      </c>
    </row>
    <row r="195" s="2" customFormat="1" ht="16.5" customHeight="1">
      <c r="A195" s="38"/>
      <c r="B195" s="39"/>
      <c r="C195" s="227" t="s">
        <v>282</v>
      </c>
      <c r="D195" s="227" t="s">
        <v>187</v>
      </c>
      <c r="E195" s="228" t="s">
        <v>318</v>
      </c>
      <c r="F195" s="229" t="s">
        <v>1389</v>
      </c>
      <c r="G195" s="230" t="s">
        <v>198</v>
      </c>
      <c r="H195" s="231">
        <v>83.347999999999999</v>
      </c>
      <c r="I195" s="232"/>
      <c r="J195" s="233">
        <f>ROUND(I195*H195,2)</f>
        <v>0</v>
      </c>
      <c r="K195" s="234"/>
      <c r="L195" s="44"/>
      <c r="M195" s="235" t="s">
        <v>1</v>
      </c>
      <c r="N195" s="236" t="s">
        <v>44</v>
      </c>
      <c r="O195" s="91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9" t="s">
        <v>191</v>
      </c>
      <c r="AT195" s="239" t="s">
        <v>187</v>
      </c>
      <c r="AU195" s="239" t="s">
        <v>88</v>
      </c>
      <c r="AY195" s="17" t="s">
        <v>185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7" t="s">
        <v>86</v>
      </c>
      <c r="BK195" s="240">
        <f>ROUND(I195*H195,2)</f>
        <v>0</v>
      </c>
      <c r="BL195" s="17" t="s">
        <v>191</v>
      </c>
      <c r="BM195" s="239" t="s">
        <v>1390</v>
      </c>
    </row>
    <row r="196" s="2" customFormat="1">
      <c r="A196" s="38"/>
      <c r="B196" s="39"/>
      <c r="C196" s="40"/>
      <c r="D196" s="241" t="s">
        <v>193</v>
      </c>
      <c r="E196" s="40"/>
      <c r="F196" s="242" t="s">
        <v>1389</v>
      </c>
      <c r="G196" s="40"/>
      <c r="H196" s="40"/>
      <c r="I196" s="243"/>
      <c r="J196" s="40"/>
      <c r="K196" s="40"/>
      <c r="L196" s="44"/>
      <c r="M196" s="244"/>
      <c r="N196" s="24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193</v>
      </c>
      <c r="AU196" s="17" t="s">
        <v>88</v>
      </c>
    </row>
    <row r="197" s="13" customFormat="1">
      <c r="A197" s="13"/>
      <c r="B197" s="246"/>
      <c r="C197" s="247"/>
      <c r="D197" s="241" t="s">
        <v>194</v>
      </c>
      <c r="E197" s="248" t="s">
        <v>1</v>
      </c>
      <c r="F197" s="249" t="s">
        <v>1391</v>
      </c>
      <c r="G197" s="247"/>
      <c r="H197" s="250">
        <v>83.347999999999999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6" t="s">
        <v>194</v>
      </c>
      <c r="AU197" s="256" t="s">
        <v>88</v>
      </c>
      <c r="AV197" s="13" t="s">
        <v>88</v>
      </c>
      <c r="AW197" s="13" t="s">
        <v>35</v>
      </c>
      <c r="AX197" s="13" t="s">
        <v>79</v>
      </c>
      <c r="AY197" s="256" t="s">
        <v>185</v>
      </c>
    </row>
    <row r="198" s="14" customFormat="1">
      <c r="A198" s="14"/>
      <c r="B198" s="268"/>
      <c r="C198" s="269"/>
      <c r="D198" s="241" t="s">
        <v>194</v>
      </c>
      <c r="E198" s="270" t="s">
        <v>1</v>
      </c>
      <c r="F198" s="271" t="s">
        <v>218</v>
      </c>
      <c r="G198" s="269"/>
      <c r="H198" s="272">
        <v>83.347999999999999</v>
      </c>
      <c r="I198" s="273"/>
      <c r="J198" s="269"/>
      <c r="K198" s="269"/>
      <c r="L198" s="274"/>
      <c r="M198" s="275"/>
      <c r="N198" s="276"/>
      <c r="O198" s="276"/>
      <c r="P198" s="276"/>
      <c r="Q198" s="276"/>
      <c r="R198" s="276"/>
      <c r="S198" s="276"/>
      <c r="T198" s="27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8" t="s">
        <v>194</v>
      </c>
      <c r="AU198" s="278" t="s">
        <v>88</v>
      </c>
      <c r="AV198" s="14" t="s">
        <v>191</v>
      </c>
      <c r="AW198" s="14" t="s">
        <v>35</v>
      </c>
      <c r="AX198" s="14" t="s">
        <v>86</v>
      </c>
      <c r="AY198" s="278" t="s">
        <v>185</v>
      </c>
    </row>
    <row r="199" s="12" customFormat="1" ht="22.8" customHeight="1">
      <c r="A199" s="12"/>
      <c r="B199" s="211"/>
      <c r="C199" s="212"/>
      <c r="D199" s="213" t="s">
        <v>78</v>
      </c>
      <c r="E199" s="225" t="s">
        <v>191</v>
      </c>
      <c r="F199" s="225" t="s">
        <v>1392</v>
      </c>
      <c r="G199" s="212"/>
      <c r="H199" s="212"/>
      <c r="I199" s="215"/>
      <c r="J199" s="226">
        <f>BK199</f>
        <v>0</v>
      </c>
      <c r="K199" s="212"/>
      <c r="L199" s="217"/>
      <c r="M199" s="218"/>
      <c r="N199" s="219"/>
      <c r="O199" s="219"/>
      <c r="P199" s="220">
        <f>SUM(P200:P208)</f>
        <v>0</v>
      </c>
      <c r="Q199" s="219"/>
      <c r="R199" s="220">
        <f>SUM(R200:R208)</f>
        <v>1.0395000000000001</v>
      </c>
      <c r="S199" s="219"/>
      <c r="T199" s="221">
        <f>SUM(T200:T208)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2" t="s">
        <v>86</v>
      </c>
      <c r="AT199" s="223" t="s">
        <v>78</v>
      </c>
      <c r="AU199" s="223" t="s">
        <v>86</v>
      </c>
      <c r="AY199" s="222" t="s">
        <v>185</v>
      </c>
      <c r="BK199" s="224">
        <f>SUM(BK200:BK208)</f>
        <v>0</v>
      </c>
    </row>
    <row r="200" s="2" customFormat="1" ht="55.5" customHeight="1">
      <c r="A200" s="38"/>
      <c r="B200" s="39"/>
      <c r="C200" s="227" t="s">
        <v>287</v>
      </c>
      <c r="D200" s="227" t="s">
        <v>187</v>
      </c>
      <c r="E200" s="228" t="s">
        <v>1393</v>
      </c>
      <c r="F200" s="229" t="s">
        <v>1394</v>
      </c>
      <c r="G200" s="230" t="s">
        <v>259</v>
      </c>
      <c r="H200" s="231">
        <v>30</v>
      </c>
      <c r="I200" s="232"/>
      <c r="J200" s="233">
        <f>ROUND(I200*H200,2)</f>
        <v>0</v>
      </c>
      <c r="K200" s="234"/>
      <c r="L200" s="44"/>
      <c r="M200" s="235" t="s">
        <v>1</v>
      </c>
      <c r="N200" s="236" t="s">
        <v>44</v>
      </c>
      <c r="O200" s="91"/>
      <c r="P200" s="237">
        <f>O200*H200</f>
        <v>0</v>
      </c>
      <c r="Q200" s="237">
        <v>0.03465</v>
      </c>
      <c r="R200" s="237">
        <f>Q200*H200</f>
        <v>1.0395000000000001</v>
      </c>
      <c r="S200" s="237">
        <v>0</v>
      </c>
      <c r="T200" s="23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9" t="s">
        <v>191</v>
      </c>
      <c r="AT200" s="239" t="s">
        <v>187</v>
      </c>
      <c r="AU200" s="239" t="s">
        <v>88</v>
      </c>
      <c r="AY200" s="17" t="s">
        <v>185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7" t="s">
        <v>86</v>
      </c>
      <c r="BK200" s="240">
        <f>ROUND(I200*H200,2)</f>
        <v>0</v>
      </c>
      <c r="BL200" s="17" t="s">
        <v>191</v>
      </c>
      <c r="BM200" s="239" t="s">
        <v>1395</v>
      </c>
    </row>
    <row r="201" s="2" customFormat="1">
      <c r="A201" s="38"/>
      <c r="B201" s="39"/>
      <c r="C201" s="40"/>
      <c r="D201" s="241" t="s">
        <v>193</v>
      </c>
      <c r="E201" s="40"/>
      <c r="F201" s="242" t="s">
        <v>1394</v>
      </c>
      <c r="G201" s="40"/>
      <c r="H201" s="40"/>
      <c r="I201" s="243"/>
      <c r="J201" s="40"/>
      <c r="K201" s="40"/>
      <c r="L201" s="44"/>
      <c r="M201" s="244"/>
      <c r="N201" s="24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193</v>
      </c>
      <c r="AU201" s="17" t="s">
        <v>88</v>
      </c>
    </row>
    <row r="202" s="2" customFormat="1" ht="24.15" customHeight="1">
      <c r="A202" s="38"/>
      <c r="B202" s="39"/>
      <c r="C202" s="257" t="s">
        <v>7</v>
      </c>
      <c r="D202" s="257" t="s">
        <v>211</v>
      </c>
      <c r="E202" s="258" t="s">
        <v>264</v>
      </c>
      <c r="F202" s="259" t="s">
        <v>1396</v>
      </c>
      <c r="G202" s="260" t="s">
        <v>207</v>
      </c>
      <c r="H202" s="261">
        <v>27</v>
      </c>
      <c r="I202" s="262"/>
      <c r="J202" s="263">
        <f>ROUND(I202*H202,2)</f>
        <v>0</v>
      </c>
      <c r="K202" s="264"/>
      <c r="L202" s="265"/>
      <c r="M202" s="266" t="s">
        <v>1</v>
      </c>
      <c r="N202" s="267" t="s">
        <v>44</v>
      </c>
      <c r="O202" s="91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9" t="s">
        <v>214</v>
      </c>
      <c r="AT202" s="239" t="s">
        <v>211</v>
      </c>
      <c r="AU202" s="239" t="s">
        <v>88</v>
      </c>
      <c r="AY202" s="17" t="s">
        <v>185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7" t="s">
        <v>86</v>
      </c>
      <c r="BK202" s="240">
        <f>ROUND(I202*H202,2)</f>
        <v>0</v>
      </c>
      <c r="BL202" s="17" t="s">
        <v>191</v>
      </c>
      <c r="BM202" s="239" t="s">
        <v>1397</v>
      </c>
    </row>
    <row r="203" s="2" customFormat="1">
      <c r="A203" s="38"/>
      <c r="B203" s="39"/>
      <c r="C203" s="40"/>
      <c r="D203" s="241" t="s">
        <v>193</v>
      </c>
      <c r="E203" s="40"/>
      <c r="F203" s="242" t="s">
        <v>1396</v>
      </c>
      <c r="G203" s="40"/>
      <c r="H203" s="40"/>
      <c r="I203" s="243"/>
      <c r="J203" s="40"/>
      <c r="K203" s="40"/>
      <c r="L203" s="44"/>
      <c r="M203" s="244"/>
      <c r="N203" s="24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193</v>
      </c>
      <c r="AU203" s="17" t="s">
        <v>88</v>
      </c>
    </row>
    <row r="204" s="13" customFormat="1">
      <c r="A204" s="13"/>
      <c r="B204" s="246"/>
      <c r="C204" s="247"/>
      <c r="D204" s="241" t="s">
        <v>194</v>
      </c>
      <c r="E204" s="248" t="s">
        <v>1</v>
      </c>
      <c r="F204" s="249" t="s">
        <v>1398</v>
      </c>
      <c r="G204" s="247"/>
      <c r="H204" s="250">
        <v>27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194</v>
      </c>
      <c r="AU204" s="256" t="s">
        <v>88</v>
      </c>
      <c r="AV204" s="13" t="s">
        <v>88</v>
      </c>
      <c r="AW204" s="13" t="s">
        <v>35</v>
      </c>
      <c r="AX204" s="13" t="s">
        <v>86</v>
      </c>
      <c r="AY204" s="256" t="s">
        <v>185</v>
      </c>
    </row>
    <row r="205" s="2" customFormat="1" ht="24.15" customHeight="1">
      <c r="A205" s="38"/>
      <c r="B205" s="39"/>
      <c r="C205" s="257" t="s">
        <v>297</v>
      </c>
      <c r="D205" s="257" t="s">
        <v>211</v>
      </c>
      <c r="E205" s="258" t="s">
        <v>292</v>
      </c>
      <c r="F205" s="259" t="s">
        <v>1399</v>
      </c>
      <c r="G205" s="260" t="s">
        <v>207</v>
      </c>
      <c r="H205" s="261">
        <v>6</v>
      </c>
      <c r="I205" s="262"/>
      <c r="J205" s="263">
        <f>ROUND(I205*H205,2)</f>
        <v>0</v>
      </c>
      <c r="K205" s="264"/>
      <c r="L205" s="265"/>
      <c r="M205" s="266" t="s">
        <v>1</v>
      </c>
      <c r="N205" s="267" t="s">
        <v>44</v>
      </c>
      <c r="O205" s="91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214</v>
      </c>
      <c r="AT205" s="239" t="s">
        <v>211</v>
      </c>
      <c r="AU205" s="239" t="s">
        <v>88</v>
      </c>
      <c r="AY205" s="17" t="s">
        <v>185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7" t="s">
        <v>86</v>
      </c>
      <c r="BK205" s="240">
        <f>ROUND(I205*H205,2)</f>
        <v>0</v>
      </c>
      <c r="BL205" s="17" t="s">
        <v>191</v>
      </c>
      <c r="BM205" s="239" t="s">
        <v>1400</v>
      </c>
    </row>
    <row r="206" s="2" customFormat="1">
      <c r="A206" s="38"/>
      <c r="B206" s="39"/>
      <c r="C206" s="40"/>
      <c r="D206" s="241" t="s">
        <v>193</v>
      </c>
      <c r="E206" s="40"/>
      <c r="F206" s="242" t="s">
        <v>1399</v>
      </c>
      <c r="G206" s="40"/>
      <c r="H206" s="40"/>
      <c r="I206" s="243"/>
      <c r="J206" s="40"/>
      <c r="K206" s="40"/>
      <c r="L206" s="44"/>
      <c r="M206" s="244"/>
      <c r="N206" s="24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193</v>
      </c>
      <c r="AU206" s="17" t="s">
        <v>88</v>
      </c>
    </row>
    <row r="207" s="2" customFormat="1" ht="21.75" customHeight="1">
      <c r="A207" s="38"/>
      <c r="B207" s="39"/>
      <c r="C207" s="227" t="s">
        <v>303</v>
      </c>
      <c r="D207" s="227" t="s">
        <v>187</v>
      </c>
      <c r="E207" s="228" t="s">
        <v>701</v>
      </c>
      <c r="F207" s="229" t="s">
        <v>1401</v>
      </c>
      <c r="G207" s="230" t="s">
        <v>311</v>
      </c>
      <c r="H207" s="231">
        <v>1</v>
      </c>
      <c r="I207" s="232"/>
      <c r="J207" s="233">
        <f>ROUND(I207*H207,2)</f>
        <v>0</v>
      </c>
      <c r="K207" s="234"/>
      <c r="L207" s="44"/>
      <c r="M207" s="235" t="s">
        <v>1</v>
      </c>
      <c r="N207" s="236" t="s">
        <v>44</v>
      </c>
      <c r="O207" s="91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9" t="s">
        <v>191</v>
      </c>
      <c r="AT207" s="239" t="s">
        <v>187</v>
      </c>
      <c r="AU207" s="239" t="s">
        <v>88</v>
      </c>
      <c r="AY207" s="17" t="s">
        <v>185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7" t="s">
        <v>86</v>
      </c>
      <c r="BK207" s="240">
        <f>ROUND(I207*H207,2)</f>
        <v>0</v>
      </c>
      <c r="BL207" s="17" t="s">
        <v>191</v>
      </c>
      <c r="BM207" s="239" t="s">
        <v>1402</v>
      </c>
    </row>
    <row r="208" s="2" customFormat="1">
      <c r="A208" s="38"/>
      <c r="B208" s="39"/>
      <c r="C208" s="40"/>
      <c r="D208" s="241" t="s">
        <v>193</v>
      </c>
      <c r="E208" s="40"/>
      <c r="F208" s="242" t="s">
        <v>1401</v>
      </c>
      <c r="G208" s="40"/>
      <c r="H208" s="40"/>
      <c r="I208" s="243"/>
      <c r="J208" s="40"/>
      <c r="K208" s="40"/>
      <c r="L208" s="44"/>
      <c r="M208" s="244"/>
      <c r="N208" s="24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193</v>
      </c>
      <c r="AU208" s="17" t="s">
        <v>88</v>
      </c>
    </row>
    <row r="209" s="12" customFormat="1" ht="22.8" customHeight="1">
      <c r="A209" s="12"/>
      <c r="B209" s="211"/>
      <c r="C209" s="212"/>
      <c r="D209" s="213" t="s">
        <v>78</v>
      </c>
      <c r="E209" s="225" t="s">
        <v>210</v>
      </c>
      <c r="F209" s="225" t="s">
        <v>1048</v>
      </c>
      <c r="G209" s="212"/>
      <c r="H209" s="212"/>
      <c r="I209" s="215"/>
      <c r="J209" s="226">
        <f>BK209</f>
        <v>0</v>
      </c>
      <c r="K209" s="212"/>
      <c r="L209" s="217"/>
      <c r="M209" s="218"/>
      <c r="N209" s="219"/>
      <c r="O209" s="219"/>
      <c r="P209" s="220">
        <f>SUM(P210:P214)</f>
        <v>0</v>
      </c>
      <c r="Q209" s="219"/>
      <c r="R209" s="220">
        <f>SUM(R210:R214)</f>
        <v>0</v>
      </c>
      <c r="S209" s="219"/>
      <c r="T209" s="221">
        <f>SUM(T210:T214)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2" t="s">
        <v>86</v>
      </c>
      <c r="AT209" s="223" t="s">
        <v>78</v>
      </c>
      <c r="AU209" s="223" t="s">
        <v>86</v>
      </c>
      <c r="AY209" s="222" t="s">
        <v>185</v>
      </c>
      <c r="BK209" s="224">
        <f>SUM(BK210:BK214)</f>
        <v>0</v>
      </c>
    </row>
    <row r="210" s="2" customFormat="1" ht="33" customHeight="1">
      <c r="A210" s="38"/>
      <c r="B210" s="39"/>
      <c r="C210" s="227" t="s">
        <v>308</v>
      </c>
      <c r="D210" s="227" t="s">
        <v>187</v>
      </c>
      <c r="E210" s="228" t="s">
        <v>1403</v>
      </c>
      <c r="F210" s="229" t="s">
        <v>1404</v>
      </c>
      <c r="G210" s="230" t="s">
        <v>279</v>
      </c>
      <c r="H210" s="231">
        <v>0.22500000000000001</v>
      </c>
      <c r="I210" s="232"/>
      <c r="J210" s="233">
        <f>ROUND(I210*H210,2)</f>
        <v>0</v>
      </c>
      <c r="K210" s="234"/>
      <c r="L210" s="44"/>
      <c r="M210" s="235" t="s">
        <v>1</v>
      </c>
      <c r="N210" s="236" t="s">
        <v>44</v>
      </c>
      <c r="O210" s="91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9" t="s">
        <v>191</v>
      </c>
      <c r="AT210" s="239" t="s">
        <v>187</v>
      </c>
      <c r="AU210" s="239" t="s">
        <v>88</v>
      </c>
      <c r="AY210" s="17" t="s">
        <v>185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7" t="s">
        <v>86</v>
      </c>
      <c r="BK210" s="240">
        <f>ROUND(I210*H210,2)</f>
        <v>0</v>
      </c>
      <c r="BL210" s="17" t="s">
        <v>191</v>
      </c>
      <c r="BM210" s="239" t="s">
        <v>1405</v>
      </c>
    </row>
    <row r="211" s="2" customFormat="1">
      <c r="A211" s="38"/>
      <c r="B211" s="39"/>
      <c r="C211" s="40"/>
      <c r="D211" s="241" t="s">
        <v>193</v>
      </c>
      <c r="E211" s="40"/>
      <c r="F211" s="242" t="s">
        <v>1404</v>
      </c>
      <c r="G211" s="40"/>
      <c r="H211" s="40"/>
      <c r="I211" s="243"/>
      <c r="J211" s="40"/>
      <c r="K211" s="40"/>
      <c r="L211" s="44"/>
      <c r="M211" s="244"/>
      <c r="N211" s="24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193</v>
      </c>
      <c r="AU211" s="17" t="s">
        <v>88</v>
      </c>
    </row>
    <row r="212" s="13" customFormat="1">
      <c r="A212" s="13"/>
      <c r="B212" s="246"/>
      <c r="C212" s="247"/>
      <c r="D212" s="241" t="s">
        <v>194</v>
      </c>
      <c r="E212" s="248" t="s">
        <v>1</v>
      </c>
      <c r="F212" s="249" t="s">
        <v>1406</v>
      </c>
      <c r="G212" s="247"/>
      <c r="H212" s="250">
        <v>0.22500000000000001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6" t="s">
        <v>194</v>
      </c>
      <c r="AU212" s="256" t="s">
        <v>88</v>
      </c>
      <c r="AV212" s="13" t="s">
        <v>88</v>
      </c>
      <c r="AW212" s="13" t="s">
        <v>35</v>
      </c>
      <c r="AX212" s="13" t="s">
        <v>86</v>
      </c>
      <c r="AY212" s="256" t="s">
        <v>185</v>
      </c>
    </row>
    <row r="213" s="2" customFormat="1" ht="33" customHeight="1">
      <c r="A213" s="38"/>
      <c r="B213" s="39"/>
      <c r="C213" s="227" t="s">
        <v>313</v>
      </c>
      <c r="D213" s="227" t="s">
        <v>187</v>
      </c>
      <c r="E213" s="228" t="s">
        <v>704</v>
      </c>
      <c r="F213" s="229" t="s">
        <v>1407</v>
      </c>
      <c r="G213" s="230" t="s">
        <v>207</v>
      </c>
      <c r="H213" s="231">
        <v>2</v>
      </c>
      <c r="I213" s="232"/>
      <c r="J213" s="233">
        <f>ROUND(I213*H213,2)</f>
        <v>0</v>
      </c>
      <c r="K213" s="234"/>
      <c r="L213" s="44"/>
      <c r="M213" s="235" t="s">
        <v>1</v>
      </c>
      <c r="N213" s="236" t="s">
        <v>44</v>
      </c>
      <c r="O213" s="91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9" t="s">
        <v>191</v>
      </c>
      <c r="AT213" s="239" t="s">
        <v>187</v>
      </c>
      <c r="AU213" s="239" t="s">
        <v>88</v>
      </c>
      <c r="AY213" s="17" t="s">
        <v>185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7" t="s">
        <v>86</v>
      </c>
      <c r="BK213" s="240">
        <f>ROUND(I213*H213,2)</f>
        <v>0</v>
      </c>
      <c r="BL213" s="17" t="s">
        <v>191</v>
      </c>
      <c r="BM213" s="239" t="s">
        <v>1408</v>
      </c>
    </row>
    <row r="214" s="2" customFormat="1">
      <c r="A214" s="38"/>
      <c r="B214" s="39"/>
      <c r="C214" s="40"/>
      <c r="D214" s="241" t="s">
        <v>193</v>
      </c>
      <c r="E214" s="40"/>
      <c r="F214" s="242" t="s">
        <v>1407</v>
      </c>
      <c r="G214" s="40"/>
      <c r="H214" s="40"/>
      <c r="I214" s="243"/>
      <c r="J214" s="40"/>
      <c r="K214" s="40"/>
      <c r="L214" s="44"/>
      <c r="M214" s="244"/>
      <c r="N214" s="24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193</v>
      </c>
      <c r="AU214" s="17" t="s">
        <v>88</v>
      </c>
    </row>
    <row r="215" s="12" customFormat="1" ht="25.92" customHeight="1">
      <c r="A215" s="12"/>
      <c r="B215" s="211"/>
      <c r="C215" s="212"/>
      <c r="D215" s="213" t="s">
        <v>78</v>
      </c>
      <c r="E215" s="214" t="s">
        <v>685</v>
      </c>
      <c r="F215" s="214" t="s">
        <v>686</v>
      </c>
      <c r="G215" s="212"/>
      <c r="H215" s="212"/>
      <c r="I215" s="215"/>
      <c r="J215" s="216">
        <f>BK215</f>
        <v>0</v>
      </c>
      <c r="K215" s="212"/>
      <c r="L215" s="217"/>
      <c r="M215" s="218"/>
      <c r="N215" s="219"/>
      <c r="O215" s="219"/>
      <c r="P215" s="220">
        <f>P216</f>
        <v>0</v>
      </c>
      <c r="Q215" s="219"/>
      <c r="R215" s="220">
        <f>R216</f>
        <v>0.056714999999999995</v>
      </c>
      <c r="S215" s="219"/>
      <c r="T215" s="221">
        <f>T216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2" t="s">
        <v>88</v>
      </c>
      <c r="AT215" s="223" t="s">
        <v>78</v>
      </c>
      <c r="AU215" s="223" t="s">
        <v>79</v>
      </c>
      <c r="AY215" s="222" t="s">
        <v>185</v>
      </c>
      <c r="BK215" s="224">
        <f>BK216</f>
        <v>0</v>
      </c>
    </row>
    <row r="216" s="12" customFormat="1" ht="22.8" customHeight="1">
      <c r="A216" s="12"/>
      <c r="B216" s="211"/>
      <c r="C216" s="212"/>
      <c r="D216" s="213" t="s">
        <v>78</v>
      </c>
      <c r="E216" s="225" t="s">
        <v>1409</v>
      </c>
      <c r="F216" s="225" t="s">
        <v>1410</v>
      </c>
      <c r="G216" s="212"/>
      <c r="H216" s="212"/>
      <c r="I216" s="215"/>
      <c r="J216" s="226">
        <f>BK216</f>
        <v>0</v>
      </c>
      <c r="K216" s="212"/>
      <c r="L216" s="217"/>
      <c r="M216" s="218"/>
      <c r="N216" s="219"/>
      <c r="O216" s="219"/>
      <c r="P216" s="220">
        <f>SUM(P217:P222)</f>
        <v>0</v>
      </c>
      <c r="Q216" s="219"/>
      <c r="R216" s="220">
        <f>SUM(R217:R222)</f>
        <v>0.056714999999999995</v>
      </c>
      <c r="S216" s="219"/>
      <c r="T216" s="221">
        <f>SUM(T217:T222)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2" t="s">
        <v>88</v>
      </c>
      <c r="AT216" s="223" t="s">
        <v>78</v>
      </c>
      <c r="AU216" s="223" t="s">
        <v>86</v>
      </c>
      <c r="AY216" s="222" t="s">
        <v>185</v>
      </c>
      <c r="BK216" s="224">
        <f>SUM(BK217:BK222)</f>
        <v>0</v>
      </c>
    </row>
    <row r="217" s="2" customFormat="1" ht="24.15" customHeight="1">
      <c r="A217" s="38"/>
      <c r="B217" s="39"/>
      <c r="C217" s="227" t="s">
        <v>317</v>
      </c>
      <c r="D217" s="227" t="s">
        <v>187</v>
      </c>
      <c r="E217" s="228" t="s">
        <v>1411</v>
      </c>
      <c r="F217" s="229" t="s">
        <v>1412</v>
      </c>
      <c r="G217" s="230" t="s">
        <v>279</v>
      </c>
      <c r="H217" s="231">
        <v>136.23599999999999</v>
      </c>
      <c r="I217" s="232"/>
      <c r="J217" s="233">
        <f>ROUND(I217*H217,2)</f>
        <v>0</v>
      </c>
      <c r="K217" s="234"/>
      <c r="L217" s="44"/>
      <c r="M217" s="235" t="s">
        <v>1</v>
      </c>
      <c r="N217" s="236" t="s">
        <v>44</v>
      </c>
      <c r="O217" s="91"/>
      <c r="P217" s="237">
        <f>O217*H217</f>
        <v>0</v>
      </c>
      <c r="Q217" s="237">
        <v>5.0000000000000002E-05</v>
      </c>
      <c r="R217" s="237">
        <f>Q217*H217</f>
        <v>0.0068117999999999998</v>
      </c>
      <c r="S217" s="237">
        <v>0</v>
      </c>
      <c r="T217" s="23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9" t="s">
        <v>268</v>
      </c>
      <c r="AT217" s="239" t="s">
        <v>187</v>
      </c>
      <c r="AU217" s="239" t="s">
        <v>88</v>
      </c>
      <c r="AY217" s="17" t="s">
        <v>185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7" t="s">
        <v>86</v>
      </c>
      <c r="BK217" s="240">
        <f>ROUND(I217*H217,2)</f>
        <v>0</v>
      </c>
      <c r="BL217" s="17" t="s">
        <v>268</v>
      </c>
      <c r="BM217" s="239" t="s">
        <v>1413</v>
      </c>
    </row>
    <row r="218" s="2" customFormat="1">
      <c r="A218" s="38"/>
      <c r="B218" s="39"/>
      <c r="C218" s="40"/>
      <c r="D218" s="241" t="s">
        <v>193</v>
      </c>
      <c r="E218" s="40"/>
      <c r="F218" s="242" t="s">
        <v>1412</v>
      </c>
      <c r="G218" s="40"/>
      <c r="H218" s="40"/>
      <c r="I218" s="243"/>
      <c r="J218" s="40"/>
      <c r="K218" s="40"/>
      <c r="L218" s="44"/>
      <c r="M218" s="244"/>
      <c r="N218" s="24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193</v>
      </c>
      <c r="AU218" s="17" t="s">
        <v>88</v>
      </c>
    </row>
    <row r="219" s="13" customFormat="1">
      <c r="A219" s="13"/>
      <c r="B219" s="246"/>
      <c r="C219" s="247"/>
      <c r="D219" s="241" t="s">
        <v>194</v>
      </c>
      <c r="E219" s="248" t="s">
        <v>1</v>
      </c>
      <c r="F219" s="249" t="s">
        <v>1414</v>
      </c>
      <c r="G219" s="247"/>
      <c r="H219" s="250">
        <v>136.23599999999999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6" t="s">
        <v>194</v>
      </c>
      <c r="AU219" s="256" t="s">
        <v>88</v>
      </c>
      <c r="AV219" s="13" t="s">
        <v>88</v>
      </c>
      <c r="AW219" s="13" t="s">
        <v>35</v>
      </c>
      <c r="AX219" s="13" t="s">
        <v>86</v>
      </c>
      <c r="AY219" s="256" t="s">
        <v>185</v>
      </c>
    </row>
    <row r="220" s="2" customFormat="1" ht="24.15" customHeight="1">
      <c r="A220" s="38"/>
      <c r="B220" s="39"/>
      <c r="C220" s="257" t="s">
        <v>325</v>
      </c>
      <c r="D220" s="257" t="s">
        <v>211</v>
      </c>
      <c r="E220" s="258" t="s">
        <v>1415</v>
      </c>
      <c r="F220" s="259" t="s">
        <v>1416</v>
      </c>
      <c r="G220" s="260" t="s">
        <v>279</v>
      </c>
      <c r="H220" s="261">
        <v>166.34399999999999</v>
      </c>
      <c r="I220" s="262"/>
      <c r="J220" s="263">
        <f>ROUND(I220*H220,2)</f>
        <v>0</v>
      </c>
      <c r="K220" s="264"/>
      <c r="L220" s="265"/>
      <c r="M220" s="266" t="s">
        <v>1</v>
      </c>
      <c r="N220" s="267" t="s">
        <v>44</v>
      </c>
      <c r="O220" s="91"/>
      <c r="P220" s="237">
        <f>O220*H220</f>
        <v>0</v>
      </c>
      <c r="Q220" s="237">
        <v>0.00029999999999999997</v>
      </c>
      <c r="R220" s="237">
        <f>Q220*H220</f>
        <v>0.049903199999999995</v>
      </c>
      <c r="S220" s="237">
        <v>0</v>
      </c>
      <c r="T220" s="23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9" t="s">
        <v>349</v>
      </c>
      <c r="AT220" s="239" t="s">
        <v>211</v>
      </c>
      <c r="AU220" s="239" t="s">
        <v>88</v>
      </c>
      <c r="AY220" s="17" t="s">
        <v>185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7" t="s">
        <v>86</v>
      </c>
      <c r="BK220" s="240">
        <f>ROUND(I220*H220,2)</f>
        <v>0</v>
      </c>
      <c r="BL220" s="17" t="s">
        <v>268</v>
      </c>
      <c r="BM220" s="239" t="s">
        <v>1417</v>
      </c>
    </row>
    <row r="221" s="2" customFormat="1">
      <c r="A221" s="38"/>
      <c r="B221" s="39"/>
      <c r="C221" s="40"/>
      <c r="D221" s="241" t="s">
        <v>193</v>
      </c>
      <c r="E221" s="40"/>
      <c r="F221" s="242" t="s">
        <v>1416</v>
      </c>
      <c r="G221" s="40"/>
      <c r="H221" s="40"/>
      <c r="I221" s="243"/>
      <c r="J221" s="40"/>
      <c r="K221" s="40"/>
      <c r="L221" s="44"/>
      <c r="M221" s="244"/>
      <c r="N221" s="24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193</v>
      </c>
      <c r="AU221" s="17" t="s">
        <v>88</v>
      </c>
    </row>
    <row r="222" s="13" customFormat="1">
      <c r="A222" s="13"/>
      <c r="B222" s="246"/>
      <c r="C222" s="247"/>
      <c r="D222" s="241" t="s">
        <v>194</v>
      </c>
      <c r="E222" s="248" t="s">
        <v>1</v>
      </c>
      <c r="F222" s="249" t="s">
        <v>1418</v>
      </c>
      <c r="G222" s="247"/>
      <c r="H222" s="250">
        <v>166.34399999999999</v>
      </c>
      <c r="I222" s="251"/>
      <c r="J222" s="247"/>
      <c r="K222" s="247"/>
      <c r="L222" s="252"/>
      <c r="M222" s="286"/>
      <c r="N222" s="287"/>
      <c r="O222" s="287"/>
      <c r="P222" s="287"/>
      <c r="Q222" s="287"/>
      <c r="R222" s="287"/>
      <c r="S222" s="287"/>
      <c r="T222" s="28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6" t="s">
        <v>194</v>
      </c>
      <c r="AU222" s="256" t="s">
        <v>88</v>
      </c>
      <c r="AV222" s="13" t="s">
        <v>88</v>
      </c>
      <c r="AW222" s="13" t="s">
        <v>35</v>
      </c>
      <c r="AX222" s="13" t="s">
        <v>86</v>
      </c>
      <c r="AY222" s="256" t="s">
        <v>185</v>
      </c>
    </row>
    <row r="223" s="2" customFormat="1" ht="6.96" customHeight="1">
      <c r="A223" s="38"/>
      <c r="B223" s="66"/>
      <c r="C223" s="67"/>
      <c r="D223" s="67"/>
      <c r="E223" s="67"/>
      <c r="F223" s="67"/>
      <c r="G223" s="67"/>
      <c r="H223" s="67"/>
      <c r="I223" s="67"/>
      <c r="J223" s="67"/>
      <c r="K223" s="67"/>
      <c r="L223" s="44"/>
      <c r="M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</row>
  </sheetData>
  <sheetProtection sheet="1" autoFilter="0" formatColumns="0" formatRows="0" objects="1" scenarios="1" spinCount="100000" saltValue="Mg0B9/hd5yzrvh+EkdGvLu/ukfwePBVwuWsvcKwLfN5BIqBNWHFN5x1idkq4vOPZ/InMkZq3NQIQQaGyXvImVA==" hashValue="e/Aqv8MoxjZz4kiTkmYokXdGKLpCA6CjKxqUcDtKwTiLGW5Jmz5xw56XCcPPXi9Qw6rKBVjbgCq98EDw1BUj8A==" algorithmName="SHA-512" password="CC35"/>
  <autoFilter ref="C127:K22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134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1419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1420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ROUND((SUM(BE122:BE214)),  2)</f>
        <v>0</v>
      </c>
      <c r="G35" s="38"/>
      <c r="H35" s="38"/>
      <c r="I35" s="164">
        <v>0.20999999999999999</v>
      </c>
      <c r="J35" s="163">
        <f>ROUND(((SUM(BE122:BE214))*I35),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ROUND((SUM(BF122:BF214)),  2)</f>
        <v>0</v>
      </c>
      <c r="G36" s="38"/>
      <c r="H36" s="38"/>
      <c r="I36" s="164">
        <v>0.12</v>
      </c>
      <c r="J36" s="163">
        <f>ROUND(((SUM(BF122:BF214))*I36),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ROUND((SUM(BG122:BG214)),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ROUND((SUM(BH122:BH214)),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ROUND((SUM(BI122:BI214)),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1419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05.01 - Příprava pro veřejné osvětlení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1421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1422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170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3" t="str">
        <f>E7</f>
        <v>Rekonstrukce Schillerových sadů v Chebu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157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1419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159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05.01 - Příprava pro veřejné osvětlení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Cheb</v>
      </c>
      <c r="G116" s="40"/>
      <c r="H116" s="40"/>
      <c r="I116" s="32" t="s">
        <v>22</v>
      </c>
      <c r="J116" s="79" t="str">
        <f>IF(J14="","",J14)</f>
        <v>2. 9. 2025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>Město Cheb</v>
      </c>
      <c r="G118" s="40"/>
      <c r="H118" s="40"/>
      <c r="I118" s="32" t="s">
        <v>32</v>
      </c>
      <c r="J118" s="36" t="str">
        <f>E23</f>
        <v>Ateliér Prinz,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30</v>
      </c>
      <c r="D119" s="40"/>
      <c r="E119" s="40"/>
      <c r="F119" s="27" t="str">
        <f>IF(E20="","",E20)</f>
        <v>Vyplň údaj</v>
      </c>
      <c r="G119" s="40"/>
      <c r="H119" s="40"/>
      <c r="I119" s="32" t="s">
        <v>36</v>
      </c>
      <c r="J119" s="36" t="str">
        <f>E26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171</v>
      </c>
      <c r="D121" s="202" t="s">
        <v>64</v>
      </c>
      <c r="E121" s="202" t="s">
        <v>60</v>
      </c>
      <c r="F121" s="202" t="s">
        <v>61</v>
      </c>
      <c r="G121" s="202" t="s">
        <v>172</v>
      </c>
      <c r="H121" s="202" t="s">
        <v>173</v>
      </c>
      <c r="I121" s="202" t="s">
        <v>174</v>
      </c>
      <c r="J121" s="203" t="s">
        <v>163</v>
      </c>
      <c r="K121" s="204" t="s">
        <v>175</v>
      </c>
      <c r="L121" s="205"/>
      <c r="M121" s="100" t="s">
        <v>1</v>
      </c>
      <c r="N121" s="101" t="s">
        <v>43</v>
      </c>
      <c r="O121" s="101" t="s">
        <v>176</v>
      </c>
      <c r="P121" s="101" t="s">
        <v>177</v>
      </c>
      <c r="Q121" s="101" t="s">
        <v>178</v>
      </c>
      <c r="R121" s="101" t="s">
        <v>179</v>
      </c>
      <c r="S121" s="101" t="s">
        <v>180</v>
      </c>
      <c r="T121" s="102" t="s">
        <v>181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182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78</v>
      </c>
      <c r="AU122" s="17" t="s">
        <v>165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78</v>
      </c>
      <c r="E123" s="214" t="s">
        <v>1423</v>
      </c>
      <c r="F123" s="214" t="s">
        <v>1424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86</v>
      </c>
      <c r="AT123" s="223" t="s">
        <v>78</v>
      </c>
      <c r="AU123" s="223" t="s">
        <v>79</v>
      </c>
      <c r="AY123" s="222" t="s">
        <v>185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78</v>
      </c>
      <c r="E124" s="225" t="s">
        <v>1425</v>
      </c>
      <c r="F124" s="225" t="s">
        <v>1426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SUM(P125:P214)</f>
        <v>0</v>
      </c>
      <c r="Q124" s="219"/>
      <c r="R124" s="220">
        <f>SUM(R125:R214)</f>
        <v>0</v>
      </c>
      <c r="S124" s="219"/>
      <c r="T124" s="221">
        <f>SUM(T125:T214)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191</v>
      </c>
      <c r="AT124" s="223" t="s">
        <v>78</v>
      </c>
      <c r="AU124" s="223" t="s">
        <v>86</v>
      </c>
      <c r="AY124" s="222" t="s">
        <v>185</v>
      </c>
      <c r="BK124" s="224">
        <f>SUM(BK125:BK214)</f>
        <v>0</v>
      </c>
    </row>
    <row r="125" s="2" customFormat="1" ht="16.5" customHeight="1">
      <c r="A125" s="38"/>
      <c r="B125" s="39"/>
      <c r="C125" s="257" t="s">
        <v>86</v>
      </c>
      <c r="D125" s="257" t="s">
        <v>211</v>
      </c>
      <c r="E125" s="258" t="s">
        <v>86</v>
      </c>
      <c r="F125" s="259" t="s">
        <v>1427</v>
      </c>
      <c r="G125" s="260" t="s">
        <v>259</v>
      </c>
      <c r="H125" s="261">
        <v>622</v>
      </c>
      <c r="I125" s="262"/>
      <c r="J125" s="263">
        <f>ROUND(I125*H125,2)</f>
        <v>0</v>
      </c>
      <c r="K125" s="264"/>
      <c r="L125" s="265"/>
      <c r="M125" s="266" t="s">
        <v>1</v>
      </c>
      <c r="N125" s="267" t="s">
        <v>44</v>
      </c>
      <c r="O125" s="91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1428</v>
      </c>
      <c r="AT125" s="239" t="s">
        <v>211</v>
      </c>
      <c r="AU125" s="239" t="s">
        <v>88</v>
      </c>
      <c r="AY125" s="17" t="s">
        <v>185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86</v>
      </c>
      <c r="BK125" s="240">
        <f>ROUND(I125*H125,2)</f>
        <v>0</v>
      </c>
      <c r="BL125" s="17" t="s">
        <v>1428</v>
      </c>
      <c r="BM125" s="239" t="s">
        <v>1429</v>
      </c>
    </row>
    <row r="126" s="2" customFormat="1">
      <c r="A126" s="38"/>
      <c r="B126" s="39"/>
      <c r="C126" s="40"/>
      <c r="D126" s="241" t="s">
        <v>193</v>
      </c>
      <c r="E126" s="40"/>
      <c r="F126" s="242" t="s">
        <v>1427</v>
      </c>
      <c r="G126" s="40"/>
      <c r="H126" s="40"/>
      <c r="I126" s="243"/>
      <c r="J126" s="40"/>
      <c r="K126" s="40"/>
      <c r="L126" s="44"/>
      <c r="M126" s="244"/>
      <c r="N126" s="24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193</v>
      </c>
      <c r="AU126" s="17" t="s">
        <v>88</v>
      </c>
    </row>
    <row r="127" s="2" customFormat="1" ht="16.5" customHeight="1">
      <c r="A127" s="38"/>
      <c r="B127" s="39"/>
      <c r="C127" s="257" t="s">
        <v>88</v>
      </c>
      <c r="D127" s="257" t="s">
        <v>211</v>
      </c>
      <c r="E127" s="258" t="s">
        <v>88</v>
      </c>
      <c r="F127" s="259" t="s">
        <v>1430</v>
      </c>
      <c r="G127" s="260" t="s">
        <v>259</v>
      </c>
      <c r="H127" s="261">
        <v>57</v>
      </c>
      <c r="I127" s="262"/>
      <c r="J127" s="263">
        <f>ROUND(I127*H127,2)</f>
        <v>0</v>
      </c>
      <c r="K127" s="264"/>
      <c r="L127" s="265"/>
      <c r="M127" s="266" t="s">
        <v>1</v>
      </c>
      <c r="N127" s="267" t="s">
        <v>44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1428</v>
      </c>
      <c r="AT127" s="239" t="s">
        <v>211</v>
      </c>
      <c r="AU127" s="239" t="s">
        <v>88</v>
      </c>
      <c r="AY127" s="17" t="s">
        <v>185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86</v>
      </c>
      <c r="BK127" s="240">
        <f>ROUND(I127*H127,2)</f>
        <v>0</v>
      </c>
      <c r="BL127" s="17" t="s">
        <v>1428</v>
      </c>
      <c r="BM127" s="239" t="s">
        <v>1431</v>
      </c>
    </row>
    <row r="128" s="2" customFormat="1">
      <c r="A128" s="38"/>
      <c r="B128" s="39"/>
      <c r="C128" s="40"/>
      <c r="D128" s="241" t="s">
        <v>193</v>
      </c>
      <c r="E128" s="40"/>
      <c r="F128" s="242" t="s">
        <v>1430</v>
      </c>
      <c r="G128" s="40"/>
      <c r="H128" s="40"/>
      <c r="I128" s="243"/>
      <c r="J128" s="40"/>
      <c r="K128" s="40"/>
      <c r="L128" s="44"/>
      <c r="M128" s="244"/>
      <c r="N128" s="24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193</v>
      </c>
      <c r="AU128" s="17" t="s">
        <v>88</v>
      </c>
    </row>
    <row r="129" s="2" customFormat="1" ht="16.5" customHeight="1">
      <c r="A129" s="38"/>
      <c r="B129" s="39"/>
      <c r="C129" s="257" t="s">
        <v>201</v>
      </c>
      <c r="D129" s="257" t="s">
        <v>211</v>
      </c>
      <c r="E129" s="258" t="s">
        <v>201</v>
      </c>
      <c r="F129" s="259" t="s">
        <v>1432</v>
      </c>
      <c r="G129" s="260" t="s">
        <v>259</v>
      </c>
      <c r="H129" s="261">
        <v>679</v>
      </c>
      <c r="I129" s="262"/>
      <c r="J129" s="263">
        <f>ROUND(I129*H129,2)</f>
        <v>0</v>
      </c>
      <c r="K129" s="264"/>
      <c r="L129" s="265"/>
      <c r="M129" s="266" t="s">
        <v>1</v>
      </c>
      <c r="N129" s="267" t="s">
        <v>44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1428</v>
      </c>
      <c r="AT129" s="239" t="s">
        <v>211</v>
      </c>
      <c r="AU129" s="239" t="s">
        <v>88</v>
      </c>
      <c r="AY129" s="17" t="s">
        <v>185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86</v>
      </c>
      <c r="BK129" s="240">
        <f>ROUND(I129*H129,2)</f>
        <v>0</v>
      </c>
      <c r="BL129" s="17" t="s">
        <v>1428</v>
      </c>
      <c r="BM129" s="239" t="s">
        <v>1433</v>
      </c>
    </row>
    <row r="130" s="2" customFormat="1">
      <c r="A130" s="38"/>
      <c r="B130" s="39"/>
      <c r="C130" s="40"/>
      <c r="D130" s="241" t="s">
        <v>193</v>
      </c>
      <c r="E130" s="40"/>
      <c r="F130" s="242" t="s">
        <v>1432</v>
      </c>
      <c r="G130" s="40"/>
      <c r="H130" s="40"/>
      <c r="I130" s="243"/>
      <c r="J130" s="40"/>
      <c r="K130" s="40"/>
      <c r="L130" s="44"/>
      <c r="M130" s="244"/>
      <c r="N130" s="24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193</v>
      </c>
      <c r="AU130" s="17" t="s">
        <v>88</v>
      </c>
    </row>
    <row r="131" s="2" customFormat="1" ht="16.5" customHeight="1">
      <c r="A131" s="38"/>
      <c r="B131" s="39"/>
      <c r="C131" s="257" t="s">
        <v>191</v>
      </c>
      <c r="D131" s="257" t="s">
        <v>211</v>
      </c>
      <c r="E131" s="258" t="s">
        <v>191</v>
      </c>
      <c r="F131" s="259" t="s">
        <v>1434</v>
      </c>
      <c r="G131" s="260" t="s">
        <v>1104</v>
      </c>
      <c r="H131" s="261">
        <v>78</v>
      </c>
      <c r="I131" s="262"/>
      <c r="J131" s="263">
        <f>ROUND(I131*H131,2)</f>
        <v>0</v>
      </c>
      <c r="K131" s="264"/>
      <c r="L131" s="265"/>
      <c r="M131" s="266" t="s">
        <v>1</v>
      </c>
      <c r="N131" s="267" t="s">
        <v>44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1428</v>
      </c>
      <c r="AT131" s="239" t="s">
        <v>211</v>
      </c>
      <c r="AU131" s="239" t="s">
        <v>88</v>
      </c>
      <c r="AY131" s="17" t="s">
        <v>185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86</v>
      </c>
      <c r="BK131" s="240">
        <f>ROUND(I131*H131,2)</f>
        <v>0</v>
      </c>
      <c r="BL131" s="17" t="s">
        <v>1428</v>
      </c>
      <c r="BM131" s="239" t="s">
        <v>1435</v>
      </c>
    </row>
    <row r="132" s="2" customFormat="1">
      <c r="A132" s="38"/>
      <c r="B132" s="39"/>
      <c r="C132" s="40"/>
      <c r="D132" s="241" t="s">
        <v>193</v>
      </c>
      <c r="E132" s="40"/>
      <c r="F132" s="242" t="s">
        <v>1434</v>
      </c>
      <c r="G132" s="40"/>
      <c r="H132" s="40"/>
      <c r="I132" s="243"/>
      <c r="J132" s="40"/>
      <c r="K132" s="40"/>
      <c r="L132" s="44"/>
      <c r="M132" s="244"/>
      <c r="N132" s="24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193</v>
      </c>
      <c r="AU132" s="17" t="s">
        <v>88</v>
      </c>
    </row>
    <row r="133" s="2" customFormat="1" ht="16.5" customHeight="1">
      <c r="A133" s="38"/>
      <c r="B133" s="39"/>
      <c r="C133" s="257" t="s">
        <v>210</v>
      </c>
      <c r="D133" s="257" t="s">
        <v>211</v>
      </c>
      <c r="E133" s="258" t="s">
        <v>210</v>
      </c>
      <c r="F133" s="259" t="s">
        <v>1436</v>
      </c>
      <c r="G133" s="260" t="s">
        <v>259</v>
      </c>
      <c r="H133" s="261">
        <v>28</v>
      </c>
      <c r="I133" s="262"/>
      <c r="J133" s="263">
        <f>ROUND(I133*H133,2)</f>
        <v>0</v>
      </c>
      <c r="K133" s="264"/>
      <c r="L133" s="265"/>
      <c r="M133" s="266" t="s">
        <v>1</v>
      </c>
      <c r="N133" s="267" t="s">
        <v>44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1428</v>
      </c>
      <c r="AT133" s="239" t="s">
        <v>211</v>
      </c>
      <c r="AU133" s="239" t="s">
        <v>88</v>
      </c>
      <c r="AY133" s="17" t="s">
        <v>185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1428</v>
      </c>
      <c r="BM133" s="239" t="s">
        <v>1437</v>
      </c>
    </row>
    <row r="134" s="2" customFormat="1">
      <c r="A134" s="38"/>
      <c r="B134" s="39"/>
      <c r="C134" s="40"/>
      <c r="D134" s="241" t="s">
        <v>193</v>
      </c>
      <c r="E134" s="40"/>
      <c r="F134" s="242" t="s">
        <v>1438</v>
      </c>
      <c r="G134" s="40"/>
      <c r="H134" s="40"/>
      <c r="I134" s="243"/>
      <c r="J134" s="40"/>
      <c r="K134" s="40"/>
      <c r="L134" s="44"/>
      <c r="M134" s="244"/>
      <c r="N134" s="24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193</v>
      </c>
      <c r="AU134" s="17" t="s">
        <v>88</v>
      </c>
    </row>
    <row r="135" s="2" customFormat="1" ht="16.5" customHeight="1">
      <c r="A135" s="38"/>
      <c r="B135" s="39"/>
      <c r="C135" s="257" t="s">
        <v>219</v>
      </c>
      <c r="D135" s="257" t="s">
        <v>211</v>
      </c>
      <c r="E135" s="258" t="s">
        <v>219</v>
      </c>
      <c r="F135" s="259" t="s">
        <v>1439</v>
      </c>
      <c r="G135" s="260" t="s">
        <v>1104</v>
      </c>
      <c r="H135" s="261">
        <v>28</v>
      </c>
      <c r="I135" s="262"/>
      <c r="J135" s="263">
        <f>ROUND(I135*H135,2)</f>
        <v>0</v>
      </c>
      <c r="K135" s="264"/>
      <c r="L135" s="265"/>
      <c r="M135" s="266" t="s">
        <v>1</v>
      </c>
      <c r="N135" s="267" t="s">
        <v>44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1428</v>
      </c>
      <c r="AT135" s="239" t="s">
        <v>211</v>
      </c>
      <c r="AU135" s="239" t="s">
        <v>88</v>
      </c>
      <c r="AY135" s="17" t="s">
        <v>185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1428</v>
      </c>
      <c r="BM135" s="239" t="s">
        <v>1440</v>
      </c>
    </row>
    <row r="136" s="2" customFormat="1">
      <c r="A136" s="38"/>
      <c r="B136" s="39"/>
      <c r="C136" s="40"/>
      <c r="D136" s="241" t="s">
        <v>193</v>
      </c>
      <c r="E136" s="40"/>
      <c r="F136" s="242" t="s">
        <v>1439</v>
      </c>
      <c r="G136" s="40"/>
      <c r="H136" s="40"/>
      <c r="I136" s="243"/>
      <c r="J136" s="40"/>
      <c r="K136" s="40"/>
      <c r="L136" s="44"/>
      <c r="M136" s="244"/>
      <c r="N136" s="24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193</v>
      </c>
      <c r="AU136" s="17" t="s">
        <v>88</v>
      </c>
    </row>
    <row r="137" s="2" customFormat="1" ht="16.5" customHeight="1">
      <c r="A137" s="38"/>
      <c r="B137" s="39"/>
      <c r="C137" s="257" t="s">
        <v>224</v>
      </c>
      <c r="D137" s="257" t="s">
        <v>211</v>
      </c>
      <c r="E137" s="258" t="s">
        <v>224</v>
      </c>
      <c r="F137" s="259" t="s">
        <v>1441</v>
      </c>
      <c r="G137" s="260" t="s">
        <v>1104</v>
      </c>
      <c r="H137" s="261">
        <v>65</v>
      </c>
      <c r="I137" s="262"/>
      <c r="J137" s="263">
        <f>ROUND(I137*H137,2)</f>
        <v>0</v>
      </c>
      <c r="K137" s="264"/>
      <c r="L137" s="265"/>
      <c r="M137" s="266" t="s">
        <v>1</v>
      </c>
      <c r="N137" s="267" t="s">
        <v>44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1428</v>
      </c>
      <c r="AT137" s="239" t="s">
        <v>211</v>
      </c>
      <c r="AU137" s="239" t="s">
        <v>88</v>
      </c>
      <c r="AY137" s="17" t="s">
        <v>185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86</v>
      </c>
      <c r="BK137" s="240">
        <f>ROUND(I137*H137,2)</f>
        <v>0</v>
      </c>
      <c r="BL137" s="17" t="s">
        <v>1428</v>
      </c>
      <c r="BM137" s="239" t="s">
        <v>1442</v>
      </c>
    </row>
    <row r="138" s="2" customFormat="1">
      <c r="A138" s="38"/>
      <c r="B138" s="39"/>
      <c r="C138" s="40"/>
      <c r="D138" s="241" t="s">
        <v>193</v>
      </c>
      <c r="E138" s="40"/>
      <c r="F138" s="242" t="s">
        <v>1441</v>
      </c>
      <c r="G138" s="40"/>
      <c r="H138" s="40"/>
      <c r="I138" s="243"/>
      <c r="J138" s="40"/>
      <c r="K138" s="40"/>
      <c r="L138" s="44"/>
      <c r="M138" s="244"/>
      <c r="N138" s="24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193</v>
      </c>
      <c r="AU138" s="17" t="s">
        <v>88</v>
      </c>
    </row>
    <row r="139" s="2" customFormat="1" ht="16.5" customHeight="1">
      <c r="A139" s="38"/>
      <c r="B139" s="39"/>
      <c r="C139" s="257" t="s">
        <v>214</v>
      </c>
      <c r="D139" s="257" t="s">
        <v>211</v>
      </c>
      <c r="E139" s="258" t="s">
        <v>214</v>
      </c>
      <c r="F139" s="259" t="s">
        <v>1443</v>
      </c>
      <c r="G139" s="260" t="s">
        <v>259</v>
      </c>
      <c r="H139" s="261">
        <v>577</v>
      </c>
      <c r="I139" s="262"/>
      <c r="J139" s="263">
        <f>ROUND(I139*H139,2)</f>
        <v>0</v>
      </c>
      <c r="K139" s="264"/>
      <c r="L139" s="265"/>
      <c r="M139" s="266" t="s">
        <v>1</v>
      </c>
      <c r="N139" s="267" t="s">
        <v>44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1428</v>
      </c>
      <c r="AT139" s="239" t="s">
        <v>211</v>
      </c>
      <c r="AU139" s="239" t="s">
        <v>88</v>
      </c>
      <c r="AY139" s="17" t="s">
        <v>185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1428</v>
      </c>
      <c r="BM139" s="239" t="s">
        <v>1444</v>
      </c>
    </row>
    <row r="140" s="2" customFormat="1">
      <c r="A140" s="38"/>
      <c r="B140" s="39"/>
      <c r="C140" s="40"/>
      <c r="D140" s="241" t="s">
        <v>193</v>
      </c>
      <c r="E140" s="40"/>
      <c r="F140" s="242" t="s">
        <v>1443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193</v>
      </c>
      <c r="AU140" s="17" t="s">
        <v>88</v>
      </c>
    </row>
    <row r="141" s="2" customFormat="1" ht="16.5" customHeight="1">
      <c r="A141" s="38"/>
      <c r="B141" s="39"/>
      <c r="C141" s="257" t="s">
        <v>233</v>
      </c>
      <c r="D141" s="257" t="s">
        <v>211</v>
      </c>
      <c r="E141" s="258" t="s">
        <v>233</v>
      </c>
      <c r="F141" s="259" t="s">
        <v>1445</v>
      </c>
      <c r="G141" s="260" t="s">
        <v>1104</v>
      </c>
      <c r="H141" s="261">
        <v>23</v>
      </c>
      <c r="I141" s="262"/>
      <c r="J141" s="263">
        <f>ROUND(I141*H141,2)</f>
        <v>0</v>
      </c>
      <c r="K141" s="264"/>
      <c r="L141" s="265"/>
      <c r="M141" s="266" t="s">
        <v>1</v>
      </c>
      <c r="N141" s="267" t="s">
        <v>44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1428</v>
      </c>
      <c r="AT141" s="239" t="s">
        <v>211</v>
      </c>
      <c r="AU141" s="239" t="s">
        <v>88</v>
      </c>
      <c r="AY141" s="17" t="s">
        <v>185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86</v>
      </c>
      <c r="BK141" s="240">
        <f>ROUND(I141*H141,2)</f>
        <v>0</v>
      </c>
      <c r="BL141" s="17" t="s">
        <v>1428</v>
      </c>
      <c r="BM141" s="239" t="s">
        <v>1446</v>
      </c>
    </row>
    <row r="142" s="2" customFormat="1">
      <c r="A142" s="38"/>
      <c r="B142" s="39"/>
      <c r="C142" s="40"/>
      <c r="D142" s="241" t="s">
        <v>193</v>
      </c>
      <c r="E142" s="40"/>
      <c r="F142" s="242" t="s">
        <v>1445</v>
      </c>
      <c r="G142" s="40"/>
      <c r="H142" s="40"/>
      <c r="I142" s="243"/>
      <c r="J142" s="40"/>
      <c r="K142" s="40"/>
      <c r="L142" s="44"/>
      <c r="M142" s="244"/>
      <c r="N142" s="24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193</v>
      </c>
      <c r="AU142" s="17" t="s">
        <v>88</v>
      </c>
    </row>
    <row r="143" s="2" customFormat="1" ht="16.5" customHeight="1">
      <c r="A143" s="38"/>
      <c r="B143" s="39"/>
      <c r="C143" s="257" t="s">
        <v>238</v>
      </c>
      <c r="D143" s="257" t="s">
        <v>211</v>
      </c>
      <c r="E143" s="258" t="s">
        <v>238</v>
      </c>
      <c r="F143" s="259" t="s">
        <v>1447</v>
      </c>
      <c r="G143" s="260" t="s">
        <v>190</v>
      </c>
      <c r="H143" s="261">
        <v>5.0599999999999996</v>
      </c>
      <c r="I143" s="262"/>
      <c r="J143" s="263">
        <f>ROUND(I143*H143,2)</f>
        <v>0</v>
      </c>
      <c r="K143" s="264"/>
      <c r="L143" s="265"/>
      <c r="M143" s="266" t="s">
        <v>1</v>
      </c>
      <c r="N143" s="267" t="s">
        <v>44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1428</v>
      </c>
      <c r="AT143" s="239" t="s">
        <v>211</v>
      </c>
      <c r="AU143" s="239" t="s">
        <v>88</v>
      </c>
      <c r="AY143" s="17" t="s">
        <v>185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1428</v>
      </c>
      <c r="BM143" s="239" t="s">
        <v>1448</v>
      </c>
    </row>
    <row r="144" s="2" customFormat="1">
      <c r="A144" s="38"/>
      <c r="B144" s="39"/>
      <c r="C144" s="40"/>
      <c r="D144" s="241" t="s">
        <v>193</v>
      </c>
      <c r="E144" s="40"/>
      <c r="F144" s="242" t="s">
        <v>1447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193</v>
      </c>
      <c r="AU144" s="17" t="s">
        <v>88</v>
      </c>
    </row>
    <row r="145" s="2" customFormat="1" ht="16.5" customHeight="1">
      <c r="A145" s="38"/>
      <c r="B145" s="39"/>
      <c r="C145" s="257" t="s">
        <v>243</v>
      </c>
      <c r="D145" s="257" t="s">
        <v>211</v>
      </c>
      <c r="E145" s="258" t="s">
        <v>243</v>
      </c>
      <c r="F145" s="259" t="s">
        <v>1449</v>
      </c>
      <c r="G145" s="260" t="s">
        <v>198</v>
      </c>
      <c r="H145" s="261">
        <v>36.299999999999997</v>
      </c>
      <c r="I145" s="262"/>
      <c r="J145" s="263">
        <f>ROUND(I145*H145,2)</f>
        <v>0</v>
      </c>
      <c r="K145" s="264"/>
      <c r="L145" s="265"/>
      <c r="M145" s="266" t="s">
        <v>1</v>
      </c>
      <c r="N145" s="267" t="s">
        <v>44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1428</v>
      </c>
      <c r="AT145" s="239" t="s">
        <v>211</v>
      </c>
      <c r="AU145" s="239" t="s">
        <v>88</v>
      </c>
      <c r="AY145" s="17" t="s">
        <v>185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86</v>
      </c>
      <c r="BK145" s="240">
        <f>ROUND(I145*H145,2)</f>
        <v>0</v>
      </c>
      <c r="BL145" s="17" t="s">
        <v>1428</v>
      </c>
      <c r="BM145" s="239" t="s">
        <v>1450</v>
      </c>
    </row>
    <row r="146" s="2" customFormat="1">
      <c r="A146" s="38"/>
      <c r="B146" s="39"/>
      <c r="C146" s="40"/>
      <c r="D146" s="241" t="s">
        <v>193</v>
      </c>
      <c r="E146" s="40"/>
      <c r="F146" s="242" t="s">
        <v>1449</v>
      </c>
      <c r="G146" s="40"/>
      <c r="H146" s="40"/>
      <c r="I146" s="243"/>
      <c r="J146" s="40"/>
      <c r="K146" s="40"/>
      <c r="L146" s="44"/>
      <c r="M146" s="244"/>
      <c r="N146" s="24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193</v>
      </c>
      <c r="AU146" s="17" t="s">
        <v>88</v>
      </c>
    </row>
    <row r="147" s="2" customFormat="1" ht="16.5" customHeight="1">
      <c r="A147" s="38"/>
      <c r="B147" s="39"/>
      <c r="C147" s="257" t="s">
        <v>8</v>
      </c>
      <c r="D147" s="257" t="s">
        <v>211</v>
      </c>
      <c r="E147" s="258" t="s">
        <v>8</v>
      </c>
      <c r="F147" s="259" t="s">
        <v>1451</v>
      </c>
      <c r="G147" s="260" t="s">
        <v>1104</v>
      </c>
      <c r="H147" s="261">
        <v>1</v>
      </c>
      <c r="I147" s="262"/>
      <c r="J147" s="263">
        <f>ROUND(I147*H147,2)</f>
        <v>0</v>
      </c>
      <c r="K147" s="264"/>
      <c r="L147" s="265"/>
      <c r="M147" s="266" t="s">
        <v>1</v>
      </c>
      <c r="N147" s="267" t="s">
        <v>44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1428</v>
      </c>
      <c r="AT147" s="239" t="s">
        <v>211</v>
      </c>
      <c r="AU147" s="239" t="s">
        <v>88</v>
      </c>
      <c r="AY147" s="17" t="s">
        <v>185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1428</v>
      </c>
      <c r="BM147" s="239" t="s">
        <v>1452</v>
      </c>
    </row>
    <row r="148" s="2" customFormat="1">
      <c r="A148" s="38"/>
      <c r="B148" s="39"/>
      <c r="C148" s="40"/>
      <c r="D148" s="241" t="s">
        <v>193</v>
      </c>
      <c r="E148" s="40"/>
      <c r="F148" s="242" t="s">
        <v>1451</v>
      </c>
      <c r="G148" s="40"/>
      <c r="H148" s="40"/>
      <c r="I148" s="243"/>
      <c r="J148" s="40"/>
      <c r="K148" s="40"/>
      <c r="L148" s="44"/>
      <c r="M148" s="244"/>
      <c r="N148" s="24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193</v>
      </c>
      <c r="AU148" s="17" t="s">
        <v>88</v>
      </c>
    </row>
    <row r="149" s="2" customFormat="1" ht="16.5" customHeight="1">
      <c r="A149" s="38"/>
      <c r="B149" s="39"/>
      <c r="C149" s="257" t="s">
        <v>251</v>
      </c>
      <c r="D149" s="257" t="s">
        <v>211</v>
      </c>
      <c r="E149" s="258" t="s">
        <v>251</v>
      </c>
      <c r="F149" s="259" t="s">
        <v>1453</v>
      </c>
      <c r="G149" s="260" t="s">
        <v>259</v>
      </c>
      <c r="H149" s="261">
        <v>6</v>
      </c>
      <c r="I149" s="262"/>
      <c r="J149" s="263">
        <f>ROUND(I149*H149,2)</f>
        <v>0</v>
      </c>
      <c r="K149" s="264"/>
      <c r="L149" s="265"/>
      <c r="M149" s="266" t="s">
        <v>1</v>
      </c>
      <c r="N149" s="267" t="s">
        <v>44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1428</v>
      </c>
      <c r="AT149" s="239" t="s">
        <v>211</v>
      </c>
      <c r="AU149" s="239" t="s">
        <v>88</v>
      </c>
      <c r="AY149" s="17" t="s">
        <v>185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86</v>
      </c>
      <c r="BK149" s="240">
        <f>ROUND(I149*H149,2)</f>
        <v>0</v>
      </c>
      <c r="BL149" s="17" t="s">
        <v>1428</v>
      </c>
      <c r="BM149" s="239" t="s">
        <v>1454</v>
      </c>
    </row>
    <row r="150" s="2" customFormat="1">
      <c r="A150" s="38"/>
      <c r="B150" s="39"/>
      <c r="C150" s="40"/>
      <c r="D150" s="241" t="s">
        <v>193</v>
      </c>
      <c r="E150" s="40"/>
      <c r="F150" s="242" t="s">
        <v>1453</v>
      </c>
      <c r="G150" s="40"/>
      <c r="H150" s="40"/>
      <c r="I150" s="243"/>
      <c r="J150" s="40"/>
      <c r="K150" s="40"/>
      <c r="L150" s="44"/>
      <c r="M150" s="244"/>
      <c r="N150" s="24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193</v>
      </c>
      <c r="AU150" s="17" t="s">
        <v>88</v>
      </c>
    </row>
    <row r="151" s="2" customFormat="1" ht="21.75" customHeight="1">
      <c r="A151" s="38"/>
      <c r="B151" s="39"/>
      <c r="C151" s="257" t="s">
        <v>256</v>
      </c>
      <c r="D151" s="257" t="s">
        <v>211</v>
      </c>
      <c r="E151" s="258" t="s">
        <v>256</v>
      </c>
      <c r="F151" s="259" t="s">
        <v>1455</v>
      </c>
      <c r="G151" s="260" t="s">
        <v>259</v>
      </c>
      <c r="H151" s="261">
        <v>108</v>
      </c>
      <c r="I151" s="262"/>
      <c r="J151" s="263">
        <f>ROUND(I151*H151,2)</f>
        <v>0</v>
      </c>
      <c r="K151" s="264"/>
      <c r="L151" s="265"/>
      <c r="M151" s="266" t="s">
        <v>1</v>
      </c>
      <c r="N151" s="267" t="s">
        <v>44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1428</v>
      </c>
      <c r="AT151" s="239" t="s">
        <v>211</v>
      </c>
      <c r="AU151" s="239" t="s">
        <v>88</v>
      </c>
      <c r="AY151" s="17" t="s">
        <v>185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86</v>
      </c>
      <c r="BK151" s="240">
        <f>ROUND(I151*H151,2)</f>
        <v>0</v>
      </c>
      <c r="BL151" s="17" t="s">
        <v>1428</v>
      </c>
      <c r="BM151" s="239" t="s">
        <v>1456</v>
      </c>
    </row>
    <row r="152" s="2" customFormat="1">
      <c r="A152" s="38"/>
      <c r="B152" s="39"/>
      <c r="C152" s="40"/>
      <c r="D152" s="241" t="s">
        <v>193</v>
      </c>
      <c r="E152" s="40"/>
      <c r="F152" s="242" t="s">
        <v>1455</v>
      </c>
      <c r="G152" s="40"/>
      <c r="H152" s="40"/>
      <c r="I152" s="243"/>
      <c r="J152" s="40"/>
      <c r="K152" s="40"/>
      <c r="L152" s="44"/>
      <c r="M152" s="244"/>
      <c r="N152" s="24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193</v>
      </c>
      <c r="AU152" s="17" t="s">
        <v>88</v>
      </c>
    </row>
    <row r="153" s="2" customFormat="1" ht="16.5" customHeight="1">
      <c r="A153" s="38"/>
      <c r="B153" s="39"/>
      <c r="C153" s="257" t="s">
        <v>263</v>
      </c>
      <c r="D153" s="257" t="s">
        <v>211</v>
      </c>
      <c r="E153" s="258" t="s">
        <v>263</v>
      </c>
      <c r="F153" s="259" t="s">
        <v>1457</v>
      </c>
      <c r="G153" s="260" t="s">
        <v>259</v>
      </c>
      <c r="H153" s="261">
        <v>114</v>
      </c>
      <c r="I153" s="262"/>
      <c r="J153" s="263">
        <f>ROUND(I153*H153,2)</f>
        <v>0</v>
      </c>
      <c r="K153" s="264"/>
      <c r="L153" s="265"/>
      <c r="M153" s="266" t="s">
        <v>1</v>
      </c>
      <c r="N153" s="267" t="s">
        <v>44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1428</v>
      </c>
      <c r="AT153" s="239" t="s">
        <v>211</v>
      </c>
      <c r="AU153" s="239" t="s">
        <v>88</v>
      </c>
      <c r="AY153" s="17" t="s">
        <v>185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1428</v>
      </c>
      <c r="BM153" s="239" t="s">
        <v>1458</v>
      </c>
    </row>
    <row r="154" s="2" customFormat="1">
      <c r="A154" s="38"/>
      <c r="B154" s="39"/>
      <c r="C154" s="40"/>
      <c r="D154" s="241" t="s">
        <v>193</v>
      </c>
      <c r="E154" s="40"/>
      <c r="F154" s="242" t="s">
        <v>1457</v>
      </c>
      <c r="G154" s="40"/>
      <c r="H154" s="40"/>
      <c r="I154" s="243"/>
      <c r="J154" s="40"/>
      <c r="K154" s="40"/>
      <c r="L154" s="44"/>
      <c r="M154" s="244"/>
      <c r="N154" s="24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193</v>
      </c>
      <c r="AU154" s="17" t="s">
        <v>88</v>
      </c>
    </row>
    <row r="155" s="2" customFormat="1" ht="24.15" customHeight="1">
      <c r="A155" s="38"/>
      <c r="B155" s="39"/>
      <c r="C155" s="257" t="s">
        <v>268</v>
      </c>
      <c r="D155" s="257" t="s">
        <v>211</v>
      </c>
      <c r="E155" s="258" t="s">
        <v>268</v>
      </c>
      <c r="F155" s="259" t="s">
        <v>1459</v>
      </c>
      <c r="G155" s="260" t="s">
        <v>1104</v>
      </c>
      <c r="H155" s="261">
        <v>72</v>
      </c>
      <c r="I155" s="262"/>
      <c r="J155" s="263">
        <f>ROUND(I155*H155,2)</f>
        <v>0</v>
      </c>
      <c r="K155" s="264"/>
      <c r="L155" s="265"/>
      <c r="M155" s="266" t="s">
        <v>1</v>
      </c>
      <c r="N155" s="267" t="s">
        <v>44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1428</v>
      </c>
      <c r="AT155" s="239" t="s">
        <v>211</v>
      </c>
      <c r="AU155" s="239" t="s">
        <v>88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1428</v>
      </c>
      <c r="BM155" s="239" t="s">
        <v>1460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1459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88</v>
      </c>
    </row>
    <row r="157" s="2" customFormat="1" ht="16.5" customHeight="1">
      <c r="A157" s="38"/>
      <c r="B157" s="39"/>
      <c r="C157" s="257" t="s">
        <v>272</v>
      </c>
      <c r="D157" s="257" t="s">
        <v>211</v>
      </c>
      <c r="E157" s="258" t="s">
        <v>272</v>
      </c>
      <c r="F157" s="259" t="s">
        <v>1461</v>
      </c>
      <c r="G157" s="260" t="s">
        <v>1104</v>
      </c>
      <c r="H157" s="261">
        <v>18</v>
      </c>
      <c r="I157" s="262"/>
      <c r="J157" s="263">
        <f>ROUND(I157*H157,2)</f>
        <v>0</v>
      </c>
      <c r="K157" s="264"/>
      <c r="L157" s="265"/>
      <c r="M157" s="266" t="s">
        <v>1</v>
      </c>
      <c r="N157" s="267" t="s">
        <v>44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1428</v>
      </c>
      <c r="AT157" s="239" t="s">
        <v>211</v>
      </c>
      <c r="AU157" s="239" t="s">
        <v>88</v>
      </c>
      <c r="AY157" s="17" t="s">
        <v>185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86</v>
      </c>
      <c r="BK157" s="240">
        <f>ROUND(I157*H157,2)</f>
        <v>0</v>
      </c>
      <c r="BL157" s="17" t="s">
        <v>1428</v>
      </c>
      <c r="BM157" s="239" t="s">
        <v>1462</v>
      </c>
    </row>
    <row r="158" s="2" customFormat="1">
      <c r="A158" s="38"/>
      <c r="B158" s="39"/>
      <c r="C158" s="40"/>
      <c r="D158" s="241" t="s">
        <v>193</v>
      </c>
      <c r="E158" s="40"/>
      <c r="F158" s="242" t="s">
        <v>1461</v>
      </c>
      <c r="G158" s="40"/>
      <c r="H158" s="40"/>
      <c r="I158" s="243"/>
      <c r="J158" s="40"/>
      <c r="K158" s="40"/>
      <c r="L158" s="44"/>
      <c r="M158" s="244"/>
      <c r="N158" s="24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193</v>
      </c>
      <c r="AU158" s="17" t="s">
        <v>88</v>
      </c>
    </row>
    <row r="159" s="2" customFormat="1" ht="16.5" customHeight="1">
      <c r="A159" s="38"/>
      <c r="B159" s="39"/>
      <c r="C159" s="257" t="s">
        <v>276</v>
      </c>
      <c r="D159" s="257" t="s">
        <v>211</v>
      </c>
      <c r="E159" s="258" t="s">
        <v>276</v>
      </c>
      <c r="F159" s="259" t="s">
        <v>1463</v>
      </c>
      <c r="G159" s="260" t="s">
        <v>1104</v>
      </c>
      <c r="H159" s="261">
        <v>9</v>
      </c>
      <c r="I159" s="262"/>
      <c r="J159" s="263">
        <f>ROUND(I159*H159,2)</f>
        <v>0</v>
      </c>
      <c r="K159" s="264"/>
      <c r="L159" s="265"/>
      <c r="M159" s="266" t="s">
        <v>1</v>
      </c>
      <c r="N159" s="267" t="s">
        <v>44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1428</v>
      </c>
      <c r="AT159" s="239" t="s">
        <v>211</v>
      </c>
      <c r="AU159" s="239" t="s">
        <v>88</v>
      </c>
      <c r="AY159" s="17" t="s">
        <v>185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86</v>
      </c>
      <c r="BK159" s="240">
        <f>ROUND(I159*H159,2)</f>
        <v>0</v>
      </c>
      <c r="BL159" s="17" t="s">
        <v>1428</v>
      </c>
      <c r="BM159" s="239" t="s">
        <v>1464</v>
      </c>
    </row>
    <row r="160" s="2" customFormat="1">
      <c r="A160" s="38"/>
      <c r="B160" s="39"/>
      <c r="C160" s="40"/>
      <c r="D160" s="241" t="s">
        <v>193</v>
      </c>
      <c r="E160" s="40"/>
      <c r="F160" s="242" t="s">
        <v>1463</v>
      </c>
      <c r="G160" s="40"/>
      <c r="H160" s="40"/>
      <c r="I160" s="243"/>
      <c r="J160" s="40"/>
      <c r="K160" s="40"/>
      <c r="L160" s="44"/>
      <c r="M160" s="244"/>
      <c r="N160" s="24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193</v>
      </c>
      <c r="AU160" s="17" t="s">
        <v>88</v>
      </c>
    </row>
    <row r="161" s="2" customFormat="1" ht="16.5" customHeight="1">
      <c r="A161" s="38"/>
      <c r="B161" s="39"/>
      <c r="C161" s="257" t="s">
        <v>282</v>
      </c>
      <c r="D161" s="257" t="s">
        <v>211</v>
      </c>
      <c r="E161" s="258" t="s">
        <v>282</v>
      </c>
      <c r="F161" s="259" t="s">
        <v>1465</v>
      </c>
      <c r="G161" s="260" t="s">
        <v>1104</v>
      </c>
      <c r="H161" s="261">
        <v>54</v>
      </c>
      <c r="I161" s="262"/>
      <c r="J161" s="263">
        <f>ROUND(I161*H161,2)</f>
        <v>0</v>
      </c>
      <c r="K161" s="264"/>
      <c r="L161" s="265"/>
      <c r="M161" s="266" t="s">
        <v>1</v>
      </c>
      <c r="N161" s="267" t="s">
        <v>44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1428</v>
      </c>
      <c r="AT161" s="239" t="s">
        <v>211</v>
      </c>
      <c r="AU161" s="239" t="s">
        <v>88</v>
      </c>
      <c r="AY161" s="17" t="s">
        <v>185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1428</v>
      </c>
      <c r="BM161" s="239" t="s">
        <v>1466</v>
      </c>
    </row>
    <row r="162" s="2" customFormat="1">
      <c r="A162" s="38"/>
      <c r="B162" s="39"/>
      <c r="C162" s="40"/>
      <c r="D162" s="241" t="s">
        <v>193</v>
      </c>
      <c r="E162" s="40"/>
      <c r="F162" s="242" t="s">
        <v>1465</v>
      </c>
      <c r="G162" s="40"/>
      <c r="H162" s="40"/>
      <c r="I162" s="243"/>
      <c r="J162" s="40"/>
      <c r="K162" s="40"/>
      <c r="L162" s="44"/>
      <c r="M162" s="244"/>
      <c r="N162" s="24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193</v>
      </c>
      <c r="AU162" s="17" t="s">
        <v>88</v>
      </c>
    </row>
    <row r="163" s="2" customFormat="1" ht="16.5" customHeight="1">
      <c r="A163" s="38"/>
      <c r="B163" s="39"/>
      <c r="C163" s="257" t="s">
        <v>287</v>
      </c>
      <c r="D163" s="257" t="s">
        <v>211</v>
      </c>
      <c r="E163" s="258" t="s">
        <v>287</v>
      </c>
      <c r="F163" s="259" t="s">
        <v>1467</v>
      </c>
      <c r="G163" s="260" t="s">
        <v>259</v>
      </c>
      <c r="H163" s="261">
        <v>50</v>
      </c>
      <c r="I163" s="262"/>
      <c r="J163" s="263">
        <f>ROUND(I163*H163,2)</f>
        <v>0</v>
      </c>
      <c r="K163" s="264"/>
      <c r="L163" s="265"/>
      <c r="M163" s="266" t="s">
        <v>1</v>
      </c>
      <c r="N163" s="267" t="s">
        <v>44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1428</v>
      </c>
      <c r="AT163" s="239" t="s">
        <v>211</v>
      </c>
      <c r="AU163" s="239" t="s">
        <v>88</v>
      </c>
      <c r="AY163" s="17" t="s">
        <v>185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1428</v>
      </c>
      <c r="BM163" s="239" t="s">
        <v>1468</v>
      </c>
    </row>
    <row r="164" s="2" customFormat="1">
      <c r="A164" s="38"/>
      <c r="B164" s="39"/>
      <c r="C164" s="40"/>
      <c r="D164" s="241" t="s">
        <v>193</v>
      </c>
      <c r="E164" s="40"/>
      <c r="F164" s="242" t="s">
        <v>1467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193</v>
      </c>
      <c r="AU164" s="17" t="s">
        <v>88</v>
      </c>
    </row>
    <row r="165" s="2" customFormat="1" ht="16.5" customHeight="1">
      <c r="A165" s="38"/>
      <c r="B165" s="39"/>
      <c r="C165" s="257" t="s">
        <v>7</v>
      </c>
      <c r="D165" s="257" t="s">
        <v>211</v>
      </c>
      <c r="E165" s="258" t="s">
        <v>7</v>
      </c>
      <c r="F165" s="259" t="s">
        <v>1469</v>
      </c>
      <c r="G165" s="260" t="s">
        <v>1104</v>
      </c>
      <c r="H165" s="261">
        <v>9</v>
      </c>
      <c r="I165" s="262"/>
      <c r="J165" s="263">
        <f>ROUND(I165*H165,2)</f>
        <v>0</v>
      </c>
      <c r="K165" s="264"/>
      <c r="L165" s="265"/>
      <c r="M165" s="266" t="s">
        <v>1</v>
      </c>
      <c r="N165" s="267" t="s">
        <v>44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1428</v>
      </c>
      <c r="AT165" s="239" t="s">
        <v>211</v>
      </c>
      <c r="AU165" s="239" t="s">
        <v>88</v>
      </c>
      <c r="AY165" s="17" t="s">
        <v>185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86</v>
      </c>
      <c r="BK165" s="240">
        <f>ROUND(I165*H165,2)</f>
        <v>0</v>
      </c>
      <c r="BL165" s="17" t="s">
        <v>1428</v>
      </c>
      <c r="BM165" s="239" t="s">
        <v>1470</v>
      </c>
    </row>
    <row r="166" s="2" customFormat="1">
      <c r="A166" s="38"/>
      <c r="B166" s="39"/>
      <c r="C166" s="40"/>
      <c r="D166" s="241" t="s">
        <v>193</v>
      </c>
      <c r="E166" s="40"/>
      <c r="F166" s="242" t="s">
        <v>1469</v>
      </c>
      <c r="G166" s="40"/>
      <c r="H166" s="40"/>
      <c r="I166" s="243"/>
      <c r="J166" s="40"/>
      <c r="K166" s="40"/>
      <c r="L166" s="44"/>
      <c r="M166" s="244"/>
      <c r="N166" s="24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193</v>
      </c>
      <c r="AU166" s="17" t="s">
        <v>88</v>
      </c>
    </row>
    <row r="167" s="2" customFormat="1" ht="16.5" customHeight="1">
      <c r="A167" s="38"/>
      <c r="B167" s="39"/>
      <c r="C167" s="257" t="s">
        <v>297</v>
      </c>
      <c r="D167" s="257" t="s">
        <v>211</v>
      </c>
      <c r="E167" s="258" t="s">
        <v>297</v>
      </c>
      <c r="F167" s="259" t="s">
        <v>1471</v>
      </c>
      <c r="G167" s="260" t="s">
        <v>1104</v>
      </c>
      <c r="H167" s="261">
        <v>9</v>
      </c>
      <c r="I167" s="262"/>
      <c r="J167" s="263">
        <f>ROUND(I167*H167,2)</f>
        <v>0</v>
      </c>
      <c r="K167" s="264"/>
      <c r="L167" s="265"/>
      <c r="M167" s="266" t="s">
        <v>1</v>
      </c>
      <c r="N167" s="267" t="s">
        <v>44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1428</v>
      </c>
      <c r="AT167" s="239" t="s">
        <v>211</v>
      </c>
      <c r="AU167" s="239" t="s">
        <v>88</v>
      </c>
      <c r="AY167" s="17" t="s">
        <v>185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86</v>
      </c>
      <c r="BK167" s="240">
        <f>ROUND(I167*H167,2)</f>
        <v>0</v>
      </c>
      <c r="BL167" s="17" t="s">
        <v>1428</v>
      </c>
      <c r="BM167" s="239" t="s">
        <v>1472</v>
      </c>
    </row>
    <row r="168" s="2" customFormat="1">
      <c r="A168" s="38"/>
      <c r="B168" s="39"/>
      <c r="C168" s="40"/>
      <c r="D168" s="241" t="s">
        <v>193</v>
      </c>
      <c r="E168" s="40"/>
      <c r="F168" s="242" t="s">
        <v>1471</v>
      </c>
      <c r="G168" s="40"/>
      <c r="H168" s="40"/>
      <c r="I168" s="243"/>
      <c r="J168" s="40"/>
      <c r="K168" s="40"/>
      <c r="L168" s="44"/>
      <c r="M168" s="244"/>
      <c r="N168" s="24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193</v>
      </c>
      <c r="AU168" s="17" t="s">
        <v>88</v>
      </c>
    </row>
    <row r="169" s="2" customFormat="1" ht="21.75" customHeight="1">
      <c r="A169" s="38"/>
      <c r="B169" s="39"/>
      <c r="C169" s="257" t="s">
        <v>303</v>
      </c>
      <c r="D169" s="257" t="s">
        <v>211</v>
      </c>
      <c r="E169" s="258" t="s">
        <v>303</v>
      </c>
      <c r="F169" s="259" t="s">
        <v>1473</v>
      </c>
      <c r="G169" s="260" t="s">
        <v>1104</v>
      </c>
      <c r="H169" s="261">
        <v>9</v>
      </c>
      <c r="I169" s="262"/>
      <c r="J169" s="263">
        <f>ROUND(I169*H169,2)</f>
        <v>0</v>
      </c>
      <c r="K169" s="264"/>
      <c r="L169" s="265"/>
      <c r="M169" s="266" t="s">
        <v>1</v>
      </c>
      <c r="N169" s="267" t="s">
        <v>44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1428</v>
      </c>
      <c r="AT169" s="239" t="s">
        <v>211</v>
      </c>
      <c r="AU169" s="239" t="s">
        <v>88</v>
      </c>
      <c r="AY169" s="17" t="s">
        <v>185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86</v>
      </c>
      <c r="BK169" s="240">
        <f>ROUND(I169*H169,2)</f>
        <v>0</v>
      </c>
      <c r="BL169" s="17" t="s">
        <v>1428</v>
      </c>
      <c r="BM169" s="239" t="s">
        <v>1474</v>
      </c>
    </row>
    <row r="170" s="2" customFormat="1">
      <c r="A170" s="38"/>
      <c r="B170" s="39"/>
      <c r="C170" s="40"/>
      <c r="D170" s="241" t="s">
        <v>193</v>
      </c>
      <c r="E170" s="40"/>
      <c r="F170" s="242" t="s">
        <v>1473</v>
      </c>
      <c r="G170" s="40"/>
      <c r="H170" s="40"/>
      <c r="I170" s="243"/>
      <c r="J170" s="40"/>
      <c r="K170" s="40"/>
      <c r="L170" s="44"/>
      <c r="M170" s="244"/>
      <c r="N170" s="24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193</v>
      </c>
      <c r="AU170" s="17" t="s">
        <v>88</v>
      </c>
    </row>
    <row r="171" s="2" customFormat="1" ht="21.75" customHeight="1">
      <c r="A171" s="38"/>
      <c r="B171" s="39"/>
      <c r="C171" s="257" t="s">
        <v>308</v>
      </c>
      <c r="D171" s="257" t="s">
        <v>211</v>
      </c>
      <c r="E171" s="258" t="s">
        <v>308</v>
      </c>
      <c r="F171" s="259" t="s">
        <v>1475</v>
      </c>
      <c r="G171" s="260" t="s">
        <v>1104</v>
      </c>
      <c r="H171" s="261">
        <v>9</v>
      </c>
      <c r="I171" s="262"/>
      <c r="J171" s="263">
        <f>ROUND(I171*H171,2)</f>
        <v>0</v>
      </c>
      <c r="K171" s="264"/>
      <c r="L171" s="265"/>
      <c r="M171" s="266" t="s">
        <v>1</v>
      </c>
      <c r="N171" s="267" t="s">
        <v>44</v>
      </c>
      <c r="O171" s="91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1428</v>
      </c>
      <c r="AT171" s="239" t="s">
        <v>211</v>
      </c>
      <c r="AU171" s="239" t="s">
        <v>88</v>
      </c>
      <c r="AY171" s="17" t="s">
        <v>185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86</v>
      </c>
      <c r="BK171" s="240">
        <f>ROUND(I171*H171,2)</f>
        <v>0</v>
      </c>
      <c r="BL171" s="17" t="s">
        <v>1428</v>
      </c>
      <c r="BM171" s="239" t="s">
        <v>1476</v>
      </c>
    </row>
    <row r="172" s="2" customFormat="1">
      <c r="A172" s="38"/>
      <c r="B172" s="39"/>
      <c r="C172" s="40"/>
      <c r="D172" s="241" t="s">
        <v>193</v>
      </c>
      <c r="E172" s="40"/>
      <c r="F172" s="242" t="s">
        <v>1475</v>
      </c>
      <c r="G172" s="40"/>
      <c r="H172" s="40"/>
      <c r="I172" s="243"/>
      <c r="J172" s="40"/>
      <c r="K172" s="40"/>
      <c r="L172" s="44"/>
      <c r="M172" s="244"/>
      <c r="N172" s="24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193</v>
      </c>
      <c r="AU172" s="17" t="s">
        <v>88</v>
      </c>
    </row>
    <row r="173" s="2" customFormat="1" ht="16.5" customHeight="1">
      <c r="A173" s="38"/>
      <c r="B173" s="39"/>
      <c r="C173" s="257" t="s">
        <v>313</v>
      </c>
      <c r="D173" s="257" t="s">
        <v>211</v>
      </c>
      <c r="E173" s="258" t="s">
        <v>313</v>
      </c>
      <c r="F173" s="259" t="s">
        <v>1477</v>
      </c>
      <c r="G173" s="260" t="s">
        <v>1104</v>
      </c>
      <c r="H173" s="261">
        <v>23</v>
      </c>
      <c r="I173" s="262"/>
      <c r="J173" s="263">
        <f>ROUND(I173*H173,2)</f>
        <v>0</v>
      </c>
      <c r="K173" s="264"/>
      <c r="L173" s="265"/>
      <c r="M173" s="266" t="s">
        <v>1</v>
      </c>
      <c r="N173" s="267" t="s">
        <v>44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1428</v>
      </c>
      <c r="AT173" s="239" t="s">
        <v>211</v>
      </c>
      <c r="AU173" s="239" t="s">
        <v>88</v>
      </c>
      <c r="AY173" s="17" t="s">
        <v>185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86</v>
      </c>
      <c r="BK173" s="240">
        <f>ROUND(I173*H173,2)</f>
        <v>0</v>
      </c>
      <c r="BL173" s="17" t="s">
        <v>1428</v>
      </c>
      <c r="BM173" s="239" t="s">
        <v>1478</v>
      </c>
    </row>
    <row r="174" s="2" customFormat="1">
      <c r="A174" s="38"/>
      <c r="B174" s="39"/>
      <c r="C174" s="40"/>
      <c r="D174" s="241" t="s">
        <v>193</v>
      </c>
      <c r="E174" s="40"/>
      <c r="F174" s="242" t="s">
        <v>1477</v>
      </c>
      <c r="G174" s="40"/>
      <c r="H174" s="40"/>
      <c r="I174" s="243"/>
      <c r="J174" s="40"/>
      <c r="K174" s="40"/>
      <c r="L174" s="44"/>
      <c r="M174" s="244"/>
      <c r="N174" s="24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193</v>
      </c>
      <c r="AU174" s="17" t="s">
        <v>88</v>
      </c>
    </row>
    <row r="175" s="2" customFormat="1" ht="16.5" customHeight="1">
      <c r="A175" s="38"/>
      <c r="B175" s="39"/>
      <c r="C175" s="257" t="s">
        <v>317</v>
      </c>
      <c r="D175" s="257" t="s">
        <v>211</v>
      </c>
      <c r="E175" s="258" t="s">
        <v>317</v>
      </c>
      <c r="F175" s="259" t="s">
        <v>1479</v>
      </c>
      <c r="G175" s="260" t="s">
        <v>1104</v>
      </c>
      <c r="H175" s="261">
        <v>23</v>
      </c>
      <c r="I175" s="262"/>
      <c r="J175" s="263">
        <f>ROUND(I175*H175,2)</f>
        <v>0</v>
      </c>
      <c r="K175" s="264"/>
      <c r="L175" s="265"/>
      <c r="M175" s="266" t="s">
        <v>1</v>
      </c>
      <c r="N175" s="267" t="s">
        <v>44</v>
      </c>
      <c r="O175" s="91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9" t="s">
        <v>1428</v>
      </c>
      <c r="AT175" s="239" t="s">
        <v>211</v>
      </c>
      <c r="AU175" s="239" t="s">
        <v>88</v>
      </c>
      <c r="AY175" s="17" t="s">
        <v>185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7" t="s">
        <v>86</v>
      </c>
      <c r="BK175" s="240">
        <f>ROUND(I175*H175,2)</f>
        <v>0</v>
      </c>
      <c r="BL175" s="17" t="s">
        <v>1428</v>
      </c>
      <c r="BM175" s="239" t="s">
        <v>1480</v>
      </c>
    </row>
    <row r="176" s="2" customFormat="1">
      <c r="A176" s="38"/>
      <c r="B176" s="39"/>
      <c r="C176" s="40"/>
      <c r="D176" s="241" t="s">
        <v>193</v>
      </c>
      <c r="E176" s="40"/>
      <c r="F176" s="242" t="s">
        <v>1479</v>
      </c>
      <c r="G176" s="40"/>
      <c r="H176" s="40"/>
      <c r="I176" s="243"/>
      <c r="J176" s="40"/>
      <c r="K176" s="40"/>
      <c r="L176" s="44"/>
      <c r="M176" s="244"/>
      <c r="N176" s="24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193</v>
      </c>
      <c r="AU176" s="17" t="s">
        <v>88</v>
      </c>
    </row>
    <row r="177" s="2" customFormat="1" ht="16.5" customHeight="1">
      <c r="A177" s="38"/>
      <c r="B177" s="39"/>
      <c r="C177" s="257" t="s">
        <v>325</v>
      </c>
      <c r="D177" s="257" t="s">
        <v>211</v>
      </c>
      <c r="E177" s="258" t="s">
        <v>325</v>
      </c>
      <c r="F177" s="259" t="s">
        <v>1481</v>
      </c>
      <c r="G177" s="260" t="s">
        <v>1104</v>
      </c>
      <c r="H177" s="261">
        <v>23</v>
      </c>
      <c r="I177" s="262"/>
      <c r="J177" s="263">
        <f>ROUND(I177*H177,2)</f>
        <v>0</v>
      </c>
      <c r="K177" s="264"/>
      <c r="L177" s="265"/>
      <c r="M177" s="266" t="s">
        <v>1</v>
      </c>
      <c r="N177" s="267" t="s">
        <v>44</v>
      </c>
      <c r="O177" s="91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1428</v>
      </c>
      <c r="AT177" s="239" t="s">
        <v>211</v>
      </c>
      <c r="AU177" s="239" t="s">
        <v>88</v>
      </c>
      <c r="AY177" s="17" t="s">
        <v>185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7" t="s">
        <v>86</v>
      </c>
      <c r="BK177" s="240">
        <f>ROUND(I177*H177,2)</f>
        <v>0</v>
      </c>
      <c r="BL177" s="17" t="s">
        <v>1428</v>
      </c>
      <c r="BM177" s="239" t="s">
        <v>1482</v>
      </c>
    </row>
    <row r="178" s="2" customFormat="1">
      <c r="A178" s="38"/>
      <c r="B178" s="39"/>
      <c r="C178" s="40"/>
      <c r="D178" s="241" t="s">
        <v>193</v>
      </c>
      <c r="E178" s="40"/>
      <c r="F178" s="242" t="s">
        <v>1481</v>
      </c>
      <c r="G178" s="40"/>
      <c r="H178" s="40"/>
      <c r="I178" s="243"/>
      <c r="J178" s="40"/>
      <c r="K178" s="40"/>
      <c r="L178" s="44"/>
      <c r="M178" s="244"/>
      <c r="N178" s="24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193</v>
      </c>
      <c r="AU178" s="17" t="s">
        <v>88</v>
      </c>
    </row>
    <row r="179" s="2" customFormat="1" ht="16.5" customHeight="1">
      <c r="A179" s="38"/>
      <c r="B179" s="39"/>
      <c r="C179" s="257" t="s">
        <v>331</v>
      </c>
      <c r="D179" s="257" t="s">
        <v>211</v>
      </c>
      <c r="E179" s="258" t="s">
        <v>331</v>
      </c>
      <c r="F179" s="259" t="s">
        <v>1483</v>
      </c>
      <c r="G179" s="260" t="s">
        <v>259</v>
      </c>
      <c r="H179" s="261">
        <v>610</v>
      </c>
      <c r="I179" s="262"/>
      <c r="J179" s="263">
        <f>ROUND(I179*H179,2)</f>
        <v>0</v>
      </c>
      <c r="K179" s="264"/>
      <c r="L179" s="265"/>
      <c r="M179" s="266" t="s">
        <v>1</v>
      </c>
      <c r="N179" s="267" t="s">
        <v>44</v>
      </c>
      <c r="O179" s="91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1428</v>
      </c>
      <c r="AT179" s="239" t="s">
        <v>211</v>
      </c>
      <c r="AU179" s="239" t="s">
        <v>88</v>
      </c>
      <c r="AY179" s="17" t="s">
        <v>185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7" t="s">
        <v>86</v>
      </c>
      <c r="BK179" s="240">
        <f>ROUND(I179*H179,2)</f>
        <v>0</v>
      </c>
      <c r="BL179" s="17" t="s">
        <v>1428</v>
      </c>
      <c r="BM179" s="239" t="s">
        <v>1484</v>
      </c>
    </row>
    <row r="180" s="2" customFormat="1">
      <c r="A180" s="38"/>
      <c r="B180" s="39"/>
      <c r="C180" s="40"/>
      <c r="D180" s="241" t="s">
        <v>193</v>
      </c>
      <c r="E180" s="40"/>
      <c r="F180" s="242" t="s">
        <v>1483</v>
      </c>
      <c r="G180" s="40"/>
      <c r="H180" s="40"/>
      <c r="I180" s="243"/>
      <c r="J180" s="40"/>
      <c r="K180" s="40"/>
      <c r="L180" s="44"/>
      <c r="M180" s="244"/>
      <c r="N180" s="24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193</v>
      </c>
      <c r="AU180" s="17" t="s">
        <v>88</v>
      </c>
    </row>
    <row r="181" s="2" customFormat="1" ht="16.5" customHeight="1">
      <c r="A181" s="38"/>
      <c r="B181" s="39"/>
      <c r="C181" s="257" t="s">
        <v>337</v>
      </c>
      <c r="D181" s="257" t="s">
        <v>211</v>
      </c>
      <c r="E181" s="258" t="s">
        <v>337</v>
      </c>
      <c r="F181" s="259" t="s">
        <v>1485</v>
      </c>
      <c r="G181" s="260" t="s">
        <v>259</v>
      </c>
      <c r="H181" s="261">
        <v>550</v>
      </c>
      <c r="I181" s="262"/>
      <c r="J181" s="263">
        <f>ROUND(I181*H181,2)</f>
        <v>0</v>
      </c>
      <c r="K181" s="264"/>
      <c r="L181" s="265"/>
      <c r="M181" s="266" t="s">
        <v>1</v>
      </c>
      <c r="N181" s="267" t="s">
        <v>44</v>
      </c>
      <c r="O181" s="91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1428</v>
      </c>
      <c r="AT181" s="239" t="s">
        <v>211</v>
      </c>
      <c r="AU181" s="239" t="s">
        <v>88</v>
      </c>
      <c r="AY181" s="17" t="s">
        <v>185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86</v>
      </c>
      <c r="BK181" s="240">
        <f>ROUND(I181*H181,2)</f>
        <v>0</v>
      </c>
      <c r="BL181" s="17" t="s">
        <v>1428</v>
      </c>
      <c r="BM181" s="239" t="s">
        <v>1486</v>
      </c>
    </row>
    <row r="182" s="2" customFormat="1">
      <c r="A182" s="38"/>
      <c r="B182" s="39"/>
      <c r="C182" s="40"/>
      <c r="D182" s="241" t="s">
        <v>193</v>
      </c>
      <c r="E182" s="40"/>
      <c r="F182" s="242" t="s">
        <v>1485</v>
      </c>
      <c r="G182" s="40"/>
      <c r="H182" s="40"/>
      <c r="I182" s="243"/>
      <c r="J182" s="40"/>
      <c r="K182" s="40"/>
      <c r="L182" s="44"/>
      <c r="M182" s="244"/>
      <c r="N182" s="24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193</v>
      </c>
      <c r="AU182" s="17" t="s">
        <v>88</v>
      </c>
    </row>
    <row r="183" s="2" customFormat="1" ht="16.5" customHeight="1">
      <c r="A183" s="38"/>
      <c r="B183" s="39"/>
      <c r="C183" s="257" t="s">
        <v>341</v>
      </c>
      <c r="D183" s="257" t="s">
        <v>211</v>
      </c>
      <c r="E183" s="258" t="s">
        <v>341</v>
      </c>
      <c r="F183" s="259" t="s">
        <v>1487</v>
      </c>
      <c r="G183" s="260" t="s">
        <v>259</v>
      </c>
      <c r="H183" s="261">
        <v>60</v>
      </c>
      <c r="I183" s="262"/>
      <c r="J183" s="263">
        <f>ROUND(I183*H183,2)</f>
        <v>0</v>
      </c>
      <c r="K183" s="264"/>
      <c r="L183" s="265"/>
      <c r="M183" s="266" t="s">
        <v>1</v>
      </c>
      <c r="N183" s="267" t="s">
        <v>44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1428</v>
      </c>
      <c r="AT183" s="239" t="s">
        <v>211</v>
      </c>
      <c r="AU183" s="239" t="s">
        <v>88</v>
      </c>
      <c r="AY183" s="17" t="s">
        <v>185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86</v>
      </c>
      <c r="BK183" s="240">
        <f>ROUND(I183*H183,2)</f>
        <v>0</v>
      </c>
      <c r="BL183" s="17" t="s">
        <v>1428</v>
      </c>
      <c r="BM183" s="239" t="s">
        <v>1488</v>
      </c>
    </row>
    <row r="184" s="2" customFormat="1">
      <c r="A184" s="38"/>
      <c r="B184" s="39"/>
      <c r="C184" s="40"/>
      <c r="D184" s="241" t="s">
        <v>193</v>
      </c>
      <c r="E184" s="40"/>
      <c r="F184" s="242" t="s">
        <v>1487</v>
      </c>
      <c r="G184" s="40"/>
      <c r="H184" s="40"/>
      <c r="I184" s="243"/>
      <c r="J184" s="40"/>
      <c r="K184" s="40"/>
      <c r="L184" s="44"/>
      <c r="M184" s="244"/>
      <c r="N184" s="24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193</v>
      </c>
      <c r="AU184" s="17" t="s">
        <v>88</v>
      </c>
    </row>
    <row r="185" s="2" customFormat="1" ht="16.5" customHeight="1">
      <c r="A185" s="38"/>
      <c r="B185" s="39"/>
      <c r="C185" s="257" t="s">
        <v>345</v>
      </c>
      <c r="D185" s="257" t="s">
        <v>211</v>
      </c>
      <c r="E185" s="258" t="s">
        <v>345</v>
      </c>
      <c r="F185" s="259" t="s">
        <v>1489</v>
      </c>
      <c r="G185" s="260" t="s">
        <v>259</v>
      </c>
      <c r="H185" s="261">
        <v>679</v>
      </c>
      <c r="I185" s="262"/>
      <c r="J185" s="263">
        <f>ROUND(I185*H185,2)</f>
        <v>0</v>
      </c>
      <c r="K185" s="264"/>
      <c r="L185" s="265"/>
      <c r="M185" s="266" t="s">
        <v>1</v>
      </c>
      <c r="N185" s="267" t="s">
        <v>44</v>
      </c>
      <c r="O185" s="91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9" t="s">
        <v>1428</v>
      </c>
      <c r="AT185" s="239" t="s">
        <v>211</v>
      </c>
      <c r="AU185" s="239" t="s">
        <v>88</v>
      </c>
      <c r="AY185" s="17" t="s">
        <v>185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7" t="s">
        <v>86</v>
      </c>
      <c r="BK185" s="240">
        <f>ROUND(I185*H185,2)</f>
        <v>0</v>
      </c>
      <c r="BL185" s="17" t="s">
        <v>1428</v>
      </c>
      <c r="BM185" s="239" t="s">
        <v>1490</v>
      </c>
    </row>
    <row r="186" s="2" customFormat="1">
      <c r="A186" s="38"/>
      <c r="B186" s="39"/>
      <c r="C186" s="40"/>
      <c r="D186" s="241" t="s">
        <v>193</v>
      </c>
      <c r="E186" s="40"/>
      <c r="F186" s="242" t="s">
        <v>1489</v>
      </c>
      <c r="G186" s="40"/>
      <c r="H186" s="40"/>
      <c r="I186" s="243"/>
      <c r="J186" s="40"/>
      <c r="K186" s="40"/>
      <c r="L186" s="44"/>
      <c r="M186" s="244"/>
      <c r="N186" s="24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193</v>
      </c>
      <c r="AU186" s="17" t="s">
        <v>88</v>
      </c>
    </row>
    <row r="187" s="2" customFormat="1" ht="16.5" customHeight="1">
      <c r="A187" s="38"/>
      <c r="B187" s="39"/>
      <c r="C187" s="257" t="s">
        <v>349</v>
      </c>
      <c r="D187" s="257" t="s">
        <v>211</v>
      </c>
      <c r="E187" s="258" t="s">
        <v>349</v>
      </c>
      <c r="F187" s="259" t="s">
        <v>1491</v>
      </c>
      <c r="G187" s="260" t="s">
        <v>259</v>
      </c>
      <c r="H187" s="261">
        <v>28</v>
      </c>
      <c r="I187" s="262"/>
      <c r="J187" s="263">
        <f>ROUND(I187*H187,2)</f>
        <v>0</v>
      </c>
      <c r="K187" s="264"/>
      <c r="L187" s="265"/>
      <c r="M187" s="266" t="s">
        <v>1</v>
      </c>
      <c r="N187" s="267" t="s">
        <v>44</v>
      </c>
      <c r="O187" s="91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1428</v>
      </c>
      <c r="AT187" s="239" t="s">
        <v>211</v>
      </c>
      <c r="AU187" s="239" t="s">
        <v>88</v>
      </c>
      <c r="AY187" s="17" t="s">
        <v>185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7" t="s">
        <v>86</v>
      </c>
      <c r="BK187" s="240">
        <f>ROUND(I187*H187,2)</f>
        <v>0</v>
      </c>
      <c r="BL187" s="17" t="s">
        <v>1428</v>
      </c>
      <c r="BM187" s="239" t="s">
        <v>1492</v>
      </c>
    </row>
    <row r="188" s="2" customFormat="1">
      <c r="A188" s="38"/>
      <c r="B188" s="39"/>
      <c r="C188" s="40"/>
      <c r="D188" s="241" t="s">
        <v>193</v>
      </c>
      <c r="E188" s="40"/>
      <c r="F188" s="242" t="s">
        <v>1491</v>
      </c>
      <c r="G188" s="40"/>
      <c r="H188" s="40"/>
      <c r="I188" s="243"/>
      <c r="J188" s="40"/>
      <c r="K188" s="40"/>
      <c r="L188" s="44"/>
      <c r="M188" s="244"/>
      <c r="N188" s="24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193</v>
      </c>
      <c r="AU188" s="17" t="s">
        <v>88</v>
      </c>
    </row>
    <row r="189" s="2" customFormat="1" ht="16.5" customHeight="1">
      <c r="A189" s="38"/>
      <c r="B189" s="39"/>
      <c r="C189" s="257" t="s">
        <v>353</v>
      </c>
      <c r="D189" s="257" t="s">
        <v>211</v>
      </c>
      <c r="E189" s="258" t="s">
        <v>353</v>
      </c>
      <c r="F189" s="259" t="s">
        <v>1493</v>
      </c>
      <c r="G189" s="260" t="s">
        <v>259</v>
      </c>
      <c r="H189" s="261">
        <v>622</v>
      </c>
      <c r="I189" s="262"/>
      <c r="J189" s="263">
        <f>ROUND(I189*H189,2)</f>
        <v>0</v>
      </c>
      <c r="K189" s="264"/>
      <c r="L189" s="265"/>
      <c r="M189" s="266" t="s">
        <v>1</v>
      </c>
      <c r="N189" s="267" t="s">
        <v>44</v>
      </c>
      <c r="O189" s="91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1428</v>
      </c>
      <c r="AT189" s="239" t="s">
        <v>211</v>
      </c>
      <c r="AU189" s="239" t="s">
        <v>88</v>
      </c>
      <c r="AY189" s="17" t="s">
        <v>185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7" t="s">
        <v>86</v>
      </c>
      <c r="BK189" s="240">
        <f>ROUND(I189*H189,2)</f>
        <v>0</v>
      </c>
      <c r="BL189" s="17" t="s">
        <v>1428</v>
      </c>
      <c r="BM189" s="239" t="s">
        <v>1494</v>
      </c>
    </row>
    <row r="190" s="2" customFormat="1">
      <c r="A190" s="38"/>
      <c r="B190" s="39"/>
      <c r="C190" s="40"/>
      <c r="D190" s="241" t="s">
        <v>193</v>
      </c>
      <c r="E190" s="40"/>
      <c r="F190" s="242" t="s">
        <v>1493</v>
      </c>
      <c r="G190" s="40"/>
      <c r="H190" s="40"/>
      <c r="I190" s="243"/>
      <c r="J190" s="40"/>
      <c r="K190" s="40"/>
      <c r="L190" s="44"/>
      <c r="M190" s="244"/>
      <c r="N190" s="24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193</v>
      </c>
      <c r="AU190" s="17" t="s">
        <v>88</v>
      </c>
    </row>
    <row r="191" s="2" customFormat="1" ht="16.5" customHeight="1">
      <c r="A191" s="38"/>
      <c r="B191" s="39"/>
      <c r="C191" s="257" t="s">
        <v>357</v>
      </c>
      <c r="D191" s="257" t="s">
        <v>211</v>
      </c>
      <c r="E191" s="258" t="s">
        <v>357</v>
      </c>
      <c r="F191" s="259" t="s">
        <v>1495</v>
      </c>
      <c r="G191" s="260" t="s">
        <v>259</v>
      </c>
      <c r="H191" s="261">
        <v>57</v>
      </c>
      <c r="I191" s="262"/>
      <c r="J191" s="263">
        <f>ROUND(I191*H191,2)</f>
        <v>0</v>
      </c>
      <c r="K191" s="264"/>
      <c r="L191" s="265"/>
      <c r="M191" s="266" t="s">
        <v>1</v>
      </c>
      <c r="N191" s="267" t="s">
        <v>44</v>
      </c>
      <c r="O191" s="91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9" t="s">
        <v>1428</v>
      </c>
      <c r="AT191" s="239" t="s">
        <v>211</v>
      </c>
      <c r="AU191" s="239" t="s">
        <v>88</v>
      </c>
      <c r="AY191" s="17" t="s">
        <v>185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7" t="s">
        <v>86</v>
      </c>
      <c r="BK191" s="240">
        <f>ROUND(I191*H191,2)</f>
        <v>0</v>
      </c>
      <c r="BL191" s="17" t="s">
        <v>1428</v>
      </c>
      <c r="BM191" s="239" t="s">
        <v>1496</v>
      </c>
    </row>
    <row r="192" s="2" customFormat="1">
      <c r="A192" s="38"/>
      <c r="B192" s="39"/>
      <c r="C192" s="40"/>
      <c r="D192" s="241" t="s">
        <v>193</v>
      </c>
      <c r="E192" s="40"/>
      <c r="F192" s="242" t="s">
        <v>1495</v>
      </c>
      <c r="G192" s="40"/>
      <c r="H192" s="40"/>
      <c r="I192" s="243"/>
      <c r="J192" s="40"/>
      <c r="K192" s="40"/>
      <c r="L192" s="44"/>
      <c r="M192" s="244"/>
      <c r="N192" s="24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193</v>
      </c>
      <c r="AU192" s="17" t="s">
        <v>88</v>
      </c>
    </row>
    <row r="193" s="2" customFormat="1" ht="16.5" customHeight="1">
      <c r="A193" s="38"/>
      <c r="B193" s="39"/>
      <c r="C193" s="257" t="s">
        <v>361</v>
      </c>
      <c r="D193" s="257" t="s">
        <v>211</v>
      </c>
      <c r="E193" s="258" t="s">
        <v>361</v>
      </c>
      <c r="F193" s="259" t="s">
        <v>1497</v>
      </c>
      <c r="G193" s="260" t="s">
        <v>259</v>
      </c>
      <c r="H193" s="261">
        <v>610</v>
      </c>
      <c r="I193" s="262"/>
      <c r="J193" s="263">
        <f>ROUND(I193*H193,2)</f>
        <v>0</v>
      </c>
      <c r="K193" s="264"/>
      <c r="L193" s="265"/>
      <c r="M193" s="266" t="s">
        <v>1</v>
      </c>
      <c r="N193" s="267" t="s">
        <v>44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1428</v>
      </c>
      <c r="AT193" s="239" t="s">
        <v>211</v>
      </c>
      <c r="AU193" s="239" t="s">
        <v>88</v>
      </c>
      <c r="AY193" s="17" t="s">
        <v>185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86</v>
      </c>
      <c r="BK193" s="240">
        <f>ROUND(I193*H193,2)</f>
        <v>0</v>
      </c>
      <c r="BL193" s="17" t="s">
        <v>1428</v>
      </c>
      <c r="BM193" s="239" t="s">
        <v>1498</v>
      </c>
    </row>
    <row r="194" s="2" customFormat="1">
      <c r="A194" s="38"/>
      <c r="B194" s="39"/>
      <c r="C194" s="40"/>
      <c r="D194" s="241" t="s">
        <v>193</v>
      </c>
      <c r="E194" s="40"/>
      <c r="F194" s="242" t="s">
        <v>1497</v>
      </c>
      <c r="G194" s="40"/>
      <c r="H194" s="40"/>
      <c r="I194" s="243"/>
      <c r="J194" s="40"/>
      <c r="K194" s="40"/>
      <c r="L194" s="44"/>
      <c r="M194" s="244"/>
      <c r="N194" s="24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193</v>
      </c>
      <c r="AU194" s="17" t="s">
        <v>88</v>
      </c>
    </row>
    <row r="195" s="2" customFormat="1" ht="16.5" customHeight="1">
      <c r="A195" s="38"/>
      <c r="B195" s="39"/>
      <c r="C195" s="257" t="s">
        <v>365</v>
      </c>
      <c r="D195" s="257" t="s">
        <v>211</v>
      </c>
      <c r="E195" s="258" t="s">
        <v>365</v>
      </c>
      <c r="F195" s="259" t="s">
        <v>1499</v>
      </c>
      <c r="G195" s="260" t="s">
        <v>259</v>
      </c>
      <c r="H195" s="261">
        <v>577</v>
      </c>
      <c r="I195" s="262"/>
      <c r="J195" s="263">
        <f>ROUND(I195*H195,2)</f>
        <v>0</v>
      </c>
      <c r="K195" s="264"/>
      <c r="L195" s="265"/>
      <c r="M195" s="266" t="s">
        <v>1</v>
      </c>
      <c r="N195" s="267" t="s">
        <v>44</v>
      </c>
      <c r="O195" s="91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9" t="s">
        <v>1428</v>
      </c>
      <c r="AT195" s="239" t="s">
        <v>211</v>
      </c>
      <c r="AU195" s="239" t="s">
        <v>88</v>
      </c>
      <c r="AY195" s="17" t="s">
        <v>185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7" t="s">
        <v>86</v>
      </c>
      <c r="BK195" s="240">
        <f>ROUND(I195*H195,2)</f>
        <v>0</v>
      </c>
      <c r="BL195" s="17" t="s">
        <v>1428</v>
      </c>
      <c r="BM195" s="239" t="s">
        <v>1500</v>
      </c>
    </row>
    <row r="196" s="2" customFormat="1">
      <c r="A196" s="38"/>
      <c r="B196" s="39"/>
      <c r="C196" s="40"/>
      <c r="D196" s="241" t="s">
        <v>193</v>
      </c>
      <c r="E196" s="40"/>
      <c r="F196" s="242" t="s">
        <v>1499</v>
      </c>
      <c r="G196" s="40"/>
      <c r="H196" s="40"/>
      <c r="I196" s="243"/>
      <c r="J196" s="40"/>
      <c r="K196" s="40"/>
      <c r="L196" s="44"/>
      <c r="M196" s="244"/>
      <c r="N196" s="24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193</v>
      </c>
      <c r="AU196" s="17" t="s">
        <v>88</v>
      </c>
    </row>
    <row r="197" s="2" customFormat="1" ht="16.5" customHeight="1">
      <c r="A197" s="38"/>
      <c r="B197" s="39"/>
      <c r="C197" s="257" t="s">
        <v>369</v>
      </c>
      <c r="D197" s="257" t="s">
        <v>211</v>
      </c>
      <c r="E197" s="258" t="s">
        <v>369</v>
      </c>
      <c r="F197" s="259" t="s">
        <v>1501</v>
      </c>
      <c r="G197" s="260" t="s">
        <v>259</v>
      </c>
      <c r="H197" s="261">
        <v>65</v>
      </c>
      <c r="I197" s="262"/>
      <c r="J197" s="263">
        <f>ROUND(I197*H197,2)</f>
        <v>0</v>
      </c>
      <c r="K197" s="264"/>
      <c r="L197" s="265"/>
      <c r="M197" s="266" t="s">
        <v>1</v>
      </c>
      <c r="N197" s="267" t="s">
        <v>44</v>
      </c>
      <c r="O197" s="91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1428</v>
      </c>
      <c r="AT197" s="239" t="s">
        <v>211</v>
      </c>
      <c r="AU197" s="239" t="s">
        <v>88</v>
      </c>
      <c r="AY197" s="17" t="s">
        <v>185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7" t="s">
        <v>86</v>
      </c>
      <c r="BK197" s="240">
        <f>ROUND(I197*H197,2)</f>
        <v>0</v>
      </c>
      <c r="BL197" s="17" t="s">
        <v>1428</v>
      </c>
      <c r="BM197" s="239" t="s">
        <v>1502</v>
      </c>
    </row>
    <row r="198" s="2" customFormat="1">
      <c r="A198" s="38"/>
      <c r="B198" s="39"/>
      <c r="C198" s="40"/>
      <c r="D198" s="241" t="s">
        <v>193</v>
      </c>
      <c r="E198" s="40"/>
      <c r="F198" s="242" t="s">
        <v>1501</v>
      </c>
      <c r="G198" s="40"/>
      <c r="H198" s="40"/>
      <c r="I198" s="243"/>
      <c r="J198" s="40"/>
      <c r="K198" s="40"/>
      <c r="L198" s="44"/>
      <c r="M198" s="244"/>
      <c r="N198" s="24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193</v>
      </c>
      <c r="AU198" s="17" t="s">
        <v>88</v>
      </c>
    </row>
    <row r="199" s="2" customFormat="1" ht="16.5" customHeight="1">
      <c r="A199" s="38"/>
      <c r="B199" s="39"/>
      <c r="C199" s="257" t="s">
        <v>373</v>
      </c>
      <c r="D199" s="257" t="s">
        <v>211</v>
      </c>
      <c r="E199" s="258" t="s">
        <v>373</v>
      </c>
      <c r="F199" s="259" t="s">
        <v>1503</v>
      </c>
      <c r="G199" s="260" t="s">
        <v>259</v>
      </c>
      <c r="H199" s="261">
        <v>550</v>
      </c>
      <c r="I199" s="262"/>
      <c r="J199" s="263">
        <f>ROUND(I199*H199,2)</f>
        <v>0</v>
      </c>
      <c r="K199" s="264"/>
      <c r="L199" s="265"/>
      <c r="M199" s="266" t="s">
        <v>1</v>
      </c>
      <c r="N199" s="267" t="s">
        <v>44</v>
      </c>
      <c r="O199" s="91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1428</v>
      </c>
      <c r="AT199" s="239" t="s">
        <v>211</v>
      </c>
      <c r="AU199" s="239" t="s">
        <v>88</v>
      </c>
      <c r="AY199" s="17" t="s">
        <v>185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86</v>
      </c>
      <c r="BK199" s="240">
        <f>ROUND(I199*H199,2)</f>
        <v>0</v>
      </c>
      <c r="BL199" s="17" t="s">
        <v>1428</v>
      </c>
      <c r="BM199" s="239" t="s">
        <v>1504</v>
      </c>
    </row>
    <row r="200" s="2" customFormat="1">
      <c r="A200" s="38"/>
      <c r="B200" s="39"/>
      <c r="C200" s="40"/>
      <c r="D200" s="241" t="s">
        <v>193</v>
      </c>
      <c r="E200" s="40"/>
      <c r="F200" s="242" t="s">
        <v>1503</v>
      </c>
      <c r="G200" s="40"/>
      <c r="H200" s="40"/>
      <c r="I200" s="243"/>
      <c r="J200" s="40"/>
      <c r="K200" s="40"/>
      <c r="L200" s="44"/>
      <c r="M200" s="244"/>
      <c r="N200" s="24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193</v>
      </c>
      <c r="AU200" s="17" t="s">
        <v>88</v>
      </c>
    </row>
    <row r="201" s="2" customFormat="1" ht="16.5" customHeight="1">
      <c r="A201" s="38"/>
      <c r="B201" s="39"/>
      <c r="C201" s="257" t="s">
        <v>377</v>
      </c>
      <c r="D201" s="257" t="s">
        <v>211</v>
      </c>
      <c r="E201" s="258" t="s">
        <v>377</v>
      </c>
      <c r="F201" s="259" t="s">
        <v>1505</v>
      </c>
      <c r="G201" s="260" t="s">
        <v>259</v>
      </c>
      <c r="H201" s="261">
        <v>60</v>
      </c>
      <c r="I201" s="262"/>
      <c r="J201" s="263">
        <f>ROUND(I201*H201,2)</f>
        <v>0</v>
      </c>
      <c r="K201" s="264"/>
      <c r="L201" s="265"/>
      <c r="M201" s="266" t="s">
        <v>1</v>
      </c>
      <c r="N201" s="267" t="s">
        <v>44</v>
      </c>
      <c r="O201" s="91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9" t="s">
        <v>1428</v>
      </c>
      <c r="AT201" s="239" t="s">
        <v>211</v>
      </c>
      <c r="AU201" s="239" t="s">
        <v>88</v>
      </c>
      <c r="AY201" s="17" t="s">
        <v>185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7" t="s">
        <v>86</v>
      </c>
      <c r="BK201" s="240">
        <f>ROUND(I201*H201,2)</f>
        <v>0</v>
      </c>
      <c r="BL201" s="17" t="s">
        <v>1428</v>
      </c>
      <c r="BM201" s="239" t="s">
        <v>1506</v>
      </c>
    </row>
    <row r="202" s="2" customFormat="1">
      <c r="A202" s="38"/>
      <c r="B202" s="39"/>
      <c r="C202" s="40"/>
      <c r="D202" s="241" t="s">
        <v>193</v>
      </c>
      <c r="E202" s="40"/>
      <c r="F202" s="242" t="s">
        <v>1505</v>
      </c>
      <c r="G202" s="40"/>
      <c r="H202" s="40"/>
      <c r="I202" s="243"/>
      <c r="J202" s="40"/>
      <c r="K202" s="40"/>
      <c r="L202" s="44"/>
      <c r="M202" s="244"/>
      <c r="N202" s="24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193</v>
      </c>
      <c r="AU202" s="17" t="s">
        <v>88</v>
      </c>
    </row>
    <row r="203" s="2" customFormat="1" ht="16.5" customHeight="1">
      <c r="A203" s="38"/>
      <c r="B203" s="39"/>
      <c r="C203" s="257" t="s">
        <v>381</v>
      </c>
      <c r="D203" s="257" t="s">
        <v>211</v>
      </c>
      <c r="E203" s="258" t="s">
        <v>381</v>
      </c>
      <c r="F203" s="259" t="s">
        <v>1507</v>
      </c>
      <c r="G203" s="260" t="s">
        <v>1104</v>
      </c>
      <c r="H203" s="261">
        <v>1</v>
      </c>
      <c r="I203" s="262"/>
      <c r="J203" s="263">
        <f>ROUND(I203*H203,2)</f>
        <v>0</v>
      </c>
      <c r="K203" s="264"/>
      <c r="L203" s="265"/>
      <c r="M203" s="266" t="s">
        <v>1</v>
      </c>
      <c r="N203" s="267" t="s">
        <v>44</v>
      </c>
      <c r="O203" s="91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9" t="s">
        <v>1428</v>
      </c>
      <c r="AT203" s="239" t="s">
        <v>211</v>
      </c>
      <c r="AU203" s="239" t="s">
        <v>88</v>
      </c>
      <c r="AY203" s="17" t="s">
        <v>185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7" t="s">
        <v>86</v>
      </c>
      <c r="BK203" s="240">
        <f>ROUND(I203*H203,2)</f>
        <v>0</v>
      </c>
      <c r="BL203" s="17" t="s">
        <v>1428</v>
      </c>
      <c r="BM203" s="239" t="s">
        <v>1508</v>
      </c>
    </row>
    <row r="204" s="2" customFormat="1">
      <c r="A204" s="38"/>
      <c r="B204" s="39"/>
      <c r="C204" s="40"/>
      <c r="D204" s="241" t="s">
        <v>193</v>
      </c>
      <c r="E204" s="40"/>
      <c r="F204" s="242" t="s">
        <v>1507</v>
      </c>
      <c r="G204" s="40"/>
      <c r="H204" s="40"/>
      <c r="I204" s="243"/>
      <c r="J204" s="40"/>
      <c r="K204" s="40"/>
      <c r="L204" s="44"/>
      <c r="M204" s="244"/>
      <c r="N204" s="24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193</v>
      </c>
      <c r="AU204" s="17" t="s">
        <v>88</v>
      </c>
    </row>
    <row r="205" s="2" customFormat="1" ht="24.15" customHeight="1">
      <c r="A205" s="38"/>
      <c r="B205" s="39"/>
      <c r="C205" s="257" t="s">
        <v>385</v>
      </c>
      <c r="D205" s="257" t="s">
        <v>211</v>
      </c>
      <c r="E205" s="258" t="s">
        <v>385</v>
      </c>
      <c r="F205" s="259" t="s">
        <v>1509</v>
      </c>
      <c r="G205" s="260" t="s">
        <v>198</v>
      </c>
      <c r="H205" s="261">
        <v>52.840000000000003</v>
      </c>
      <c r="I205" s="262"/>
      <c r="J205" s="263">
        <f>ROUND(I205*H205,2)</f>
        <v>0</v>
      </c>
      <c r="K205" s="264"/>
      <c r="L205" s="265"/>
      <c r="M205" s="266" t="s">
        <v>1</v>
      </c>
      <c r="N205" s="267" t="s">
        <v>44</v>
      </c>
      <c r="O205" s="91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1428</v>
      </c>
      <c r="AT205" s="239" t="s">
        <v>211</v>
      </c>
      <c r="AU205" s="239" t="s">
        <v>88</v>
      </c>
      <c r="AY205" s="17" t="s">
        <v>185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7" t="s">
        <v>86</v>
      </c>
      <c r="BK205" s="240">
        <f>ROUND(I205*H205,2)</f>
        <v>0</v>
      </c>
      <c r="BL205" s="17" t="s">
        <v>1428</v>
      </c>
      <c r="BM205" s="239" t="s">
        <v>1510</v>
      </c>
    </row>
    <row r="206" s="2" customFormat="1">
      <c r="A206" s="38"/>
      <c r="B206" s="39"/>
      <c r="C206" s="40"/>
      <c r="D206" s="241" t="s">
        <v>193</v>
      </c>
      <c r="E206" s="40"/>
      <c r="F206" s="242" t="s">
        <v>1509</v>
      </c>
      <c r="G206" s="40"/>
      <c r="H206" s="40"/>
      <c r="I206" s="243"/>
      <c r="J206" s="40"/>
      <c r="K206" s="40"/>
      <c r="L206" s="44"/>
      <c r="M206" s="244"/>
      <c r="N206" s="24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193</v>
      </c>
      <c r="AU206" s="17" t="s">
        <v>88</v>
      </c>
    </row>
    <row r="207" s="2" customFormat="1" ht="16.5" customHeight="1">
      <c r="A207" s="38"/>
      <c r="B207" s="39"/>
      <c r="C207" s="257" t="s">
        <v>389</v>
      </c>
      <c r="D207" s="257" t="s">
        <v>211</v>
      </c>
      <c r="E207" s="258" t="s">
        <v>389</v>
      </c>
      <c r="F207" s="259" t="s">
        <v>1511</v>
      </c>
      <c r="G207" s="260" t="s">
        <v>1104</v>
      </c>
      <c r="H207" s="261">
        <v>9</v>
      </c>
      <c r="I207" s="262"/>
      <c r="J207" s="263">
        <f>ROUND(I207*H207,2)</f>
        <v>0</v>
      </c>
      <c r="K207" s="264"/>
      <c r="L207" s="265"/>
      <c r="M207" s="266" t="s">
        <v>1</v>
      </c>
      <c r="N207" s="267" t="s">
        <v>44</v>
      </c>
      <c r="O207" s="91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9" t="s">
        <v>1428</v>
      </c>
      <c r="AT207" s="239" t="s">
        <v>211</v>
      </c>
      <c r="AU207" s="239" t="s">
        <v>88</v>
      </c>
      <c r="AY207" s="17" t="s">
        <v>185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7" t="s">
        <v>86</v>
      </c>
      <c r="BK207" s="240">
        <f>ROUND(I207*H207,2)</f>
        <v>0</v>
      </c>
      <c r="BL207" s="17" t="s">
        <v>1428</v>
      </c>
      <c r="BM207" s="239" t="s">
        <v>1512</v>
      </c>
    </row>
    <row r="208" s="2" customFormat="1">
      <c r="A208" s="38"/>
      <c r="B208" s="39"/>
      <c r="C208" s="40"/>
      <c r="D208" s="241" t="s">
        <v>193</v>
      </c>
      <c r="E208" s="40"/>
      <c r="F208" s="242" t="s">
        <v>1511</v>
      </c>
      <c r="G208" s="40"/>
      <c r="H208" s="40"/>
      <c r="I208" s="243"/>
      <c r="J208" s="40"/>
      <c r="K208" s="40"/>
      <c r="L208" s="44"/>
      <c r="M208" s="244"/>
      <c r="N208" s="24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193</v>
      </c>
      <c r="AU208" s="17" t="s">
        <v>88</v>
      </c>
    </row>
    <row r="209" s="2" customFormat="1" ht="16.5" customHeight="1">
      <c r="A209" s="38"/>
      <c r="B209" s="39"/>
      <c r="C209" s="257" t="s">
        <v>393</v>
      </c>
      <c r="D209" s="257" t="s">
        <v>211</v>
      </c>
      <c r="E209" s="258" t="s">
        <v>393</v>
      </c>
      <c r="F209" s="259" t="s">
        <v>1513</v>
      </c>
      <c r="G209" s="260" t="s">
        <v>1104</v>
      </c>
      <c r="H209" s="261">
        <v>1</v>
      </c>
      <c r="I209" s="262"/>
      <c r="J209" s="263">
        <f>ROUND(I209*H209,2)</f>
        <v>0</v>
      </c>
      <c r="K209" s="264"/>
      <c r="L209" s="265"/>
      <c r="M209" s="266" t="s">
        <v>1</v>
      </c>
      <c r="N209" s="267" t="s">
        <v>44</v>
      </c>
      <c r="O209" s="91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9" t="s">
        <v>1428</v>
      </c>
      <c r="AT209" s="239" t="s">
        <v>211</v>
      </c>
      <c r="AU209" s="239" t="s">
        <v>88</v>
      </c>
      <c r="AY209" s="17" t="s">
        <v>185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7" t="s">
        <v>86</v>
      </c>
      <c r="BK209" s="240">
        <f>ROUND(I209*H209,2)</f>
        <v>0</v>
      </c>
      <c r="BL209" s="17" t="s">
        <v>1428</v>
      </c>
      <c r="BM209" s="239" t="s">
        <v>1514</v>
      </c>
    </row>
    <row r="210" s="2" customFormat="1">
      <c r="A210" s="38"/>
      <c r="B210" s="39"/>
      <c r="C210" s="40"/>
      <c r="D210" s="241" t="s">
        <v>193</v>
      </c>
      <c r="E210" s="40"/>
      <c r="F210" s="242" t="s">
        <v>1513</v>
      </c>
      <c r="G210" s="40"/>
      <c r="H210" s="40"/>
      <c r="I210" s="243"/>
      <c r="J210" s="40"/>
      <c r="K210" s="40"/>
      <c r="L210" s="44"/>
      <c r="M210" s="244"/>
      <c r="N210" s="24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193</v>
      </c>
      <c r="AU210" s="17" t="s">
        <v>88</v>
      </c>
    </row>
    <row r="211" s="2" customFormat="1" ht="16.5" customHeight="1">
      <c r="A211" s="38"/>
      <c r="B211" s="39"/>
      <c r="C211" s="257" t="s">
        <v>397</v>
      </c>
      <c r="D211" s="257" t="s">
        <v>211</v>
      </c>
      <c r="E211" s="258" t="s">
        <v>397</v>
      </c>
      <c r="F211" s="259" t="s">
        <v>1515</v>
      </c>
      <c r="G211" s="260" t="s">
        <v>1104</v>
      </c>
      <c r="H211" s="261">
        <v>1</v>
      </c>
      <c r="I211" s="262"/>
      <c r="J211" s="263">
        <f>ROUND(I211*H211,2)</f>
        <v>0</v>
      </c>
      <c r="K211" s="264"/>
      <c r="L211" s="265"/>
      <c r="M211" s="266" t="s">
        <v>1</v>
      </c>
      <c r="N211" s="267" t="s">
        <v>44</v>
      </c>
      <c r="O211" s="91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9" t="s">
        <v>1428</v>
      </c>
      <c r="AT211" s="239" t="s">
        <v>211</v>
      </c>
      <c r="AU211" s="239" t="s">
        <v>88</v>
      </c>
      <c r="AY211" s="17" t="s">
        <v>185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7" t="s">
        <v>86</v>
      </c>
      <c r="BK211" s="240">
        <f>ROUND(I211*H211,2)</f>
        <v>0</v>
      </c>
      <c r="BL211" s="17" t="s">
        <v>1428</v>
      </c>
      <c r="BM211" s="239" t="s">
        <v>1516</v>
      </c>
    </row>
    <row r="212" s="2" customFormat="1">
      <c r="A212" s="38"/>
      <c r="B212" s="39"/>
      <c r="C212" s="40"/>
      <c r="D212" s="241" t="s">
        <v>193</v>
      </c>
      <c r="E212" s="40"/>
      <c r="F212" s="242" t="s">
        <v>1515</v>
      </c>
      <c r="G212" s="40"/>
      <c r="H212" s="40"/>
      <c r="I212" s="243"/>
      <c r="J212" s="40"/>
      <c r="K212" s="40"/>
      <c r="L212" s="44"/>
      <c r="M212" s="244"/>
      <c r="N212" s="24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193</v>
      </c>
      <c r="AU212" s="17" t="s">
        <v>88</v>
      </c>
    </row>
    <row r="213" s="2" customFormat="1" ht="16.5" customHeight="1">
      <c r="A213" s="38"/>
      <c r="B213" s="39"/>
      <c r="C213" s="257" t="s">
        <v>401</v>
      </c>
      <c r="D213" s="257" t="s">
        <v>211</v>
      </c>
      <c r="E213" s="258" t="s">
        <v>401</v>
      </c>
      <c r="F213" s="259" t="s">
        <v>1517</v>
      </c>
      <c r="G213" s="260" t="s">
        <v>1104</v>
      </c>
      <c r="H213" s="261">
        <v>1</v>
      </c>
      <c r="I213" s="262"/>
      <c r="J213" s="263">
        <f>ROUND(I213*H213,2)</f>
        <v>0</v>
      </c>
      <c r="K213" s="264"/>
      <c r="L213" s="265"/>
      <c r="M213" s="266" t="s">
        <v>1</v>
      </c>
      <c r="N213" s="267" t="s">
        <v>44</v>
      </c>
      <c r="O213" s="91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9" t="s">
        <v>1428</v>
      </c>
      <c r="AT213" s="239" t="s">
        <v>211</v>
      </c>
      <c r="AU213" s="239" t="s">
        <v>88</v>
      </c>
      <c r="AY213" s="17" t="s">
        <v>185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7" t="s">
        <v>86</v>
      </c>
      <c r="BK213" s="240">
        <f>ROUND(I213*H213,2)</f>
        <v>0</v>
      </c>
      <c r="BL213" s="17" t="s">
        <v>1428</v>
      </c>
      <c r="BM213" s="239" t="s">
        <v>1518</v>
      </c>
    </row>
    <row r="214" s="2" customFormat="1">
      <c r="A214" s="38"/>
      <c r="B214" s="39"/>
      <c r="C214" s="40"/>
      <c r="D214" s="241" t="s">
        <v>193</v>
      </c>
      <c r="E214" s="40"/>
      <c r="F214" s="242" t="s">
        <v>1517</v>
      </c>
      <c r="G214" s="40"/>
      <c r="H214" s="40"/>
      <c r="I214" s="243"/>
      <c r="J214" s="40"/>
      <c r="K214" s="40"/>
      <c r="L214" s="44"/>
      <c r="M214" s="279"/>
      <c r="N214" s="280"/>
      <c r="O214" s="281"/>
      <c r="P214" s="281"/>
      <c r="Q214" s="281"/>
      <c r="R214" s="281"/>
      <c r="S214" s="281"/>
      <c r="T214" s="28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193</v>
      </c>
      <c r="AU214" s="17" t="s">
        <v>88</v>
      </c>
    </row>
    <row r="215" s="2" customFormat="1" ht="6.96" customHeight="1">
      <c r="A215" s="38"/>
      <c r="B215" s="66"/>
      <c r="C215" s="67"/>
      <c r="D215" s="67"/>
      <c r="E215" s="67"/>
      <c r="F215" s="67"/>
      <c r="G215" s="67"/>
      <c r="H215" s="67"/>
      <c r="I215" s="67"/>
      <c r="J215" s="67"/>
      <c r="K215" s="67"/>
      <c r="L215" s="44"/>
      <c r="M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</row>
  </sheetData>
  <sheetProtection sheet="1" autoFilter="0" formatColumns="0" formatRows="0" objects="1" scenarios="1" spinCount="100000" saltValue="U7MHGELkqRKyJlWRDVrRXi2LDEUDYvVHVOihCNSGPoqrGP55oaXHYHNkK3MZvzHR2wQn2XA3MClP/8UyvKxKcQ==" hashValue="lJ3w6aWwCOm+wy84BQkCmEjOYgagJPHQEwxr3VBBYR8myKBEi48qJoNXVNfr/K1QbznGJRgmoJdTc8wipjKV1g==" algorithmName="SHA-512" password="CC35"/>
  <autoFilter ref="C121:K21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137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1419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1519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ROUND((SUM(BE121:BE218)),  2)</f>
        <v>0</v>
      </c>
      <c r="G35" s="38"/>
      <c r="H35" s="38"/>
      <c r="I35" s="164">
        <v>0.20999999999999999</v>
      </c>
      <c r="J35" s="163">
        <f>ROUND(((SUM(BE121:BE218))*I35),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ROUND((SUM(BF121:BF218)),  2)</f>
        <v>0</v>
      </c>
      <c r="G36" s="38"/>
      <c r="H36" s="38"/>
      <c r="I36" s="164">
        <v>0.12</v>
      </c>
      <c r="J36" s="163">
        <f>ROUND(((SUM(BF121:BF218))*I36),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ROUND((SUM(BG121:BG218)),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ROUND((SUM(BH121:BH218)),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ROUND((SUM(BI121:BI218)),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1419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05.02 - Příprava pro veřejné osvětlení - Metropolitní síť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1421</v>
      </c>
      <c r="E99" s="191"/>
      <c r="F99" s="191"/>
      <c r="G99" s="191"/>
      <c r="H99" s="191"/>
      <c r="I99" s="191"/>
      <c r="J99" s="192">
        <f>J122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170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3" t="str">
        <f>E7</f>
        <v>Rekonstrukce Schillerových sadů v Chebu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1"/>
      <c r="C110" s="32" t="s">
        <v>157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="2" customFormat="1" ht="16.5" customHeight="1">
      <c r="A111" s="38"/>
      <c r="B111" s="39"/>
      <c r="C111" s="40"/>
      <c r="D111" s="40"/>
      <c r="E111" s="183" t="s">
        <v>1419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159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E11</f>
        <v>05.02 - Příprava pro veřejné osvětlení - Metropolitní síť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F14</f>
        <v>Cheb</v>
      </c>
      <c r="G115" s="40"/>
      <c r="H115" s="40"/>
      <c r="I115" s="32" t="s">
        <v>22</v>
      </c>
      <c r="J115" s="79" t="str">
        <f>IF(J14="","",J14)</f>
        <v>2. 9. 2025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E17</f>
        <v>Město Cheb</v>
      </c>
      <c r="G117" s="40"/>
      <c r="H117" s="40"/>
      <c r="I117" s="32" t="s">
        <v>32</v>
      </c>
      <c r="J117" s="36" t="str">
        <f>E23</f>
        <v>Ateliér Prinz,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IF(E20="","",E20)</f>
        <v>Vyplň údaj</v>
      </c>
      <c r="G118" s="40"/>
      <c r="H118" s="40"/>
      <c r="I118" s="32" t="s">
        <v>36</v>
      </c>
      <c r="J118" s="36" t="str">
        <f>E26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171</v>
      </c>
      <c r="D120" s="202" t="s">
        <v>64</v>
      </c>
      <c r="E120" s="202" t="s">
        <v>60</v>
      </c>
      <c r="F120" s="202" t="s">
        <v>61</v>
      </c>
      <c r="G120" s="202" t="s">
        <v>172</v>
      </c>
      <c r="H120" s="202" t="s">
        <v>173</v>
      </c>
      <c r="I120" s="202" t="s">
        <v>174</v>
      </c>
      <c r="J120" s="203" t="s">
        <v>163</v>
      </c>
      <c r="K120" s="204" t="s">
        <v>175</v>
      </c>
      <c r="L120" s="205"/>
      <c r="M120" s="100" t="s">
        <v>1</v>
      </c>
      <c r="N120" s="101" t="s">
        <v>43</v>
      </c>
      <c r="O120" s="101" t="s">
        <v>176</v>
      </c>
      <c r="P120" s="101" t="s">
        <v>177</v>
      </c>
      <c r="Q120" s="101" t="s">
        <v>178</v>
      </c>
      <c r="R120" s="101" t="s">
        <v>179</v>
      </c>
      <c r="S120" s="101" t="s">
        <v>180</v>
      </c>
      <c r="T120" s="102" t="s">
        <v>181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182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165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78</v>
      </c>
      <c r="E122" s="214" t="s">
        <v>1423</v>
      </c>
      <c r="F122" s="214" t="s">
        <v>1424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SUM(P123:P218)</f>
        <v>0</v>
      </c>
      <c r="Q122" s="219"/>
      <c r="R122" s="220">
        <f>SUM(R123:R218)</f>
        <v>0</v>
      </c>
      <c r="S122" s="219"/>
      <c r="T122" s="221">
        <f>SUM(T123:T218)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86</v>
      </c>
      <c r="AT122" s="223" t="s">
        <v>78</v>
      </c>
      <c r="AU122" s="223" t="s">
        <v>79</v>
      </c>
      <c r="AY122" s="222" t="s">
        <v>185</v>
      </c>
      <c r="BK122" s="224">
        <f>SUM(BK123:BK218)</f>
        <v>0</v>
      </c>
    </row>
    <row r="123" s="2" customFormat="1" ht="16.5" customHeight="1">
      <c r="A123" s="38"/>
      <c r="B123" s="39"/>
      <c r="C123" s="257" t="s">
        <v>86</v>
      </c>
      <c r="D123" s="257" t="s">
        <v>211</v>
      </c>
      <c r="E123" s="258" t="s">
        <v>1520</v>
      </c>
      <c r="F123" s="259" t="s">
        <v>1521</v>
      </c>
      <c r="G123" s="260" t="s">
        <v>1104</v>
      </c>
      <c r="H123" s="261">
        <v>1</v>
      </c>
      <c r="I123" s="262"/>
      <c r="J123" s="263">
        <f>ROUND(I123*H123,2)</f>
        <v>0</v>
      </c>
      <c r="K123" s="264"/>
      <c r="L123" s="265"/>
      <c r="M123" s="266" t="s">
        <v>1</v>
      </c>
      <c r="N123" s="267" t="s">
        <v>44</v>
      </c>
      <c r="O123" s="91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9" t="s">
        <v>214</v>
      </c>
      <c r="AT123" s="239" t="s">
        <v>211</v>
      </c>
      <c r="AU123" s="239" t="s">
        <v>86</v>
      </c>
      <c r="AY123" s="17" t="s">
        <v>185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7" t="s">
        <v>86</v>
      </c>
      <c r="BK123" s="240">
        <f>ROUND(I123*H123,2)</f>
        <v>0</v>
      </c>
      <c r="BL123" s="17" t="s">
        <v>191</v>
      </c>
      <c r="BM123" s="239" t="s">
        <v>1522</v>
      </c>
    </row>
    <row r="124" s="2" customFormat="1">
      <c r="A124" s="38"/>
      <c r="B124" s="39"/>
      <c r="C124" s="40"/>
      <c r="D124" s="241" t="s">
        <v>193</v>
      </c>
      <c r="E124" s="40"/>
      <c r="F124" s="242" t="s">
        <v>1521</v>
      </c>
      <c r="G124" s="40"/>
      <c r="H124" s="40"/>
      <c r="I124" s="243"/>
      <c r="J124" s="40"/>
      <c r="K124" s="40"/>
      <c r="L124" s="44"/>
      <c r="M124" s="244"/>
      <c r="N124" s="24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193</v>
      </c>
      <c r="AU124" s="17" t="s">
        <v>86</v>
      </c>
    </row>
    <row r="125" s="2" customFormat="1" ht="16.5" customHeight="1">
      <c r="A125" s="38"/>
      <c r="B125" s="39"/>
      <c r="C125" s="257" t="s">
        <v>88</v>
      </c>
      <c r="D125" s="257" t="s">
        <v>211</v>
      </c>
      <c r="E125" s="258" t="s">
        <v>1523</v>
      </c>
      <c r="F125" s="259" t="s">
        <v>1524</v>
      </c>
      <c r="G125" s="260" t="s">
        <v>259</v>
      </c>
      <c r="H125" s="261">
        <v>4</v>
      </c>
      <c r="I125" s="262"/>
      <c r="J125" s="263">
        <f>ROUND(I125*H125,2)</f>
        <v>0</v>
      </c>
      <c r="K125" s="264"/>
      <c r="L125" s="265"/>
      <c r="M125" s="266" t="s">
        <v>1</v>
      </c>
      <c r="N125" s="267" t="s">
        <v>44</v>
      </c>
      <c r="O125" s="91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214</v>
      </c>
      <c r="AT125" s="239" t="s">
        <v>211</v>
      </c>
      <c r="AU125" s="239" t="s">
        <v>86</v>
      </c>
      <c r="AY125" s="17" t="s">
        <v>185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86</v>
      </c>
      <c r="BK125" s="240">
        <f>ROUND(I125*H125,2)</f>
        <v>0</v>
      </c>
      <c r="BL125" s="17" t="s">
        <v>191</v>
      </c>
      <c r="BM125" s="239" t="s">
        <v>1525</v>
      </c>
    </row>
    <row r="126" s="2" customFormat="1">
      <c r="A126" s="38"/>
      <c r="B126" s="39"/>
      <c r="C126" s="40"/>
      <c r="D126" s="241" t="s">
        <v>193</v>
      </c>
      <c r="E126" s="40"/>
      <c r="F126" s="242" t="s">
        <v>1524</v>
      </c>
      <c r="G126" s="40"/>
      <c r="H126" s="40"/>
      <c r="I126" s="243"/>
      <c r="J126" s="40"/>
      <c r="K126" s="40"/>
      <c r="L126" s="44"/>
      <c r="M126" s="244"/>
      <c r="N126" s="24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193</v>
      </c>
      <c r="AU126" s="17" t="s">
        <v>86</v>
      </c>
    </row>
    <row r="127" s="2" customFormat="1" ht="16.5" customHeight="1">
      <c r="A127" s="38"/>
      <c r="B127" s="39"/>
      <c r="C127" s="257" t="s">
        <v>201</v>
      </c>
      <c r="D127" s="257" t="s">
        <v>211</v>
      </c>
      <c r="E127" s="258" t="s">
        <v>1526</v>
      </c>
      <c r="F127" s="259" t="s">
        <v>1527</v>
      </c>
      <c r="G127" s="260" t="s">
        <v>259</v>
      </c>
      <c r="H127" s="261">
        <v>270</v>
      </c>
      <c r="I127" s="262"/>
      <c r="J127" s="263">
        <f>ROUND(I127*H127,2)</f>
        <v>0</v>
      </c>
      <c r="K127" s="264"/>
      <c r="L127" s="265"/>
      <c r="M127" s="266" t="s">
        <v>1</v>
      </c>
      <c r="N127" s="267" t="s">
        <v>44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214</v>
      </c>
      <c r="AT127" s="239" t="s">
        <v>211</v>
      </c>
      <c r="AU127" s="239" t="s">
        <v>86</v>
      </c>
      <c r="AY127" s="17" t="s">
        <v>185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86</v>
      </c>
      <c r="BK127" s="240">
        <f>ROUND(I127*H127,2)</f>
        <v>0</v>
      </c>
      <c r="BL127" s="17" t="s">
        <v>191</v>
      </c>
      <c r="BM127" s="239" t="s">
        <v>1528</v>
      </c>
    </row>
    <row r="128" s="2" customFormat="1">
      <c r="A128" s="38"/>
      <c r="B128" s="39"/>
      <c r="C128" s="40"/>
      <c r="D128" s="241" t="s">
        <v>193</v>
      </c>
      <c r="E128" s="40"/>
      <c r="F128" s="242" t="s">
        <v>1527</v>
      </c>
      <c r="G128" s="40"/>
      <c r="H128" s="40"/>
      <c r="I128" s="243"/>
      <c r="J128" s="40"/>
      <c r="K128" s="40"/>
      <c r="L128" s="44"/>
      <c r="M128" s="244"/>
      <c r="N128" s="24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193</v>
      </c>
      <c r="AU128" s="17" t="s">
        <v>86</v>
      </c>
    </row>
    <row r="129" s="2" customFormat="1" ht="16.5" customHeight="1">
      <c r="A129" s="38"/>
      <c r="B129" s="39"/>
      <c r="C129" s="257" t="s">
        <v>191</v>
      </c>
      <c r="D129" s="257" t="s">
        <v>211</v>
      </c>
      <c r="E129" s="258" t="s">
        <v>1529</v>
      </c>
      <c r="F129" s="259" t="s">
        <v>1530</v>
      </c>
      <c r="G129" s="260" t="s">
        <v>1104</v>
      </c>
      <c r="H129" s="261">
        <v>1</v>
      </c>
      <c r="I129" s="262"/>
      <c r="J129" s="263">
        <f>ROUND(I129*H129,2)</f>
        <v>0</v>
      </c>
      <c r="K129" s="264"/>
      <c r="L129" s="265"/>
      <c r="M129" s="266" t="s">
        <v>1</v>
      </c>
      <c r="N129" s="267" t="s">
        <v>44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214</v>
      </c>
      <c r="AT129" s="239" t="s">
        <v>211</v>
      </c>
      <c r="AU129" s="239" t="s">
        <v>86</v>
      </c>
      <c r="AY129" s="17" t="s">
        <v>185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86</v>
      </c>
      <c r="BK129" s="240">
        <f>ROUND(I129*H129,2)</f>
        <v>0</v>
      </c>
      <c r="BL129" s="17" t="s">
        <v>191</v>
      </c>
      <c r="BM129" s="239" t="s">
        <v>1531</v>
      </c>
    </row>
    <row r="130" s="2" customFormat="1">
      <c r="A130" s="38"/>
      <c r="B130" s="39"/>
      <c r="C130" s="40"/>
      <c r="D130" s="241" t="s">
        <v>193</v>
      </c>
      <c r="E130" s="40"/>
      <c r="F130" s="242" t="s">
        <v>1530</v>
      </c>
      <c r="G130" s="40"/>
      <c r="H130" s="40"/>
      <c r="I130" s="243"/>
      <c r="J130" s="40"/>
      <c r="K130" s="40"/>
      <c r="L130" s="44"/>
      <c r="M130" s="244"/>
      <c r="N130" s="24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193</v>
      </c>
      <c r="AU130" s="17" t="s">
        <v>86</v>
      </c>
    </row>
    <row r="131" s="2" customFormat="1" ht="24.15" customHeight="1">
      <c r="A131" s="38"/>
      <c r="B131" s="39"/>
      <c r="C131" s="257" t="s">
        <v>210</v>
      </c>
      <c r="D131" s="257" t="s">
        <v>211</v>
      </c>
      <c r="E131" s="258" t="s">
        <v>1532</v>
      </c>
      <c r="F131" s="259" t="s">
        <v>1533</v>
      </c>
      <c r="G131" s="260" t="s">
        <v>1104</v>
      </c>
      <c r="H131" s="261">
        <v>3</v>
      </c>
      <c r="I131" s="262"/>
      <c r="J131" s="263">
        <f>ROUND(I131*H131,2)</f>
        <v>0</v>
      </c>
      <c r="K131" s="264"/>
      <c r="L131" s="265"/>
      <c r="M131" s="266" t="s">
        <v>1</v>
      </c>
      <c r="N131" s="267" t="s">
        <v>44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214</v>
      </c>
      <c r="AT131" s="239" t="s">
        <v>211</v>
      </c>
      <c r="AU131" s="239" t="s">
        <v>86</v>
      </c>
      <c r="AY131" s="17" t="s">
        <v>185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86</v>
      </c>
      <c r="BK131" s="240">
        <f>ROUND(I131*H131,2)</f>
        <v>0</v>
      </c>
      <c r="BL131" s="17" t="s">
        <v>191</v>
      </c>
      <c r="BM131" s="239" t="s">
        <v>1534</v>
      </c>
    </row>
    <row r="132" s="2" customFormat="1">
      <c r="A132" s="38"/>
      <c r="B132" s="39"/>
      <c r="C132" s="40"/>
      <c r="D132" s="241" t="s">
        <v>193</v>
      </c>
      <c r="E132" s="40"/>
      <c r="F132" s="242" t="s">
        <v>1533</v>
      </c>
      <c r="G132" s="40"/>
      <c r="H132" s="40"/>
      <c r="I132" s="243"/>
      <c r="J132" s="40"/>
      <c r="K132" s="40"/>
      <c r="L132" s="44"/>
      <c r="M132" s="244"/>
      <c r="N132" s="24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193</v>
      </c>
      <c r="AU132" s="17" t="s">
        <v>86</v>
      </c>
    </row>
    <row r="133" s="2" customFormat="1" ht="16.5" customHeight="1">
      <c r="A133" s="38"/>
      <c r="B133" s="39"/>
      <c r="C133" s="257" t="s">
        <v>219</v>
      </c>
      <c r="D133" s="257" t="s">
        <v>211</v>
      </c>
      <c r="E133" s="258" t="s">
        <v>1535</v>
      </c>
      <c r="F133" s="259" t="s">
        <v>1536</v>
      </c>
      <c r="G133" s="260" t="s">
        <v>1104</v>
      </c>
      <c r="H133" s="261">
        <v>1</v>
      </c>
      <c r="I133" s="262"/>
      <c r="J133" s="263">
        <f>ROUND(I133*H133,2)</f>
        <v>0</v>
      </c>
      <c r="K133" s="264"/>
      <c r="L133" s="265"/>
      <c r="M133" s="266" t="s">
        <v>1</v>
      </c>
      <c r="N133" s="267" t="s">
        <v>44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214</v>
      </c>
      <c r="AT133" s="239" t="s">
        <v>211</v>
      </c>
      <c r="AU133" s="239" t="s">
        <v>86</v>
      </c>
      <c r="AY133" s="17" t="s">
        <v>185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191</v>
      </c>
      <c r="BM133" s="239" t="s">
        <v>1537</v>
      </c>
    </row>
    <row r="134" s="2" customFormat="1">
      <c r="A134" s="38"/>
      <c r="B134" s="39"/>
      <c r="C134" s="40"/>
      <c r="D134" s="241" t="s">
        <v>193</v>
      </c>
      <c r="E134" s="40"/>
      <c r="F134" s="242" t="s">
        <v>1536</v>
      </c>
      <c r="G134" s="40"/>
      <c r="H134" s="40"/>
      <c r="I134" s="243"/>
      <c r="J134" s="40"/>
      <c r="K134" s="40"/>
      <c r="L134" s="44"/>
      <c r="M134" s="244"/>
      <c r="N134" s="24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193</v>
      </c>
      <c r="AU134" s="17" t="s">
        <v>86</v>
      </c>
    </row>
    <row r="135" s="2" customFormat="1" ht="16.5" customHeight="1">
      <c r="A135" s="38"/>
      <c r="B135" s="39"/>
      <c r="C135" s="257" t="s">
        <v>224</v>
      </c>
      <c r="D135" s="257" t="s">
        <v>211</v>
      </c>
      <c r="E135" s="258" t="s">
        <v>1538</v>
      </c>
      <c r="F135" s="259" t="s">
        <v>1539</v>
      </c>
      <c r="G135" s="260" t="s">
        <v>1104</v>
      </c>
      <c r="H135" s="261">
        <v>1</v>
      </c>
      <c r="I135" s="262"/>
      <c r="J135" s="263">
        <f>ROUND(I135*H135,2)</f>
        <v>0</v>
      </c>
      <c r="K135" s="264"/>
      <c r="L135" s="265"/>
      <c r="M135" s="266" t="s">
        <v>1</v>
      </c>
      <c r="N135" s="267" t="s">
        <v>44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214</v>
      </c>
      <c r="AT135" s="239" t="s">
        <v>211</v>
      </c>
      <c r="AU135" s="239" t="s">
        <v>86</v>
      </c>
      <c r="AY135" s="17" t="s">
        <v>185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191</v>
      </c>
      <c r="BM135" s="239" t="s">
        <v>1540</v>
      </c>
    </row>
    <row r="136" s="2" customFormat="1">
      <c r="A136" s="38"/>
      <c r="B136" s="39"/>
      <c r="C136" s="40"/>
      <c r="D136" s="241" t="s">
        <v>193</v>
      </c>
      <c r="E136" s="40"/>
      <c r="F136" s="242" t="s">
        <v>1539</v>
      </c>
      <c r="G136" s="40"/>
      <c r="H136" s="40"/>
      <c r="I136" s="243"/>
      <c r="J136" s="40"/>
      <c r="K136" s="40"/>
      <c r="L136" s="44"/>
      <c r="M136" s="244"/>
      <c r="N136" s="24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193</v>
      </c>
      <c r="AU136" s="17" t="s">
        <v>86</v>
      </c>
    </row>
    <row r="137" s="2" customFormat="1" ht="16.5" customHeight="1">
      <c r="A137" s="38"/>
      <c r="B137" s="39"/>
      <c r="C137" s="257" t="s">
        <v>214</v>
      </c>
      <c r="D137" s="257" t="s">
        <v>211</v>
      </c>
      <c r="E137" s="258" t="s">
        <v>1541</v>
      </c>
      <c r="F137" s="259" t="s">
        <v>1542</v>
      </c>
      <c r="G137" s="260" t="s">
        <v>1104</v>
      </c>
      <c r="H137" s="261">
        <v>4</v>
      </c>
      <c r="I137" s="262"/>
      <c r="J137" s="263">
        <f>ROUND(I137*H137,2)</f>
        <v>0</v>
      </c>
      <c r="K137" s="264"/>
      <c r="L137" s="265"/>
      <c r="M137" s="266" t="s">
        <v>1</v>
      </c>
      <c r="N137" s="267" t="s">
        <v>44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214</v>
      </c>
      <c r="AT137" s="239" t="s">
        <v>211</v>
      </c>
      <c r="AU137" s="239" t="s">
        <v>86</v>
      </c>
      <c r="AY137" s="17" t="s">
        <v>185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86</v>
      </c>
      <c r="BK137" s="240">
        <f>ROUND(I137*H137,2)</f>
        <v>0</v>
      </c>
      <c r="BL137" s="17" t="s">
        <v>191</v>
      </c>
      <c r="BM137" s="239" t="s">
        <v>1543</v>
      </c>
    </row>
    <row r="138" s="2" customFormat="1">
      <c r="A138" s="38"/>
      <c r="B138" s="39"/>
      <c r="C138" s="40"/>
      <c r="D138" s="241" t="s">
        <v>193</v>
      </c>
      <c r="E138" s="40"/>
      <c r="F138" s="242" t="s">
        <v>1542</v>
      </c>
      <c r="G138" s="40"/>
      <c r="H138" s="40"/>
      <c r="I138" s="243"/>
      <c r="J138" s="40"/>
      <c r="K138" s="40"/>
      <c r="L138" s="44"/>
      <c r="M138" s="244"/>
      <c r="N138" s="24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193</v>
      </c>
      <c r="AU138" s="17" t="s">
        <v>86</v>
      </c>
    </row>
    <row r="139" s="2" customFormat="1" ht="16.5" customHeight="1">
      <c r="A139" s="38"/>
      <c r="B139" s="39"/>
      <c r="C139" s="257" t="s">
        <v>233</v>
      </c>
      <c r="D139" s="257" t="s">
        <v>211</v>
      </c>
      <c r="E139" s="258" t="s">
        <v>1544</v>
      </c>
      <c r="F139" s="259" t="s">
        <v>1545</v>
      </c>
      <c r="G139" s="260" t="s">
        <v>259</v>
      </c>
      <c r="H139" s="261">
        <v>275</v>
      </c>
      <c r="I139" s="262"/>
      <c r="J139" s="263">
        <f>ROUND(I139*H139,2)</f>
        <v>0</v>
      </c>
      <c r="K139" s="264"/>
      <c r="L139" s="265"/>
      <c r="M139" s="266" t="s">
        <v>1</v>
      </c>
      <c r="N139" s="267" t="s">
        <v>44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214</v>
      </c>
      <c r="AT139" s="239" t="s">
        <v>211</v>
      </c>
      <c r="AU139" s="239" t="s">
        <v>86</v>
      </c>
      <c r="AY139" s="17" t="s">
        <v>185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191</v>
      </c>
      <c r="BM139" s="239" t="s">
        <v>1546</v>
      </c>
    </row>
    <row r="140" s="2" customFormat="1">
      <c r="A140" s="38"/>
      <c r="B140" s="39"/>
      <c r="C140" s="40"/>
      <c r="D140" s="241" t="s">
        <v>193</v>
      </c>
      <c r="E140" s="40"/>
      <c r="F140" s="242" t="s">
        <v>1545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193</v>
      </c>
      <c r="AU140" s="17" t="s">
        <v>86</v>
      </c>
    </row>
    <row r="141" s="2" customFormat="1" ht="16.5" customHeight="1">
      <c r="A141" s="38"/>
      <c r="B141" s="39"/>
      <c r="C141" s="257" t="s">
        <v>238</v>
      </c>
      <c r="D141" s="257" t="s">
        <v>211</v>
      </c>
      <c r="E141" s="258" t="s">
        <v>1547</v>
      </c>
      <c r="F141" s="259" t="s">
        <v>1548</v>
      </c>
      <c r="G141" s="260" t="s">
        <v>259</v>
      </c>
      <c r="H141" s="261">
        <v>254</v>
      </c>
      <c r="I141" s="262"/>
      <c r="J141" s="263">
        <f>ROUND(I141*H141,2)</f>
        <v>0</v>
      </c>
      <c r="K141" s="264"/>
      <c r="L141" s="265"/>
      <c r="M141" s="266" t="s">
        <v>1</v>
      </c>
      <c r="N141" s="267" t="s">
        <v>44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214</v>
      </c>
      <c r="AT141" s="239" t="s">
        <v>211</v>
      </c>
      <c r="AU141" s="239" t="s">
        <v>86</v>
      </c>
      <c r="AY141" s="17" t="s">
        <v>185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86</v>
      </c>
      <c r="BK141" s="240">
        <f>ROUND(I141*H141,2)</f>
        <v>0</v>
      </c>
      <c r="BL141" s="17" t="s">
        <v>191</v>
      </c>
      <c r="BM141" s="239" t="s">
        <v>1549</v>
      </c>
    </row>
    <row r="142" s="2" customFormat="1">
      <c r="A142" s="38"/>
      <c r="B142" s="39"/>
      <c r="C142" s="40"/>
      <c r="D142" s="241" t="s">
        <v>193</v>
      </c>
      <c r="E142" s="40"/>
      <c r="F142" s="242" t="s">
        <v>1548</v>
      </c>
      <c r="G142" s="40"/>
      <c r="H142" s="40"/>
      <c r="I142" s="243"/>
      <c r="J142" s="40"/>
      <c r="K142" s="40"/>
      <c r="L142" s="44"/>
      <c r="M142" s="244"/>
      <c r="N142" s="24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193</v>
      </c>
      <c r="AU142" s="17" t="s">
        <v>86</v>
      </c>
    </row>
    <row r="143" s="2" customFormat="1" ht="16.5" customHeight="1">
      <c r="A143" s="38"/>
      <c r="B143" s="39"/>
      <c r="C143" s="257" t="s">
        <v>243</v>
      </c>
      <c r="D143" s="257" t="s">
        <v>211</v>
      </c>
      <c r="E143" s="258" t="s">
        <v>1550</v>
      </c>
      <c r="F143" s="259" t="s">
        <v>1430</v>
      </c>
      <c r="G143" s="260" t="s">
        <v>259</v>
      </c>
      <c r="H143" s="261">
        <v>250</v>
      </c>
      <c r="I143" s="262"/>
      <c r="J143" s="263">
        <f>ROUND(I143*H143,2)</f>
        <v>0</v>
      </c>
      <c r="K143" s="264"/>
      <c r="L143" s="265"/>
      <c r="M143" s="266" t="s">
        <v>1</v>
      </c>
      <c r="N143" s="267" t="s">
        <v>44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214</v>
      </c>
      <c r="AT143" s="239" t="s">
        <v>211</v>
      </c>
      <c r="AU143" s="239" t="s">
        <v>86</v>
      </c>
      <c r="AY143" s="17" t="s">
        <v>185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191</v>
      </c>
      <c r="BM143" s="239" t="s">
        <v>1551</v>
      </c>
    </row>
    <row r="144" s="2" customFormat="1">
      <c r="A144" s="38"/>
      <c r="B144" s="39"/>
      <c r="C144" s="40"/>
      <c r="D144" s="241" t="s">
        <v>193</v>
      </c>
      <c r="E144" s="40"/>
      <c r="F144" s="242" t="s">
        <v>1430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193</v>
      </c>
      <c r="AU144" s="17" t="s">
        <v>86</v>
      </c>
    </row>
    <row r="145" s="2" customFormat="1" ht="16.5" customHeight="1">
      <c r="A145" s="38"/>
      <c r="B145" s="39"/>
      <c r="C145" s="257" t="s">
        <v>8</v>
      </c>
      <c r="D145" s="257" t="s">
        <v>211</v>
      </c>
      <c r="E145" s="258" t="s">
        <v>1552</v>
      </c>
      <c r="F145" s="259" t="s">
        <v>1553</v>
      </c>
      <c r="G145" s="260" t="s">
        <v>259</v>
      </c>
      <c r="H145" s="261">
        <v>250</v>
      </c>
      <c r="I145" s="262"/>
      <c r="J145" s="263">
        <f>ROUND(I145*H145,2)</f>
        <v>0</v>
      </c>
      <c r="K145" s="264"/>
      <c r="L145" s="265"/>
      <c r="M145" s="266" t="s">
        <v>1</v>
      </c>
      <c r="N145" s="267" t="s">
        <v>44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214</v>
      </c>
      <c r="AT145" s="239" t="s">
        <v>211</v>
      </c>
      <c r="AU145" s="239" t="s">
        <v>86</v>
      </c>
      <c r="AY145" s="17" t="s">
        <v>185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86</v>
      </c>
      <c r="BK145" s="240">
        <f>ROUND(I145*H145,2)</f>
        <v>0</v>
      </c>
      <c r="BL145" s="17" t="s">
        <v>191</v>
      </c>
      <c r="BM145" s="239" t="s">
        <v>1554</v>
      </c>
    </row>
    <row r="146" s="2" customFormat="1">
      <c r="A146" s="38"/>
      <c r="B146" s="39"/>
      <c r="C146" s="40"/>
      <c r="D146" s="241" t="s">
        <v>193</v>
      </c>
      <c r="E146" s="40"/>
      <c r="F146" s="242" t="s">
        <v>1553</v>
      </c>
      <c r="G146" s="40"/>
      <c r="H146" s="40"/>
      <c r="I146" s="243"/>
      <c r="J146" s="40"/>
      <c r="K146" s="40"/>
      <c r="L146" s="44"/>
      <c r="M146" s="244"/>
      <c r="N146" s="24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193</v>
      </c>
      <c r="AU146" s="17" t="s">
        <v>86</v>
      </c>
    </row>
    <row r="147" s="2" customFormat="1" ht="16.5" customHeight="1">
      <c r="A147" s="38"/>
      <c r="B147" s="39"/>
      <c r="C147" s="257" t="s">
        <v>251</v>
      </c>
      <c r="D147" s="257" t="s">
        <v>211</v>
      </c>
      <c r="E147" s="258" t="s">
        <v>1555</v>
      </c>
      <c r="F147" s="259" t="s">
        <v>1556</v>
      </c>
      <c r="G147" s="260" t="s">
        <v>1104</v>
      </c>
      <c r="H147" s="261">
        <v>2</v>
      </c>
      <c r="I147" s="262"/>
      <c r="J147" s="263">
        <f>ROUND(I147*H147,2)</f>
        <v>0</v>
      </c>
      <c r="K147" s="264"/>
      <c r="L147" s="265"/>
      <c r="M147" s="266" t="s">
        <v>1</v>
      </c>
      <c r="N147" s="267" t="s">
        <v>44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214</v>
      </c>
      <c r="AT147" s="239" t="s">
        <v>211</v>
      </c>
      <c r="AU147" s="239" t="s">
        <v>86</v>
      </c>
      <c r="AY147" s="17" t="s">
        <v>185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191</v>
      </c>
      <c r="BM147" s="239" t="s">
        <v>1557</v>
      </c>
    </row>
    <row r="148" s="2" customFormat="1">
      <c r="A148" s="38"/>
      <c r="B148" s="39"/>
      <c r="C148" s="40"/>
      <c r="D148" s="241" t="s">
        <v>193</v>
      </c>
      <c r="E148" s="40"/>
      <c r="F148" s="242" t="s">
        <v>1556</v>
      </c>
      <c r="G148" s="40"/>
      <c r="H148" s="40"/>
      <c r="I148" s="243"/>
      <c r="J148" s="40"/>
      <c r="K148" s="40"/>
      <c r="L148" s="44"/>
      <c r="M148" s="244"/>
      <c r="N148" s="24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193</v>
      </c>
      <c r="AU148" s="17" t="s">
        <v>86</v>
      </c>
    </row>
    <row r="149" s="2" customFormat="1" ht="16.5" customHeight="1">
      <c r="A149" s="38"/>
      <c r="B149" s="39"/>
      <c r="C149" s="257" t="s">
        <v>256</v>
      </c>
      <c r="D149" s="257" t="s">
        <v>211</v>
      </c>
      <c r="E149" s="258" t="s">
        <v>1558</v>
      </c>
      <c r="F149" s="259" t="s">
        <v>1559</v>
      </c>
      <c r="G149" s="260" t="s">
        <v>190</v>
      </c>
      <c r="H149" s="261">
        <v>0.02</v>
      </c>
      <c r="I149" s="262"/>
      <c r="J149" s="263">
        <f>ROUND(I149*H149,2)</f>
        <v>0</v>
      </c>
      <c r="K149" s="264"/>
      <c r="L149" s="265"/>
      <c r="M149" s="266" t="s">
        <v>1</v>
      </c>
      <c r="N149" s="267" t="s">
        <v>44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214</v>
      </c>
      <c r="AT149" s="239" t="s">
        <v>211</v>
      </c>
      <c r="AU149" s="239" t="s">
        <v>86</v>
      </c>
      <c r="AY149" s="17" t="s">
        <v>185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86</v>
      </c>
      <c r="BK149" s="240">
        <f>ROUND(I149*H149,2)</f>
        <v>0</v>
      </c>
      <c r="BL149" s="17" t="s">
        <v>191</v>
      </c>
      <c r="BM149" s="239" t="s">
        <v>1560</v>
      </c>
    </row>
    <row r="150" s="2" customFormat="1">
      <c r="A150" s="38"/>
      <c r="B150" s="39"/>
      <c r="C150" s="40"/>
      <c r="D150" s="241" t="s">
        <v>193</v>
      </c>
      <c r="E150" s="40"/>
      <c r="F150" s="242" t="s">
        <v>1559</v>
      </c>
      <c r="G150" s="40"/>
      <c r="H150" s="40"/>
      <c r="I150" s="243"/>
      <c r="J150" s="40"/>
      <c r="K150" s="40"/>
      <c r="L150" s="44"/>
      <c r="M150" s="244"/>
      <c r="N150" s="24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193</v>
      </c>
      <c r="AU150" s="17" t="s">
        <v>86</v>
      </c>
    </row>
    <row r="151" s="2" customFormat="1" ht="16.5" customHeight="1">
      <c r="A151" s="38"/>
      <c r="B151" s="39"/>
      <c r="C151" s="257" t="s">
        <v>263</v>
      </c>
      <c r="D151" s="257" t="s">
        <v>211</v>
      </c>
      <c r="E151" s="258" t="s">
        <v>1561</v>
      </c>
      <c r="F151" s="259" t="s">
        <v>1449</v>
      </c>
      <c r="G151" s="260" t="s">
        <v>198</v>
      </c>
      <c r="H151" s="261">
        <v>0.040000000000000001</v>
      </c>
      <c r="I151" s="262"/>
      <c r="J151" s="263">
        <f>ROUND(I151*H151,2)</f>
        <v>0</v>
      </c>
      <c r="K151" s="264"/>
      <c r="L151" s="265"/>
      <c r="M151" s="266" t="s">
        <v>1</v>
      </c>
      <c r="N151" s="267" t="s">
        <v>44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214</v>
      </c>
      <c r="AT151" s="239" t="s">
        <v>211</v>
      </c>
      <c r="AU151" s="239" t="s">
        <v>86</v>
      </c>
      <c r="AY151" s="17" t="s">
        <v>185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86</v>
      </c>
      <c r="BK151" s="240">
        <f>ROUND(I151*H151,2)</f>
        <v>0</v>
      </c>
      <c r="BL151" s="17" t="s">
        <v>191</v>
      </c>
      <c r="BM151" s="239" t="s">
        <v>1562</v>
      </c>
    </row>
    <row r="152" s="2" customFormat="1">
      <c r="A152" s="38"/>
      <c r="B152" s="39"/>
      <c r="C152" s="40"/>
      <c r="D152" s="241" t="s">
        <v>193</v>
      </c>
      <c r="E152" s="40"/>
      <c r="F152" s="242" t="s">
        <v>1449</v>
      </c>
      <c r="G152" s="40"/>
      <c r="H152" s="40"/>
      <c r="I152" s="243"/>
      <c r="J152" s="40"/>
      <c r="K152" s="40"/>
      <c r="L152" s="44"/>
      <c r="M152" s="244"/>
      <c r="N152" s="24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193</v>
      </c>
      <c r="AU152" s="17" t="s">
        <v>86</v>
      </c>
    </row>
    <row r="153" s="2" customFormat="1" ht="16.5" customHeight="1">
      <c r="A153" s="38"/>
      <c r="B153" s="39"/>
      <c r="C153" s="257" t="s">
        <v>268</v>
      </c>
      <c r="D153" s="257" t="s">
        <v>211</v>
      </c>
      <c r="E153" s="258" t="s">
        <v>1563</v>
      </c>
      <c r="F153" s="259" t="s">
        <v>1451</v>
      </c>
      <c r="G153" s="260" t="s">
        <v>1104</v>
      </c>
      <c r="H153" s="261">
        <v>1</v>
      </c>
      <c r="I153" s="262"/>
      <c r="J153" s="263">
        <f>ROUND(I153*H153,2)</f>
        <v>0</v>
      </c>
      <c r="K153" s="264"/>
      <c r="L153" s="265"/>
      <c r="M153" s="266" t="s">
        <v>1</v>
      </c>
      <c r="N153" s="267" t="s">
        <v>44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214</v>
      </c>
      <c r="AT153" s="239" t="s">
        <v>211</v>
      </c>
      <c r="AU153" s="239" t="s">
        <v>86</v>
      </c>
      <c r="AY153" s="17" t="s">
        <v>185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191</v>
      </c>
      <c r="BM153" s="239" t="s">
        <v>1564</v>
      </c>
    </row>
    <row r="154" s="2" customFormat="1">
      <c r="A154" s="38"/>
      <c r="B154" s="39"/>
      <c r="C154" s="40"/>
      <c r="D154" s="241" t="s">
        <v>193</v>
      </c>
      <c r="E154" s="40"/>
      <c r="F154" s="242" t="s">
        <v>1451</v>
      </c>
      <c r="G154" s="40"/>
      <c r="H154" s="40"/>
      <c r="I154" s="243"/>
      <c r="J154" s="40"/>
      <c r="K154" s="40"/>
      <c r="L154" s="44"/>
      <c r="M154" s="244"/>
      <c r="N154" s="24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193</v>
      </c>
      <c r="AU154" s="17" t="s">
        <v>86</v>
      </c>
    </row>
    <row r="155" s="2" customFormat="1" ht="16.5" customHeight="1">
      <c r="A155" s="38"/>
      <c r="B155" s="39"/>
      <c r="C155" s="257" t="s">
        <v>272</v>
      </c>
      <c r="D155" s="257" t="s">
        <v>211</v>
      </c>
      <c r="E155" s="258" t="s">
        <v>1565</v>
      </c>
      <c r="F155" s="259" t="s">
        <v>1566</v>
      </c>
      <c r="G155" s="260" t="s">
        <v>1104</v>
      </c>
      <c r="H155" s="261">
        <v>1</v>
      </c>
      <c r="I155" s="262"/>
      <c r="J155" s="263">
        <f>ROUND(I155*H155,2)</f>
        <v>0</v>
      </c>
      <c r="K155" s="264"/>
      <c r="L155" s="265"/>
      <c r="M155" s="266" t="s">
        <v>1</v>
      </c>
      <c r="N155" s="267" t="s">
        <v>44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214</v>
      </c>
      <c r="AT155" s="239" t="s">
        <v>211</v>
      </c>
      <c r="AU155" s="239" t="s">
        <v>86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191</v>
      </c>
      <c r="BM155" s="239" t="s">
        <v>1567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1566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86</v>
      </c>
    </row>
    <row r="157" s="2" customFormat="1" ht="16.5" customHeight="1">
      <c r="A157" s="38"/>
      <c r="B157" s="39"/>
      <c r="C157" s="257" t="s">
        <v>276</v>
      </c>
      <c r="D157" s="257" t="s">
        <v>211</v>
      </c>
      <c r="E157" s="258" t="s">
        <v>1568</v>
      </c>
      <c r="F157" s="259" t="s">
        <v>1569</v>
      </c>
      <c r="G157" s="260" t="s">
        <v>1104</v>
      </c>
      <c r="H157" s="261">
        <v>1</v>
      </c>
      <c r="I157" s="262"/>
      <c r="J157" s="263">
        <f>ROUND(I157*H157,2)</f>
        <v>0</v>
      </c>
      <c r="K157" s="264"/>
      <c r="L157" s="265"/>
      <c r="M157" s="266" t="s">
        <v>1</v>
      </c>
      <c r="N157" s="267" t="s">
        <v>44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214</v>
      </c>
      <c r="AT157" s="239" t="s">
        <v>211</v>
      </c>
      <c r="AU157" s="239" t="s">
        <v>86</v>
      </c>
      <c r="AY157" s="17" t="s">
        <v>185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86</v>
      </c>
      <c r="BK157" s="240">
        <f>ROUND(I157*H157,2)</f>
        <v>0</v>
      </c>
      <c r="BL157" s="17" t="s">
        <v>191</v>
      </c>
      <c r="BM157" s="239" t="s">
        <v>1570</v>
      </c>
    </row>
    <row r="158" s="2" customFormat="1">
      <c r="A158" s="38"/>
      <c r="B158" s="39"/>
      <c r="C158" s="40"/>
      <c r="D158" s="241" t="s">
        <v>193</v>
      </c>
      <c r="E158" s="40"/>
      <c r="F158" s="242" t="s">
        <v>1569</v>
      </c>
      <c r="G158" s="40"/>
      <c r="H158" s="40"/>
      <c r="I158" s="243"/>
      <c r="J158" s="40"/>
      <c r="K158" s="40"/>
      <c r="L158" s="44"/>
      <c r="M158" s="244"/>
      <c r="N158" s="24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193</v>
      </c>
      <c r="AU158" s="17" t="s">
        <v>86</v>
      </c>
    </row>
    <row r="159" s="2" customFormat="1" ht="16.5" customHeight="1">
      <c r="A159" s="38"/>
      <c r="B159" s="39"/>
      <c r="C159" s="257" t="s">
        <v>282</v>
      </c>
      <c r="D159" s="257" t="s">
        <v>211</v>
      </c>
      <c r="E159" s="258" t="s">
        <v>1571</v>
      </c>
      <c r="F159" s="259" t="s">
        <v>1572</v>
      </c>
      <c r="G159" s="260" t="s">
        <v>1104</v>
      </c>
      <c r="H159" s="261">
        <v>1</v>
      </c>
      <c r="I159" s="262"/>
      <c r="J159" s="263">
        <f>ROUND(I159*H159,2)</f>
        <v>0</v>
      </c>
      <c r="K159" s="264"/>
      <c r="L159" s="265"/>
      <c r="M159" s="266" t="s">
        <v>1</v>
      </c>
      <c r="N159" s="267" t="s">
        <v>44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214</v>
      </c>
      <c r="AT159" s="239" t="s">
        <v>211</v>
      </c>
      <c r="AU159" s="239" t="s">
        <v>86</v>
      </c>
      <c r="AY159" s="17" t="s">
        <v>185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86</v>
      </c>
      <c r="BK159" s="240">
        <f>ROUND(I159*H159,2)</f>
        <v>0</v>
      </c>
      <c r="BL159" s="17" t="s">
        <v>191</v>
      </c>
      <c r="BM159" s="239" t="s">
        <v>1573</v>
      </c>
    </row>
    <row r="160" s="2" customFormat="1">
      <c r="A160" s="38"/>
      <c r="B160" s="39"/>
      <c r="C160" s="40"/>
      <c r="D160" s="241" t="s">
        <v>193</v>
      </c>
      <c r="E160" s="40"/>
      <c r="F160" s="242" t="s">
        <v>1572</v>
      </c>
      <c r="G160" s="40"/>
      <c r="H160" s="40"/>
      <c r="I160" s="243"/>
      <c r="J160" s="40"/>
      <c r="K160" s="40"/>
      <c r="L160" s="44"/>
      <c r="M160" s="244"/>
      <c r="N160" s="24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193</v>
      </c>
      <c r="AU160" s="17" t="s">
        <v>86</v>
      </c>
    </row>
    <row r="161" s="2" customFormat="1" ht="16.5" customHeight="1">
      <c r="A161" s="38"/>
      <c r="B161" s="39"/>
      <c r="C161" s="257" t="s">
        <v>287</v>
      </c>
      <c r="D161" s="257" t="s">
        <v>211</v>
      </c>
      <c r="E161" s="258" t="s">
        <v>1574</v>
      </c>
      <c r="F161" s="259" t="s">
        <v>1575</v>
      </c>
      <c r="G161" s="260" t="s">
        <v>259</v>
      </c>
      <c r="H161" s="261">
        <v>4</v>
      </c>
      <c r="I161" s="262"/>
      <c r="J161" s="263">
        <f>ROUND(I161*H161,2)</f>
        <v>0</v>
      </c>
      <c r="K161" s="264"/>
      <c r="L161" s="265"/>
      <c r="M161" s="266" t="s">
        <v>1</v>
      </c>
      <c r="N161" s="267" t="s">
        <v>44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214</v>
      </c>
      <c r="AT161" s="239" t="s">
        <v>211</v>
      </c>
      <c r="AU161" s="239" t="s">
        <v>86</v>
      </c>
      <c r="AY161" s="17" t="s">
        <v>185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191</v>
      </c>
      <c r="BM161" s="239" t="s">
        <v>1576</v>
      </c>
    </row>
    <row r="162" s="2" customFormat="1">
      <c r="A162" s="38"/>
      <c r="B162" s="39"/>
      <c r="C162" s="40"/>
      <c r="D162" s="241" t="s">
        <v>193</v>
      </c>
      <c r="E162" s="40"/>
      <c r="F162" s="242" t="s">
        <v>1575</v>
      </c>
      <c r="G162" s="40"/>
      <c r="H162" s="40"/>
      <c r="I162" s="243"/>
      <c r="J162" s="40"/>
      <c r="K162" s="40"/>
      <c r="L162" s="44"/>
      <c r="M162" s="244"/>
      <c r="N162" s="24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193</v>
      </c>
      <c r="AU162" s="17" t="s">
        <v>86</v>
      </c>
    </row>
    <row r="163" s="2" customFormat="1" ht="16.5" customHeight="1">
      <c r="A163" s="38"/>
      <c r="B163" s="39"/>
      <c r="C163" s="257" t="s">
        <v>7</v>
      </c>
      <c r="D163" s="257" t="s">
        <v>211</v>
      </c>
      <c r="E163" s="258" t="s">
        <v>1577</v>
      </c>
      <c r="F163" s="259" t="s">
        <v>1485</v>
      </c>
      <c r="G163" s="260" t="s">
        <v>259</v>
      </c>
      <c r="H163" s="261">
        <v>2</v>
      </c>
      <c r="I163" s="262"/>
      <c r="J163" s="263">
        <f>ROUND(I163*H163,2)</f>
        <v>0</v>
      </c>
      <c r="K163" s="264"/>
      <c r="L163" s="265"/>
      <c r="M163" s="266" t="s">
        <v>1</v>
      </c>
      <c r="N163" s="267" t="s">
        <v>44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214</v>
      </c>
      <c r="AT163" s="239" t="s">
        <v>211</v>
      </c>
      <c r="AU163" s="239" t="s">
        <v>86</v>
      </c>
      <c r="AY163" s="17" t="s">
        <v>185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191</v>
      </c>
      <c r="BM163" s="239" t="s">
        <v>1578</v>
      </c>
    </row>
    <row r="164" s="2" customFormat="1">
      <c r="A164" s="38"/>
      <c r="B164" s="39"/>
      <c r="C164" s="40"/>
      <c r="D164" s="241" t="s">
        <v>193</v>
      </c>
      <c r="E164" s="40"/>
      <c r="F164" s="242" t="s">
        <v>1485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193</v>
      </c>
      <c r="AU164" s="17" t="s">
        <v>86</v>
      </c>
    </row>
    <row r="165" s="2" customFormat="1" ht="16.5" customHeight="1">
      <c r="A165" s="38"/>
      <c r="B165" s="39"/>
      <c r="C165" s="257" t="s">
        <v>297</v>
      </c>
      <c r="D165" s="257" t="s">
        <v>211</v>
      </c>
      <c r="E165" s="258" t="s">
        <v>1579</v>
      </c>
      <c r="F165" s="259" t="s">
        <v>1487</v>
      </c>
      <c r="G165" s="260" t="s">
        <v>259</v>
      </c>
      <c r="H165" s="261">
        <v>2</v>
      </c>
      <c r="I165" s="262"/>
      <c r="J165" s="263">
        <f>ROUND(I165*H165,2)</f>
        <v>0</v>
      </c>
      <c r="K165" s="264"/>
      <c r="L165" s="265"/>
      <c r="M165" s="266" t="s">
        <v>1</v>
      </c>
      <c r="N165" s="267" t="s">
        <v>44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214</v>
      </c>
      <c r="AT165" s="239" t="s">
        <v>211</v>
      </c>
      <c r="AU165" s="239" t="s">
        <v>86</v>
      </c>
      <c r="AY165" s="17" t="s">
        <v>185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86</v>
      </c>
      <c r="BK165" s="240">
        <f>ROUND(I165*H165,2)</f>
        <v>0</v>
      </c>
      <c r="BL165" s="17" t="s">
        <v>191</v>
      </c>
      <c r="BM165" s="239" t="s">
        <v>1580</v>
      </c>
    </row>
    <row r="166" s="2" customFormat="1">
      <c r="A166" s="38"/>
      <c r="B166" s="39"/>
      <c r="C166" s="40"/>
      <c r="D166" s="241" t="s">
        <v>193</v>
      </c>
      <c r="E166" s="40"/>
      <c r="F166" s="242" t="s">
        <v>1487</v>
      </c>
      <c r="G166" s="40"/>
      <c r="H166" s="40"/>
      <c r="I166" s="243"/>
      <c r="J166" s="40"/>
      <c r="K166" s="40"/>
      <c r="L166" s="44"/>
      <c r="M166" s="244"/>
      <c r="N166" s="24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193</v>
      </c>
      <c r="AU166" s="17" t="s">
        <v>86</v>
      </c>
    </row>
    <row r="167" s="2" customFormat="1" ht="16.5" customHeight="1">
      <c r="A167" s="38"/>
      <c r="B167" s="39"/>
      <c r="C167" s="257" t="s">
        <v>303</v>
      </c>
      <c r="D167" s="257" t="s">
        <v>211</v>
      </c>
      <c r="E167" s="258" t="s">
        <v>1581</v>
      </c>
      <c r="F167" s="259" t="s">
        <v>1495</v>
      </c>
      <c r="G167" s="260" t="s">
        <v>259</v>
      </c>
      <c r="H167" s="261">
        <v>250</v>
      </c>
      <c r="I167" s="262"/>
      <c r="J167" s="263">
        <f>ROUND(I167*H167,2)</f>
        <v>0</v>
      </c>
      <c r="K167" s="264"/>
      <c r="L167" s="265"/>
      <c r="M167" s="266" t="s">
        <v>1</v>
      </c>
      <c r="N167" s="267" t="s">
        <v>44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214</v>
      </c>
      <c r="AT167" s="239" t="s">
        <v>211</v>
      </c>
      <c r="AU167" s="239" t="s">
        <v>86</v>
      </c>
      <c r="AY167" s="17" t="s">
        <v>185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86</v>
      </c>
      <c r="BK167" s="240">
        <f>ROUND(I167*H167,2)</f>
        <v>0</v>
      </c>
      <c r="BL167" s="17" t="s">
        <v>191</v>
      </c>
      <c r="BM167" s="239" t="s">
        <v>1582</v>
      </c>
    </row>
    <row r="168" s="2" customFormat="1">
      <c r="A168" s="38"/>
      <c r="B168" s="39"/>
      <c r="C168" s="40"/>
      <c r="D168" s="241" t="s">
        <v>193</v>
      </c>
      <c r="E168" s="40"/>
      <c r="F168" s="242" t="s">
        <v>1495</v>
      </c>
      <c r="G168" s="40"/>
      <c r="H168" s="40"/>
      <c r="I168" s="243"/>
      <c r="J168" s="40"/>
      <c r="K168" s="40"/>
      <c r="L168" s="44"/>
      <c r="M168" s="244"/>
      <c r="N168" s="24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193</v>
      </c>
      <c r="AU168" s="17" t="s">
        <v>86</v>
      </c>
    </row>
    <row r="169" s="2" customFormat="1" ht="16.5" customHeight="1">
      <c r="A169" s="38"/>
      <c r="B169" s="39"/>
      <c r="C169" s="257" t="s">
        <v>308</v>
      </c>
      <c r="D169" s="257" t="s">
        <v>211</v>
      </c>
      <c r="E169" s="258" t="s">
        <v>1583</v>
      </c>
      <c r="F169" s="259" t="s">
        <v>1584</v>
      </c>
      <c r="G169" s="260" t="s">
        <v>259</v>
      </c>
      <c r="H169" s="261">
        <v>254</v>
      </c>
      <c r="I169" s="262"/>
      <c r="J169" s="263">
        <f>ROUND(I169*H169,2)</f>
        <v>0</v>
      </c>
      <c r="K169" s="264"/>
      <c r="L169" s="265"/>
      <c r="M169" s="266" t="s">
        <v>1</v>
      </c>
      <c r="N169" s="267" t="s">
        <v>44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214</v>
      </c>
      <c r="AT169" s="239" t="s">
        <v>211</v>
      </c>
      <c r="AU169" s="239" t="s">
        <v>86</v>
      </c>
      <c r="AY169" s="17" t="s">
        <v>185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86</v>
      </c>
      <c r="BK169" s="240">
        <f>ROUND(I169*H169,2)</f>
        <v>0</v>
      </c>
      <c r="BL169" s="17" t="s">
        <v>191</v>
      </c>
      <c r="BM169" s="239" t="s">
        <v>1585</v>
      </c>
    </row>
    <row r="170" s="2" customFormat="1">
      <c r="A170" s="38"/>
      <c r="B170" s="39"/>
      <c r="C170" s="40"/>
      <c r="D170" s="241" t="s">
        <v>193</v>
      </c>
      <c r="E170" s="40"/>
      <c r="F170" s="242" t="s">
        <v>1584</v>
      </c>
      <c r="G170" s="40"/>
      <c r="H170" s="40"/>
      <c r="I170" s="243"/>
      <c r="J170" s="40"/>
      <c r="K170" s="40"/>
      <c r="L170" s="44"/>
      <c r="M170" s="244"/>
      <c r="N170" s="24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193</v>
      </c>
      <c r="AU170" s="17" t="s">
        <v>86</v>
      </c>
    </row>
    <row r="171" s="2" customFormat="1" ht="21.75" customHeight="1">
      <c r="A171" s="38"/>
      <c r="B171" s="39"/>
      <c r="C171" s="257" t="s">
        <v>313</v>
      </c>
      <c r="D171" s="257" t="s">
        <v>211</v>
      </c>
      <c r="E171" s="258" t="s">
        <v>1586</v>
      </c>
      <c r="F171" s="259" t="s">
        <v>1587</v>
      </c>
      <c r="G171" s="260" t="s">
        <v>259</v>
      </c>
      <c r="H171" s="261">
        <v>250</v>
      </c>
      <c r="I171" s="262"/>
      <c r="J171" s="263">
        <f>ROUND(I171*H171,2)</f>
        <v>0</v>
      </c>
      <c r="K171" s="264"/>
      <c r="L171" s="265"/>
      <c r="M171" s="266" t="s">
        <v>1</v>
      </c>
      <c r="N171" s="267" t="s">
        <v>44</v>
      </c>
      <c r="O171" s="91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214</v>
      </c>
      <c r="AT171" s="239" t="s">
        <v>211</v>
      </c>
      <c r="AU171" s="239" t="s">
        <v>86</v>
      </c>
      <c r="AY171" s="17" t="s">
        <v>185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86</v>
      </c>
      <c r="BK171" s="240">
        <f>ROUND(I171*H171,2)</f>
        <v>0</v>
      </c>
      <c r="BL171" s="17" t="s">
        <v>191</v>
      </c>
      <c r="BM171" s="239" t="s">
        <v>1588</v>
      </c>
    </row>
    <row r="172" s="2" customFormat="1">
      <c r="A172" s="38"/>
      <c r="B172" s="39"/>
      <c r="C172" s="40"/>
      <c r="D172" s="241" t="s">
        <v>193</v>
      </c>
      <c r="E172" s="40"/>
      <c r="F172" s="242" t="s">
        <v>1587</v>
      </c>
      <c r="G172" s="40"/>
      <c r="H172" s="40"/>
      <c r="I172" s="243"/>
      <c r="J172" s="40"/>
      <c r="K172" s="40"/>
      <c r="L172" s="44"/>
      <c r="M172" s="244"/>
      <c r="N172" s="24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193</v>
      </c>
      <c r="AU172" s="17" t="s">
        <v>86</v>
      </c>
    </row>
    <row r="173" s="2" customFormat="1" ht="16.5" customHeight="1">
      <c r="A173" s="38"/>
      <c r="B173" s="39"/>
      <c r="C173" s="257" t="s">
        <v>317</v>
      </c>
      <c r="D173" s="257" t="s">
        <v>211</v>
      </c>
      <c r="E173" s="258" t="s">
        <v>1589</v>
      </c>
      <c r="F173" s="259" t="s">
        <v>1590</v>
      </c>
      <c r="G173" s="260" t="s">
        <v>1104</v>
      </c>
      <c r="H173" s="261">
        <v>2</v>
      </c>
      <c r="I173" s="262"/>
      <c r="J173" s="263">
        <f>ROUND(I173*H173,2)</f>
        <v>0</v>
      </c>
      <c r="K173" s="264"/>
      <c r="L173" s="265"/>
      <c r="M173" s="266" t="s">
        <v>1</v>
      </c>
      <c r="N173" s="267" t="s">
        <v>44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214</v>
      </c>
      <c r="AT173" s="239" t="s">
        <v>211</v>
      </c>
      <c r="AU173" s="239" t="s">
        <v>86</v>
      </c>
      <c r="AY173" s="17" t="s">
        <v>185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86</v>
      </c>
      <c r="BK173" s="240">
        <f>ROUND(I173*H173,2)</f>
        <v>0</v>
      </c>
      <c r="BL173" s="17" t="s">
        <v>191</v>
      </c>
      <c r="BM173" s="239" t="s">
        <v>1591</v>
      </c>
    </row>
    <row r="174" s="2" customFormat="1">
      <c r="A174" s="38"/>
      <c r="B174" s="39"/>
      <c r="C174" s="40"/>
      <c r="D174" s="241" t="s">
        <v>193</v>
      </c>
      <c r="E174" s="40"/>
      <c r="F174" s="242" t="s">
        <v>1590</v>
      </c>
      <c r="G174" s="40"/>
      <c r="H174" s="40"/>
      <c r="I174" s="243"/>
      <c r="J174" s="40"/>
      <c r="K174" s="40"/>
      <c r="L174" s="44"/>
      <c r="M174" s="244"/>
      <c r="N174" s="24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193</v>
      </c>
      <c r="AU174" s="17" t="s">
        <v>86</v>
      </c>
    </row>
    <row r="175" s="2" customFormat="1" ht="16.5" customHeight="1">
      <c r="A175" s="38"/>
      <c r="B175" s="39"/>
      <c r="C175" s="257" t="s">
        <v>325</v>
      </c>
      <c r="D175" s="257" t="s">
        <v>211</v>
      </c>
      <c r="E175" s="258" t="s">
        <v>1592</v>
      </c>
      <c r="F175" s="259" t="s">
        <v>1593</v>
      </c>
      <c r="G175" s="260" t="s">
        <v>1104</v>
      </c>
      <c r="H175" s="261">
        <v>6</v>
      </c>
      <c r="I175" s="262"/>
      <c r="J175" s="263">
        <f>ROUND(I175*H175,2)</f>
        <v>0</v>
      </c>
      <c r="K175" s="264"/>
      <c r="L175" s="265"/>
      <c r="M175" s="266" t="s">
        <v>1</v>
      </c>
      <c r="N175" s="267" t="s">
        <v>44</v>
      </c>
      <c r="O175" s="91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9" t="s">
        <v>214</v>
      </c>
      <c r="AT175" s="239" t="s">
        <v>211</v>
      </c>
      <c r="AU175" s="239" t="s">
        <v>86</v>
      </c>
      <c r="AY175" s="17" t="s">
        <v>185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7" t="s">
        <v>86</v>
      </c>
      <c r="BK175" s="240">
        <f>ROUND(I175*H175,2)</f>
        <v>0</v>
      </c>
      <c r="BL175" s="17" t="s">
        <v>191</v>
      </c>
      <c r="BM175" s="239" t="s">
        <v>1594</v>
      </c>
    </row>
    <row r="176" s="2" customFormat="1">
      <c r="A176" s="38"/>
      <c r="B176" s="39"/>
      <c r="C176" s="40"/>
      <c r="D176" s="241" t="s">
        <v>193</v>
      </c>
      <c r="E176" s="40"/>
      <c r="F176" s="242" t="s">
        <v>1593</v>
      </c>
      <c r="G176" s="40"/>
      <c r="H176" s="40"/>
      <c r="I176" s="243"/>
      <c r="J176" s="40"/>
      <c r="K176" s="40"/>
      <c r="L176" s="44"/>
      <c r="M176" s="244"/>
      <c r="N176" s="24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193</v>
      </c>
      <c r="AU176" s="17" t="s">
        <v>86</v>
      </c>
    </row>
    <row r="177" s="2" customFormat="1" ht="16.5" customHeight="1">
      <c r="A177" s="38"/>
      <c r="B177" s="39"/>
      <c r="C177" s="257" t="s">
        <v>331</v>
      </c>
      <c r="D177" s="257" t="s">
        <v>211</v>
      </c>
      <c r="E177" s="258" t="s">
        <v>1595</v>
      </c>
      <c r="F177" s="259" t="s">
        <v>1596</v>
      </c>
      <c r="G177" s="260" t="s">
        <v>259</v>
      </c>
      <c r="H177" s="261">
        <v>4</v>
      </c>
      <c r="I177" s="262"/>
      <c r="J177" s="263">
        <f>ROUND(I177*H177,2)</f>
        <v>0</v>
      </c>
      <c r="K177" s="264"/>
      <c r="L177" s="265"/>
      <c r="M177" s="266" t="s">
        <v>1</v>
      </c>
      <c r="N177" s="267" t="s">
        <v>44</v>
      </c>
      <c r="O177" s="91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214</v>
      </c>
      <c r="AT177" s="239" t="s">
        <v>211</v>
      </c>
      <c r="AU177" s="239" t="s">
        <v>86</v>
      </c>
      <c r="AY177" s="17" t="s">
        <v>185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7" t="s">
        <v>86</v>
      </c>
      <c r="BK177" s="240">
        <f>ROUND(I177*H177,2)</f>
        <v>0</v>
      </c>
      <c r="BL177" s="17" t="s">
        <v>191</v>
      </c>
      <c r="BM177" s="239" t="s">
        <v>1597</v>
      </c>
    </row>
    <row r="178" s="2" customFormat="1">
      <c r="A178" s="38"/>
      <c r="B178" s="39"/>
      <c r="C178" s="40"/>
      <c r="D178" s="241" t="s">
        <v>193</v>
      </c>
      <c r="E178" s="40"/>
      <c r="F178" s="242" t="s">
        <v>1596</v>
      </c>
      <c r="G178" s="40"/>
      <c r="H178" s="40"/>
      <c r="I178" s="243"/>
      <c r="J178" s="40"/>
      <c r="K178" s="40"/>
      <c r="L178" s="44"/>
      <c r="M178" s="244"/>
      <c r="N178" s="24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193</v>
      </c>
      <c r="AU178" s="17" t="s">
        <v>86</v>
      </c>
    </row>
    <row r="179" s="2" customFormat="1" ht="16.5" customHeight="1">
      <c r="A179" s="38"/>
      <c r="B179" s="39"/>
      <c r="C179" s="257" t="s">
        <v>337</v>
      </c>
      <c r="D179" s="257" t="s">
        <v>211</v>
      </c>
      <c r="E179" s="258" t="s">
        <v>1598</v>
      </c>
      <c r="F179" s="259" t="s">
        <v>1599</v>
      </c>
      <c r="G179" s="260" t="s">
        <v>1104</v>
      </c>
      <c r="H179" s="261">
        <v>2</v>
      </c>
      <c r="I179" s="262"/>
      <c r="J179" s="263">
        <f>ROUND(I179*H179,2)</f>
        <v>0</v>
      </c>
      <c r="K179" s="264"/>
      <c r="L179" s="265"/>
      <c r="M179" s="266" t="s">
        <v>1</v>
      </c>
      <c r="N179" s="267" t="s">
        <v>44</v>
      </c>
      <c r="O179" s="91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214</v>
      </c>
      <c r="AT179" s="239" t="s">
        <v>211</v>
      </c>
      <c r="AU179" s="239" t="s">
        <v>86</v>
      </c>
      <c r="AY179" s="17" t="s">
        <v>185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7" t="s">
        <v>86</v>
      </c>
      <c r="BK179" s="240">
        <f>ROUND(I179*H179,2)</f>
        <v>0</v>
      </c>
      <c r="BL179" s="17" t="s">
        <v>191</v>
      </c>
      <c r="BM179" s="239" t="s">
        <v>1600</v>
      </c>
    </row>
    <row r="180" s="2" customFormat="1">
      <c r="A180" s="38"/>
      <c r="B180" s="39"/>
      <c r="C180" s="40"/>
      <c r="D180" s="241" t="s">
        <v>193</v>
      </c>
      <c r="E180" s="40"/>
      <c r="F180" s="242" t="s">
        <v>1599</v>
      </c>
      <c r="G180" s="40"/>
      <c r="H180" s="40"/>
      <c r="I180" s="243"/>
      <c r="J180" s="40"/>
      <c r="K180" s="40"/>
      <c r="L180" s="44"/>
      <c r="M180" s="244"/>
      <c r="N180" s="24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193</v>
      </c>
      <c r="AU180" s="17" t="s">
        <v>86</v>
      </c>
    </row>
    <row r="181" s="2" customFormat="1" ht="16.5" customHeight="1">
      <c r="A181" s="38"/>
      <c r="B181" s="39"/>
      <c r="C181" s="257" t="s">
        <v>341</v>
      </c>
      <c r="D181" s="257" t="s">
        <v>211</v>
      </c>
      <c r="E181" s="258" t="s">
        <v>1601</v>
      </c>
      <c r="F181" s="259" t="s">
        <v>1602</v>
      </c>
      <c r="G181" s="260" t="s">
        <v>1104</v>
      </c>
      <c r="H181" s="261">
        <v>1</v>
      </c>
      <c r="I181" s="262"/>
      <c r="J181" s="263">
        <f>ROUND(I181*H181,2)</f>
        <v>0</v>
      </c>
      <c r="K181" s="264"/>
      <c r="L181" s="265"/>
      <c r="M181" s="266" t="s">
        <v>1</v>
      </c>
      <c r="N181" s="267" t="s">
        <v>44</v>
      </c>
      <c r="O181" s="91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214</v>
      </c>
      <c r="AT181" s="239" t="s">
        <v>211</v>
      </c>
      <c r="AU181" s="239" t="s">
        <v>86</v>
      </c>
      <c r="AY181" s="17" t="s">
        <v>185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86</v>
      </c>
      <c r="BK181" s="240">
        <f>ROUND(I181*H181,2)</f>
        <v>0</v>
      </c>
      <c r="BL181" s="17" t="s">
        <v>191</v>
      </c>
      <c r="BM181" s="239" t="s">
        <v>1603</v>
      </c>
    </row>
    <row r="182" s="2" customFormat="1">
      <c r="A182" s="38"/>
      <c r="B182" s="39"/>
      <c r="C182" s="40"/>
      <c r="D182" s="241" t="s">
        <v>193</v>
      </c>
      <c r="E182" s="40"/>
      <c r="F182" s="242" t="s">
        <v>1602</v>
      </c>
      <c r="G182" s="40"/>
      <c r="H182" s="40"/>
      <c r="I182" s="243"/>
      <c r="J182" s="40"/>
      <c r="K182" s="40"/>
      <c r="L182" s="44"/>
      <c r="M182" s="244"/>
      <c r="N182" s="24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193</v>
      </c>
      <c r="AU182" s="17" t="s">
        <v>86</v>
      </c>
    </row>
    <row r="183" s="2" customFormat="1" ht="16.5" customHeight="1">
      <c r="A183" s="38"/>
      <c r="B183" s="39"/>
      <c r="C183" s="257" t="s">
        <v>345</v>
      </c>
      <c r="D183" s="257" t="s">
        <v>211</v>
      </c>
      <c r="E183" s="258" t="s">
        <v>1604</v>
      </c>
      <c r="F183" s="259" t="s">
        <v>1605</v>
      </c>
      <c r="G183" s="260" t="s">
        <v>259</v>
      </c>
      <c r="H183" s="261">
        <v>270</v>
      </c>
      <c r="I183" s="262"/>
      <c r="J183" s="263">
        <f>ROUND(I183*H183,2)</f>
        <v>0</v>
      </c>
      <c r="K183" s="264"/>
      <c r="L183" s="265"/>
      <c r="M183" s="266" t="s">
        <v>1</v>
      </c>
      <c r="N183" s="267" t="s">
        <v>44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214</v>
      </c>
      <c r="AT183" s="239" t="s">
        <v>211</v>
      </c>
      <c r="AU183" s="239" t="s">
        <v>86</v>
      </c>
      <c r="AY183" s="17" t="s">
        <v>185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86</v>
      </c>
      <c r="BK183" s="240">
        <f>ROUND(I183*H183,2)</f>
        <v>0</v>
      </c>
      <c r="BL183" s="17" t="s">
        <v>191</v>
      </c>
      <c r="BM183" s="239" t="s">
        <v>1606</v>
      </c>
    </row>
    <row r="184" s="2" customFormat="1">
      <c r="A184" s="38"/>
      <c r="B184" s="39"/>
      <c r="C184" s="40"/>
      <c r="D184" s="241" t="s">
        <v>193</v>
      </c>
      <c r="E184" s="40"/>
      <c r="F184" s="242" t="s">
        <v>1605</v>
      </c>
      <c r="G184" s="40"/>
      <c r="H184" s="40"/>
      <c r="I184" s="243"/>
      <c r="J184" s="40"/>
      <c r="K184" s="40"/>
      <c r="L184" s="44"/>
      <c r="M184" s="244"/>
      <c r="N184" s="24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193</v>
      </c>
      <c r="AU184" s="17" t="s">
        <v>86</v>
      </c>
    </row>
    <row r="185" s="2" customFormat="1" ht="16.5" customHeight="1">
      <c r="A185" s="38"/>
      <c r="B185" s="39"/>
      <c r="C185" s="257" t="s">
        <v>349</v>
      </c>
      <c r="D185" s="257" t="s">
        <v>211</v>
      </c>
      <c r="E185" s="258" t="s">
        <v>1607</v>
      </c>
      <c r="F185" s="259" t="s">
        <v>1608</v>
      </c>
      <c r="G185" s="260" t="s">
        <v>1104</v>
      </c>
      <c r="H185" s="261">
        <v>3</v>
      </c>
      <c r="I185" s="262"/>
      <c r="J185" s="263">
        <f>ROUND(I185*H185,2)</f>
        <v>0</v>
      </c>
      <c r="K185" s="264"/>
      <c r="L185" s="265"/>
      <c r="M185" s="266" t="s">
        <v>1</v>
      </c>
      <c r="N185" s="267" t="s">
        <v>44</v>
      </c>
      <c r="O185" s="91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9" t="s">
        <v>214</v>
      </c>
      <c r="AT185" s="239" t="s">
        <v>211</v>
      </c>
      <c r="AU185" s="239" t="s">
        <v>86</v>
      </c>
      <c r="AY185" s="17" t="s">
        <v>185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7" t="s">
        <v>86</v>
      </c>
      <c r="BK185" s="240">
        <f>ROUND(I185*H185,2)</f>
        <v>0</v>
      </c>
      <c r="BL185" s="17" t="s">
        <v>191</v>
      </c>
      <c r="BM185" s="239" t="s">
        <v>1609</v>
      </c>
    </row>
    <row r="186" s="2" customFormat="1">
      <c r="A186" s="38"/>
      <c r="B186" s="39"/>
      <c r="C186" s="40"/>
      <c r="D186" s="241" t="s">
        <v>193</v>
      </c>
      <c r="E186" s="40"/>
      <c r="F186" s="242" t="s">
        <v>1608</v>
      </c>
      <c r="G186" s="40"/>
      <c r="H186" s="40"/>
      <c r="I186" s="243"/>
      <c r="J186" s="40"/>
      <c r="K186" s="40"/>
      <c r="L186" s="44"/>
      <c r="M186" s="244"/>
      <c r="N186" s="24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193</v>
      </c>
      <c r="AU186" s="17" t="s">
        <v>86</v>
      </c>
    </row>
    <row r="187" s="2" customFormat="1" ht="16.5" customHeight="1">
      <c r="A187" s="38"/>
      <c r="B187" s="39"/>
      <c r="C187" s="257" t="s">
        <v>353</v>
      </c>
      <c r="D187" s="257" t="s">
        <v>211</v>
      </c>
      <c r="E187" s="258" t="s">
        <v>1610</v>
      </c>
      <c r="F187" s="259" t="s">
        <v>1611</v>
      </c>
      <c r="G187" s="260" t="s">
        <v>1104</v>
      </c>
      <c r="H187" s="261">
        <v>4</v>
      </c>
      <c r="I187" s="262"/>
      <c r="J187" s="263">
        <f>ROUND(I187*H187,2)</f>
        <v>0</v>
      </c>
      <c r="K187" s="264"/>
      <c r="L187" s="265"/>
      <c r="M187" s="266" t="s">
        <v>1</v>
      </c>
      <c r="N187" s="267" t="s">
        <v>44</v>
      </c>
      <c r="O187" s="91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214</v>
      </c>
      <c r="AT187" s="239" t="s">
        <v>211</v>
      </c>
      <c r="AU187" s="239" t="s">
        <v>86</v>
      </c>
      <c r="AY187" s="17" t="s">
        <v>185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7" t="s">
        <v>86</v>
      </c>
      <c r="BK187" s="240">
        <f>ROUND(I187*H187,2)</f>
        <v>0</v>
      </c>
      <c r="BL187" s="17" t="s">
        <v>191</v>
      </c>
      <c r="BM187" s="239" t="s">
        <v>1612</v>
      </c>
    </row>
    <row r="188" s="2" customFormat="1">
      <c r="A188" s="38"/>
      <c r="B188" s="39"/>
      <c r="C188" s="40"/>
      <c r="D188" s="241" t="s">
        <v>193</v>
      </c>
      <c r="E188" s="40"/>
      <c r="F188" s="242" t="s">
        <v>1611</v>
      </c>
      <c r="G188" s="40"/>
      <c r="H188" s="40"/>
      <c r="I188" s="243"/>
      <c r="J188" s="40"/>
      <c r="K188" s="40"/>
      <c r="L188" s="44"/>
      <c r="M188" s="244"/>
      <c r="N188" s="24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193</v>
      </c>
      <c r="AU188" s="17" t="s">
        <v>86</v>
      </c>
    </row>
    <row r="189" s="2" customFormat="1" ht="16.5" customHeight="1">
      <c r="A189" s="38"/>
      <c r="B189" s="39"/>
      <c r="C189" s="257" t="s">
        <v>357</v>
      </c>
      <c r="D189" s="257" t="s">
        <v>211</v>
      </c>
      <c r="E189" s="258" t="s">
        <v>1613</v>
      </c>
      <c r="F189" s="259" t="s">
        <v>1614</v>
      </c>
      <c r="G189" s="260" t="s">
        <v>1104</v>
      </c>
      <c r="H189" s="261">
        <v>3</v>
      </c>
      <c r="I189" s="262"/>
      <c r="J189" s="263">
        <f>ROUND(I189*H189,2)</f>
        <v>0</v>
      </c>
      <c r="K189" s="264"/>
      <c r="L189" s="265"/>
      <c r="M189" s="266" t="s">
        <v>1</v>
      </c>
      <c r="N189" s="267" t="s">
        <v>44</v>
      </c>
      <c r="O189" s="91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214</v>
      </c>
      <c r="AT189" s="239" t="s">
        <v>211</v>
      </c>
      <c r="AU189" s="239" t="s">
        <v>86</v>
      </c>
      <c r="AY189" s="17" t="s">
        <v>185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7" t="s">
        <v>86</v>
      </c>
      <c r="BK189" s="240">
        <f>ROUND(I189*H189,2)</f>
        <v>0</v>
      </c>
      <c r="BL189" s="17" t="s">
        <v>191</v>
      </c>
      <c r="BM189" s="239" t="s">
        <v>1615</v>
      </c>
    </row>
    <row r="190" s="2" customFormat="1">
      <c r="A190" s="38"/>
      <c r="B190" s="39"/>
      <c r="C190" s="40"/>
      <c r="D190" s="241" t="s">
        <v>193</v>
      </c>
      <c r="E190" s="40"/>
      <c r="F190" s="242" t="s">
        <v>1614</v>
      </c>
      <c r="G190" s="40"/>
      <c r="H190" s="40"/>
      <c r="I190" s="243"/>
      <c r="J190" s="40"/>
      <c r="K190" s="40"/>
      <c r="L190" s="44"/>
      <c r="M190" s="244"/>
      <c r="N190" s="24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193</v>
      </c>
      <c r="AU190" s="17" t="s">
        <v>86</v>
      </c>
    </row>
    <row r="191" s="2" customFormat="1" ht="16.5" customHeight="1">
      <c r="A191" s="38"/>
      <c r="B191" s="39"/>
      <c r="C191" s="257" t="s">
        <v>361</v>
      </c>
      <c r="D191" s="257" t="s">
        <v>211</v>
      </c>
      <c r="E191" s="258" t="s">
        <v>1616</v>
      </c>
      <c r="F191" s="259" t="s">
        <v>1617</v>
      </c>
      <c r="G191" s="260" t="s">
        <v>1104</v>
      </c>
      <c r="H191" s="261">
        <v>1</v>
      </c>
      <c r="I191" s="262"/>
      <c r="J191" s="263">
        <f>ROUND(I191*H191,2)</f>
        <v>0</v>
      </c>
      <c r="K191" s="264"/>
      <c r="L191" s="265"/>
      <c r="M191" s="266" t="s">
        <v>1</v>
      </c>
      <c r="N191" s="267" t="s">
        <v>44</v>
      </c>
      <c r="O191" s="91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9" t="s">
        <v>214</v>
      </c>
      <c r="AT191" s="239" t="s">
        <v>211</v>
      </c>
      <c r="AU191" s="239" t="s">
        <v>86</v>
      </c>
      <c r="AY191" s="17" t="s">
        <v>185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7" t="s">
        <v>86</v>
      </c>
      <c r="BK191" s="240">
        <f>ROUND(I191*H191,2)</f>
        <v>0</v>
      </c>
      <c r="BL191" s="17" t="s">
        <v>191</v>
      </c>
      <c r="BM191" s="239" t="s">
        <v>1618</v>
      </c>
    </row>
    <row r="192" s="2" customFormat="1">
      <c r="A192" s="38"/>
      <c r="B192" s="39"/>
      <c r="C192" s="40"/>
      <c r="D192" s="241" t="s">
        <v>193</v>
      </c>
      <c r="E192" s="40"/>
      <c r="F192" s="242" t="s">
        <v>1617</v>
      </c>
      <c r="G192" s="40"/>
      <c r="H192" s="40"/>
      <c r="I192" s="243"/>
      <c r="J192" s="40"/>
      <c r="K192" s="40"/>
      <c r="L192" s="44"/>
      <c r="M192" s="244"/>
      <c r="N192" s="24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193</v>
      </c>
      <c r="AU192" s="17" t="s">
        <v>86</v>
      </c>
    </row>
    <row r="193" s="2" customFormat="1" ht="16.5" customHeight="1">
      <c r="A193" s="38"/>
      <c r="B193" s="39"/>
      <c r="C193" s="257" t="s">
        <v>365</v>
      </c>
      <c r="D193" s="257" t="s">
        <v>211</v>
      </c>
      <c r="E193" s="258" t="s">
        <v>1619</v>
      </c>
      <c r="F193" s="259" t="s">
        <v>1620</v>
      </c>
      <c r="G193" s="260" t="s">
        <v>259</v>
      </c>
      <c r="H193" s="261">
        <v>275</v>
      </c>
      <c r="I193" s="262"/>
      <c r="J193" s="263">
        <f>ROUND(I193*H193,2)</f>
        <v>0</v>
      </c>
      <c r="K193" s="264"/>
      <c r="L193" s="265"/>
      <c r="M193" s="266" t="s">
        <v>1</v>
      </c>
      <c r="N193" s="267" t="s">
        <v>44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214</v>
      </c>
      <c r="AT193" s="239" t="s">
        <v>211</v>
      </c>
      <c r="AU193" s="239" t="s">
        <v>86</v>
      </c>
      <c r="AY193" s="17" t="s">
        <v>185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86</v>
      </c>
      <c r="BK193" s="240">
        <f>ROUND(I193*H193,2)</f>
        <v>0</v>
      </c>
      <c r="BL193" s="17" t="s">
        <v>191</v>
      </c>
      <c r="BM193" s="239" t="s">
        <v>1621</v>
      </c>
    </row>
    <row r="194" s="2" customFormat="1">
      <c r="A194" s="38"/>
      <c r="B194" s="39"/>
      <c r="C194" s="40"/>
      <c r="D194" s="241" t="s">
        <v>193</v>
      </c>
      <c r="E194" s="40"/>
      <c r="F194" s="242" t="s">
        <v>1620</v>
      </c>
      <c r="G194" s="40"/>
      <c r="H194" s="40"/>
      <c r="I194" s="243"/>
      <c r="J194" s="40"/>
      <c r="K194" s="40"/>
      <c r="L194" s="44"/>
      <c r="M194" s="244"/>
      <c r="N194" s="24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193</v>
      </c>
      <c r="AU194" s="17" t="s">
        <v>86</v>
      </c>
    </row>
    <row r="195" s="2" customFormat="1" ht="16.5" customHeight="1">
      <c r="A195" s="38"/>
      <c r="B195" s="39"/>
      <c r="C195" s="257" t="s">
        <v>369</v>
      </c>
      <c r="D195" s="257" t="s">
        <v>211</v>
      </c>
      <c r="E195" s="258" t="s">
        <v>1622</v>
      </c>
      <c r="F195" s="259" t="s">
        <v>1497</v>
      </c>
      <c r="G195" s="260" t="s">
        <v>259</v>
      </c>
      <c r="H195" s="261">
        <v>4</v>
      </c>
      <c r="I195" s="262"/>
      <c r="J195" s="263">
        <f>ROUND(I195*H195,2)</f>
        <v>0</v>
      </c>
      <c r="K195" s="264"/>
      <c r="L195" s="265"/>
      <c r="M195" s="266" t="s">
        <v>1</v>
      </c>
      <c r="N195" s="267" t="s">
        <v>44</v>
      </c>
      <c r="O195" s="91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9" t="s">
        <v>214</v>
      </c>
      <c r="AT195" s="239" t="s">
        <v>211</v>
      </c>
      <c r="AU195" s="239" t="s">
        <v>86</v>
      </c>
      <c r="AY195" s="17" t="s">
        <v>185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7" t="s">
        <v>86</v>
      </c>
      <c r="BK195" s="240">
        <f>ROUND(I195*H195,2)</f>
        <v>0</v>
      </c>
      <c r="BL195" s="17" t="s">
        <v>191</v>
      </c>
      <c r="BM195" s="239" t="s">
        <v>1623</v>
      </c>
    </row>
    <row r="196" s="2" customFormat="1">
      <c r="A196" s="38"/>
      <c r="B196" s="39"/>
      <c r="C196" s="40"/>
      <c r="D196" s="241" t="s">
        <v>193</v>
      </c>
      <c r="E196" s="40"/>
      <c r="F196" s="242" t="s">
        <v>1497</v>
      </c>
      <c r="G196" s="40"/>
      <c r="H196" s="40"/>
      <c r="I196" s="243"/>
      <c r="J196" s="40"/>
      <c r="K196" s="40"/>
      <c r="L196" s="44"/>
      <c r="M196" s="244"/>
      <c r="N196" s="24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193</v>
      </c>
      <c r="AU196" s="17" t="s">
        <v>86</v>
      </c>
    </row>
    <row r="197" s="2" customFormat="1" ht="16.5" customHeight="1">
      <c r="A197" s="38"/>
      <c r="B197" s="39"/>
      <c r="C197" s="257" t="s">
        <v>373</v>
      </c>
      <c r="D197" s="257" t="s">
        <v>211</v>
      </c>
      <c r="E197" s="258" t="s">
        <v>1624</v>
      </c>
      <c r="F197" s="259" t="s">
        <v>1501</v>
      </c>
      <c r="G197" s="260" t="s">
        <v>259</v>
      </c>
      <c r="H197" s="261">
        <v>2</v>
      </c>
      <c r="I197" s="262"/>
      <c r="J197" s="263">
        <f>ROUND(I197*H197,2)</f>
        <v>0</v>
      </c>
      <c r="K197" s="264"/>
      <c r="L197" s="265"/>
      <c r="M197" s="266" t="s">
        <v>1</v>
      </c>
      <c r="N197" s="267" t="s">
        <v>44</v>
      </c>
      <c r="O197" s="91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214</v>
      </c>
      <c r="AT197" s="239" t="s">
        <v>211</v>
      </c>
      <c r="AU197" s="239" t="s">
        <v>86</v>
      </c>
      <c r="AY197" s="17" t="s">
        <v>185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7" t="s">
        <v>86</v>
      </c>
      <c r="BK197" s="240">
        <f>ROUND(I197*H197,2)</f>
        <v>0</v>
      </c>
      <c r="BL197" s="17" t="s">
        <v>191</v>
      </c>
      <c r="BM197" s="239" t="s">
        <v>1625</v>
      </c>
    </row>
    <row r="198" s="2" customFormat="1">
      <c r="A198" s="38"/>
      <c r="B198" s="39"/>
      <c r="C198" s="40"/>
      <c r="D198" s="241" t="s">
        <v>193</v>
      </c>
      <c r="E198" s="40"/>
      <c r="F198" s="242" t="s">
        <v>1501</v>
      </c>
      <c r="G198" s="40"/>
      <c r="H198" s="40"/>
      <c r="I198" s="243"/>
      <c r="J198" s="40"/>
      <c r="K198" s="40"/>
      <c r="L198" s="44"/>
      <c r="M198" s="244"/>
      <c r="N198" s="24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193</v>
      </c>
      <c r="AU198" s="17" t="s">
        <v>86</v>
      </c>
    </row>
    <row r="199" s="2" customFormat="1" ht="16.5" customHeight="1">
      <c r="A199" s="38"/>
      <c r="B199" s="39"/>
      <c r="C199" s="257" t="s">
        <v>377</v>
      </c>
      <c r="D199" s="257" t="s">
        <v>211</v>
      </c>
      <c r="E199" s="258" t="s">
        <v>1626</v>
      </c>
      <c r="F199" s="259" t="s">
        <v>1627</v>
      </c>
      <c r="G199" s="260" t="s">
        <v>259</v>
      </c>
      <c r="H199" s="261">
        <v>2</v>
      </c>
      <c r="I199" s="262"/>
      <c r="J199" s="263">
        <f>ROUND(I199*H199,2)</f>
        <v>0</v>
      </c>
      <c r="K199" s="264"/>
      <c r="L199" s="265"/>
      <c r="M199" s="266" t="s">
        <v>1</v>
      </c>
      <c r="N199" s="267" t="s">
        <v>44</v>
      </c>
      <c r="O199" s="91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214</v>
      </c>
      <c r="AT199" s="239" t="s">
        <v>211</v>
      </c>
      <c r="AU199" s="239" t="s">
        <v>86</v>
      </c>
      <c r="AY199" s="17" t="s">
        <v>185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86</v>
      </c>
      <c r="BK199" s="240">
        <f>ROUND(I199*H199,2)</f>
        <v>0</v>
      </c>
      <c r="BL199" s="17" t="s">
        <v>191</v>
      </c>
      <c r="BM199" s="239" t="s">
        <v>1628</v>
      </c>
    </row>
    <row r="200" s="2" customFormat="1">
      <c r="A200" s="38"/>
      <c r="B200" s="39"/>
      <c r="C200" s="40"/>
      <c r="D200" s="241" t="s">
        <v>193</v>
      </c>
      <c r="E200" s="40"/>
      <c r="F200" s="242" t="s">
        <v>1627</v>
      </c>
      <c r="G200" s="40"/>
      <c r="H200" s="40"/>
      <c r="I200" s="243"/>
      <c r="J200" s="40"/>
      <c r="K200" s="40"/>
      <c r="L200" s="44"/>
      <c r="M200" s="244"/>
      <c r="N200" s="24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193</v>
      </c>
      <c r="AU200" s="17" t="s">
        <v>86</v>
      </c>
    </row>
    <row r="201" s="2" customFormat="1" ht="16.5" customHeight="1">
      <c r="A201" s="38"/>
      <c r="B201" s="39"/>
      <c r="C201" s="257" t="s">
        <v>381</v>
      </c>
      <c r="D201" s="257" t="s">
        <v>211</v>
      </c>
      <c r="E201" s="258" t="s">
        <v>1629</v>
      </c>
      <c r="F201" s="259" t="s">
        <v>1503</v>
      </c>
      <c r="G201" s="260" t="s">
        <v>259</v>
      </c>
      <c r="H201" s="261">
        <v>2</v>
      </c>
      <c r="I201" s="262"/>
      <c r="J201" s="263">
        <f>ROUND(I201*H201,2)</f>
        <v>0</v>
      </c>
      <c r="K201" s="264"/>
      <c r="L201" s="265"/>
      <c r="M201" s="266" t="s">
        <v>1</v>
      </c>
      <c r="N201" s="267" t="s">
        <v>44</v>
      </c>
      <c r="O201" s="91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9" t="s">
        <v>214</v>
      </c>
      <c r="AT201" s="239" t="s">
        <v>211</v>
      </c>
      <c r="AU201" s="239" t="s">
        <v>86</v>
      </c>
      <c r="AY201" s="17" t="s">
        <v>185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7" t="s">
        <v>86</v>
      </c>
      <c r="BK201" s="240">
        <f>ROUND(I201*H201,2)</f>
        <v>0</v>
      </c>
      <c r="BL201" s="17" t="s">
        <v>191</v>
      </c>
      <c r="BM201" s="239" t="s">
        <v>1630</v>
      </c>
    </row>
    <row r="202" s="2" customFormat="1">
      <c r="A202" s="38"/>
      <c r="B202" s="39"/>
      <c r="C202" s="40"/>
      <c r="D202" s="241" t="s">
        <v>193</v>
      </c>
      <c r="E202" s="40"/>
      <c r="F202" s="242" t="s">
        <v>1503</v>
      </c>
      <c r="G202" s="40"/>
      <c r="H202" s="40"/>
      <c r="I202" s="243"/>
      <c r="J202" s="40"/>
      <c r="K202" s="40"/>
      <c r="L202" s="44"/>
      <c r="M202" s="244"/>
      <c r="N202" s="24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193</v>
      </c>
      <c r="AU202" s="17" t="s">
        <v>86</v>
      </c>
    </row>
    <row r="203" s="2" customFormat="1" ht="16.5" customHeight="1">
      <c r="A203" s="38"/>
      <c r="B203" s="39"/>
      <c r="C203" s="257" t="s">
        <v>385</v>
      </c>
      <c r="D203" s="257" t="s">
        <v>211</v>
      </c>
      <c r="E203" s="258" t="s">
        <v>1631</v>
      </c>
      <c r="F203" s="259" t="s">
        <v>1507</v>
      </c>
      <c r="G203" s="260" t="s">
        <v>1104</v>
      </c>
      <c r="H203" s="261">
        <v>1</v>
      </c>
      <c r="I203" s="262"/>
      <c r="J203" s="263">
        <f>ROUND(I203*H203,2)</f>
        <v>0</v>
      </c>
      <c r="K203" s="264"/>
      <c r="L203" s="265"/>
      <c r="M203" s="266" t="s">
        <v>1</v>
      </c>
      <c r="N203" s="267" t="s">
        <v>44</v>
      </c>
      <c r="O203" s="91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9" t="s">
        <v>214</v>
      </c>
      <c r="AT203" s="239" t="s">
        <v>211</v>
      </c>
      <c r="AU203" s="239" t="s">
        <v>86</v>
      </c>
      <c r="AY203" s="17" t="s">
        <v>185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7" t="s">
        <v>86</v>
      </c>
      <c r="BK203" s="240">
        <f>ROUND(I203*H203,2)</f>
        <v>0</v>
      </c>
      <c r="BL203" s="17" t="s">
        <v>191</v>
      </c>
      <c r="BM203" s="239" t="s">
        <v>1632</v>
      </c>
    </row>
    <row r="204" s="2" customFormat="1">
      <c r="A204" s="38"/>
      <c r="B204" s="39"/>
      <c r="C204" s="40"/>
      <c r="D204" s="241" t="s">
        <v>193</v>
      </c>
      <c r="E204" s="40"/>
      <c r="F204" s="242" t="s">
        <v>1507</v>
      </c>
      <c r="G204" s="40"/>
      <c r="H204" s="40"/>
      <c r="I204" s="243"/>
      <c r="J204" s="40"/>
      <c r="K204" s="40"/>
      <c r="L204" s="44"/>
      <c r="M204" s="244"/>
      <c r="N204" s="24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193</v>
      </c>
      <c r="AU204" s="17" t="s">
        <v>86</v>
      </c>
    </row>
    <row r="205" s="2" customFormat="1" ht="16.5" customHeight="1">
      <c r="A205" s="38"/>
      <c r="B205" s="39"/>
      <c r="C205" s="257" t="s">
        <v>389</v>
      </c>
      <c r="D205" s="257" t="s">
        <v>211</v>
      </c>
      <c r="E205" s="258" t="s">
        <v>1633</v>
      </c>
      <c r="F205" s="259" t="s">
        <v>1634</v>
      </c>
      <c r="G205" s="260" t="s">
        <v>259</v>
      </c>
      <c r="H205" s="261">
        <v>4</v>
      </c>
      <c r="I205" s="262"/>
      <c r="J205" s="263">
        <f>ROUND(I205*H205,2)</f>
        <v>0</v>
      </c>
      <c r="K205" s="264"/>
      <c r="L205" s="265"/>
      <c r="M205" s="266" t="s">
        <v>1</v>
      </c>
      <c r="N205" s="267" t="s">
        <v>44</v>
      </c>
      <c r="O205" s="91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214</v>
      </c>
      <c r="AT205" s="239" t="s">
        <v>211</v>
      </c>
      <c r="AU205" s="239" t="s">
        <v>86</v>
      </c>
      <c r="AY205" s="17" t="s">
        <v>185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7" t="s">
        <v>86</v>
      </c>
      <c r="BK205" s="240">
        <f>ROUND(I205*H205,2)</f>
        <v>0</v>
      </c>
      <c r="BL205" s="17" t="s">
        <v>191</v>
      </c>
      <c r="BM205" s="239" t="s">
        <v>1635</v>
      </c>
    </row>
    <row r="206" s="2" customFormat="1">
      <c r="A206" s="38"/>
      <c r="B206" s="39"/>
      <c r="C206" s="40"/>
      <c r="D206" s="241" t="s">
        <v>193</v>
      </c>
      <c r="E206" s="40"/>
      <c r="F206" s="242" t="s">
        <v>1634</v>
      </c>
      <c r="G206" s="40"/>
      <c r="H206" s="40"/>
      <c r="I206" s="243"/>
      <c r="J206" s="40"/>
      <c r="K206" s="40"/>
      <c r="L206" s="44"/>
      <c r="M206" s="244"/>
      <c r="N206" s="24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193</v>
      </c>
      <c r="AU206" s="17" t="s">
        <v>86</v>
      </c>
    </row>
    <row r="207" s="2" customFormat="1" ht="16.5" customHeight="1">
      <c r="A207" s="38"/>
      <c r="B207" s="39"/>
      <c r="C207" s="257" t="s">
        <v>393</v>
      </c>
      <c r="D207" s="257" t="s">
        <v>211</v>
      </c>
      <c r="E207" s="258" t="s">
        <v>1636</v>
      </c>
      <c r="F207" s="259" t="s">
        <v>1637</v>
      </c>
      <c r="G207" s="260" t="s">
        <v>279</v>
      </c>
      <c r="H207" s="261">
        <v>1.2</v>
      </c>
      <c r="I207" s="262"/>
      <c r="J207" s="263">
        <f>ROUND(I207*H207,2)</f>
        <v>0</v>
      </c>
      <c r="K207" s="264"/>
      <c r="L207" s="265"/>
      <c r="M207" s="266" t="s">
        <v>1</v>
      </c>
      <c r="N207" s="267" t="s">
        <v>44</v>
      </c>
      <c r="O207" s="91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9" t="s">
        <v>214</v>
      </c>
      <c r="AT207" s="239" t="s">
        <v>211</v>
      </c>
      <c r="AU207" s="239" t="s">
        <v>86</v>
      </c>
      <c r="AY207" s="17" t="s">
        <v>185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7" t="s">
        <v>86</v>
      </c>
      <c r="BK207" s="240">
        <f>ROUND(I207*H207,2)</f>
        <v>0</v>
      </c>
      <c r="BL207" s="17" t="s">
        <v>191</v>
      </c>
      <c r="BM207" s="239" t="s">
        <v>1638</v>
      </c>
    </row>
    <row r="208" s="2" customFormat="1">
      <c r="A208" s="38"/>
      <c r="B208" s="39"/>
      <c r="C208" s="40"/>
      <c r="D208" s="241" t="s">
        <v>193</v>
      </c>
      <c r="E208" s="40"/>
      <c r="F208" s="242" t="s">
        <v>1637</v>
      </c>
      <c r="G208" s="40"/>
      <c r="H208" s="40"/>
      <c r="I208" s="243"/>
      <c r="J208" s="40"/>
      <c r="K208" s="40"/>
      <c r="L208" s="44"/>
      <c r="M208" s="244"/>
      <c r="N208" s="24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193</v>
      </c>
      <c r="AU208" s="17" t="s">
        <v>86</v>
      </c>
    </row>
    <row r="209" s="2" customFormat="1" ht="16.5" customHeight="1">
      <c r="A209" s="38"/>
      <c r="B209" s="39"/>
      <c r="C209" s="257" t="s">
        <v>397</v>
      </c>
      <c r="D209" s="257" t="s">
        <v>211</v>
      </c>
      <c r="E209" s="258" t="s">
        <v>1639</v>
      </c>
      <c r="F209" s="259" t="s">
        <v>1640</v>
      </c>
      <c r="G209" s="260" t="s">
        <v>279</v>
      </c>
      <c r="H209" s="261">
        <v>1.2</v>
      </c>
      <c r="I209" s="262"/>
      <c r="J209" s="263">
        <f>ROUND(I209*H209,2)</f>
        <v>0</v>
      </c>
      <c r="K209" s="264"/>
      <c r="L209" s="265"/>
      <c r="M209" s="266" t="s">
        <v>1</v>
      </c>
      <c r="N209" s="267" t="s">
        <v>44</v>
      </c>
      <c r="O209" s="91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9" t="s">
        <v>214</v>
      </c>
      <c r="AT209" s="239" t="s">
        <v>211</v>
      </c>
      <c r="AU209" s="239" t="s">
        <v>86</v>
      </c>
      <c r="AY209" s="17" t="s">
        <v>185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7" t="s">
        <v>86</v>
      </c>
      <c r="BK209" s="240">
        <f>ROUND(I209*H209,2)</f>
        <v>0</v>
      </c>
      <c r="BL209" s="17" t="s">
        <v>191</v>
      </c>
      <c r="BM209" s="239" t="s">
        <v>1641</v>
      </c>
    </row>
    <row r="210" s="2" customFormat="1">
      <c r="A210" s="38"/>
      <c r="B210" s="39"/>
      <c r="C210" s="40"/>
      <c r="D210" s="241" t="s">
        <v>193</v>
      </c>
      <c r="E210" s="40"/>
      <c r="F210" s="242" t="s">
        <v>1640</v>
      </c>
      <c r="G210" s="40"/>
      <c r="H210" s="40"/>
      <c r="I210" s="243"/>
      <c r="J210" s="40"/>
      <c r="K210" s="40"/>
      <c r="L210" s="44"/>
      <c r="M210" s="244"/>
      <c r="N210" s="24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193</v>
      </c>
      <c r="AU210" s="17" t="s">
        <v>86</v>
      </c>
    </row>
    <row r="211" s="2" customFormat="1" ht="24.15" customHeight="1">
      <c r="A211" s="38"/>
      <c r="B211" s="39"/>
      <c r="C211" s="257" t="s">
        <v>401</v>
      </c>
      <c r="D211" s="257" t="s">
        <v>211</v>
      </c>
      <c r="E211" s="258" t="s">
        <v>1642</v>
      </c>
      <c r="F211" s="259" t="s">
        <v>1509</v>
      </c>
      <c r="G211" s="260" t="s">
        <v>198</v>
      </c>
      <c r="H211" s="261">
        <v>0.12</v>
      </c>
      <c r="I211" s="262"/>
      <c r="J211" s="263">
        <f>ROUND(I211*H211,2)</f>
        <v>0</v>
      </c>
      <c r="K211" s="264"/>
      <c r="L211" s="265"/>
      <c r="M211" s="266" t="s">
        <v>1</v>
      </c>
      <c r="N211" s="267" t="s">
        <v>44</v>
      </c>
      <c r="O211" s="91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9" t="s">
        <v>214</v>
      </c>
      <c r="AT211" s="239" t="s">
        <v>211</v>
      </c>
      <c r="AU211" s="239" t="s">
        <v>86</v>
      </c>
      <c r="AY211" s="17" t="s">
        <v>185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7" t="s">
        <v>86</v>
      </c>
      <c r="BK211" s="240">
        <f>ROUND(I211*H211,2)</f>
        <v>0</v>
      </c>
      <c r="BL211" s="17" t="s">
        <v>191</v>
      </c>
      <c r="BM211" s="239" t="s">
        <v>1643</v>
      </c>
    </row>
    <row r="212" s="2" customFormat="1">
      <c r="A212" s="38"/>
      <c r="B212" s="39"/>
      <c r="C212" s="40"/>
      <c r="D212" s="241" t="s">
        <v>193</v>
      </c>
      <c r="E212" s="40"/>
      <c r="F212" s="242" t="s">
        <v>1509</v>
      </c>
      <c r="G212" s="40"/>
      <c r="H212" s="40"/>
      <c r="I212" s="243"/>
      <c r="J212" s="40"/>
      <c r="K212" s="40"/>
      <c r="L212" s="44"/>
      <c r="M212" s="244"/>
      <c r="N212" s="24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193</v>
      </c>
      <c r="AU212" s="17" t="s">
        <v>86</v>
      </c>
    </row>
    <row r="213" s="2" customFormat="1" ht="16.5" customHeight="1">
      <c r="A213" s="38"/>
      <c r="B213" s="39"/>
      <c r="C213" s="257" t="s">
        <v>559</v>
      </c>
      <c r="D213" s="257" t="s">
        <v>211</v>
      </c>
      <c r="E213" s="258" t="s">
        <v>559</v>
      </c>
      <c r="F213" s="259" t="s">
        <v>1644</v>
      </c>
      <c r="G213" s="260" t="s">
        <v>1104</v>
      </c>
      <c r="H213" s="261">
        <v>2</v>
      </c>
      <c r="I213" s="262"/>
      <c r="J213" s="263">
        <f>ROUND(I213*H213,2)</f>
        <v>0</v>
      </c>
      <c r="K213" s="264"/>
      <c r="L213" s="265"/>
      <c r="M213" s="266" t="s">
        <v>1</v>
      </c>
      <c r="N213" s="267" t="s">
        <v>44</v>
      </c>
      <c r="O213" s="91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9" t="s">
        <v>214</v>
      </c>
      <c r="AT213" s="239" t="s">
        <v>211</v>
      </c>
      <c r="AU213" s="239" t="s">
        <v>86</v>
      </c>
      <c r="AY213" s="17" t="s">
        <v>185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7" t="s">
        <v>86</v>
      </c>
      <c r="BK213" s="240">
        <f>ROUND(I213*H213,2)</f>
        <v>0</v>
      </c>
      <c r="BL213" s="17" t="s">
        <v>191</v>
      </c>
      <c r="BM213" s="239" t="s">
        <v>1645</v>
      </c>
    </row>
    <row r="214" s="2" customFormat="1">
      <c r="A214" s="38"/>
      <c r="B214" s="39"/>
      <c r="C214" s="40"/>
      <c r="D214" s="241" t="s">
        <v>193</v>
      </c>
      <c r="E214" s="40"/>
      <c r="F214" s="242" t="s">
        <v>1644</v>
      </c>
      <c r="G214" s="40"/>
      <c r="H214" s="40"/>
      <c r="I214" s="243"/>
      <c r="J214" s="40"/>
      <c r="K214" s="40"/>
      <c r="L214" s="44"/>
      <c r="M214" s="244"/>
      <c r="N214" s="24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193</v>
      </c>
      <c r="AU214" s="17" t="s">
        <v>86</v>
      </c>
    </row>
    <row r="215" s="2" customFormat="1" ht="16.5" customHeight="1">
      <c r="A215" s="38"/>
      <c r="B215" s="39"/>
      <c r="C215" s="257" t="s">
        <v>563</v>
      </c>
      <c r="D215" s="257" t="s">
        <v>211</v>
      </c>
      <c r="E215" s="258" t="s">
        <v>563</v>
      </c>
      <c r="F215" s="259" t="s">
        <v>1515</v>
      </c>
      <c r="G215" s="260" t="s">
        <v>1104</v>
      </c>
      <c r="H215" s="261">
        <v>1</v>
      </c>
      <c r="I215" s="262"/>
      <c r="J215" s="263">
        <f>ROUND(I215*H215,2)</f>
        <v>0</v>
      </c>
      <c r="K215" s="264"/>
      <c r="L215" s="265"/>
      <c r="M215" s="266" t="s">
        <v>1</v>
      </c>
      <c r="N215" s="267" t="s">
        <v>44</v>
      </c>
      <c r="O215" s="91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9" t="s">
        <v>214</v>
      </c>
      <c r="AT215" s="239" t="s">
        <v>211</v>
      </c>
      <c r="AU215" s="239" t="s">
        <v>86</v>
      </c>
      <c r="AY215" s="17" t="s">
        <v>185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7" t="s">
        <v>86</v>
      </c>
      <c r="BK215" s="240">
        <f>ROUND(I215*H215,2)</f>
        <v>0</v>
      </c>
      <c r="BL215" s="17" t="s">
        <v>191</v>
      </c>
      <c r="BM215" s="239" t="s">
        <v>1646</v>
      </c>
    </row>
    <row r="216" s="2" customFormat="1">
      <c r="A216" s="38"/>
      <c r="B216" s="39"/>
      <c r="C216" s="40"/>
      <c r="D216" s="241" t="s">
        <v>193</v>
      </c>
      <c r="E216" s="40"/>
      <c r="F216" s="242" t="s">
        <v>1515</v>
      </c>
      <c r="G216" s="40"/>
      <c r="H216" s="40"/>
      <c r="I216" s="243"/>
      <c r="J216" s="40"/>
      <c r="K216" s="40"/>
      <c r="L216" s="44"/>
      <c r="M216" s="244"/>
      <c r="N216" s="24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193</v>
      </c>
      <c r="AU216" s="17" t="s">
        <v>86</v>
      </c>
    </row>
    <row r="217" s="2" customFormat="1" ht="16.5" customHeight="1">
      <c r="A217" s="38"/>
      <c r="B217" s="39"/>
      <c r="C217" s="257" t="s">
        <v>568</v>
      </c>
      <c r="D217" s="257" t="s">
        <v>211</v>
      </c>
      <c r="E217" s="258" t="s">
        <v>568</v>
      </c>
      <c r="F217" s="259" t="s">
        <v>1517</v>
      </c>
      <c r="G217" s="260" t="s">
        <v>1104</v>
      </c>
      <c r="H217" s="261">
        <v>1</v>
      </c>
      <c r="I217" s="262"/>
      <c r="J217" s="263">
        <f>ROUND(I217*H217,2)</f>
        <v>0</v>
      </c>
      <c r="K217" s="264"/>
      <c r="L217" s="265"/>
      <c r="M217" s="266" t="s">
        <v>1</v>
      </c>
      <c r="N217" s="267" t="s">
        <v>44</v>
      </c>
      <c r="O217" s="91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9" t="s">
        <v>214</v>
      </c>
      <c r="AT217" s="239" t="s">
        <v>211</v>
      </c>
      <c r="AU217" s="239" t="s">
        <v>86</v>
      </c>
      <c r="AY217" s="17" t="s">
        <v>185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7" t="s">
        <v>86</v>
      </c>
      <c r="BK217" s="240">
        <f>ROUND(I217*H217,2)</f>
        <v>0</v>
      </c>
      <c r="BL217" s="17" t="s">
        <v>191</v>
      </c>
      <c r="BM217" s="239" t="s">
        <v>1647</v>
      </c>
    </row>
    <row r="218" s="2" customFormat="1">
      <c r="A218" s="38"/>
      <c r="B218" s="39"/>
      <c r="C218" s="40"/>
      <c r="D218" s="241" t="s">
        <v>193</v>
      </c>
      <c r="E218" s="40"/>
      <c r="F218" s="242" t="s">
        <v>1517</v>
      </c>
      <c r="G218" s="40"/>
      <c r="H218" s="40"/>
      <c r="I218" s="243"/>
      <c r="J218" s="40"/>
      <c r="K218" s="40"/>
      <c r="L218" s="44"/>
      <c r="M218" s="279"/>
      <c r="N218" s="280"/>
      <c r="O218" s="281"/>
      <c r="P218" s="281"/>
      <c r="Q218" s="281"/>
      <c r="R218" s="281"/>
      <c r="S218" s="281"/>
      <c r="T218" s="28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193</v>
      </c>
      <c r="AU218" s="17" t="s">
        <v>86</v>
      </c>
    </row>
    <row r="219" s="2" customFormat="1" ht="6.96" customHeight="1">
      <c r="A219" s="38"/>
      <c r="B219" s="66"/>
      <c r="C219" s="67"/>
      <c r="D219" s="67"/>
      <c r="E219" s="67"/>
      <c r="F219" s="67"/>
      <c r="G219" s="67"/>
      <c r="H219" s="67"/>
      <c r="I219" s="67"/>
      <c r="J219" s="67"/>
      <c r="K219" s="67"/>
      <c r="L219" s="44"/>
      <c r="M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</row>
  </sheetData>
  <sheetProtection sheet="1" autoFilter="0" formatColumns="0" formatRows="0" objects="1" scenarios="1" spinCount="100000" saltValue="IIenJ0w6jT9//ibzouEDe8Lr5hMG4Bd5yc6mMQVhYXIgBRWCdhUTSBg7SgnuZvbdmpXr9CA93NQIBBjK1lDM/Q==" hashValue="p2WRv0gXQoq6l1YRNHtdsl+BcZXaZUha/dBTeynJgCiTbpITWajebDkvrHr//9kbQ2d44jNLLxJbqDWnnxNh6g==" algorithmName="SHA-512" password="CC35"/>
  <autoFilter ref="C120:K21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143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1648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1649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ROUND((SUM(BE125:BE248)),  2)</f>
        <v>0</v>
      </c>
      <c r="G35" s="38"/>
      <c r="H35" s="38"/>
      <c r="I35" s="164">
        <v>0.20999999999999999</v>
      </c>
      <c r="J35" s="163">
        <f>ROUND(((SUM(BE125:BE248))*I35),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ROUND((SUM(BF125:BF248)),  2)</f>
        <v>0</v>
      </c>
      <c r="G36" s="38"/>
      <c r="H36" s="38"/>
      <c r="I36" s="164">
        <v>0.12</v>
      </c>
      <c r="J36" s="163">
        <f>ROUND(((SUM(BF125:BF248))*I36),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ROUND((SUM(BG125:BG248)),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ROUND((SUM(BH125:BH248)),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ROUND((SUM(BI125:BI248)),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1648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06.01 - Technologie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1650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1651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1652</v>
      </c>
      <c r="E101" s="196"/>
      <c r="F101" s="196"/>
      <c r="G101" s="196"/>
      <c r="H101" s="196"/>
      <c r="I101" s="196"/>
      <c r="J101" s="197">
        <f>J152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1653</v>
      </c>
      <c r="E102" s="196"/>
      <c r="F102" s="196"/>
      <c r="G102" s="196"/>
      <c r="H102" s="196"/>
      <c r="I102" s="196"/>
      <c r="J102" s="197">
        <f>J179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1654</v>
      </c>
      <c r="E103" s="196"/>
      <c r="F103" s="196"/>
      <c r="G103" s="196"/>
      <c r="H103" s="196"/>
      <c r="I103" s="196"/>
      <c r="J103" s="197">
        <f>J232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170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Rekonstrukce Schillerových sadů v Chebu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157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1648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159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06.01 - Technologie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Cheb</v>
      </c>
      <c r="G119" s="40"/>
      <c r="H119" s="40"/>
      <c r="I119" s="32" t="s">
        <v>22</v>
      </c>
      <c r="J119" s="79" t="str">
        <f>IF(J14="","",J14)</f>
        <v>2. 9. 2025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E17</f>
        <v>Město Cheb</v>
      </c>
      <c r="G121" s="40"/>
      <c r="H121" s="40"/>
      <c r="I121" s="32" t="s">
        <v>32</v>
      </c>
      <c r="J121" s="36" t="str">
        <f>E23</f>
        <v>Ateliér Prinz,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30</v>
      </c>
      <c r="D122" s="40"/>
      <c r="E122" s="40"/>
      <c r="F122" s="27" t="str">
        <f>IF(E20="","",E20)</f>
        <v>Vyplň údaj</v>
      </c>
      <c r="G122" s="40"/>
      <c r="H122" s="40"/>
      <c r="I122" s="32" t="s">
        <v>36</v>
      </c>
      <c r="J122" s="36" t="str">
        <f>E26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171</v>
      </c>
      <c r="D124" s="202" t="s">
        <v>64</v>
      </c>
      <c r="E124" s="202" t="s">
        <v>60</v>
      </c>
      <c r="F124" s="202" t="s">
        <v>61</v>
      </c>
      <c r="G124" s="202" t="s">
        <v>172</v>
      </c>
      <c r="H124" s="202" t="s">
        <v>173</v>
      </c>
      <c r="I124" s="202" t="s">
        <v>174</v>
      </c>
      <c r="J124" s="203" t="s">
        <v>163</v>
      </c>
      <c r="K124" s="204" t="s">
        <v>175</v>
      </c>
      <c r="L124" s="205"/>
      <c r="M124" s="100" t="s">
        <v>1</v>
      </c>
      <c r="N124" s="101" t="s">
        <v>43</v>
      </c>
      <c r="O124" s="101" t="s">
        <v>176</v>
      </c>
      <c r="P124" s="101" t="s">
        <v>177</v>
      </c>
      <c r="Q124" s="101" t="s">
        <v>178</v>
      </c>
      <c r="R124" s="101" t="s">
        <v>179</v>
      </c>
      <c r="S124" s="101" t="s">
        <v>180</v>
      </c>
      <c r="T124" s="102" t="s">
        <v>181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182</v>
      </c>
      <c r="D125" s="40"/>
      <c r="E125" s="40"/>
      <c r="F125" s="40"/>
      <c r="G125" s="40"/>
      <c r="H125" s="40"/>
      <c r="I125" s="40"/>
      <c r="J125" s="206">
        <f>BK125</f>
        <v>0</v>
      </c>
      <c r="K125" s="40"/>
      <c r="L125" s="44"/>
      <c r="M125" s="103"/>
      <c r="N125" s="207"/>
      <c r="O125" s="104"/>
      <c r="P125" s="208">
        <f>P126</f>
        <v>0</v>
      </c>
      <c r="Q125" s="104"/>
      <c r="R125" s="208">
        <f>R126</f>
        <v>0</v>
      </c>
      <c r="S125" s="104"/>
      <c r="T125" s="209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78</v>
      </c>
      <c r="AU125" s="17" t="s">
        <v>165</v>
      </c>
      <c r="BK125" s="210">
        <f>BK126</f>
        <v>0</v>
      </c>
    </row>
    <row r="126" s="12" customFormat="1" ht="25.92" customHeight="1">
      <c r="A126" s="12"/>
      <c r="B126" s="211"/>
      <c r="C126" s="212"/>
      <c r="D126" s="213" t="s">
        <v>78</v>
      </c>
      <c r="E126" s="214" t="s">
        <v>183</v>
      </c>
      <c r="F126" s="214" t="s">
        <v>183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P127+P152+P179+P232</f>
        <v>0</v>
      </c>
      <c r="Q126" s="219"/>
      <c r="R126" s="220">
        <f>R127+R152+R179+R232</f>
        <v>0</v>
      </c>
      <c r="S126" s="219"/>
      <c r="T126" s="221">
        <f>T127+T152+T179+T232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86</v>
      </c>
      <c r="AT126" s="223" t="s">
        <v>78</v>
      </c>
      <c r="AU126" s="223" t="s">
        <v>79</v>
      </c>
      <c r="AY126" s="222" t="s">
        <v>185</v>
      </c>
      <c r="BK126" s="224">
        <f>BK127+BK152+BK179+BK232</f>
        <v>0</v>
      </c>
    </row>
    <row r="127" s="12" customFormat="1" ht="22.8" customHeight="1">
      <c r="A127" s="12"/>
      <c r="B127" s="211"/>
      <c r="C127" s="212"/>
      <c r="D127" s="213" t="s">
        <v>78</v>
      </c>
      <c r="E127" s="225" t="s">
        <v>1655</v>
      </c>
      <c r="F127" s="225" t="s">
        <v>1656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SUM(P128:P151)</f>
        <v>0</v>
      </c>
      <c r="Q127" s="219"/>
      <c r="R127" s="220">
        <f>SUM(R128:R151)</f>
        <v>0</v>
      </c>
      <c r="S127" s="219"/>
      <c r="T127" s="221">
        <f>SUM(T128:T151)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86</v>
      </c>
      <c r="AT127" s="223" t="s">
        <v>78</v>
      </c>
      <c r="AU127" s="223" t="s">
        <v>86</v>
      </c>
      <c r="AY127" s="222" t="s">
        <v>185</v>
      </c>
      <c r="BK127" s="224">
        <f>SUM(BK128:BK151)</f>
        <v>0</v>
      </c>
    </row>
    <row r="128" s="2" customFormat="1" ht="16.5" customHeight="1">
      <c r="A128" s="38"/>
      <c r="B128" s="39"/>
      <c r="C128" s="257" t="s">
        <v>86</v>
      </c>
      <c r="D128" s="257" t="s">
        <v>211</v>
      </c>
      <c r="E128" s="258" t="s">
        <v>1657</v>
      </c>
      <c r="F128" s="259" t="s">
        <v>1658</v>
      </c>
      <c r="G128" s="260" t="s">
        <v>1104</v>
      </c>
      <c r="H128" s="261">
        <v>1</v>
      </c>
      <c r="I128" s="262"/>
      <c r="J128" s="263">
        <f>ROUND(I128*H128,2)</f>
        <v>0</v>
      </c>
      <c r="K128" s="264"/>
      <c r="L128" s="265"/>
      <c r="M128" s="266" t="s">
        <v>1</v>
      </c>
      <c r="N128" s="267" t="s">
        <v>44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214</v>
      </c>
      <c r="AT128" s="239" t="s">
        <v>211</v>
      </c>
      <c r="AU128" s="239" t="s">
        <v>88</v>
      </c>
      <c r="AY128" s="17" t="s">
        <v>185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86</v>
      </c>
      <c r="BK128" s="240">
        <f>ROUND(I128*H128,2)</f>
        <v>0</v>
      </c>
      <c r="BL128" s="17" t="s">
        <v>191</v>
      </c>
      <c r="BM128" s="239" t="s">
        <v>1659</v>
      </c>
    </row>
    <row r="129" s="2" customFormat="1">
      <c r="A129" s="38"/>
      <c r="B129" s="39"/>
      <c r="C129" s="40"/>
      <c r="D129" s="241" t="s">
        <v>193</v>
      </c>
      <c r="E129" s="40"/>
      <c r="F129" s="242" t="s">
        <v>1658</v>
      </c>
      <c r="G129" s="40"/>
      <c r="H129" s="40"/>
      <c r="I129" s="243"/>
      <c r="J129" s="40"/>
      <c r="K129" s="40"/>
      <c r="L129" s="44"/>
      <c r="M129" s="244"/>
      <c r="N129" s="24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193</v>
      </c>
      <c r="AU129" s="17" t="s">
        <v>88</v>
      </c>
    </row>
    <row r="130" s="2" customFormat="1" ht="24.15" customHeight="1">
      <c r="A130" s="38"/>
      <c r="B130" s="39"/>
      <c r="C130" s="257" t="s">
        <v>88</v>
      </c>
      <c r="D130" s="257" t="s">
        <v>211</v>
      </c>
      <c r="E130" s="258" t="s">
        <v>1660</v>
      </c>
      <c r="F130" s="259" t="s">
        <v>1661</v>
      </c>
      <c r="G130" s="260" t="s">
        <v>1104</v>
      </c>
      <c r="H130" s="261">
        <v>1</v>
      </c>
      <c r="I130" s="262"/>
      <c r="J130" s="263">
        <f>ROUND(I130*H130,2)</f>
        <v>0</v>
      </c>
      <c r="K130" s="264"/>
      <c r="L130" s="265"/>
      <c r="M130" s="266" t="s">
        <v>1</v>
      </c>
      <c r="N130" s="267" t="s">
        <v>44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214</v>
      </c>
      <c r="AT130" s="239" t="s">
        <v>211</v>
      </c>
      <c r="AU130" s="239" t="s">
        <v>88</v>
      </c>
      <c r="AY130" s="17" t="s">
        <v>185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86</v>
      </c>
      <c r="BK130" s="240">
        <f>ROUND(I130*H130,2)</f>
        <v>0</v>
      </c>
      <c r="BL130" s="17" t="s">
        <v>191</v>
      </c>
      <c r="BM130" s="239" t="s">
        <v>1662</v>
      </c>
    </row>
    <row r="131" s="2" customFormat="1">
      <c r="A131" s="38"/>
      <c r="B131" s="39"/>
      <c r="C131" s="40"/>
      <c r="D131" s="241" t="s">
        <v>193</v>
      </c>
      <c r="E131" s="40"/>
      <c r="F131" s="242" t="s">
        <v>1661</v>
      </c>
      <c r="G131" s="40"/>
      <c r="H131" s="40"/>
      <c r="I131" s="243"/>
      <c r="J131" s="40"/>
      <c r="K131" s="40"/>
      <c r="L131" s="44"/>
      <c r="M131" s="244"/>
      <c r="N131" s="24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193</v>
      </c>
      <c r="AU131" s="17" t="s">
        <v>88</v>
      </c>
    </row>
    <row r="132" s="2" customFormat="1" ht="24.15" customHeight="1">
      <c r="A132" s="38"/>
      <c r="B132" s="39"/>
      <c r="C132" s="257" t="s">
        <v>201</v>
      </c>
      <c r="D132" s="257" t="s">
        <v>211</v>
      </c>
      <c r="E132" s="258" t="s">
        <v>1663</v>
      </c>
      <c r="F132" s="259" t="s">
        <v>1664</v>
      </c>
      <c r="G132" s="260" t="s">
        <v>1104</v>
      </c>
      <c r="H132" s="261">
        <v>1</v>
      </c>
      <c r="I132" s="262"/>
      <c r="J132" s="263">
        <f>ROUND(I132*H132,2)</f>
        <v>0</v>
      </c>
      <c r="K132" s="264"/>
      <c r="L132" s="265"/>
      <c r="M132" s="266" t="s">
        <v>1</v>
      </c>
      <c r="N132" s="267" t="s">
        <v>44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214</v>
      </c>
      <c r="AT132" s="239" t="s">
        <v>211</v>
      </c>
      <c r="AU132" s="239" t="s">
        <v>88</v>
      </c>
      <c r="AY132" s="17" t="s">
        <v>185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86</v>
      </c>
      <c r="BK132" s="240">
        <f>ROUND(I132*H132,2)</f>
        <v>0</v>
      </c>
      <c r="BL132" s="17" t="s">
        <v>191</v>
      </c>
      <c r="BM132" s="239" t="s">
        <v>1665</v>
      </c>
    </row>
    <row r="133" s="2" customFormat="1">
      <c r="A133" s="38"/>
      <c r="B133" s="39"/>
      <c r="C133" s="40"/>
      <c r="D133" s="241" t="s">
        <v>193</v>
      </c>
      <c r="E133" s="40"/>
      <c r="F133" s="242" t="s">
        <v>1664</v>
      </c>
      <c r="G133" s="40"/>
      <c r="H133" s="40"/>
      <c r="I133" s="243"/>
      <c r="J133" s="40"/>
      <c r="K133" s="40"/>
      <c r="L133" s="44"/>
      <c r="M133" s="244"/>
      <c r="N133" s="24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193</v>
      </c>
      <c r="AU133" s="17" t="s">
        <v>88</v>
      </c>
    </row>
    <row r="134" s="2" customFormat="1" ht="16.5" customHeight="1">
      <c r="A134" s="38"/>
      <c r="B134" s="39"/>
      <c r="C134" s="257" t="s">
        <v>191</v>
      </c>
      <c r="D134" s="257" t="s">
        <v>211</v>
      </c>
      <c r="E134" s="258" t="s">
        <v>1666</v>
      </c>
      <c r="F134" s="259" t="s">
        <v>1667</v>
      </c>
      <c r="G134" s="260" t="s">
        <v>1104</v>
      </c>
      <c r="H134" s="261">
        <v>3</v>
      </c>
      <c r="I134" s="262"/>
      <c r="J134" s="263">
        <f>ROUND(I134*H134,2)</f>
        <v>0</v>
      </c>
      <c r="K134" s="264"/>
      <c r="L134" s="265"/>
      <c r="M134" s="266" t="s">
        <v>1</v>
      </c>
      <c r="N134" s="267" t="s">
        <v>44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214</v>
      </c>
      <c r="AT134" s="239" t="s">
        <v>211</v>
      </c>
      <c r="AU134" s="239" t="s">
        <v>88</v>
      </c>
      <c r="AY134" s="17" t="s">
        <v>185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86</v>
      </c>
      <c r="BK134" s="240">
        <f>ROUND(I134*H134,2)</f>
        <v>0</v>
      </c>
      <c r="BL134" s="17" t="s">
        <v>191</v>
      </c>
      <c r="BM134" s="239" t="s">
        <v>1668</v>
      </c>
    </row>
    <row r="135" s="2" customFormat="1">
      <c r="A135" s="38"/>
      <c r="B135" s="39"/>
      <c r="C135" s="40"/>
      <c r="D135" s="241" t="s">
        <v>193</v>
      </c>
      <c r="E135" s="40"/>
      <c r="F135" s="242" t="s">
        <v>1667</v>
      </c>
      <c r="G135" s="40"/>
      <c r="H135" s="40"/>
      <c r="I135" s="243"/>
      <c r="J135" s="40"/>
      <c r="K135" s="40"/>
      <c r="L135" s="44"/>
      <c r="M135" s="244"/>
      <c r="N135" s="24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193</v>
      </c>
      <c r="AU135" s="17" t="s">
        <v>88</v>
      </c>
    </row>
    <row r="136" s="2" customFormat="1" ht="66.75" customHeight="1">
      <c r="A136" s="38"/>
      <c r="B136" s="39"/>
      <c r="C136" s="257" t="s">
        <v>210</v>
      </c>
      <c r="D136" s="257" t="s">
        <v>211</v>
      </c>
      <c r="E136" s="258" t="s">
        <v>1669</v>
      </c>
      <c r="F136" s="259" t="s">
        <v>1670</v>
      </c>
      <c r="G136" s="260" t="s">
        <v>1104</v>
      </c>
      <c r="H136" s="261">
        <v>1</v>
      </c>
      <c r="I136" s="262"/>
      <c r="J136" s="263">
        <f>ROUND(I136*H136,2)</f>
        <v>0</v>
      </c>
      <c r="K136" s="264"/>
      <c r="L136" s="265"/>
      <c r="M136" s="266" t="s">
        <v>1</v>
      </c>
      <c r="N136" s="267" t="s">
        <v>44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214</v>
      </c>
      <c r="AT136" s="239" t="s">
        <v>211</v>
      </c>
      <c r="AU136" s="239" t="s">
        <v>88</v>
      </c>
      <c r="AY136" s="17" t="s">
        <v>185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86</v>
      </c>
      <c r="BK136" s="240">
        <f>ROUND(I136*H136,2)</f>
        <v>0</v>
      </c>
      <c r="BL136" s="17" t="s">
        <v>191</v>
      </c>
      <c r="BM136" s="239" t="s">
        <v>1671</v>
      </c>
    </row>
    <row r="137" s="2" customFormat="1">
      <c r="A137" s="38"/>
      <c r="B137" s="39"/>
      <c r="C137" s="40"/>
      <c r="D137" s="241" t="s">
        <v>193</v>
      </c>
      <c r="E137" s="40"/>
      <c r="F137" s="242" t="s">
        <v>1670</v>
      </c>
      <c r="G137" s="40"/>
      <c r="H137" s="40"/>
      <c r="I137" s="243"/>
      <c r="J137" s="40"/>
      <c r="K137" s="40"/>
      <c r="L137" s="44"/>
      <c r="M137" s="244"/>
      <c r="N137" s="24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193</v>
      </c>
      <c r="AU137" s="17" t="s">
        <v>88</v>
      </c>
    </row>
    <row r="138" s="2" customFormat="1" ht="66.75" customHeight="1">
      <c r="A138" s="38"/>
      <c r="B138" s="39"/>
      <c r="C138" s="257" t="s">
        <v>219</v>
      </c>
      <c r="D138" s="257" t="s">
        <v>211</v>
      </c>
      <c r="E138" s="258" t="s">
        <v>1672</v>
      </c>
      <c r="F138" s="259" t="s">
        <v>1673</v>
      </c>
      <c r="G138" s="260" t="s">
        <v>1104</v>
      </c>
      <c r="H138" s="261">
        <v>1</v>
      </c>
      <c r="I138" s="262"/>
      <c r="J138" s="263">
        <f>ROUND(I138*H138,2)</f>
        <v>0</v>
      </c>
      <c r="K138" s="264"/>
      <c r="L138" s="265"/>
      <c r="M138" s="266" t="s">
        <v>1</v>
      </c>
      <c r="N138" s="267" t="s">
        <v>44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214</v>
      </c>
      <c r="AT138" s="239" t="s">
        <v>211</v>
      </c>
      <c r="AU138" s="239" t="s">
        <v>88</v>
      </c>
      <c r="AY138" s="17" t="s">
        <v>185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86</v>
      </c>
      <c r="BK138" s="240">
        <f>ROUND(I138*H138,2)</f>
        <v>0</v>
      </c>
      <c r="BL138" s="17" t="s">
        <v>191</v>
      </c>
      <c r="BM138" s="239" t="s">
        <v>1674</v>
      </c>
    </row>
    <row r="139" s="2" customFormat="1">
      <c r="A139" s="38"/>
      <c r="B139" s="39"/>
      <c r="C139" s="40"/>
      <c r="D139" s="241" t="s">
        <v>193</v>
      </c>
      <c r="E139" s="40"/>
      <c r="F139" s="242" t="s">
        <v>1673</v>
      </c>
      <c r="G139" s="40"/>
      <c r="H139" s="40"/>
      <c r="I139" s="243"/>
      <c r="J139" s="40"/>
      <c r="K139" s="40"/>
      <c r="L139" s="44"/>
      <c r="M139" s="244"/>
      <c r="N139" s="24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193</v>
      </c>
      <c r="AU139" s="17" t="s">
        <v>88</v>
      </c>
    </row>
    <row r="140" s="2" customFormat="1" ht="62.7" customHeight="1">
      <c r="A140" s="38"/>
      <c r="B140" s="39"/>
      <c r="C140" s="257" t="s">
        <v>224</v>
      </c>
      <c r="D140" s="257" t="s">
        <v>211</v>
      </c>
      <c r="E140" s="258" t="s">
        <v>1675</v>
      </c>
      <c r="F140" s="259" t="s">
        <v>1676</v>
      </c>
      <c r="G140" s="260" t="s">
        <v>1104</v>
      </c>
      <c r="H140" s="261">
        <v>1</v>
      </c>
      <c r="I140" s="262"/>
      <c r="J140" s="263">
        <f>ROUND(I140*H140,2)</f>
        <v>0</v>
      </c>
      <c r="K140" s="264"/>
      <c r="L140" s="265"/>
      <c r="M140" s="266" t="s">
        <v>1</v>
      </c>
      <c r="N140" s="267" t="s">
        <v>44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214</v>
      </c>
      <c r="AT140" s="239" t="s">
        <v>211</v>
      </c>
      <c r="AU140" s="239" t="s">
        <v>88</v>
      </c>
      <c r="AY140" s="17" t="s">
        <v>185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86</v>
      </c>
      <c r="BK140" s="240">
        <f>ROUND(I140*H140,2)</f>
        <v>0</v>
      </c>
      <c r="BL140" s="17" t="s">
        <v>191</v>
      </c>
      <c r="BM140" s="239" t="s">
        <v>1677</v>
      </c>
    </row>
    <row r="141" s="2" customFormat="1">
      <c r="A141" s="38"/>
      <c r="B141" s="39"/>
      <c r="C141" s="40"/>
      <c r="D141" s="241" t="s">
        <v>193</v>
      </c>
      <c r="E141" s="40"/>
      <c r="F141" s="242" t="s">
        <v>1678</v>
      </c>
      <c r="G141" s="40"/>
      <c r="H141" s="40"/>
      <c r="I141" s="243"/>
      <c r="J141" s="40"/>
      <c r="K141" s="40"/>
      <c r="L141" s="44"/>
      <c r="M141" s="244"/>
      <c r="N141" s="24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193</v>
      </c>
      <c r="AU141" s="17" t="s">
        <v>88</v>
      </c>
    </row>
    <row r="142" s="2" customFormat="1" ht="16.5" customHeight="1">
      <c r="A142" s="38"/>
      <c r="B142" s="39"/>
      <c r="C142" s="257" t="s">
        <v>214</v>
      </c>
      <c r="D142" s="257" t="s">
        <v>211</v>
      </c>
      <c r="E142" s="258" t="s">
        <v>1679</v>
      </c>
      <c r="F142" s="259" t="s">
        <v>1680</v>
      </c>
      <c r="G142" s="260" t="s">
        <v>1104</v>
      </c>
      <c r="H142" s="261">
        <v>1</v>
      </c>
      <c r="I142" s="262"/>
      <c r="J142" s="263">
        <f>ROUND(I142*H142,2)</f>
        <v>0</v>
      </c>
      <c r="K142" s="264"/>
      <c r="L142" s="265"/>
      <c r="M142" s="266" t="s">
        <v>1</v>
      </c>
      <c r="N142" s="267" t="s">
        <v>44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214</v>
      </c>
      <c r="AT142" s="239" t="s">
        <v>211</v>
      </c>
      <c r="AU142" s="239" t="s">
        <v>88</v>
      </c>
      <c r="AY142" s="17" t="s">
        <v>185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191</v>
      </c>
      <c r="BM142" s="239" t="s">
        <v>1681</v>
      </c>
    </row>
    <row r="143" s="2" customFormat="1">
      <c r="A143" s="38"/>
      <c r="B143" s="39"/>
      <c r="C143" s="40"/>
      <c r="D143" s="241" t="s">
        <v>193</v>
      </c>
      <c r="E143" s="40"/>
      <c r="F143" s="242" t="s">
        <v>1680</v>
      </c>
      <c r="G143" s="40"/>
      <c r="H143" s="40"/>
      <c r="I143" s="243"/>
      <c r="J143" s="40"/>
      <c r="K143" s="40"/>
      <c r="L143" s="44"/>
      <c r="M143" s="244"/>
      <c r="N143" s="24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193</v>
      </c>
      <c r="AU143" s="17" t="s">
        <v>88</v>
      </c>
    </row>
    <row r="144" s="2" customFormat="1" ht="16.5" customHeight="1">
      <c r="A144" s="38"/>
      <c r="B144" s="39"/>
      <c r="C144" s="257" t="s">
        <v>233</v>
      </c>
      <c r="D144" s="257" t="s">
        <v>211</v>
      </c>
      <c r="E144" s="258" t="s">
        <v>1682</v>
      </c>
      <c r="F144" s="259" t="s">
        <v>1683</v>
      </c>
      <c r="G144" s="260" t="s">
        <v>1104</v>
      </c>
      <c r="H144" s="261">
        <v>1</v>
      </c>
      <c r="I144" s="262"/>
      <c r="J144" s="263">
        <f>ROUND(I144*H144,2)</f>
        <v>0</v>
      </c>
      <c r="K144" s="264"/>
      <c r="L144" s="265"/>
      <c r="M144" s="266" t="s">
        <v>1</v>
      </c>
      <c r="N144" s="267" t="s">
        <v>44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214</v>
      </c>
      <c r="AT144" s="239" t="s">
        <v>211</v>
      </c>
      <c r="AU144" s="239" t="s">
        <v>88</v>
      </c>
      <c r="AY144" s="17" t="s">
        <v>185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86</v>
      </c>
      <c r="BK144" s="240">
        <f>ROUND(I144*H144,2)</f>
        <v>0</v>
      </c>
      <c r="BL144" s="17" t="s">
        <v>191</v>
      </c>
      <c r="BM144" s="239" t="s">
        <v>1684</v>
      </c>
    </row>
    <row r="145" s="2" customFormat="1">
      <c r="A145" s="38"/>
      <c r="B145" s="39"/>
      <c r="C145" s="40"/>
      <c r="D145" s="241" t="s">
        <v>193</v>
      </c>
      <c r="E145" s="40"/>
      <c r="F145" s="242" t="s">
        <v>1683</v>
      </c>
      <c r="G145" s="40"/>
      <c r="H145" s="40"/>
      <c r="I145" s="243"/>
      <c r="J145" s="40"/>
      <c r="K145" s="40"/>
      <c r="L145" s="44"/>
      <c r="M145" s="244"/>
      <c r="N145" s="24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193</v>
      </c>
      <c r="AU145" s="17" t="s">
        <v>88</v>
      </c>
    </row>
    <row r="146" s="2" customFormat="1" ht="24.15" customHeight="1">
      <c r="A146" s="38"/>
      <c r="B146" s="39"/>
      <c r="C146" s="257" t="s">
        <v>238</v>
      </c>
      <c r="D146" s="257" t="s">
        <v>211</v>
      </c>
      <c r="E146" s="258" t="s">
        <v>1685</v>
      </c>
      <c r="F146" s="259" t="s">
        <v>1686</v>
      </c>
      <c r="G146" s="260" t="s">
        <v>1104</v>
      </c>
      <c r="H146" s="261">
        <v>1</v>
      </c>
      <c r="I146" s="262"/>
      <c r="J146" s="263">
        <f>ROUND(I146*H146,2)</f>
        <v>0</v>
      </c>
      <c r="K146" s="264"/>
      <c r="L146" s="265"/>
      <c r="M146" s="266" t="s">
        <v>1</v>
      </c>
      <c r="N146" s="267" t="s">
        <v>44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214</v>
      </c>
      <c r="AT146" s="239" t="s">
        <v>211</v>
      </c>
      <c r="AU146" s="239" t="s">
        <v>88</v>
      </c>
      <c r="AY146" s="17" t="s">
        <v>185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86</v>
      </c>
      <c r="BK146" s="240">
        <f>ROUND(I146*H146,2)</f>
        <v>0</v>
      </c>
      <c r="BL146" s="17" t="s">
        <v>191</v>
      </c>
      <c r="BM146" s="239" t="s">
        <v>1687</v>
      </c>
    </row>
    <row r="147" s="2" customFormat="1">
      <c r="A147" s="38"/>
      <c r="B147" s="39"/>
      <c r="C147" s="40"/>
      <c r="D147" s="241" t="s">
        <v>193</v>
      </c>
      <c r="E147" s="40"/>
      <c r="F147" s="242" t="s">
        <v>1686</v>
      </c>
      <c r="G147" s="40"/>
      <c r="H147" s="40"/>
      <c r="I147" s="243"/>
      <c r="J147" s="40"/>
      <c r="K147" s="40"/>
      <c r="L147" s="44"/>
      <c r="M147" s="244"/>
      <c r="N147" s="24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193</v>
      </c>
      <c r="AU147" s="17" t="s">
        <v>88</v>
      </c>
    </row>
    <row r="148" s="2" customFormat="1" ht="62.7" customHeight="1">
      <c r="A148" s="38"/>
      <c r="B148" s="39"/>
      <c r="C148" s="257" t="s">
        <v>243</v>
      </c>
      <c r="D148" s="257" t="s">
        <v>211</v>
      </c>
      <c r="E148" s="258" t="s">
        <v>1688</v>
      </c>
      <c r="F148" s="259" t="s">
        <v>1689</v>
      </c>
      <c r="G148" s="260" t="s">
        <v>1104</v>
      </c>
      <c r="H148" s="261">
        <v>3</v>
      </c>
      <c r="I148" s="262"/>
      <c r="J148" s="263">
        <f>ROUND(I148*H148,2)</f>
        <v>0</v>
      </c>
      <c r="K148" s="264"/>
      <c r="L148" s="265"/>
      <c r="M148" s="266" t="s">
        <v>1</v>
      </c>
      <c r="N148" s="267" t="s">
        <v>44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214</v>
      </c>
      <c r="AT148" s="239" t="s">
        <v>211</v>
      </c>
      <c r="AU148" s="239" t="s">
        <v>88</v>
      </c>
      <c r="AY148" s="17" t="s">
        <v>185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86</v>
      </c>
      <c r="BK148" s="240">
        <f>ROUND(I148*H148,2)</f>
        <v>0</v>
      </c>
      <c r="BL148" s="17" t="s">
        <v>191</v>
      </c>
      <c r="BM148" s="239" t="s">
        <v>1690</v>
      </c>
    </row>
    <row r="149" s="2" customFormat="1">
      <c r="A149" s="38"/>
      <c r="B149" s="39"/>
      <c r="C149" s="40"/>
      <c r="D149" s="241" t="s">
        <v>193</v>
      </c>
      <c r="E149" s="40"/>
      <c r="F149" s="242" t="s">
        <v>1689</v>
      </c>
      <c r="G149" s="40"/>
      <c r="H149" s="40"/>
      <c r="I149" s="243"/>
      <c r="J149" s="40"/>
      <c r="K149" s="40"/>
      <c r="L149" s="44"/>
      <c r="M149" s="244"/>
      <c r="N149" s="24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193</v>
      </c>
      <c r="AU149" s="17" t="s">
        <v>88</v>
      </c>
    </row>
    <row r="150" s="2" customFormat="1" ht="76.35" customHeight="1">
      <c r="A150" s="38"/>
      <c r="B150" s="39"/>
      <c r="C150" s="257" t="s">
        <v>8</v>
      </c>
      <c r="D150" s="257" t="s">
        <v>211</v>
      </c>
      <c r="E150" s="258" t="s">
        <v>1691</v>
      </c>
      <c r="F150" s="259" t="s">
        <v>1692</v>
      </c>
      <c r="G150" s="260" t="s">
        <v>1104</v>
      </c>
      <c r="H150" s="261">
        <v>1</v>
      </c>
      <c r="I150" s="262"/>
      <c r="J150" s="263">
        <f>ROUND(I150*H150,2)</f>
        <v>0</v>
      </c>
      <c r="K150" s="264"/>
      <c r="L150" s="265"/>
      <c r="M150" s="266" t="s">
        <v>1</v>
      </c>
      <c r="N150" s="267" t="s">
        <v>44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214</v>
      </c>
      <c r="AT150" s="239" t="s">
        <v>211</v>
      </c>
      <c r="AU150" s="239" t="s">
        <v>88</v>
      </c>
      <c r="AY150" s="17" t="s">
        <v>185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86</v>
      </c>
      <c r="BK150" s="240">
        <f>ROUND(I150*H150,2)</f>
        <v>0</v>
      </c>
      <c r="BL150" s="17" t="s">
        <v>191</v>
      </c>
      <c r="BM150" s="239" t="s">
        <v>1693</v>
      </c>
    </row>
    <row r="151" s="2" customFormat="1">
      <c r="A151" s="38"/>
      <c r="B151" s="39"/>
      <c r="C151" s="40"/>
      <c r="D151" s="241" t="s">
        <v>193</v>
      </c>
      <c r="E151" s="40"/>
      <c r="F151" s="242" t="s">
        <v>1692</v>
      </c>
      <c r="G151" s="40"/>
      <c r="H151" s="40"/>
      <c r="I151" s="243"/>
      <c r="J151" s="40"/>
      <c r="K151" s="40"/>
      <c r="L151" s="44"/>
      <c r="M151" s="244"/>
      <c r="N151" s="24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193</v>
      </c>
      <c r="AU151" s="17" t="s">
        <v>88</v>
      </c>
    </row>
    <row r="152" s="12" customFormat="1" ht="22.8" customHeight="1">
      <c r="A152" s="12"/>
      <c r="B152" s="211"/>
      <c r="C152" s="212"/>
      <c r="D152" s="213" t="s">
        <v>78</v>
      </c>
      <c r="E152" s="225" t="s">
        <v>1694</v>
      </c>
      <c r="F152" s="225" t="s">
        <v>1695</v>
      </c>
      <c r="G152" s="212"/>
      <c r="H152" s="212"/>
      <c r="I152" s="215"/>
      <c r="J152" s="226">
        <f>BK152</f>
        <v>0</v>
      </c>
      <c r="K152" s="212"/>
      <c r="L152" s="217"/>
      <c r="M152" s="218"/>
      <c r="N152" s="219"/>
      <c r="O152" s="219"/>
      <c r="P152" s="220">
        <f>SUM(P153:P178)</f>
        <v>0</v>
      </c>
      <c r="Q152" s="219"/>
      <c r="R152" s="220">
        <f>SUM(R153:R178)</f>
        <v>0</v>
      </c>
      <c r="S152" s="219"/>
      <c r="T152" s="221">
        <f>SUM(T153:T178)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2" t="s">
        <v>86</v>
      </c>
      <c r="AT152" s="223" t="s">
        <v>78</v>
      </c>
      <c r="AU152" s="223" t="s">
        <v>86</v>
      </c>
      <c r="AY152" s="222" t="s">
        <v>185</v>
      </c>
      <c r="BK152" s="224">
        <f>SUM(BK153:BK178)</f>
        <v>0</v>
      </c>
    </row>
    <row r="153" s="2" customFormat="1" ht="16.5" customHeight="1">
      <c r="A153" s="38"/>
      <c r="B153" s="39"/>
      <c r="C153" s="257" t="s">
        <v>251</v>
      </c>
      <c r="D153" s="257" t="s">
        <v>211</v>
      </c>
      <c r="E153" s="258" t="s">
        <v>1696</v>
      </c>
      <c r="F153" s="259" t="s">
        <v>1697</v>
      </c>
      <c r="G153" s="260" t="s">
        <v>1104</v>
      </c>
      <c r="H153" s="261">
        <v>3</v>
      </c>
      <c r="I153" s="262"/>
      <c r="J153" s="263">
        <f>ROUND(I153*H153,2)</f>
        <v>0</v>
      </c>
      <c r="K153" s="264"/>
      <c r="L153" s="265"/>
      <c r="M153" s="266" t="s">
        <v>1</v>
      </c>
      <c r="N153" s="267" t="s">
        <v>44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214</v>
      </c>
      <c r="AT153" s="239" t="s">
        <v>211</v>
      </c>
      <c r="AU153" s="239" t="s">
        <v>88</v>
      </c>
      <c r="AY153" s="17" t="s">
        <v>185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191</v>
      </c>
      <c r="BM153" s="239" t="s">
        <v>1698</v>
      </c>
    </row>
    <row r="154" s="2" customFormat="1">
      <c r="A154" s="38"/>
      <c r="B154" s="39"/>
      <c r="C154" s="40"/>
      <c r="D154" s="241" t="s">
        <v>193</v>
      </c>
      <c r="E154" s="40"/>
      <c r="F154" s="242" t="s">
        <v>1697</v>
      </c>
      <c r="G154" s="40"/>
      <c r="H154" s="40"/>
      <c r="I154" s="243"/>
      <c r="J154" s="40"/>
      <c r="K154" s="40"/>
      <c r="L154" s="44"/>
      <c r="M154" s="244"/>
      <c r="N154" s="24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193</v>
      </c>
      <c r="AU154" s="17" t="s">
        <v>88</v>
      </c>
    </row>
    <row r="155" s="2" customFormat="1" ht="16.5" customHeight="1">
      <c r="A155" s="38"/>
      <c r="B155" s="39"/>
      <c r="C155" s="257" t="s">
        <v>256</v>
      </c>
      <c r="D155" s="257" t="s">
        <v>211</v>
      </c>
      <c r="E155" s="258" t="s">
        <v>1699</v>
      </c>
      <c r="F155" s="259" t="s">
        <v>1700</v>
      </c>
      <c r="G155" s="260" t="s">
        <v>1104</v>
      </c>
      <c r="H155" s="261">
        <v>1</v>
      </c>
      <c r="I155" s="262"/>
      <c r="J155" s="263">
        <f>ROUND(I155*H155,2)</f>
        <v>0</v>
      </c>
      <c r="K155" s="264"/>
      <c r="L155" s="265"/>
      <c r="M155" s="266" t="s">
        <v>1</v>
      </c>
      <c r="N155" s="267" t="s">
        <v>44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214</v>
      </c>
      <c r="AT155" s="239" t="s">
        <v>211</v>
      </c>
      <c r="AU155" s="239" t="s">
        <v>88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191</v>
      </c>
      <c r="BM155" s="239" t="s">
        <v>1701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1700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88</v>
      </c>
    </row>
    <row r="157" s="2" customFormat="1" ht="21.75" customHeight="1">
      <c r="A157" s="38"/>
      <c r="B157" s="39"/>
      <c r="C157" s="257" t="s">
        <v>263</v>
      </c>
      <c r="D157" s="257" t="s">
        <v>211</v>
      </c>
      <c r="E157" s="258" t="s">
        <v>1702</v>
      </c>
      <c r="F157" s="259" t="s">
        <v>1703</v>
      </c>
      <c r="G157" s="260" t="s">
        <v>1104</v>
      </c>
      <c r="H157" s="261">
        <v>1</v>
      </c>
      <c r="I157" s="262"/>
      <c r="J157" s="263">
        <f>ROUND(I157*H157,2)</f>
        <v>0</v>
      </c>
      <c r="K157" s="264"/>
      <c r="L157" s="265"/>
      <c r="M157" s="266" t="s">
        <v>1</v>
      </c>
      <c r="N157" s="267" t="s">
        <v>44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214</v>
      </c>
      <c r="AT157" s="239" t="s">
        <v>211</v>
      </c>
      <c r="AU157" s="239" t="s">
        <v>88</v>
      </c>
      <c r="AY157" s="17" t="s">
        <v>185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86</v>
      </c>
      <c r="BK157" s="240">
        <f>ROUND(I157*H157,2)</f>
        <v>0</v>
      </c>
      <c r="BL157" s="17" t="s">
        <v>191</v>
      </c>
      <c r="BM157" s="239" t="s">
        <v>1704</v>
      </c>
    </row>
    <row r="158" s="2" customFormat="1">
      <c r="A158" s="38"/>
      <c r="B158" s="39"/>
      <c r="C158" s="40"/>
      <c r="D158" s="241" t="s">
        <v>193</v>
      </c>
      <c r="E158" s="40"/>
      <c r="F158" s="242" t="s">
        <v>1703</v>
      </c>
      <c r="G158" s="40"/>
      <c r="H158" s="40"/>
      <c r="I158" s="243"/>
      <c r="J158" s="40"/>
      <c r="K158" s="40"/>
      <c r="L158" s="44"/>
      <c r="M158" s="244"/>
      <c r="N158" s="24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193</v>
      </c>
      <c r="AU158" s="17" t="s">
        <v>88</v>
      </c>
    </row>
    <row r="159" s="2" customFormat="1" ht="16.5" customHeight="1">
      <c r="A159" s="38"/>
      <c r="B159" s="39"/>
      <c r="C159" s="257" t="s">
        <v>268</v>
      </c>
      <c r="D159" s="257" t="s">
        <v>211</v>
      </c>
      <c r="E159" s="258" t="s">
        <v>1705</v>
      </c>
      <c r="F159" s="259" t="s">
        <v>1706</v>
      </c>
      <c r="G159" s="260" t="s">
        <v>1104</v>
      </c>
      <c r="H159" s="261">
        <v>3</v>
      </c>
      <c r="I159" s="262"/>
      <c r="J159" s="263">
        <f>ROUND(I159*H159,2)</f>
        <v>0</v>
      </c>
      <c r="K159" s="264"/>
      <c r="L159" s="265"/>
      <c r="M159" s="266" t="s">
        <v>1</v>
      </c>
      <c r="N159" s="267" t="s">
        <v>44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214</v>
      </c>
      <c r="AT159" s="239" t="s">
        <v>211</v>
      </c>
      <c r="AU159" s="239" t="s">
        <v>88</v>
      </c>
      <c r="AY159" s="17" t="s">
        <v>185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86</v>
      </c>
      <c r="BK159" s="240">
        <f>ROUND(I159*H159,2)</f>
        <v>0</v>
      </c>
      <c r="BL159" s="17" t="s">
        <v>191</v>
      </c>
      <c r="BM159" s="239" t="s">
        <v>1707</v>
      </c>
    </row>
    <row r="160" s="2" customFormat="1">
      <c r="A160" s="38"/>
      <c r="B160" s="39"/>
      <c r="C160" s="40"/>
      <c r="D160" s="241" t="s">
        <v>193</v>
      </c>
      <c r="E160" s="40"/>
      <c r="F160" s="242" t="s">
        <v>1706</v>
      </c>
      <c r="G160" s="40"/>
      <c r="H160" s="40"/>
      <c r="I160" s="243"/>
      <c r="J160" s="40"/>
      <c r="K160" s="40"/>
      <c r="L160" s="44"/>
      <c r="M160" s="244"/>
      <c r="N160" s="24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193</v>
      </c>
      <c r="AU160" s="17" t="s">
        <v>88</v>
      </c>
    </row>
    <row r="161" s="2" customFormat="1" ht="21.75" customHeight="1">
      <c r="A161" s="38"/>
      <c r="B161" s="39"/>
      <c r="C161" s="257" t="s">
        <v>272</v>
      </c>
      <c r="D161" s="257" t="s">
        <v>211</v>
      </c>
      <c r="E161" s="258" t="s">
        <v>1708</v>
      </c>
      <c r="F161" s="259" t="s">
        <v>1709</v>
      </c>
      <c r="G161" s="260" t="s">
        <v>1104</v>
      </c>
      <c r="H161" s="261">
        <v>1</v>
      </c>
      <c r="I161" s="262"/>
      <c r="J161" s="263">
        <f>ROUND(I161*H161,2)</f>
        <v>0</v>
      </c>
      <c r="K161" s="264"/>
      <c r="L161" s="265"/>
      <c r="M161" s="266" t="s">
        <v>1</v>
      </c>
      <c r="N161" s="267" t="s">
        <v>44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214</v>
      </c>
      <c r="AT161" s="239" t="s">
        <v>211</v>
      </c>
      <c r="AU161" s="239" t="s">
        <v>88</v>
      </c>
      <c r="AY161" s="17" t="s">
        <v>185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191</v>
      </c>
      <c r="BM161" s="239" t="s">
        <v>1710</v>
      </c>
    </row>
    <row r="162" s="2" customFormat="1">
      <c r="A162" s="38"/>
      <c r="B162" s="39"/>
      <c r="C162" s="40"/>
      <c r="D162" s="241" t="s">
        <v>193</v>
      </c>
      <c r="E162" s="40"/>
      <c r="F162" s="242" t="s">
        <v>1709</v>
      </c>
      <c r="G162" s="40"/>
      <c r="H162" s="40"/>
      <c r="I162" s="243"/>
      <c r="J162" s="40"/>
      <c r="K162" s="40"/>
      <c r="L162" s="44"/>
      <c r="M162" s="244"/>
      <c r="N162" s="24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193</v>
      </c>
      <c r="AU162" s="17" t="s">
        <v>88</v>
      </c>
    </row>
    <row r="163" s="2" customFormat="1" ht="16.5" customHeight="1">
      <c r="A163" s="38"/>
      <c r="B163" s="39"/>
      <c r="C163" s="257" t="s">
        <v>276</v>
      </c>
      <c r="D163" s="257" t="s">
        <v>211</v>
      </c>
      <c r="E163" s="258" t="s">
        <v>1711</v>
      </c>
      <c r="F163" s="259" t="s">
        <v>1712</v>
      </c>
      <c r="G163" s="260" t="s">
        <v>1104</v>
      </c>
      <c r="H163" s="261">
        <v>1</v>
      </c>
      <c r="I163" s="262"/>
      <c r="J163" s="263">
        <f>ROUND(I163*H163,2)</f>
        <v>0</v>
      </c>
      <c r="K163" s="264"/>
      <c r="L163" s="265"/>
      <c r="M163" s="266" t="s">
        <v>1</v>
      </c>
      <c r="N163" s="267" t="s">
        <v>44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214</v>
      </c>
      <c r="AT163" s="239" t="s">
        <v>211</v>
      </c>
      <c r="AU163" s="239" t="s">
        <v>88</v>
      </c>
      <c r="AY163" s="17" t="s">
        <v>185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191</v>
      </c>
      <c r="BM163" s="239" t="s">
        <v>1713</v>
      </c>
    </row>
    <row r="164" s="2" customFormat="1">
      <c r="A164" s="38"/>
      <c r="B164" s="39"/>
      <c r="C164" s="40"/>
      <c r="D164" s="241" t="s">
        <v>193</v>
      </c>
      <c r="E164" s="40"/>
      <c r="F164" s="242" t="s">
        <v>1712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193</v>
      </c>
      <c r="AU164" s="17" t="s">
        <v>88</v>
      </c>
    </row>
    <row r="165" s="2" customFormat="1" ht="16.5" customHeight="1">
      <c r="A165" s="38"/>
      <c r="B165" s="39"/>
      <c r="C165" s="257" t="s">
        <v>282</v>
      </c>
      <c r="D165" s="257" t="s">
        <v>211</v>
      </c>
      <c r="E165" s="258" t="s">
        <v>1714</v>
      </c>
      <c r="F165" s="259" t="s">
        <v>1715</v>
      </c>
      <c r="G165" s="260" t="s">
        <v>1104</v>
      </c>
      <c r="H165" s="261">
        <v>2</v>
      </c>
      <c r="I165" s="262"/>
      <c r="J165" s="263">
        <f>ROUND(I165*H165,2)</f>
        <v>0</v>
      </c>
      <c r="K165" s="264"/>
      <c r="L165" s="265"/>
      <c r="M165" s="266" t="s">
        <v>1</v>
      </c>
      <c r="N165" s="267" t="s">
        <v>44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214</v>
      </c>
      <c r="AT165" s="239" t="s">
        <v>211</v>
      </c>
      <c r="AU165" s="239" t="s">
        <v>88</v>
      </c>
      <c r="AY165" s="17" t="s">
        <v>185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86</v>
      </c>
      <c r="BK165" s="240">
        <f>ROUND(I165*H165,2)</f>
        <v>0</v>
      </c>
      <c r="BL165" s="17" t="s">
        <v>191</v>
      </c>
      <c r="BM165" s="239" t="s">
        <v>1716</v>
      </c>
    </row>
    <row r="166" s="2" customFormat="1">
      <c r="A166" s="38"/>
      <c r="B166" s="39"/>
      <c r="C166" s="40"/>
      <c r="D166" s="241" t="s">
        <v>193</v>
      </c>
      <c r="E166" s="40"/>
      <c r="F166" s="242" t="s">
        <v>1715</v>
      </c>
      <c r="G166" s="40"/>
      <c r="H166" s="40"/>
      <c r="I166" s="243"/>
      <c r="J166" s="40"/>
      <c r="K166" s="40"/>
      <c r="L166" s="44"/>
      <c r="M166" s="244"/>
      <c r="N166" s="24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193</v>
      </c>
      <c r="AU166" s="17" t="s">
        <v>88</v>
      </c>
    </row>
    <row r="167" s="2" customFormat="1" ht="16.5" customHeight="1">
      <c r="A167" s="38"/>
      <c r="B167" s="39"/>
      <c r="C167" s="257" t="s">
        <v>287</v>
      </c>
      <c r="D167" s="257" t="s">
        <v>211</v>
      </c>
      <c r="E167" s="258" t="s">
        <v>1717</v>
      </c>
      <c r="F167" s="259" t="s">
        <v>1718</v>
      </c>
      <c r="G167" s="260" t="s">
        <v>1719</v>
      </c>
      <c r="H167" s="261">
        <v>1</v>
      </c>
      <c r="I167" s="262"/>
      <c r="J167" s="263">
        <f>ROUND(I167*H167,2)</f>
        <v>0</v>
      </c>
      <c r="K167" s="264"/>
      <c r="L167" s="265"/>
      <c r="M167" s="266" t="s">
        <v>1</v>
      </c>
      <c r="N167" s="267" t="s">
        <v>44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214</v>
      </c>
      <c r="AT167" s="239" t="s">
        <v>211</v>
      </c>
      <c r="AU167" s="239" t="s">
        <v>88</v>
      </c>
      <c r="AY167" s="17" t="s">
        <v>185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86</v>
      </c>
      <c r="BK167" s="240">
        <f>ROUND(I167*H167,2)</f>
        <v>0</v>
      </c>
      <c r="BL167" s="17" t="s">
        <v>191</v>
      </c>
      <c r="BM167" s="239" t="s">
        <v>1720</v>
      </c>
    </row>
    <row r="168" s="2" customFormat="1">
      <c r="A168" s="38"/>
      <c r="B168" s="39"/>
      <c r="C168" s="40"/>
      <c r="D168" s="241" t="s">
        <v>193</v>
      </c>
      <c r="E168" s="40"/>
      <c r="F168" s="242" t="s">
        <v>1718</v>
      </c>
      <c r="G168" s="40"/>
      <c r="H168" s="40"/>
      <c r="I168" s="243"/>
      <c r="J168" s="40"/>
      <c r="K168" s="40"/>
      <c r="L168" s="44"/>
      <c r="M168" s="244"/>
      <c r="N168" s="24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193</v>
      </c>
      <c r="AU168" s="17" t="s">
        <v>88</v>
      </c>
    </row>
    <row r="169" s="2" customFormat="1" ht="16.5" customHeight="1">
      <c r="A169" s="38"/>
      <c r="B169" s="39"/>
      <c r="C169" s="257" t="s">
        <v>7</v>
      </c>
      <c r="D169" s="257" t="s">
        <v>211</v>
      </c>
      <c r="E169" s="258" t="s">
        <v>1721</v>
      </c>
      <c r="F169" s="259" t="s">
        <v>1722</v>
      </c>
      <c r="G169" s="260" t="s">
        <v>259</v>
      </c>
      <c r="H169" s="261">
        <v>6.7999999999999998</v>
      </c>
      <c r="I169" s="262"/>
      <c r="J169" s="263">
        <f>ROUND(I169*H169,2)</f>
        <v>0</v>
      </c>
      <c r="K169" s="264"/>
      <c r="L169" s="265"/>
      <c r="M169" s="266" t="s">
        <v>1</v>
      </c>
      <c r="N169" s="267" t="s">
        <v>44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214</v>
      </c>
      <c r="AT169" s="239" t="s">
        <v>211</v>
      </c>
      <c r="AU169" s="239" t="s">
        <v>88</v>
      </c>
      <c r="AY169" s="17" t="s">
        <v>185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86</v>
      </c>
      <c r="BK169" s="240">
        <f>ROUND(I169*H169,2)</f>
        <v>0</v>
      </c>
      <c r="BL169" s="17" t="s">
        <v>191</v>
      </c>
      <c r="BM169" s="239" t="s">
        <v>1723</v>
      </c>
    </row>
    <row r="170" s="2" customFormat="1">
      <c r="A170" s="38"/>
      <c r="B170" s="39"/>
      <c r="C170" s="40"/>
      <c r="D170" s="241" t="s">
        <v>193</v>
      </c>
      <c r="E170" s="40"/>
      <c r="F170" s="242" t="s">
        <v>1722</v>
      </c>
      <c r="G170" s="40"/>
      <c r="H170" s="40"/>
      <c r="I170" s="243"/>
      <c r="J170" s="40"/>
      <c r="K170" s="40"/>
      <c r="L170" s="44"/>
      <c r="M170" s="244"/>
      <c r="N170" s="24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193</v>
      </c>
      <c r="AU170" s="17" t="s">
        <v>88</v>
      </c>
    </row>
    <row r="171" s="13" customFormat="1">
      <c r="A171" s="13"/>
      <c r="B171" s="246"/>
      <c r="C171" s="247"/>
      <c r="D171" s="241" t="s">
        <v>194</v>
      </c>
      <c r="E171" s="248" t="s">
        <v>1</v>
      </c>
      <c r="F171" s="249" t="s">
        <v>1724</v>
      </c>
      <c r="G171" s="247"/>
      <c r="H171" s="250">
        <v>5.5999999999999996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6" t="s">
        <v>194</v>
      </c>
      <c r="AU171" s="256" t="s">
        <v>88</v>
      </c>
      <c r="AV171" s="13" t="s">
        <v>88</v>
      </c>
      <c r="AW171" s="13" t="s">
        <v>35</v>
      </c>
      <c r="AX171" s="13" t="s">
        <v>79</v>
      </c>
      <c r="AY171" s="256" t="s">
        <v>185</v>
      </c>
    </row>
    <row r="172" s="13" customFormat="1">
      <c r="A172" s="13"/>
      <c r="B172" s="246"/>
      <c r="C172" s="247"/>
      <c r="D172" s="241" t="s">
        <v>194</v>
      </c>
      <c r="E172" s="248" t="s">
        <v>1</v>
      </c>
      <c r="F172" s="249" t="s">
        <v>1725</v>
      </c>
      <c r="G172" s="247"/>
      <c r="H172" s="250">
        <v>1.2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194</v>
      </c>
      <c r="AU172" s="256" t="s">
        <v>88</v>
      </c>
      <c r="AV172" s="13" t="s">
        <v>88</v>
      </c>
      <c r="AW172" s="13" t="s">
        <v>35</v>
      </c>
      <c r="AX172" s="13" t="s">
        <v>79</v>
      </c>
      <c r="AY172" s="256" t="s">
        <v>185</v>
      </c>
    </row>
    <row r="173" s="14" customFormat="1">
      <c r="A173" s="14"/>
      <c r="B173" s="268"/>
      <c r="C173" s="269"/>
      <c r="D173" s="241" t="s">
        <v>194</v>
      </c>
      <c r="E173" s="270" t="s">
        <v>1</v>
      </c>
      <c r="F173" s="271" t="s">
        <v>218</v>
      </c>
      <c r="G173" s="269"/>
      <c r="H173" s="272">
        <v>6.7999999999999998</v>
      </c>
      <c r="I173" s="273"/>
      <c r="J173" s="269"/>
      <c r="K173" s="269"/>
      <c r="L173" s="274"/>
      <c r="M173" s="275"/>
      <c r="N173" s="276"/>
      <c r="O173" s="276"/>
      <c r="P173" s="276"/>
      <c r="Q173" s="276"/>
      <c r="R173" s="276"/>
      <c r="S173" s="276"/>
      <c r="T173" s="27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78" t="s">
        <v>194</v>
      </c>
      <c r="AU173" s="278" t="s">
        <v>88</v>
      </c>
      <c r="AV173" s="14" t="s">
        <v>191</v>
      </c>
      <c r="AW173" s="14" t="s">
        <v>35</v>
      </c>
      <c r="AX173" s="14" t="s">
        <v>86</v>
      </c>
      <c r="AY173" s="278" t="s">
        <v>185</v>
      </c>
    </row>
    <row r="174" s="2" customFormat="1" ht="16.5" customHeight="1">
      <c r="A174" s="38"/>
      <c r="B174" s="39"/>
      <c r="C174" s="257" t="s">
        <v>297</v>
      </c>
      <c r="D174" s="257" t="s">
        <v>211</v>
      </c>
      <c r="E174" s="258" t="s">
        <v>1726</v>
      </c>
      <c r="F174" s="259" t="s">
        <v>1727</v>
      </c>
      <c r="G174" s="260" t="s">
        <v>259</v>
      </c>
      <c r="H174" s="261">
        <v>5.7999999999999998</v>
      </c>
      <c r="I174" s="262"/>
      <c r="J174" s="263">
        <f>ROUND(I174*H174,2)</f>
        <v>0</v>
      </c>
      <c r="K174" s="264"/>
      <c r="L174" s="265"/>
      <c r="M174" s="266" t="s">
        <v>1</v>
      </c>
      <c r="N174" s="267" t="s">
        <v>44</v>
      </c>
      <c r="O174" s="91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214</v>
      </c>
      <c r="AT174" s="239" t="s">
        <v>211</v>
      </c>
      <c r="AU174" s="239" t="s">
        <v>88</v>
      </c>
      <c r="AY174" s="17" t="s">
        <v>185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86</v>
      </c>
      <c r="BK174" s="240">
        <f>ROUND(I174*H174,2)</f>
        <v>0</v>
      </c>
      <c r="BL174" s="17" t="s">
        <v>191</v>
      </c>
      <c r="BM174" s="239" t="s">
        <v>1728</v>
      </c>
    </row>
    <row r="175" s="2" customFormat="1">
      <c r="A175" s="38"/>
      <c r="B175" s="39"/>
      <c r="C175" s="40"/>
      <c r="D175" s="241" t="s">
        <v>193</v>
      </c>
      <c r="E175" s="40"/>
      <c r="F175" s="242" t="s">
        <v>1727</v>
      </c>
      <c r="G175" s="40"/>
      <c r="H175" s="40"/>
      <c r="I175" s="243"/>
      <c r="J175" s="40"/>
      <c r="K175" s="40"/>
      <c r="L175" s="44"/>
      <c r="M175" s="244"/>
      <c r="N175" s="24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193</v>
      </c>
      <c r="AU175" s="17" t="s">
        <v>88</v>
      </c>
    </row>
    <row r="176" s="13" customFormat="1">
      <c r="A176" s="13"/>
      <c r="B176" s="246"/>
      <c r="C176" s="247"/>
      <c r="D176" s="241" t="s">
        <v>194</v>
      </c>
      <c r="E176" s="248" t="s">
        <v>1</v>
      </c>
      <c r="F176" s="249" t="s">
        <v>1729</v>
      </c>
      <c r="G176" s="247"/>
      <c r="H176" s="250">
        <v>4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6" t="s">
        <v>194</v>
      </c>
      <c r="AU176" s="256" t="s">
        <v>88</v>
      </c>
      <c r="AV176" s="13" t="s">
        <v>88</v>
      </c>
      <c r="AW176" s="13" t="s">
        <v>35</v>
      </c>
      <c r="AX176" s="13" t="s">
        <v>79</v>
      </c>
      <c r="AY176" s="256" t="s">
        <v>185</v>
      </c>
    </row>
    <row r="177" s="13" customFormat="1">
      <c r="A177" s="13"/>
      <c r="B177" s="246"/>
      <c r="C177" s="247"/>
      <c r="D177" s="241" t="s">
        <v>194</v>
      </c>
      <c r="E177" s="248" t="s">
        <v>1</v>
      </c>
      <c r="F177" s="249" t="s">
        <v>1730</v>
      </c>
      <c r="G177" s="247"/>
      <c r="H177" s="250">
        <v>1.8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6" t="s">
        <v>194</v>
      </c>
      <c r="AU177" s="256" t="s">
        <v>88</v>
      </c>
      <c r="AV177" s="13" t="s">
        <v>88</v>
      </c>
      <c r="AW177" s="13" t="s">
        <v>35</v>
      </c>
      <c r="AX177" s="13" t="s">
        <v>79</v>
      </c>
      <c r="AY177" s="256" t="s">
        <v>185</v>
      </c>
    </row>
    <row r="178" s="14" customFormat="1">
      <c r="A178" s="14"/>
      <c r="B178" s="268"/>
      <c r="C178" s="269"/>
      <c r="D178" s="241" t="s">
        <v>194</v>
      </c>
      <c r="E178" s="270" t="s">
        <v>1</v>
      </c>
      <c r="F178" s="271" t="s">
        <v>218</v>
      </c>
      <c r="G178" s="269"/>
      <c r="H178" s="272">
        <v>5.7999999999999998</v>
      </c>
      <c r="I178" s="273"/>
      <c r="J178" s="269"/>
      <c r="K178" s="269"/>
      <c r="L178" s="274"/>
      <c r="M178" s="275"/>
      <c r="N178" s="276"/>
      <c r="O178" s="276"/>
      <c r="P178" s="276"/>
      <c r="Q178" s="276"/>
      <c r="R178" s="276"/>
      <c r="S178" s="276"/>
      <c r="T178" s="27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8" t="s">
        <v>194</v>
      </c>
      <c r="AU178" s="278" t="s">
        <v>88</v>
      </c>
      <c r="AV178" s="14" t="s">
        <v>191</v>
      </c>
      <c r="AW178" s="14" t="s">
        <v>35</v>
      </c>
      <c r="AX178" s="14" t="s">
        <v>86</v>
      </c>
      <c r="AY178" s="278" t="s">
        <v>185</v>
      </c>
    </row>
    <row r="179" s="12" customFormat="1" ht="22.8" customHeight="1">
      <c r="A179" s="12"/>
      <c r="B179" s="211"/>
      <c r="C179" s="212"/>
      <c r="D179" s="213" t="s">
        <v>78</v>
      </c>
      <c r="E179" s="225" t="s">
        <v>1731</v>
      </c>
      <c r="F179" s="225" t="s">
        <v>1732</v>
      </c>
      <c r="G179" s="212"/>
      <c r="H179" s="212"/>
      <c r="I179" s="215"/>
      <c r="J179" s="226">
        <f>BK179</f>
        <v>0</v>
      </c>
      <c r="K179" s="212"/>
      <c r="L179" s="217"/>
      <c r="M179" s="218"/>
      <c r="N179" s="219"/>
      <c r="O179" s="219"/>
      <c r="P179" s="220">
        <f>SUM(P180:P231)</f>
        <v>0</v>
      </c>
      <c r="Q179" s="219"/>
      <c r="R179" s="220">
        <f>SUM(R180:R231)</f>
        <v>0</v>
      </c>
      <c r="S179" s="219"/>
      <c r="T179" s="221">
        <f>SUM(T180:T231)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2" t="s">
        <v>86</v>
      </c>
      <c r="AT179" s="223" t="s">
        <v>78</v>
      </c>
      <c r="AU179" s="223" t="s">
        <v>86</v>
      </c>
      <c r="AY179" s="222" t="s">
        <v>185</v>
      </c>
      <c r="BK179" s="224">
        <f>SUM(BK180:BK231)</f>
        <v>0</v>
      </c>
    </row>
    <row r="180" s="2" customFormat="1" ht="16.5" customHeight="1">
      <c r="A180" s="38"/>
      <c r="B180" s="39"/>
      <c r="C180" s="257" t="s">
        <v>303</v>
      </c>
      <c r="D180" s="257" t="s">
        <v>211</v>
      </c>
      <c r="E180" s="258" t="s">
        <v>1733</v>
      </c>
      <c r="F180" s="259" t="s">
        <v>1734</v>
      </c>
      <c r="G180" s="260" t="s">
        <v>259</v>
      </c>
      <c r="H180" s="261">
        <v>1</v>
      </c>
      <c r="I180" s="262"/>
      <c r="J180" s="263">
        <f>ROUND(I180*H180,2)</f>
        <v>0</v>
      </c>
      <c r="K180" s="264"/>
      <c r="L180" s="265"/>
      <c r="M180" s="266" t="s">
        <v>1</v>
      </c>
      <c r="N180" s="267" t="s">
        <v>44</v>
      </c>
      <c r="O180" s="91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214</v>
      </c>
      <c r="AT180" s="239" t="s">
        <v>211</v>
      </c>
      <c r="AU180" s="239" t="s">
        <v>88</v>
      </c>
      <c r="AY180" s="17" t="s">
        <v>185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7" t="s">
        <v>86</v>
      </c>
      <c r="BK180" s="240">
        <f>ROUND(I180*H180,2)</f>
        <v>0</v>
      </c>
      <c r="BL180" s="17" t="s">
        <v>191</v>
      </c>
      <c r="BM180" s="239" t="s">
        <v>1735</v>
      </c>
    </row>
    <row r="181" s="2" customFormat="1">
      <c r="A181" s="38"/>
      <c r="B181" s="39"/>
      <c r="C181" s="40"/>
      <c r="D181" s="241" t="s">
        <v>193</v>
      </c>
      <c r="E181" s="40"/>
      <c r="F181" s="242" t="s">
        <v>1734</v>
      </c>
      <c r="G181" s="40"/>
      <c r="H181" s="40"/>
      <c r="I181" s="243"/>
      <c r="J181" s="40"/>
      <c r="K181" s="40"/>
      <c r="L181" s="44"/>
      <c r="M181" s="244"/>
      <c r="N181" s="24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193</v>
      </c>
      <c r="AU181" s="17" t="s">
        <v>88</v>
      </c>
    </row>
    <row r="182" s="2" customFormat="1" ht="16.5" customHeight="1">
      <c r="A182" s="38"/>
      <c r="B182" s="39"/>
      <c r="C182" s="257" t="s">
        <v>308</v>
      </c>
      <c r="D182" s="257" t="s">
        <v>211</v>
      </c>
      <c r="E182" s="258" t="s">
        <v>1736</v>
      </c>
      <c r="F182" s="259" t="s">
        <v>1737</v>
      </c>
      <c r="G182" s="260" t="s">
        <v>259</v>
      </c>
      <c r="H182" s="261">
        <v>6</v>
      </c>
      <c r="I182" s="262"/>
      <c r="J182" s="263">
        <f>ROUND(I182*H182,2)</f>
        <v>0</v>
      </c>
      <c r="K182" s="264"/>
      <c r="L182" s="265"/>
      <c r="M182" s="266" t="s">
        <v>1</v>
      </c>
      <c r="N182" s="267" t="s">
        <v>44</v>
      </c>
      <c r="O182" s="91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214</v>
      </c>
      <c r="AT182" s="239" t="s">
        <v>211</v>
      </c>
      <c r="AU182" s="239" t="s">
        <v>88</v>
      </c>
      <c r="AY182" s="17" t="s">
        <v>185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7" t="s">
        <v>86</v>
      </c>
      <c r="BK182" s="240">
        <f>ROUND(I182*H182,2)</f>
        <v>0</v>
      </c>
      <c r="BL182" s="17" t="s">
        <v>191</v>
      </c>
      <c r="BM182" s="239" t="s">
        <v>1738</v>
      </c>
    </row>
    <row r="183" s="2" customFormat="1">
      <c r="A183" s="38"/>
      <c r="B183" s="39"/>
      <c r="C183" s="40"/>
      <c r="D183" s="241" t="s">
        <v>193</v>
      </c>
      <c r="E183" s="40"/>
      <c r="F183" s="242" t="s">
        <v>1737</v>
      </c>
      <c r="G183" s="40"/>
      <c r="H183" s="40"/>
      <c r="I183" s="243"/>
      <c r="J183" s="40"/>
      <c r="K183" s="40"/>
      <c r="L183" s="44"/>
      <c r="M183" s="244"/>
      <c r="N183" s="245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193</v>
      </c>
      <c r="AU183" s="17" t="s">
        <v>88</v>
      </c>
    </row>
    <row r="184" s="2" customFormat="1" ht="16.5" customHeight="1">
      <c r="A184" s="38"/>
      <c r="B184" s="39"/>
      <c r="C184" s="257" t="s">
        <v>313</v>
      </c>
      <c r="D184" s="257" t="s">
        <v>211</v>
      </c>
      <c r="E184" s="258" t="s">
        <v>1739</v>
      </c>
      <c r="F184" s="259" t="s">
        <v>1740</v>
      </c>
      <c r="G184" s="260" t="s">
        <v>259</v>
      </c>
      <c r="H184" s="261">
        <v>30</v>
      </c>
      <c r="I184" s="262"/>
      <c r="J184" s="263">
        <f>ROUND(I184*H184,2)</f>
        <v>0</v>
      </c>
      <c r="K184" s="264"/>
      <c r="L184" s="265"/>
      <c r="M184" s="266" t="s">
        <v>1</v>
      </c>
      <c r="N184" s="267" t="s">
        <v>44</v>
      </c>
      <c r="O184" s="91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214</v>
      </c>
      <c r="AT184" s="239" t="s">
        <v>211</v>
      </c>
      <c r="AU184" s="239" t="s">
        <v>88</v>
      </c>
      <c r="AY184" s="17" t="s">
        <v>185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7" t="s">
        <v>86</v>
      </c>
      <c r="BK184" s="240">
        <f>ROUND(I184*H184,2)</f>
        <v>0</v>
      </c>
      <c r="BL184" s="17" t="s">
        <v>191</v>
      </c>
      <c r="BM184" s="239" t="s">
        <v>1741</v>
      </c>
    </row>
    <row r="185" s="2" customFormat="1">
      <c r="A185" s="38"/>
      <c r="B185" s="39"/>
      <c r="C185" s="40"/>
      <c r="D185" s="241" t="s">
        <v>193</v>
      </c>
      <c r="E185" s="40"/>
      <c r="F185" s="242" t="s">
        <v>1740</v>
      </c>
      <c r="G185" s="40"/>
      <c r="H185" s="40"/>
      <c r="I185" s="243"/>
      <c r="J185" s="40"/>
      <c r="K185" s="40"/>
      <c r="L185" s="44"/>
      <c r="M185" s="244"/>
      <c r="N185" s="24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193</v>
      </c>
      <c r="AU185" s="17" t="s">
        <v>88</v>
      </c>
    </row>
    <row r="186" s="2" customFormat="1" ht="16.5" customHeight="1">
      <c r="A186" s="38"/>
      <c r="B186" s="39"/>
      <c r="C186" s="257" t="s">
        <v>317</v>
      </c>
      <c r="D186" s="257" t="s">
        <v>211</v>
      </c>
      <c r="E186" s="258" t="s">
        <v>1742</v>
      </c>
      <c r="F186" s="259" t="s">
        <v>1743</v>
      </c>
      <c r="G186" s="260" t="s">
        <v>259</v>
      </c>
      <c r="H186" s="261">
        <v>11</v>
      </c>
      <c r="I186" s="262"/>
      <c r="J186" s="263">
        <f>ROUND(I186*H186,2)</f>
        <v>0</v>
      </c>
      <c r="K186" s="264"/>
      <c r="L186" s="265"/>
      <c r="M186" s="266" t="s">
        <v>1</v>
      </c>
      <c r="N186" s="267" t="s">
        <v>44</v>
      </c>
      <c r="O186" s="91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214</v>
      </c>
      <c r="AT186" s="239" t="s">
        <v>211</v>
      </c>
      <c r="AU186" s="239" t="s">
        <v>88</v>
      </c>
      <c r="AY186" s="17" t="s">
        <v>185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7" t="s">
        <v>86</v>
      </c>
      <c r="BK186" s="240">
        <f>ROUND(I186*H186,2)</f>
        <v>0</v>
      </c>
      <c r="BL186" s="17" t="s">
        <v>191</v>
      </c>
      <c r="BM186" s="239" t="s">
        <v>1744</v>
      </c>
    </row>
    <row r="187" s="2" customFormat="1">
      <c r="A187" s="38"/>
      <c r="B187" s="39"/>
      <c r="C187" s="40"/>
      <c r="D187" s="241" t="s">
        <v>193</v>
      </c>
      <c r="E187" s="40"/>
      <c r="F187" s="242" t="s">
        <v>1743</v>
      </c>
      <c r="G187" s="40"/>
      <c r="H187" s="40"/>
      <c r="I187" s="243"/>
      <c r="J187" s="40"/>
      <c r="K187" s="40"/>
      <c r="L187" s="44"/>
      <c r="M187" s="244"/>
      <c r="N187" s="24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193</v>
      </c>
      <c r="AU187" s="17" t="s">
        <v>88</v>
      </c>
    </row>
    <row r="188" s="2" customFormat="1" ht="16.5" customHeight="1">
      <c r="A188" s="38"/>
      <c r="B188" s="39"/>
      <c r="C188" s="257" t="s">
        <v>325</v>
      </c>
      <c r="D188" s="257" t="s">
        <v>211</v>
      </c>
      <c r="E188" s="258" t="s">
        <v>1745</v>
      </c>
      <c r="F188" s="259" t="s">
        <v>1746</v>
      </c>
      <c r="G188" s="260" t="s">
        <v>259</v>
      </c>
      <c r="H188" s="261">
        <v>4</v>
      </c>
      <c r="I188" s="262"/>
      <c r="J188" s="263">
        <f>ROUND(I188*H188,2)</f>
        <v>0</v>
      </c>
      <c r="K188" s="264"/>
      <c r="L188" s="265"/>
      <c r="M188" s="266" t="s">
        <v>1</v>
      </c>
      <c r="N188" s="267" t="s">
        <v>44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214</v>
      </c>
      <c r="AT188" s="239" t="s">
        <v>211</v>
      </c>
      <c r="AU188" s="239" t="s">
        <v>88</v>
      </c>
      <c r="AY188" s="17" t="s">
        <v>185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86</v>
      </c>
      <c r="BK188" s="240">
        <f>ROUND(I188*H188,2)</f>
        <v>0</v>
      </c>
      <c r="BL188" s="17" t="s">
        <v>191</v>
      </c>
      <c r="BM188" s="239" t="s">
        <v>1747</v>
      </c>
    </row>
    <row r="189" s="2" customFormat="1">
      <c r="A189" s="38"/>
      <c r="B189" s="39"/>
      <c r="C189" s="40"/>
      <c r="D189" s="241" t="s">
        <v>193</v>
      </c>
      <c r="E189" s="40"/>
      <c r="F189" s="242" t="s">
        <v>1746</v>
      </c>
      <c r="G189" s="40"/>
      <c r="H189" s="40"/>
      <c r="I189" s="243"/>
      <c r="J189" s="40"/>
      <c r="K189" s="40"/>
      <c r="L189" s="44"/>
      <c r="M189" s="244"/>
      <c r="N189" s="24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193</v>
      </c>
      <c r="AU189" s="17" t="s">
        <v>88</v>
      </c>
    </row>
    <row r="190" s="2" customFormat="1" ht="16.5" customHeight="1">
      <c r="A190" s="38"/>
      <c r="B190" s="39"/>
      <c r="C190" s="257" t="s">
        <v>331</v>
      </c>
      <c r="D190" s="257" t="s">
        <v>211</v>
      </c>
      <c r="E190" s="258" t="s">
        <v>1748</v>
      </c>
      <c r="F190" s="259" t="s">
        <v>1749</v>
      </c>
      <c r="G190" s="260" t="s">
        <v>259</v>
      </c>
      <c r="H190" s="261">
        <v>1</v>
      </c>
      <c r="I190" s="262"/>
      <c r="J190" s="263">
        <f>ROUND(I190*H190,2)</f>
        <v>0</v>
      </c>
      <c r="K190" s="264"/>
      <c r="L190" s="265"/>
      <c r="M190" s="266" t="s">
        <v>1</v>
      </c>
      <c r="N190" s="267" t="s">
        <v>44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214</v>
      </c>
      <c r="AT190" s="239" t="s">
        <v>211</v>
      </c>
      <c r="AU190" s="239" t="s">
        <v>88</v>
      </c>
      <c r="AY190" s="17" t="s">
        <v>185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7" t="s">
        <v>86</v>
      </c>
      <c r="BK190" s="240">
        <f>ROUND(I190*H190,2)</f>
        <v>0</v>
      </c>
      <c r="BL190" s="17" t="s">
        <v>191</v>
      </c>
      <c r="BM190" s="239" t="s">
        <v>1750</v>
      </c>
    </row>
    <row r="191" s="2" customFormat="1">
      <c r="A191" s="38"/>
      <c r="B191" s="39"/>
      <c r="C191" s="40"/>
      <c r="D191" s="241" t="s">
        <v>193</v>
      </c>
      <c r="E191" s="40"/>
      <c r="F191" s="242" t="s">
        <v>1749</v>
      </c>
      <c r="G191" s="40"/>
      <c r="H191" s="40"/>
      <c r="I191" s="243"/>
      <c r="J191" s="40"/>
      <c r="K191" s="40"/>
      <c r="L191" s="44"/>
      <c r="M191" s="244"/>
      <c r="N191" s="24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193</v>
      </c>
      <c r="AU191" s="17" t="s">
        <v>88</v>
      </c>
    </row>
    <row r="192" s="2" customFormat="1" ht="16.5" customHeight="1">
      <c r="A192" s="38"/>
      <c r="B192" s="39"/>
      <c r="C192" s="257" t="s">
        <v>337</v>
      </c>
      <c r="D192" s="257" t="s">
        <v>211</v>
      </c>
      <c r="E192" s="258" t="s">
        <v>1751</v>
      </c>
      <c r="F192" s="259" t="s">
        <v>1752</v>
      </c>
      <c r="G192" s="260" t="s">
        <v>259</v>
      </c>
      <c r="H192" s="261">
        <v>25</v>
      </c>
      <c r="I192" s="262"/>
      <c r="J192" s="263">
        <f>ROUND(I192*H192,2)</f>
        <v>0</v>
      </c>
      <c r="K192" s="264"/>
      <c r="L192" s="265"/>
      <c r="M192" s="266" t="s">
        <v>1</v>
      </c>
      <c r="N192" s="267" t="s">
        <v>44</v>
      </c>
      <c r="O192" s="91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9" t="s">
        <v>214</v>
      </c>
      <c r="AT192" s="239" t="s">
        <v>211</v>
      </c>
      <c r="AU192" s="239" t="s">
        <v>88</v>
      </c>
      <c r="AY192" s="17" t="s">
        <v>185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7" t="s">
        <v>86</v>
      </c>
      <c r="BK192" s="240">
        <f>ROUND(I192*H192,2)</f>
        <v>0</v>
      </c>
      <c r="BL192" s="17" t="s">
        <v>191</v>
      </c>
      <c r="BM192" s="239" t="s">
        <v>1753</v>
      </c>
    </row>
    <row r="193" s="2" customFormat="1">
      <c r="A193" s="38"/>
      <c r="B193" s="39"/>
      <c r="C193" s="40"/>
      <c r="D193" s="241" t="s">
        <v>193</v>
      </c>
      <c r="E193" s="40"/>
      <c r="F193" s="242" t="s">
        <v>1752</v>
      </c>
      <c r="G193" s="40"/>
      <c r="H193" s="40"/>
      <c r="I193" s="243"/>
      <c r="J193" s="40"/>
      <c r="K193" s="40"/>
      <c r="L193" s="44"/>
      <c r="M193" s="244"/>
      <c r="N193" s="24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193</v>
      </c>
      <c r="AU193" s="17" t="s">
        <v>88</v>
      </c>
    </row>
    <row r="194" s="2" customFormat="1" ht="16.5" customHeight="1">
      <c r="A194" s="38"/>
      <c r="B194" s="39"/>
      <c r="C194" s="257" t="s">
        <v>341</v>
      </c>
      <c r="D194" s="257" t="s">
        <v>211</v>
      </c>
      <c r="E194" s="258" t="s">
        <v>1754</v>
      </c>
      <c r="F194" s="259" t="s">
        <v>1755</v>
      </c>
      <c r="G194" s="260" t="s">
        <v>259</v>
      </c>
      <c r="H194" s="261">
        <v>1</v>
      </c>
      <c r="I194" s="262"/>
      <c r="J194" s="263">
        <f>ROUND(I194*H194,2)</f>
        <v>0</v>
      </c>
      <c r="K194" s="264"/>
      <c r="L194" s="265"/>
      <c r="M194" s="266" t="s">
        <v>1</v>
      </c>
      <c r="N194" s="267" t="s">
        <v>44</v>
      </c>
      <c r="O194" s="91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9" t="s">
        <v>214</v>
      </c>
      <c r="AT194" s="239" t="s">
        <v>211</v>
      </c>
      <c r="AU194" s="239" t="s">
        <v>88</v>
      </c>
      <c r="AY194" s="17" t="s">
        <v>185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7" t="s">
        <v>86</v>
      </c>
      <c r="BK194" s="240">
        <f>ROUND(I194*H194,2)</f>
        <v>0</v>
      </c>
      <c r="BL194" s="17" t="s">
        <v>191</v>
      </c>
      <c r="BM194" s="239" t="s">
        <v>1756</v>
      </c>
    </row>
    <row r="195" s="2" customFormat="1">
      <c r="A195" s="38"/>
      <c r="B195" s="39"/>
      <c r="C195" s="40"/>
      <c r="D195" s="241" t="s">
        <v>193</v>
      </c>
      <c r="E195" s="40"/>
      <c r="F195" s="242" t="s">
        <v>1755</v>
      </c>
      <c r="G195" s="40"/>
      <c r="H195" s="40"/>
      <c r="I195" s="243"/>
      <c r="J195" s="40"/>
      <c r="K195" s="40"/>
      <c r="L195" s="44"/>
      <c r="M195" s="244"/>
      <c r="N195" s="24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193</v>
      </c>
      <c r="AU195" s="17" t="s">
        <v>88</v>
      </c>
    </row>
    <row r="196" s="2" customFormat="1" ht="16.5" customHeight="1">
      <c r="A196" s="38"/>
      <c r="B196" s="39"/>
      <c r="C196" s="257" t="s">
        <v>345</v>
      </c>
      <c r="D196" s="257" t="s">
        <v>211</v>
      </c>
      <c r="E196" s="258" t="s">
        <v>1757</v>
      </c>
      <c r="F196" s="259" t="s">
        <v>1758</v>
      </c>
      <c r="G196" s="260" t="s">
        <v>259</v>
      </c>
      <c r="H196" s="261">
        <v>1</v>
      </c>
      <c r="I196" s="262"/>
      <c r="J196" s="263">
        <f>ROUND(I196*H196,2)</f>
        <v>0</v>
      </c>
      <c r="K196" s="264"/>
      <c r="L196" s="265"/>
      <c r="M196" s="266" t="s">
        <v>1</v>
      </c>
      <c r="N196" s="267" t="s">
        <v>44</v>
      </c>
      <c r="O196" s="91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9" t="s">
        <v>214</v>
      </c>
      <c r="AT196" s="239" t="s">
        <v>211</v>
      </c>
      <c r="AU196" s="239" t="s">
        <v>88</v>
      </c>
      <c r="AY196" s="17" t="s">
        <v>185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7" t="s">
        <v>86</v>
      </c>
      <c r="BK196" s="240">
        <f>ROUND(I196*H196,2)</f>
        <v>0</v>
      </c>
      <c r="BL196" s="17" t="s">
        <v>191</v>
      </c>
      <c r="BM196" s="239" t="s">
        <v>1759</v>
      </c>
    </row>
    <row r="197" s="2" customFormat="1">
      <c r="A197" s="38"/>
      <c r="B197" s="39"/>
      <c r="C197" s="40"/>
      <c r="D197" s="241" t="s">
        <v>193</v>
      </c>
      <c r="E197" s="40"/>
      <c r="F197" s="242" t="s">
        <v>1758</v>
      </c>
      <c r="G197" s="40"/>
      <c r="H197" s="40"/>
      <c r="I197" s="243"/>
      <c r="J197" s="40"/>
      <c r="K197" s="40"/>
      <c r="L197" s="44"/>
      <c r="M197" s="244"/>
      <c r="N197" s="24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193</v>
      </c>
      <c r="AU197" s="17" t="s">
        <v>88</v>
      </c>
    </row>
    <row r="198" s="2" customFormat="1" ht="16.5" customHeight="1">
      <c r="A198" s="38"/>
      <c r="B198" s="39"/>
      <c r="C198" s="257" t="s">
        <v>349</v>
      </c>
      <c r="D198" s="257" t="s">
        <v>211</v>
      </c>
      <c r="E198" s="258" t="s">
        <v>1760</v>
      </c>
      <c r="F198" s="259" t="s">
        <v>1761</v>
      </c>
      <c r="G198" s="260" t="s">
        <v>1104</v>
      </c>
      <c r="H198" s="261">
        <v>3</v>
      </c>
      <c r="I198" s="262"/>
      <c r="J198" s="263">
        <f>ROUND(I198*H198,2)</f>
        <v>0</v>
      </c>
      <c r="K198" s="264"/>
      <c r="L198" s="265"/>
      <c r="M198" s="266" t="s">
        <v>1</v>
      </c>
      <c r="N198" s="267" t="s">
        <v>44</v>
      </c>
      <c r="O198" s="91"/>
      <c r="P198" s="237">
        <f>O198*H198</f>
        <v>0</v>
      </c>
      <c r="Q198" s="237">
        <v>0</v>
      </c>
      <c r="R198" s="237">
        <f>Q198*H198</f>
        <v>0</v>
      </c>
      <c r="S198" s="237">
        <v>0</v>
      </c>
      <c r="T198" s="23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9" t="s">
        <v>214</v>
      </c>
      <c r="AT198" s="239" t="s">
        <v>211</v>
      </c>
      <c r="AU198" s="239" t="s">
        <v>88</v>
      </c>
      <c r="AY198" s="17" t="s">
        <v>185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7" t="s">
        <v>86</v>
      </c>
      <c r="BK198" s="240">
        <f>ROUND(I198*H198,2)</f>
        <v>0</v>
      </c>
      <c r="BL198" s="17" t="s">
        <v>191</v>
      </c>
      <c r="BM198" s="239" t="s">
        <v>1762</v>
      </c>
    </row>
    <row r="199" s="2" customFormat="1">
      <c r="A199" s="38"/>
      <c r="B199" s="39"/>
      <c r="C199" s="40"/>
      <c r="D199" s="241" t="s">
        <v>193</v>
      </c>
      <c r="E199" s="40"/>
      <c r="F199" s="242" t="s">
        <v>1761</v>
      </c>
      <c r="G199" s="40"/>
      <c r="H199" s="40"/>
      <c r="I199" s="243"/>
      <c r="J199" s="40"/>
      <c r="K199" s="40"/>
      <c r="L199" s="44"/>
      <c r="M199" s="244"/>
      <c r="N199" s="24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193</v>
      </c>
      <c r="AU199" s="17" t="s">
        <v>88</v>
      </c>
    </row>
    <row r="200" s="2" customFormat="1" ht="16.5" customHeight="1">
      <c r="A200" s="38"/>
      <c r="B200" s="39"/>
      <c r="C200" s="257" t="s">
        <v>353</v>
      </c>
      <c r="D200" s="257" t="s">
        <v>211</v>
      </c>
      <c r="E200" s="258" t="s">
        <v>1763</v>
      </c>
      <c r="F200" s="259" t="s">
        <v>1764</v>
      </c>
      <c r="G200" s="260" t="s">
        <v>1104</v>
      </c>
      <c r="H200" s="261">
        <v>5</v>
      </c>
      <c r="I200" s="262"/>
      <c r="J200" s="263">
        <f>ROUND(I200*H200,2)</f>
        <v>0</v>
      </c>
      <c r="K200" s="264"/>
      <c r="L200" s="265"/>
      <c r="M200" s="266" t="s">
        <v>1</v>
      </c>
      <c r="N200" s="267" t="s">
        <v>44</v>
      </c>
      <c r="O200" s="91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9" t="s">
        <v>214</v>
      </c>
      <c r="AT200" s="239" t="s">
        <v>211</v>
      </c>
      <c r="AU200" s="239" t="s">
        <v>88</v>
      </c>
      <c r="AY200" s="17" t="s">
        <v>185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7" t="s">
        <v>86</v>
      </c>
      <c r="BK200" s="240">
        <f>ROUND(I200*H200,2)</f>
        <v>0</v>
      </c>
      <c r="BL200" s="17" t="s">
        <v>191</v>
      </c>
      <c r="BM200" s="239" t="s">
        <v>1765</v>
      </c>
    </row>
    <row r="201" s="2" customFormat="1">
      <c r="A201" s="38"/>
      <c r="B201" s="39"/>
      <c r="C201" s="40"/>
      <c r="D201" s="241" t="s">
        <v>193</v>
      </c>
      <c r="E201" s="40"/>
      <c r="F201" s="242" t="s">
        <v>1764</v>
      </c>
      <c r="G201" s="40"/>
      <c r="H201" s="40"/>
      <c r="I201" s="243"/>
      <c r="J201" s="40"/>
      <c r="K201" s="40"/>
      <c r="L201" s="44"/>
      <c r="M201" s="244"/>
      <c r="N201" s="24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193</v>
      </c>
      <c r="AU201" s="17" t="s">
        <v>88</v>
      </c>
    </row>
    <row r="202" s="2" customFormat="1" ht="16.5" customHeight="1">
      <c r="A202" s="38"/>
      <c r="B202" s="39"/>
      <c r="C202" s="257" t="s">
        <v>357</v>
      </c>
      <c r="D202" s="257" t="s">
        <v>211</v>
      </c>
      <c r="E202" s="258" t="s">
        <v>1766</v>
      </c>
      <c r="F202" s="259" t="s">
        <v>1767</v>
      </c>
      <c r="G202" s="260" t="s">
        <v>1104</v>
      </c>
      <c r="H202" s="261">
        <v>7</v>
      </c>
      <c r="I202" s="262"/>
      <c r="J202" s="263">
        <f>ROUND(I202*H202,2)</f>
        <v>0</v>
      </c>
      <c r="K202" s="264"/>
      <c r="L202" s="265"/>
      <c r="M202" s="266" t="s">
        <v>1</v>
      </c>
      <c r="N202" s="267" t="s">
        <v>44</v>
      </c>
      <c r="O202" s="91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9" t="s">
        <v>214</v>
      </c>
      <c r="AT202" s="239" t="s">
        <v>211</v>
      </c>
      <c r="AU202" s="239" t="s">
        <v>88</v>
      </c>
      <c r="AY202" s="17" t="s">
        <v>185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7" t="s">
        <v>86</v>
      </c>
      <c r="BK202" s="240">
        <f>ROUND(I202*H202,2)</f>
        <v>0</v>
      </c>
      <c r="BL202" s="17" t="s">
        <v>191</v>
      </c>
      <c r="BM202" s="239" t="s">
        <v>1768</v>
      </c>
    </row>
    <row r="203" s="2" customFormat="1">
      <c r="A203" s="38"/>
      <c r="B203" s="39"/>
      <c r="C203" s="40"/>
      <c r="D203" s="241" t="s">
        <v>193</v>
      </c>
      <c r="E203" s="40"/>
      <c r="F203" s="242" t="s">
        <v>1767</v>
      </c>
      <c r="G203" s="40"/>
      <c r="H203" s="40"/>
      <c r="I203" s="243"/>
      <c r="J203" s="40"/>
      <c r="K203" s="40"/>
      <c r="L203" s="44"/>
      <c r="M203" s="244"/>
      <c r="N203" s="24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193</v>
      </c>
      <c r="AU203" s="17" t="s">
        <v>88</v>
      </c>
    </row>
    <row r="204" s="2" customFormat="1" ht="16.5" customHeight="1">
      <c r="A204" s="38"/>
      <c r="B204" s="39"/>
      <c r="C204" s="257" t="s">
        <v>361</v>
      </c>
      <c r="D204" s="257" t="s">
        <v>211</v>
      </c>
      <c r="E204" s="258" t="s">
        <v>1769</v>
      </c>
      <c r="F204" s="259" t="s">
        <v>1770</v>
      </c>
      <c r="G204" s="260" t="s">
        <v>1104</v>
      </c>
      <c r="H204" s="261">
        <v>2</v>
      </c>
      <c r="I204" s="262"/>
      <c r="J204" s="263">
        <f>ROUND(I204*H204,2)</f>
        <v>0</v>
      </c>
      <c r="K204" s="264"/>
      <c r="L204" s="265"/>
      <c r="M204" s="266" t="s">
        <v>1</v>
      </c>
      <c r="N204" s="267" t="s">
        <v>44</v>
      </c>
      <c r="O204" s="91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9" t="s">
        <v>214</v>
      </c>
      <c r="AT204" s="239" t="s">
        <v>211</v>
      </c>
      <c r="AU204" s="239" t="s">
        <v>88</v>
      </c>
      <c r="AY204" s="17" t="s">
        <v>185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7" t="s">
        <v>86</v>
      </c>
      <c r="BK204" s="240">
        <f>ROUND(I204*H204,2)</f>
        <v>0</v>
      </c>
      <c r="BL204" s="17" t="s">
        <v>191</v>
      </c>
      <c r="BM204" s="239" t="s">
        <v>1771</v>
      </c>
    </row>
    <row r="205" s="2" customFormat="1">
      <c r="A205" s="38"/>
      <c r="B205" s="39"/>
      <c r="C205" s="40"/>
      <c r="D205" s="241" t="s">
        <v>193</v>
      </c>
      <c r="E205" s="40"/>
      <c r="F205" s="242" t="s">
        <v>1770</v>
      </c>
      <c r="G205" s="40"/>
      <c r="H205" s="40"/>
      <c r="I205" s="243"/>
      <c r="J205" s="40"/>
      <c r="K205" s="40"/>
      <c r="L205" s="44"/>
      <c r="M205" s="244"/>
      <c r="N205" s="24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193</v>
      </c>
      <c r="AU205" s="17" t="s">
        <v>88</v>
      </c>
    </row>
    <row r="206" s="2" customFormat="1" ht="16.5" customHeight="1">
      <c r="A206" s="38"/>
      <c r="B206" s="39"/>
      <c r="C206" s="257" t="s">
        <v>365</v>
      </c>
      <c r="D206" s="257" t="s">
        <v>211</v>
      </c>
      <c r="E206" s="258" t="s">
        <v>1772</v>
      </c>
      <c r="F206" s="259" t="s">
        <v>1773</v>
      </c>
      <c r="G206" s="260" t="s">
        <v>1104</v>
      </c>
      <c r="H206" s="261">
        <v>1</v>
      </c>
      <c r="I206" s="262"/>
      <c r="J206" s="263">
        <f>ROUND(I206*H206,2)</f>
        <v>0</v>
      </c>
      <c r="K206" s="264"/>
      <c r="L206" s="265"/>
      <c r="M206" s="266" t="s">
        <v>1</v>
      </c>
      <c r="N206" s="267" t="s">
        <v>44</v>
      </c>
      <c r="O206" s="91"/>
      <c r="P206" s="237">
        <f>O206*H206</f>
        <v>0</v>
      </c>
      <c r="Q206" s="237">
        <v>0</v>
      </c>
      <c r="R206" s="237">
        <f>Q206*H206</f>
        <v>0</v>
      </c>
      <c r="S206" s="237">
        <v>0</v>
      </c>
      <c r="T206" s="23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9" t="s">
        <v>214</v>
      </c>
      <c r="AT206" s="239" t="s">
        <v>211</v>
      </c>
      <c r="AU206" s="239" t="s">
        <v>88</v>
      </c>
      <c r="AY206" s="17" t="s">
        <v>185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7" t="s">
        <v>86</v>
      </c>
      <c r="BK206" s="240">
        <f>ROUND(I206*H206,2)</f>
        <v>0</v>
      </c>
      <c r="BL206" s="17" t="s">
        <v>191</v>
      </c>
      <c r="BM206" s="239" t="s">
        <v>1774</v>
      </c>
    </row>
    <row r="207" s="2" customFormat="1">
      <c r="A207" s="38"/>
      <c r="B207" s="39"/>
      <c r="C207" s="40"/>
      <c r="D207" s="241" t="s">
        <v>193</v>
      </c>
      <c r="E207" s="40"/>
      <c r="F207" s="242" t="s">
        <v>1773</v>
      </c>
      <c r="G207" s="40"/>
      <c r="H207" s="40"/>
      <c r="I207" s="243"/>
      <c r="J207" s="40"/>
      <c r="K207" s="40"/>
      <c r="L207" s="44"/>
      <c r="M207" s="244"/>
      <c r="N207" s="24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193</v>
      </c>
      <c r="AU207" s="17" t="s">
        <v>88</v>
      </c>
    </row>
    <row r="208" s="2" customFormat="1" ht="16.5" customHeight="1">
      <c r="A208" s="38"/>
      <c r="B208" s="39"/>
      <c r="C208" s="257" t="s">
        <v>369</v>
      </c>
      <c r="D208" s="257" t="s">
        <v>211</v>
      </c>
      <c r="E208" s="258" t="s">
        <v>1775</v>
      </c>
      <c r="F208" s="259" t="s">
        <v>1776</v>
      </c>
      <c r="G208" s="260" t="s">
        <v>1104</v>
      </c>
      <c r="H208" s="261">
        <v>2</v>
      </c>
      <c r="I208" s="262"/>
      <c r="J208" s="263">
        <f>ROUND(I208*H208,2)</f>
        <v>0</v>
      </c>
      <c r="K208" s="264"/>
      <c r="L208" s="265"/>
      <c r="M208" s="266" t="s">
        <v>1</v>
      </c>
      <c r="N208" s="267" t="s">
        <v>44</v>
      </c>
      <c r="O208" s="91"/>
      <c r="P208" s="237">
        <f>O208*H208</f>
        <v>0</v>
      </c>
      <c r="Q208" s="237">
        <v>0</v>
      </c>
      <c r="R208" s="237">
        <f>Q208*H208</f>
        <v>0</v>
      </c>
      <c r="S208" s="237">
        <v>0</v>
      </c>
      <c r="T208" s="23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9" t="s">
        <v>214</v>
      </c>
      <c r="AT208" s="239" t="s">
        <v>211</v>
      </c>
      <c r="AU208" s="239" t="s">
        <v>88</v>
      </c>
      <c r="AY208" s="17" t="s">
        <v>185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7" t="s">
        <v>86</v>
      </c>
      <c r="BK208" s="240">
        <f>ROUND(I208*H208,2)</f>
        <v>0</v>
      </c>
      <c r="BL208" s="17" t="s">
        <v>191</v>
      </c>
      <c r="BM208" s="239" t="s">
        <v>1777</v>
      </c>
    </row>
    <row r="209" s="2" customFormat="1">
      <c r="A209" s="38"/>
      <c r="B209" s="39"/>
      <c r="C209" s="40"/>
      <c r="D209" s="241" t="s">
        <v>193</v>
      </c>
      <c r="E209" s="40"/>
      <c r="F209" s="242" t="s">
        <v>1776</v>
      </c>
      <c r="G209" s="40"/>
      <c r="H209" s="40"/>
      <c r="I209" s="243"/>
      <c r="J209" s="40"/>
      <c r="K209" s="40"/>
      <c r="L209" s="44"/>
      <c r="M209" s="244"/>
      <c r="N209" s="24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193</v>
      </c>
      <c r="AU209" s="17" t="s">
        <v>88</v>
      </c>
    </row>
    <row r="210" s="2" customFormat="1" ht="16.5" customHeight="1">
      <c r="A210" s="38"/>
      <c r="B210" s="39"/>
      <c r="C210" s="257" t="s">
        <v>373</v>
      </c>
      <c r="D210" s="257" t="s">
        <v>211</v>
      </c>
      <c r="E210" s="258" t="s">
        <v>1778</v>
      </c>
      <c r="F210" s="259" t="s">
        <v>1779</v>
      </c>
      <c r="G210" s="260" t="s">
        <v>1104</v>
      </c>
      <c r="H210" s="261">
        <v>1</v>
      </c>
      <c r="I210" s="262"/>
      <c r="J210" s="263">
        <f>ROUND(I210*H210,2)</f>
        <v>0</v>
      </c>
      <c r="K210" s="264"/>
      <c r="L210" s="265"/>
      <c r="M210" s="266" t="s">
        <v>1</v>
      </c>
      <c r="N210" s="267" t="s">
        <v>44</v>
      </c>
      <c r="O210" s="91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9" t="s">
        <v>214</v>
      </c>
      <c r="AT210" s="239" t="s">
        <v>211</v>
      </c>
      <c r="AU210" s="239" t="s">
        <v>88</v>
      </c>
      <c r="AY210" s="17" t="s">
        <v>185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7" t="s">
        <v>86</v>
      </c>
      <c r="BK210" s="240">
        <f>ROUND(I210*H210,2)</f>
        <v>0</v>
      </c>
      <c r="BL210" s="17" t="s">
        <v>191</v>
      </c>
      <c r="BM210" s="239" t="s">
        <v>1780</v>
      </c>
    </row>
    <row r="211" s="2" customFormat="1">
      <c r="A211" s="38"/>
      <c r="B211" s="39"/>
      <c r="C211" s="40"/>
      <c r="D211" s="241" t="s">
        <v>193</v>
      </c>
      <c r="E211" s="40"/>
      <c r="F211" s="242" t="s">
        <v>1779</v>
      </c>
      <c r="G211" s="40"/>
      <c r="H211" s="40"/>
      <c r="I211" s="243"/>
      <c r="J211" s="40"/>
      <c r="K211" s="40"/>
      <c r="L211" s="44"/>
      <c r="M211" s="244"/>
      <c r="N211" s="24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193</v>
      </c>
      <c r="AU211" s="17" t="s">
        <v>88</v>
      </c>
    </row>
    <row r="212" s="2" customFormat="1" ht="21.75" customHeight="1">
      <c r="A212" s="38"/>
      <c r="B212" s="39"/>
      <c r="C212" s="257" t="s">
        <v>377</v>
      </c>
      <c r="D212" s="257" t="s">
        <v>211</v>
      </c>
      <c r="E212" s="258" t="s">
        <v>1781</v>
      </c>
      <c r="F212" s="259" t="s">
        <v>1782</v>
      </c>
      <c r="G212" s="260" t="s">
        <v>1104</v>
      </c>
      <c r="H212" s="261">
        <v>1</v>
      </c>
      <c r="I212" s="262"/>
      <c r="J212" s="263">
        <f>ROUND(I212*H212,2)</f>
        <v>0</v>
      </c>
      <c r="K212" s="264"/>
      <c r="L212" s="265"/>
      <c r="M212" s="266" t="s">
        <v>1</v>
      </c>
      <c r="N212" s="267" t="s">
        <v>44</v>
      </c>
      <c r="O212" s="91"/>
      <c r="P212" s="237">
        <f>O212*H212</f>
        <v>0</v>
      </c>
      <c r="Q212" s="237">
        <v>0</v>
      </c>
      <c r="R212" s="237">
        <f>Q212*H212</f>
        <v>0</v>
      </c>
      <c r="S212" s="237">
        <v>0</v>
      </c>
      <c r="T212" s="23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9" t="s">
        <v>214</v>
      </c>
      <c r="AT212" s="239" t="s">
        <v>211</v>
      </c>
      <c r="AU212" s="239" t="s">
        <v>88</v>
      </c>
      <c r="AY212" s="17" t="s">
        <v>185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7" t="s">
        <v>86</v>
      </c>
      <c r="BK212" s="240">
        <f>ROUND(I212*H212,2)</f>
        <v>0</v>
      </c>
      <c r="BL212" s="17" t="s">
        <v>191</v>
      </c>
      <c r="BM212" s="239" t="s">
        <v>1783</v>
      </c>
    </row>
    <row r="213" s="2" customFormat="1">
      <c r="A213" s="38"/>
      <c r="B213" s="39"/>
      <c r="C213" s="40"/>
      <c r="D213" s="241" t="s">
        <v>193</v>
      </c>
      <c r="E213" s="40"/>
      <c r="F213" s="242" t="s">
        <v>1782</v>
      </c>
      <c r="G213" s="40"/>
      <c r="H213" s="40"/>
      <c r="I213" s="243"/>
      <c r="J213" s="40"/>
      <c r="K213" s="40"/>
      <c r="L213" s="44"/>
      <c r="M213" s="244"/>
      <c r="N213" s="24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193</v>
      </c>
      <c r="AU213" s="17" t="s">
        <v>88</v>
      </c>
    </row>
    <row r="214" s="2" customFormat="1" ht="21.75" customHeight="1">
      <c r="A214" s="38"/>
      <c r="B214" s="39"/>
      <c r="C214" s="257" t="s">
        <v>381</v>
      </c>
      <c r="D214" s="257" t="s">
        <v>211</v>
      </c>
      <c r="E214" s="258" t="s">
        <v>1784</v>
      </c>
      <c r="F214" s="259" t="s">
        <v>1785</v>
      </c>
      <c r="G214" s="260" t="s">
        <v>1104</v>
      </c>
      <c r="H214" s="261">
        <v>2</v>
      </c>
      <c r="I214" s="262"/>
      <c r="J214" s="263">
        <f>ROUND(I214*H214,2)</f>
        <v>0</v>
      </c>
      <c r="K214" s="264"/>
      <c r="L214" s="265"/>
      <c r="M214" s="266" t="s">
        <v>1</v>
      </c>
      <c r="N214" s="267" t="s">
        <v>44</v>
      </c>
      <c r="O214" s="91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9" t="s">
        <v>214</v>
      </c>
      <c r="AT214" s="239" t="s">
        <v>211</v>
      </c>
      <c r="AU214" s="239" t="s">
        <v>88</v>
      </c>
      <c r="AY214" s="17" t="s">
        <v>185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7" t="s">
        <v>86</v>
      </c>
      <c r="BK214" s="240">
        <f>ROUND(I214*H214,2)</f>
        <v>0</v>
      </c>
      <c r="BL214" s="17" t="s">
        <v>191</v>
      </c>
      <c r="BM214" s="239" t="s">
        <v>1786</v>
      </c>
    </row>
    <row r="215" s="2" customFormat="1">
      <c r="A215" s="38"/>
      <c r="B215" s="39"/>
      <c r="C215" s="40"/>
      <c r="D215" s="241" t="s">
        <v>193</v>
      </c>
      <c r="E215" s="40"/>
      <c r="F215" s="242" t="s">
        <v>1785</v>
      </c>
      <c r="G215" s="40"/>
      <c r="H215" s="40"/>
      <c r="I215" s="243"/>
      <c r="J215" s="40"/>
      <c r="K215" s="40"/>
      <c r="L215" s="44"/>
      <c r="M215" s="244"/>
      <c r="N215" s="24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193</v>
      </c>
      <c r="AU215" s="17" t="s">
        <v>88</v>
      </c>
    </row>
    <row r="216" s="2" customFormat="1" ht="16.5" customHeight="1">
      <c r="A216" s="38"/>
      <c r="B216" s="39"/>
      <c r="C216" s="257" t="s">
        <v>385</v>
      </c>
      <c r="D216" s="257" t="s">
        <v>211</v>
      </c>
      <c r="E216" s="258" t="s">
        <v>1787</v>
      </c>
      <c r="F216" s="259" t="s">
        <v>1788</v>
      </c>
      <c r="G216" s="260" t="s">
        <v>1104</v>
      </c>
      <c r="H216" s="261">
        <v>3</v>
      </c>
      <c r="I216" s="262"/>
      <c r="J216" s="263">
        <f>ROUND(I216*H216,2)</f>
        <v>0</v>
      </c>
      <c r="K216" s="264"/>
      <c r="L216" s="265"/>
      <c r="M216" s="266" t="s">
        <v>1</v>
      </c>
      <c r="N216" s="267" t="s">
        <v>44</v>
      </c>
      <c r="O216" s="91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9" t="s">
        <v>214</v>
      </c>
      <c r="AT216" s="239" t="s">
        <v>211</v>
      </c>
      <c r="AU216" s="239" t="s">
        <v>88</v>
      </c>
      <c r="AY216" s="17" t="s">
        <v>185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7" t="s">
        <v>86</v>
      </c>
      <c r="BK216" s="240">
        <f>ROUND(I216*H216,2)</f>
        <v>0</v>
      </c>
      <c r="BL216" s="17" t="s">
        <v>191</v>
      </c>
      <c r="BM216" s="239" t="s">
        <v>1789</v>
      </c>
    </row>
    <row r="217" s="2" customFormat="1">
      <c r="A217" s="38"/>
      <c r="B217" s="39"/>
      <c r="C217" s="40"/>
      <c r="D217" s="241" t="s">
        <v>193</v>
      </c>
      <c r="E217" s="40"/>
      <c r="F217" s="242" t="s">
        <v>1788</v>
      </c>
      <c r="G217" s="40"/>
      <c r="H217" s="40"/>
      <c r="I217" s="243"/>
      <c r="J217" s="40"/>
      <c r="K217" s="40"/>
      <c r="L217" s="44"/>
      <c r="M217" s="244"/>
      <c r="N217" s="24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193</v>
      </c>
      <c r="AU217" s="17" t="s">
        <v>88</v>
      </c>
    </row>
    <row r="218" s="2" customFormat="1" ht="37.8" customHeight="1">
      <c r="A218" s="38"/>
      <c r="B218" s="39"/>
      <c r="C218" s="257" t="s">
        <v>389</v>
      </c>
      <c r="D218" s="257" t="s">
        <v>211</v>
      </c>
      <c r="E218" s="258" t="s">
        <v>1790</v>
      </c>
      <c r="F218" s="259" t="s">
        <v>1791</v>
      </c>
      <c r="G218" s="260" t="s">
        <v>1104</v>
      </c>
      <c r="H218" s="261">
        <v>1</v>
      </c>
      <c r="I218" s="262"/>
      <c r="J218" s="263">
        <f>ROUND(I218*H218,2)</f>
        <v>0</v>
      </c>
      <c r="K218" s="264"/>
      <c r="L218" s="265"/>
      <c r="M218" s="266" t="s">
        <v>1</v>
      </c>
      <c r="N218" s="267" t="s">
        <v>44</v>
      </c>
      <c r="O218" s="91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9" t="s">
        <v>214</v>
      </c>
      <c r="AT218" s="239" t="s">
        <v>211</v>
      </c>
      <c r="AU218" s="239" t="s">
        <v>88</v>
      </c>
      <c r="AY218" s="17" t="s">
        <v>185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7" t="s">
        <v>86</v>
      </c>
      <c r="BK218" s="240">
        <f>ROUND(I218*H218,2)</f>
        <v>0</v>
      </c>
      <c r="BL218" s="17" t="s">
        <v>191</v>
      </c>
      <c r="BM218" s="239" t="s">
        <v>1792</v>
      </c>
    </row>
    <row r="219" s="2" customFormat="1">
      <c r="A219" s="38"/>
      <c r="B219" s="39"/>
      <c r="C219" s="40"/>
      <c r="D219" s="241" t="s">
        <v>193</v>
      </c>
      <c r="E219" s="40"/>
      <c r="F219" s="242" t="s">
        <v>1791</v>
      </c>
      <c r="G219" s="40"/>
      <c r="H219" s="40"/>
      <c r="I219" s="243"/>
      <c r="J219" s="40"/>
      <c r="K219" s="40"/>
      <c r="L219" s="44"/>
      <c r="M219" s="244"/>
      <c r="N219" s="24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193</v>
      </c>
      <c r="AU219" s="17" t="s">
        <v>88</v>
      </c>
    </row>
    <row r="220" s="2" customFormat="1" ht="16.5" customHeight="1">
      <c r="A220" s="38"/>
      <c r="B220" s="39"/>
      <c r="C220" s="257" t="s">
        <v>393</v>
      </c>
      <c r="D220" s="257" t="s">
        <v>211</v>
      </c>
      <c r="E220" s="258" t="s">
        <v>1793</v>
      </c>
      <c r="F220" s="259" t="s">
        <v>1794</v>
      </c>
      <c r="G220" s="260" t="s">
        <v>259</v>
      </c>
      <c r="H220" s="261">
        <v>32</v>
      </c>
      <c r="I220" s="262"/>
      <c r="J220" s="263">
        <f>ROUND(I220*H220,2)</f>
        <v>0</v>
      </c>
      <c r="K220" s="264"/>
      <c r="L220" s="265"/>
      <c r="M220" s="266" t="s">
        <v>1</v>
      </c>
      <c r="N220" s="267" t="s">
        <v>44</v>
      </c>
      <c r="O220" s="91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9" t="s">
        <v>214</v>
      </c>
      <c r="AT220" s="239" t="s">
        <v>211</v>
      </c>
      <c r="AU220" s="239" t="s">
        <v>88</v>
      </c>
      <c r="AY220" s="17" t="s">
        <v>185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7" t="s">
        <v>86</v>
      </c>
      <c r="BK220" s="240">
        <f>ROUND(I220*H220,2)</f>
        <v>0</v>
      </c>
      <c r="BL220" s="17" t="s">
        <v>191</v>
      </c>
      <c r="BM220" s="239" t="s">
        <v>1795</v>
      </c>
    </row>
    <row r="221" s="2" customFormat="1">
      <c r="A221" s="38"/>
      <c r="B221" s="39"/>
      <c r="C221" s="40"/>
      <c r="D221" s="241" t="s">
        <v>193</v>
      </c>
      <c r="E221" s="40"/>
      <c r="F221" s="242" t="s">
        <v>1794</v>
      </c>
      <c r="G221" s="40"/>
      <c r="H221" s="40"/>
      <c r="I221" s="243"/>
      <c r="J221" s="40"/>
      <c r="K221" s="40"/>
      <c r="L221" s="44"/>
      <c r="M221" s="244"/>
      <c r="N221" s="24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193</v>
      </c>
      <c r="AU221" s="17" t="s">
        <v>88</v>
      </c>
    </row>
    <row r="222" s="2" customFormat="1" ht="16.5" customHeight="1">
      <c r="A222" s="38"/>
      <c r="B222" s="39"/>
      <c r="C222" s="257" t="s">
        <v>397</v>
      </c>
      <c r="D222" s="257" t="s">
        <v>211</v>
      </c>
      <c r="E222" s="258" t="s">
        <v>1796</v>
      </c>
      <c r="F222" s="259" t="s">
        <v>1797</v>
      </c>
      <c r="G222" s="260" t="s">
        <v>1719</v>
      </c>
      <c r="H222" s="261">
        <v>1</v>
      </c>
      <c r="I222" s="262"/>
      <c r="J222" s="263">
        <f>ROUND(I222*H222,2)</f>
        <v>0</v>
      </c>
      <c r="K222" s="264"/>
      <c r="L222" s="265"/>
      <c r="M222" s="266" t="s">
        <v>1</v>
      </c>
      <c r="N222" s="267" t="s">
        <v>44</v>
      </c>
      <c r="O222" s="91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9" t="s">
        <v>214</v>
      </c>
      <c r="AT222" s="239" t="s">
        <v>211</v>
      </c>
      <c r="AU222" s="239" t="s">
        <v>88</v>
      </c>
      <c r="AY222" s="17" t="s">
        <v>185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7" t="s">
        <v>86</v>
      </c>
      <c r="BK222" s="240">
        <f>ROUND(I222*H222,2)</f>
        <v>0</v>
      </c>
      <c r="BL222" s="17" t="s">
        <v>191</v>
      </c>
      <c r="BM222" s="239" t="s">
        <v>1798</v>
      </c>
    </row>
    <row r="223" s="2" customFormat="1">
      <c r="A223" s="38"/>
      <c r="B223" s="39"/>
      <c r="C223" s="40"/>
      <c r="D223" s="241" t="s">
        <v>193</v>
      </c>
      <c r="E223" s="40"/>
      <c r="F223" s="242" t="s">
        <v>1797</v>
      </c>
      <c r="G223" s="40"/>
      <c r="H223" s="40"/>
      <c r="I223" s="243"/>
      <c r="J223" s="40"/>
      <c r="K223" s="40"/>
      <c r="L223" s="44"/>
      <c r="M223" s="244"/>
      <c r="N223" s="24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193</v>
      </c>
      <c r="AU223" s="17" t="s">
        <v>88</v>
      </c>
    </row>
    <row r="224" s="2" customFormat="1" ht="24.15" customHeight="1">
      <c r="A224" s="38"/>
      <c r="B224" s="39"/>
      <c r="C224" s="257" t="s">
        <v>401</v>
      </c>
      <c r="D224" s="257" t="s">
        <v>211</v>
      </c>
      <c r="E224" s="258" t="s">
        <v>1799</v>
      </c>
      <c r="F224" s="259" t="s">
        <v>1800</v>
      </c>
      <c r="G224" s="260" t="s">
        <v>1719</v>
      </c>
      <c r="H224" s="261">
        <v>1</v>
      </c>
      <c r="I224" s="262"/>
      <c r="J224" s="263">
        <f>ROUND(I224*H224,2)</f>
        <v>0</v>
      </c>
      <c r="K224" s="264"/>
      <c r="L224" s="265"/>
      <c r="M224" s="266" t="s">
        <v>1</v>
      </c>
      <c r="N224" s="267" t="s">
        <v>44</v>
      </c>
      <c r="O224" s="91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9" t="s">
        <v>214</v>
      </c>
      <c r="AT224" s="239" t="s">
        <v>211</v>
      </c>
      <c r="AU224" s="239" t="s">
        <v>88</v>
      </c>
      <c r="AY224" s="17" t="s">
        <v>185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7" t="s">
        <v>86</v>
      </c>
      <c r="BK224" s="240">
        <f>ROUND(I224*H224,2)</f>
        <v>0</v>
      </c>
      <c r="BL224" s="17" t="s">
        <v>191</v>
      </c>
      <c r="BM224" s="239" t="s">
        <v>1801</v>
      </c>
    </row>
    <row r="225" s="2" customFormat="1">
      <c r="A225" s="38"/>
      <c r="B225" s="39"/>
      <c r="C225" s="40"/>
      <c r="D225" s="241" t="s">
        <v>193</v>
      </c>
      <c r="E225" s="40"/>
      <c r="F225" s="242" t="s">
        <v>1800</v>
      </c>
      <c r="G225" s="40"/>
      <c r="H225" s="40"/>
      <c r="I225" s="243"/>
      <c r="J225" s="40"/>
      <c r="K225" s="40"/>
      <c r="L225" s="44"/>
      <c r="M225" s="244"/>
      <c r="N225" s="24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193</v>
      </c>
      <c r="AU225" s="17" t="s">
        <v>88</v>
      </c>
    </row>
    <row r="226" s="2" customFormat="1" ht="16.5" customHeight="1">
      <c r="A226" s="38"/>
      <c r="B226" s="39"/>
      <c r="C226" s="257" t="s">
        <v>559</v>
      </c>
      <c r="D226" s="257" t="s">
        <v>211</v>
      </c>
      <c r="E226" s="258" t="s">
        <v>1802</v>
      </c>
      <c r="F226" s="259" t="s">
        <v>1803</v>
      </c>
      <c r="G226" s="260" t="s">
        <v>294</v>
      </c>
      <c r="H226" s="261">
        <v>3</v>
      </c>
      <c r="I226" s="262"/>
      <c r="J226" s="263">
        <f>ROUND(I226*H226,2)</f>
        <v>0</v>
      </c>
      <c r="K226" s="264"/>
      <c r="L226" s="265"/>
      <c r="M226" s="266" t="s">
        <v>1</v>
      </c>
      <c r="N226" s="267" t="s">
        <v>44</v>
      </c>
      <c r="O226" s="91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9" t="s">
        <v>214</v>
      </c>
      <c r="AT226" s="239" t="s">
        <v>211</v>
      </c>
      <c r="AU226" s="239" t="s">
        <v>88</v>
      </c>
      <c r="AY226" s="17" t="s">
        <v>185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7" t="s">
        <v>86</v>
      </c>
      <c r="BK226" s="240">
        <f>ROUND(I226*H226,2)</f>
        <v>0</v>
      </c>
      <c r="BL226" s="17" t="s">
        <v>191</v>
      </c>
      <c r="BM226" s="239" t="s">
        <v>1804</v>
      </c>
    </row>
    <row r="227" s="2" customFormat="1">
      <c r="A227" s="38"/>
      <c r="B227" s="39"/>
      <c r="C227" s="40"/>
      <c r="D227" s="241" t="s">
        <v>193</v>
      </c>
      <c r="E227" s="40"/>
      <c r="F227" s="242" t="s">
        <v>1803</v>
      </c>
      <c r="G227" s="40"/>
      <c r="H227" s="40"/>
      <c r="I227" s="243"/>
      <c r="J227" s="40"/>
      <c r="K227" s="40"/>
      <c r="L227" s="44"/>
      <c r="M227" s="244"/>
      <c r="N227" s="24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193</v>
      </c>
      <c r="AU227" s="17" t="s">
        <v>88</v>
      </c>
    </row>
    <row r="228" s="2" customFormat="1" ht="21.75" customHeight="1">
      <c r="A228" s="38"/>
      <c r="B228" s="39"/>
      <c r="C228" s="257" t="s">
        <v>563</v>
      </c>
      <c r="D228" s="257" t="s">
        <v>211</v>
      </c>
      <c r="E228" s="258" t="s">
        <v>1805</v>
      </c>
      <c r="F228" s="259" t="s">
        <v>1806</v>
      </c>
      <c r="G228" s="260" t="s">
        <v>927</v>
      </c>
      <c r="H228" s="261">
        <v>2</v>
      </c>
      <c r="I228" s="262"/>
      <c r="J228" s="263">
        <f>ROUND(I228*H228,2)</f>
        <v>0</v>
      </c>
      <c r="K228" s="264"/>
      <c r="L228" s="265"/>
      <c r="M228" s="266" t="s">
        <v>1</v>
      </c>
      <c r="N228" s="267" t="s">
        <v>44</v>
      </c>
      <c r="O228" s="91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9" t="s">
        <v>214</v>
      </c>
      <c r="AT228" s="239" t="s">
        <v>211</v>
      </c>
      <c r="AU228" s="239" t="s">
        <v>88</v>
      </c>
      <c r="AY228" s="17" t="s">
        <v>185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7" t="s">
        <v>86</v>
      </c>
      <c r="BK228" s="240">
        <f>ROUND(I228*H228,2)</f>
        <v>0</v>
      </c>
      <c r="BL228" s="17" t="s">
        <v>191</v>
      </c>
      <c r="BM228" s="239" t="s">
        <v>1807</v>
      </c>
    </row>
    <row r="229" s="2" customFormat="1">
      <c r="A229" s="38"/>
      <c r="B229" s="39"/>
      <c r="C229" s="40"/>
      <c r="D229" s="241" t="s">
        <v>193</v>
      </c>
      <c r="E229" s="40"/>
      <c r="F229" s="242" t="s">
        <v>1806</v>
      </c>
      <c r="G229" s="40"/>
      <c r="H229" s="40"/>
      <c r="I229" s="243"/>
      <c r="J229" s="40"/>
      <c r="K229" s="40"/>
      <c r="L229" s="44"/>
      <c r="M229" s="244"/>
      <c r="N229" s="24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193</v>
      </c>
      <c r="AU229" s="17" t="s">
        <v>88</v>
      </c>
    </row>
    <row r="230" s="2" customFormat="1" ht="16.5" customHeight="1">
      <c r="A230" s="38"/>
      <c r="B230" s="39"/>
      <c r="C230" s="257" t="s">
        <v>568</v>
      </c>
      <c r="D230" s="257" t="s">
        <v>211</v>
      </c>
      <c r="E230" s="258" t="s">
        <v>1808</v>
      </c>
      <c r="F230" s="259" t="s">
        <v>1809</v>
      </c>
      <c r="G230" s="260" t="s">
        <v>1104</v>
      </c>
      <c r="H230" s="261">
        <v>1</v>
      </c>
      <c r="I230" s="262"/>
      <c r="J230" s="263">
        <f>ROUND(I230*H230,2)</f>
        <v>0</v>
      </c>
      <c r="K230" s="264"/>
      <c r="L230" s="265"/>
      <c r="M230" s="266" t="s">
        <v>1</v>
      </c>
      <c r="N230" s="267" t="s">
        <v>44</v>
      </c>
      <c r="O230" s="91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9" t="s">
        <v>214</v>
      </c>
      <c r="AT230" s="239" t="s">
        <v>211</v>
      </c>
      <c r="AU230" s="239" t="s">
        <v>88</v>
      </c>
      <c r="AY230" s="17" t="s">
        <v>185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7" t="s">
        <v>86</v>
      </c>
      <c r="BK230" s="240">
        <f>ROUND(I230*H230,2)</f>
        <v>0</v>
      </c>
      <c r="BL230" s="17" t="s">
        <v>191</v>
      </c>
      <c r="BM230" s="239" t="s">
        <v>1810</v>
      </c>
    </row>
    <row r="231" s="2" customFormat="1">
      <c r="A231" s="38"/>
      <c r="B231" s="39"/>
      <c r="C231" s="40"/>
      <c r="D231" s="241" t="s">
        <v>193</v>
      </c>
      <c r="E231" s="40"/>
      <c r="F231" s="242" t="s">
        <v>1809</v>
      </c>
      <c r="G231" s="40"/>
      <c r="H231" s="40"/>
      <c r="I231" s="243"/>
      <c r="J231" s="40"/>
      <c r="K231" s="40"/>
      <c r="L231" s="44"/>
      <c r="M231" s="244"/>
      <c r="N231" s="24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193</v>
      </c>
      <c r="AU231" s="17" t="s">
        <v>88</v>
      </c>
    </row>
    <row r="232" s="12" customFormat="1" ht="22.8" customHeight="1">
      <c r="A232" s="12"/>
      <c r="B232" s="211"/>
      <c r="C232" s="212"/>
      <c r="D232" s="213" t="s">
        <v>78</v>
      </c>
      <c r="E232" s="225" t="s">
        <v>1811</v>
      </c>
      <c r="F232" s="225" t="s">
        <v>1812</v>
      </c>
      <c r="G232" s="212"/>
      <c r="H232" s="212"/>
      <c r="I232" s="215"/>
      <c r="J232" s="226">
        <f>BK232</f>
        <v>0</v>
      </c>
      <c r="K232" s="212"/>
      <c r="L232" s="217"/>
      <c r="M232" s="218"/>
      <c r="N232" s="219"/>
      <c r="O232" s="219"/>
      <c r="P232" s="220">
        <f>SUM(P233:P248)</f>
        <v>0</v>
      </c>
      <c r="Q232" s="219"/>
      <c r="R232" s="220">
        <f>SUM(R233:R248)</f>
        <v>0</v>
      </c>
      <c r="S232" s="219"/>
      <c r="T232" s="221">
        <f>SUM(T233:T248)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2" t="s">
        <v>86</v>
      </c>
      <c r="AT232" s="223" t="s">
        <v>78</v>
      </c>
      <c r="AU232" s="223" t="s">
        <v>86</v>
      </c>
      <c r="AY232" s="222" t="s">
        <v>185</v>
      </c>
      <c r="BK232" s="224">
        <f>SUM(BK233:BK248)</f>
        <v>0</v>
      </c>
    </row>
    <row r="233" s="2" customFormat="1" ht="16.5" customHeight="1">
      <c r="A233" s="38"/>
      <c r="B233" s="39"/>
      <c r="C233" s="227" t="s">
        <v>573</v>
      </c>
      <c r="D233" s="227" t="s">
        <v>187</v>
      </c>
      <c r="E233" s="228" t="s">
        <v>1813</v>
      </c>
      <c r="F233" s="229" t="s">
        <v>1814</v>
      </c>
      <c r="G233" s="230" t="s">
        <v>1815</v>
      </c>
      <c r="H233" s="231">
        <v>10</v>
      </c>
      <c r="I233" s="232"/>
      <c r="J233" s="233">
        <f>ROUND(I233*H233,2)</f>
        <v>0</v>
      </c>
      <c r="K233" s="234"/>
      <c r="L233" s="44"/>
      <c r="M233" s="235" t="s">
        <v>1</v>
      </c>
      <c r="N233" s="236" t="s">
        <v>44</v>
      </c>
      <c r="O233" s="91"/>
      <c r="P233" s="237">
        <f>O233*H233</f>
        <v>0</v>
      </c>
      <c r="Q233" s="237">
        <v>0</v>
      </c>
      <c r="R233" s="237">
        <f>Q233*H233</f>
        <v>0</v>
      </c>
      <c r="S233" s="237">
        <v>0</v>
      </c>
      <c r="T233" s="23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9" t="s">
        <v>191</v>
      </c>
      <c r="AT233" s="239" t="s">
        <v>187</v>
      </c>
      <c r="AU233" s="239" t="s">
        <v>88</v>
      </c>
      <c r="AY233" s="17" t="s">
        <v>185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7" t="s">
        <v>86</v>
      </c>
      <c r="BK233" s="240">
        <f>ROUND(I233*H233,2)</f>
        <v>0</v>
      </c>
      <c r="BL233" s="17" t="s">
        <v>191</v>
      </c>
      <c r="BM233" s="239" t="s">
        <v>1816</v>
      </c>
    </row>
    <row r="234" s="2" customFormat="1">
      <c r="A234" s="38"/>
      <c r="B234" s="39"/>
      <c r="C234" s="40"/>
      <c r="D234" s="241" t="s">
        <v>193</v>
      </c>
      <c r="E234" s="40"/>
      <c r="F234" s="242" t="s">
        <v>1814</v>
      </c>
      <c r="G234" s="40"/>
      <c r="H234" s="40"/>
      <c r="I234" s="243"/>
      <c r="J234" s="40"/>
      <c r="K234" s="40"/>
      <c r="L234" s="44"/>
      <c r="M234" s="244"/>
      <c r="N234" s="245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193</v>
      </c>
      <c r="AU234" s="17" t="s">
        <v>88</v>
      </c>
    </row>
    <row r="235" s="2" customFormat="1" ht="16.5" customHeight="1">
      <c r="A235" s="38"/>
      <c r="B235" s="39"/>
      <c r="C235" s="227" t="s">
        <v>577</v>
      </c>
      <c r="D235" s="227" t="s">
        <v>187</v>
      </c>
      <c r="E235" s="228" t="s">
        <v>1817</v>
      </c>
      <c r="F235" s="229" t="s">
        <v>1812</v>
      </c>
      <c r="G235" s="230" t="s">
        <v>1815</v>
      </c>
      <c r="H235" s="231">
        <v>120</v>
      </c>
      <c r="I235" s="232"/>
      <c r="J235" s="233">
        <f>ROUND(I235*H235,2)</f>
        <v>0</v>
      </c>
      <c r="K235" s="234"/>
      <c r="L235" s="44"/>
      <c r="M235" s="235" t="s">
        <v>1</v>
      </c>
      <c r="N235" s="236" t="s">
        <v>44</v>
      </c>
      <c r="O235" s="91"/>
      <c r="P235" s="237">
        <f>O235*H235</f>
        <v>0</v>
      </c>
      <c r="Q235" s="237">
        <v>0</v>
      </c>
      <c r="R235" s="237">
        <f>Q235*H235</f>
        <v>0</v>
      </c>
      <c r="S235" s="237">
        <v>0</v>
      </c>
      <c r="T235" s="23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9" t="s">
        <v>191</v>
      </c>
      <c r="AT235" s="239" t="s">
        <v>187</v>
      </c>
      <c r="AU235" s="239" t="s">
        <v>88</v>
      </c>
      <c r="AY235" s="17" t="s">
        <v>185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7" t="s">
        <v>86</v>
      </c>
      <c r="BK235" s="240">
        <f>ROUND(I235*H235,2)</f>
        <v>0</v>
      </c>
      <c r="BL235" s="17" t="s">
        <v>191</v>
      </c>
      <c r="BM235" s="239" t="s">
        <v>1818</v>
      </c>
    </row>
    <row r="236" s="2" customFormat="1">
      <c r="A236" s="38"/>
      <c r="B236" s="39"/>
      <c r="C236" s="40"/>
      <c r="D236" s="241" t="s">
        <v>193</v>
      </c>
      <c r="E236" s="40"/>
      <c r="F236" s="242" t="s">
        <v>1812</v>
      </c>
      <c r="G236" s="40"/>
      <c r="H236" s="40"/>
      <c r="I236" s="243"/>
      <c r="J236" s="40"/>
      <c r="K236" s="40"/>
      <c r="L236" s="44"/>
      <c r="M236" s="244"/>
      <c r="N236" s="24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193</v>
      </c>
      <c r="AU236" s="17" t="s">
        <v>88</v>
      </c>
    </row>
    <row r="237" s="2" customFormat="1" ht="16.5" customHeight="1">
      <c r="A237" s="38"/>
      <c r="B237" s="39"/>
      <c r="C237" s="227" t="s">
        <v>582</v>
      </c>
      <c r="D237" s="227" t="s">
        <v>187</v>
      </c>
      <c r="E237" s="228" t="s">
        <v>1819</v>
      </c>
      <c r="F237" s="229" t="s">
        <v>1820</v>
      </c>
      <c r="G237" s="230" t="s">
        <v>1719</v>
      </c>
      <c r="H237" s="231">
        <v>1</v>
      </c>
      <c r="I237" s="232"/>
      <c r="J237" s="233">
        <f>ROUND(I237*H237,2)</f>
        <v>0</v>
      </c>
      <c r="K237" s="234"/>
      <c r="L237" s="44"/>
      <c r="M237" s="235" t="s">
        <v>1</v>
      </c>
      <c r="N237" s="236" t="s">
        <v>44</v>
      </c>
      <c r="O237" s="91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9" t="s">
        <v>191</v>
      </c>
      <c r="AT237" s="239" t="s">
        <v>187</v>
      </c>
      <c r="AU237" s="239" t="s">
        <v>88</v>
      </c>
      <c r="AY237" s="17" t="s">
        <v>185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7" t="s">
        <v>86</v>
      </c>
      <c r="BK237" s="240">
        <f>ROUND(I237*H237,2)</f>
        <v>0</v>
      </c>
      <c r="BL237" s="17" t="s">
        <v>191</v>
      </c>
      <c r="BM237" s="239" t="s">
        <v>1821</v>
      </c>
    </row>
    <row r="238" s="2" customFormat="1">
      <c r="A238" s="38"/>
      <c r="B238" s="39"/>
      <c r="C238" s="40"/>
      <c r="D238" s="241" t="s">
        <v>193</v>
      </c>
      <c r="E238" s="40"/>
      <c r="F238" s="242" t="s">
        <v>1820</v>
      </c>
      <c r="G238" s="40"/>
      <c r="H238" s="40"/>
      <c r="I238" s="243"/>
      <c r="J238" s="40"/>
      <c r="K238" s="40"/>
      <c r="L238" s="44"/>
      <c r="M238" s="244"/>
      <c r="N238" s="24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193</v>
      </c>
      <c r="AU238" s="17" t="s">
        <v>88</v>
      </c>
    </row>
    <row r="239" s="2" customFormat="1" ht="16.5" customHeight="1">
      <c r="A239" s="38"/>
      <c r="B239" s="39"/>
      <c r="C239" s="227" t="s">
        <v>587</v>
      </c>
      <c r="D239" s="227" t="s">
        <v>187</v>
      </c>
      <c r="E239" s="228" t="s">
        <v>1822</v>
      </c>
      <c r="F239" s="229" t="s">
        <v>1823</v>
      </c>
      <c r="G239" s="230" t="s">
        <v>1719</v>
      </c>
      <c r="H239" s="231">
        <v>1</v>
      </c>
      <c r="I239" s="232"/>
      <c r="J239" s="233">
        <f>ROUND(I239*H239,2)</f>
        <v>0</v>
      </c>
      <c r="K239" s="234"/>
      <c r="L239" s="44"/>
      <c r="M239" s="235" t="s">
        <v>1</v>
      </c>
      <c r="N239" s="236" t="s">
        <v>44</v>
      </c>
      <c r="O239" s="91"/>
      <c r="P239" s="237">
        <f>O239*H239</f>
        <v>0</v>
      </c>
      <c r="Q239" s="237">
        <v>0</v>
      </c>
      <c r="R239" s="237">
        <f>Q239*H239</f>
        <v>0</v>
      </c>
      <c r="S239" s="237">
        <v>0</v>
      </c>
      <c r="T239" s="23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9" t="s">
        <v>191</v>
      </c>
      <c r="AT239" s="239" t="s">
        <v>187</v>
      </c>
      <c r="AU239" s="239" t="s">
        <v>88</v>
      </c>
      <c r="AY239" s="17" t="s">
        <v>185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7" t="s">
        <v>86</v>
      </c>
      <c r="BK239" s="240">
        <f>ROUND(I239*H239,2)</f>
        <v>0</v>
      </c>
      <c r="BL239" s="17" t="s">
        <v>191</v>
      </c>
      <c r="BM239" s="239" t="s">
        <v>1824</v>
      </c>
    </row>
    <row r="240" s="2" customFormat="1">
      <c r="A240" s="38"/>
      <c r="B240" s="39"/>
      <c r="C240" s="40"/>
      <c r="D240" s="241" t="s">
        <v>193</v>
      </c>
      <c r="E240" s="40"/>
      <c r="F240" s="242" t="s">
        <v>1823</v>
      </c>
      <c r="G240" s="40"/>
      <c r="H240" s="40"/>
      <c r="I240" s="243"/>
      <c r="J240" s="40"/>
      <c r="K240" s="40"/>
      <c r="L240" s="44"/>
      <c r="M240" s="244"/>
      <c r="N240" s="24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193</v>
      </c>
      <c r="AU240" s="17" t="s">
        <v>88</v>
      </c>
    </row>
    <row r="241" s="2" customFormat="1" ht="16.5" customHeight="1">
      <c r="A241" s="38"/>
      <c r="B241" s="39"/>
      <c r="C241" s="227" t="s">
        <v>591</v>
      </c>
      <c r="D241" s="227" t="s">
        <v>187</v>
      </c>
      <c r="E241" s="228" t="s">
        <v>1825</v>
      </c>
      <c r="F241" s="229" t="s">
        <v>1826</v>
      </c>
      <c r="G241" s="230" t="s">
        <v>1719</v>
      </c>
      <c r="H241" s="231">
        <v>1</v>
      </c>
      <c r="I241" s="232"/>
      <c r="J241" s="233">
        <f>ROUND(I241*H241,2)</f>
        <v>0</v>
      </c>
      <c r="K241" s="234"/>
      <c r="L241" s="44"/>
      <c r="M241" s="235" t="s">
        <v>1</v>
      </c>
      <c r="N241" s="236" t="s">
        <v>44</v>
      </c>
      <c r="O241" s="91"/>
      <c r="P241" s="237">
        <f>O241*H241</f>
        <v>0</v>
      </c>
      <c r="Q241" s="237">
        <v>0</v>
      </c>
      <c r="R241" s="237">
        <f>Q241*H241</f>
        <v>0</v>
      </c>
      <c r="S241" s="237">
        <v>0</v>
      </c>
      <c r="T241" s="23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9" t="s">
        <v>191</v>
      </c>
      <c r="AT241" s="239" t="s">
        <v>187</v>
      </c>
      <c r="AU241" s="239" t="s">
        <v>88</v>
      </c>
      <c r="AY241" s="17" t="s">
        <v>185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7" t="s">
        <v>86</v>
      </c>
      <c r="BK241" s="240">
        <f>ROUND(I241*H241,2)</f>
        <v>0</v>
      </c>
      <c r="BL241" s="17" t="s">
        <v>191</v>
      </c>
      <c r="BM241" s="239" t="s">
        <v>1827</v>
      </c>
    </row>
    <row r="242" s="2" customFormat="1">
      <c r="A242" s="38"/>
      <c r="B242" s="39"/>
      <c r="C242" s="40"/>
      <c r="D242" s="241" t="s">
        <v>193</v>
      </c>
      <c r="E242" s="40"/>
      <c r="F242" s="242" t="s">
        <v>1826</v>
      </c>
      <c r="G242" s="40"/>
      <c r="H242" s="40"/>
      <c r="I242" s="243"/>
      <c r="J242" s="40"/>
      <c r="K242" s="40"/>
      <c r="L242" s="44"/>
      <c r="M242" s="244"/>
      <c r="N242" s="24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193</v>
      </c>
      <c r="AU242" s="17" t="s">
        <v>88</v>
      </c>
    </row>
    <row r="243" s="2" customFormat="1" ht="16.5" customHeight="1">
      <c r="A243" s="38"/>
      <c r="B243" s="39"/>
      <c r="C243" s="227" t="s">
        <v>596</v>
      </c>
      <c r="D243" s="227" t="s">
        <v>187</v>
      </c>
      <c r="E243" s="228" t="s">
        <v>1828</v>
      </c>
      <c r="F243" s="229" t="s">
        <v>1829</v>
      </c>
      <c r="G243" s="230" t="s">
        <v>1815</v>
      </c>
      <c r="H243" s="231">
        <v>8</v>
      </c>
      <c r="I243" s="232"/>
      <c r="J243" s="233">
        <f>ROUND(I243*H243,2)</f>
        <v>0</v>
      </c>
      <c r="K243" s="234"/>
      <c r="L243" s="44"/>
      <c r="M243" s="235" t="s">
        <v>1</v>
      </c>
      <c r="N243" s="236" t="s">
        <v>44</v>
      </c>
      <c r="O243" s="91"/>
      <c r="P243" s="237">
        <f>O243*H243</f>
        <v>0</v>
      </c>
      <c r="Q243" s="237">
        <v>0</v>
      </c>
      <c r="R243" s="237">
        <f>Q243*H243</f>
        <v>0</v>
      </c>
      <c r="S243" s="237">
        <v>0</v>
      </c>
      <c r="T243" s="23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9" t="s">
        <v>191</v>
      </c>
      <c r="AT243" s="239" t="s">
        <v>187</v>
      </c>
      <c r="AU243" s="239" t="s">
        <v>88</v>
      </c>
      <c r="AY243" s="17" t="s">
        <v>185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7" t="s">
        <v>86</v>
      </c>
      <c r="BK243" s="240">
        <f>ROUND(I243*H243,2)</f>
        <v>0</v>
      </c>
      <c r="BL243" s="17" t="s">
        <v>191</v>
      </c>
      <c r="BM243" s="239" t="s">
        <v>1830</v>
      </c>
    </row>
    <row r="244" s="2" customFormat="1">
      <c r="A244" s="38"/>
      <c r="B244" s="39"/>
      <c r="C244" s="40"/>
      <c r="D244" s="241" t="s">
        <v>193</v>
      </c>
      <c r="E244" s="40"/>
      <c r="F244" s="242" t="s">
        <v>1829</v>
      </c>
      <c r="G244" s="40"/>
      <c r="H244" s="40"/>
      <c r="I244" s="243"/>
      <c r="J244" s="40"/>
      <c r="K244" s="40"/>
      <c r="L244" s="44"/>
      <c r="M244" s="244"/>
      <c r="N244" s="24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193</v>
      </c>
      <c r="AU244" s="17" t="s">
        <v>88</v>
      </c>
    </row>
    <row r="245" s="2" customFormat="1" ht="16.5" customHeight="1">
      <c r="A245" s="38"/>
      <c r="B245" s="39"/>
      <c r="C245" s="227" t="s">
        <v>600</v>
      </c>
      <c r="D245" s="227" t="s">
        <v>187</v>
      </c>
      <c r="E245" s="228" t="s">
        <v>1831</v>
      </c>
      <c r="F245" s="229" t="s">
        <v>1832</v>
      </c>
      <c r="G245" s="230" t="s">
        <v>1719</v>
      </c>
      <c r="H245" s="231">
        <v>1</v>
      </c>
      <c r="I245" s="232"/>
      <c r="J245" s="233">
        <f>ROUND(I245*H245,2)</f>
        <v>0</v>
      </c>
      <c r="K245" s="234"/>
      <c r="L245" s="44"/>
      <c r="M245" s="235" t="s">
        <v>1</v>
      </c>
      <c r="N245" s="236" t="s">
        <v>44</v>
      </c>
      <c r="O245" s="91"/>
      <c r="P245" s="237">
        <f>O245*H245</f>
        <v>0</v>
      </c>
      <c r="Q245" s="237">
        <v>0</v>
      </c>
      <c r="R245" s="237">
        <f>Q245*H245</f>
        <v>0</v>
      </c>
      <c r="S245" s="237">
        <v>0</v>
      </c>
      <c r="T245" s="23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9" t="s">
        <v>191</v>
      </c>
      <c r="AT245" s="239" t="s">
        <v>187</v>
      </c>
      <c r="AU245" s="239" t="s">
        <v>88</v>
      </c>
      <c r="AY245" s="17" t="s">
        <v>185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7" t="s">
        <v>86</v>
      </c>
      <c r="BK245" s="240">
        <f>ROUND(I245*H245,2)</f>
        <v>0</v>
      </c>
      <c r="BL245" s="17" t="s">
        <v>191</v>
      </c>
      <c r="BM245" s="239" t="s">
        <v>1833</v>
      </c>
    </row>
    <row r="246" s="2" customFormat="1">
      <c r="A246" s="38"/>
      <c r="B246" s="39"/>
      <c r="C246" s="40"/>
      <c r="D246" s="241" t="s">
        <v>193</v>
      </c>
      <c r="E246" s="40"/>
      <c r="F246" s="242" t="s">
        <v>1832</v>
      </c>
      <c r="G246" s="40"/>
      <c r="H246" s="40"/>
      <c r="I246" s="243"/>
      <c r="J246" s="40"/>
      <c r="K246" s="40"/>
      <c r="L246" s="44"/>
      <c r="M246" s="244"/>
      <c r="N246" s="245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193</v>
      </c>
      <c r="AU246" s="17" t="s">
        <v>88</v>
      </c>
    </row>
    <row r="247" s="2" customFormat="1" ht="16.5" customHeight="1">
      <c r="A247" s="38"/>
      <c r="B247" s="39"/>
      <c r="C247" s="227" t="s">
        <v>776</v>
      </c>
      <c r="D247" s="227" t="s">
        <v>187</v>
      </c>
      <c r="E247" s="228" t="s">
        <v>1834</v>
      </c>
      <c r="F247" s="229" t="s">
        <v>1835</v>
      </c>
      <c r="G247" s="230" t="s">
        <v>1719</v>
      </c>
      <c r="H247" s="231">
        <v>1</v>
      </c>
      <c r="I247" s="232"/>
      <c r="J247" s="233">
        <f>ROUND(I247*H247,2)</f>
        <v>0</v>
      </c>
      <c r="K247" s="234"/>
      <c r="L247" s="44"/>
      <c r="M247" s="235" t="s">
        <v>1</v>
      </c>
      <c r="N247" s="236" t="s">
        <v>44</v>
      </c>
      <c r="O247" s="91"/>
      <c r="P247" s="237">
        <f>O247*H247</f>
        <v>0</v>
      </c>
      <c r="Q247" s="237">
        <v>0</v>
      </c>
      <c r="R247" s="237">
        <f>Q247*H247</f>
        <v>0</v>
      </c>
      <c r="S247" s="237">
        <v>0</v>
      </c>
      <c r="T247" s="23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9" t="s">
        <v>191</v>
      </c>
      <c r="AT247" s="239" t="s">
        <v>187</v>
      </c>
      <c r="AU247" s="239" t="s">
        <v>88</v>
      </c>
      <c r="AY247" s="17" t="s">
        <v>185</v>
      </c>
      <c r="BE247" s="240">
        <f>IF(N247="základní",J247,0)</f>
        <v>0</v>
      </c>
      <c r="BF247" s="240">
        <f>IF(N247="snížená",J247,0)</f>
        <v>0</v>
      </c>
      <c r="BG247" s="240">
        <f>IF(N247="zákl. přenesená",J247,0)</f>
        <v>0</v>
      </c>
      <c r="BH247" s="240">
        <f>IF(N247="sníž. přenesená",J247,0)</f>
        <v>0</v>
      </c>
      <c r="BI247" s="240">
        <f>IF(N247="nulová",J247,0)</f>
        <v>0</v>
      </c>
      <c r="BJ247" s="17" t="s">
        <v>86</v>
      </c>
      <c r="BK247" s="240">
        <f>ROUND(I247*H247,2)</f>
        <v>0</v>
      </c>
      <c r="BL247" s="17" t="s">
        <v>191</v>
      </c>
      <c r="BM247" s="239" t="s">
        <v>1836</v>
      </c>
    </row>
    <row r="248" s="2" customFormat="1">
      <c r="A248" s="38"/>
      <c r="B248" s="39"/>
      <c r="C248" s="40"/>
      <c r="D248" s="241" t="s">
        <v>193</v>
      </c>
      <c r="E248" s="40"/>
      <c r="F248" s="242" t="s">
        <v>1835</v>
      </c>
      <c r="G248" s="40"/>
      <c r="H248" s="40"/>
      <c r="I248" s="243"/>
      <c r="J248" s="40"/>
      <c r="K248" s="40"/>
      <c r="L248" s="44"/>
      <c r="M248" s="279"/>
      <c r="N248" s="280"/>
      <c r="O248" s="281"/>
      <c r="P248" s="281"/>
      <c r="Q248" s="281"/>
      <c r="R248" s="281"/>
      <c r="S248" s="281"/>
      <c r="T248" s="28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193</v>
      </c>
      <c r="AU248" s="17" t="s">
        <v>88</v>
      </c>
    </row>
    <row r="249" s="2" customFormat="1" ht="6.96" customHeight="1">
      <c r="A249" s="38"/>
      <c r="B249" s="66"/>
      <c r="C249" s="67"/>
      <c r="D249" s="67"/>
      <c r="E249" s="67"/>
      <c r="F249" s="67"/>
      <c r="G249" s="67"/>
      <c r="H249" s="67"/>
      <c r="I249" s="67"/>
      <c r="J249" s="67"/>
      <c r="K249" s="67"/>
      <c r="L249" s="44"/>
      <c r="M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</row>
  </sheetData>
  <sheetProtection sheet="1" autoFilter="0" formatColumns="0" formatRows="0" objects="1" scenarios="1" spinCount="100000" saltValue="l4eHKp6R2wV+nGg//hr6BllQePiSPcdh2evmIn84OSFhyIysdDAGytU4ZnMZkYYE1suX5ZORwBitEvziCMxTGQ==" hashValue="mVBE9CI5TzBWvV5x4oU7sRxlWy6WusS1g2bzGrzUskHw0l1NEfM8AJBtTvd8MuFNAQfi0QN18kQfQFsScmPeLg==" algorithmName="SHA-512" password="CC35"/>
  <autoFilter ref="C124:K24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146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1648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1837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ROUND((SUM(BE123:BE216)),  2)</f>
        <v>0</v>
      </c>
      <c r="G35" s="38"/>
      <c r="H35" s="38"/>
      <c r="I35" s="164">
        <v>0.20999999999999999</v>
      </c>
      <c r="J35" s="163">
        <f>ROUND(((SUM(BE123:BE216))*I35),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ROUND((SUM(BF123:BF216)),  2)</f>
        <v>0</v>
      </c>
      <c r="G36" s="38"/>
      <c r="H36" s="38"/>
      <c r="I36" s="164">
        <v>0.12</v>
      </c>
      <c r="J36" s="163">
        <f>ROUND(((SUM(BF123:BF216))*I36),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ROUND((SUM(BG123:BG216)),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ROUND((SUM(BH123:BH216)),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ROUND((SUM(BI123:BI216)),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1648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06.02 - Elektroinstalace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1838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1839</v>
      </c>
      <c r="E100" s="196"/>
      <c r="F100" s="196"/>
      <c r="G100" s="196"/>
      <c r="H100" s="196"/>
      <c r="I100" s="196"/>
      <c r="J100" s="197">
        <f>J125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1654</v>
      </c>
      <c r="E101" s="196"/>
      <c r="F101" s="196"/>
      <c r="G101" s="196"/>
      <c r="H101" s="196"/>
      <c r="I101" s="196"/>
      <c r="J101" s="197">
        <f>J202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170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Rekonstrukce Schillerových sadů v Chebu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157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3" t="s">
        <v>1648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159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06.02 - Elektroinstalace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Cheb</v>
      </c>
      <c r="G117" s="40"/>
      <c r="H117" s="40"/>
      <c r="I117" s="32" t="s">
        <v>22</v>
      </c>
      <c r="J117" s="79" t="str">
        <f>IF(J14="","",J14)</f>
        <v>2. 9. 2025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>Město Cheb</v>
      </c>
      <c r="G119" s="40"/>
      <c r="H119" s="40"/>
      <c r="I119" s="32" t="s">
        <v>32</v>
      </c>
      <c r="J119" s="36" t="str">
        <f>E23</f>
        <v>Ateliér Prinz,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30</v>
      </c>
      <c r="D120" s="40"/>
      <c r="E120" s="40"/>
      <c r="F120" s="27" t="str">
        <f>IF(E20="","",E20)</f>
        <v>Vyplň údaj</v>
      </c>
      <c r="G120" s="40"/>
      <c r="H120" s="40"/>
      <c r="I120" s="32" t="s">
        <v>36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171</v>
      </c>
      <c r="D122" s="202" t="s">
        <v>64</v>
      </c>
      <c r="E122" s="202" t="s">
        <v>60</v>
      </c>
      <c r="F122" s="202" t="s">
        <v>61</v>
      </c>
      <c r="G122" s="202" t="s">
        <v>172</v>
      </c>
      <c r="H122" s="202" t="s">
        <v>173</v>
      </c>
      <c r="I122" s="202" t="s">
        <v>174</v>
      </c>
      <c r="J122" s="203" t="s">
        <v>163</v>
      </c>
      <c r="K122" s="204" t="s">
        <v>175</v>
      </c>
      <c r="L122" s="205"/>
      <c r="M122" s="100" t="s">
        <v>1</v>
      </c>
      <c r="N122" s="101" t="s">
        <v>43</v>
      </c>
      <c r="O122" s="101" t="s">
        <v>176</v>
      </c>
      <c r="P122" s="101" t="s">
        <v>177</v>
      </c>
      <c r="Q122" s="101" t="s">
        <v>178</v>
      </c>
      <c r="R122" s="101" t="s">
        <v>179</v>
      </c>
      <c r="S122" s="101" t="s">
        <v>180</v>
      </c>
      <c r="T122" s="102" t="s">
        <v>181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182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0</v>
      </c>
      <c r="S123" s="104"/>
      <c r="T123" s="209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78</v>
      </c>
      <c r="AU123" s="17" t="s">
        <v>165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1840</v>
      </c>
      <c r="F124" s="214" t="s">
        <v>145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P125+P202</f>
        <v>0</v>
      </c>
      <c r="Q124" s="219"/>
      <c r="R124" s="220">
        <f>R125+R202</f>
        <v>0</v>
      </c>
      <c r="S124" s="219"/>
      <c r="T124" s="221">
        <f>T125+T202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86</v>
      </c>
      <c r="AT124" s="223" t="s">
        <v>78</v>
      </c>
      <c r="AU124" s="223" t="s">
        <v>79</v>
      </c>
      <c r="AY124" s="222" t="s">
        <v>185</v>
      </c>
      <c r="BK124" s="224">
        <f>BK125+BK202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1841</v>
      </c>
      <c r="F125" s="225" t="s">
        <v>1842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SUM(P126:P201)</f>
        <v>0</v>
      </c>
      <c r="Q125" s="219"/>
      <c r="R125" s="220">
        <f>SUM(R126:R201)</f>
        <v>0</v>
      </c>
      <c r="S125" s="219"/>
      <c r="T125" s="221">
        <f>SUM(T126:T201)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86</v>
      </c>
      <c r="AT125" s="223" t="s">
        <v>78</v>
      </c>
      <c r="AU125" s="223" t="s">
        <v>86</v>
      </c>
      <c r="AY125" s="222" t="s">
        <v>185</v>
      </c>
      <c r="BK125" s="224">
        <f>SUM(BK126:BK201)</f>
        <v>0</v>
      </c>
    </row>
    <row r="126" s="2" customFormat="1" ht="24.15" customHeight="1">
      <c r="A126" s="38"/>
      <c r="B126" s="39"/>
      <c r="C126" s="257" t="s">
        <v>86</v>
      </c>
      <c r="D126" s="257" t="s">
        <v>211</v>
      </c>
      <c r="E126" s="258" t="s">
        <v>1721</v>
      </c>
      <c r="F126" s="259" t="s">
        <v>1843</v>
      </c>
      <c r="G126" s="260" t="s">
        <v>1104</v>
      </c>
      <c r="H126" s="261">
        <v>1</v>
      </c>
      <c r="I126" s="262"/>
      <c r="J126" s="263">
        <f>ROUND(I126*H126,2)</f>
        <v>0</v>
      </c>
      <c r="K126" s="264"/>
      <c r="L126" s="265"/>
      <c r="M126" s="266" t="s">
        <v>1</v>
      </c>
      <c r="N126" s="267" t="s">
        <v>44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214</v>
      </c>
      <c r="AT126" s="239" t="s">
        <v>211</v>
      </c>
      <c r="AU126" s="239" t="s">
        <v>88</v>
      </c>
      <c r="AY126" s="17" t="s">
        <v>185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86</v>
      </c>
      <c r="BK126" s="240">
        <f>ROUND(I126*H126,2)</f>
        <v>0</v>
      </c>
      <c r="BL126" s="17" t="s">
        <v>191</v>
      </c>
      <c r="BM126" s="239" t="s">
        <v>1844</v>
      </c>
    </row>
    <row r="127" s="2" customFormat="1">
      <c r="A127" s="38"/>
      <c r="B127" s="39"/>
      <c r="C127" s="40"/>
      <c r="D127" s="241" t="s">
        <v>193</v>
      </c>
      <c r="E127" s="40"/>
      <c r="F127" s="242" t="s">
        <v>1843</v>
      </c>
      <c r="G127" s="40"/>
      <c r="H127" s="40"/>
      <c r="I127" s="243"/>
      <c r="J127" s="40"/>
      <c r="K127" s="40"/>
      <c r="L127" s="44"/>
      <c r="M127" s="244"/>
      <c r="N127" s="24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193</v>
      </c>
      <c r="AU127" s="17" t="s">
        <v>88</v>
      </c>
    </row>
    <row r="128" s="2" customFormat="1" ht="16.5" customHeight="1">
      <c r="A128" s="38"/>
      <c r="B128" s="39"/>
      <c r="C128" s="257" t="s">
        <v>88</v>
      </c>
      <c r="D128" s="257" t="s">
        <v>211</v>
      </c>
      <c r="E128" s="258" t="s">
        <v>1726</v>
      </c>
      <c r="F128" s="259" t="s">
        <v>1845</v>
      </c>
      <c r="G128" s="260" t="s">
        <v>1104</v>
      </c>
      <c r="H128" s="261">
        <v>8</v>
      </c>
      <c r="I128" s="262"/>
      <c r="J128" s="263">
        <f>ROUND(I128*H128,2)</f>
        <v>0</v>
      </c>
      <c r="K128" s="264"/>
      <c r="L128" s="265"/>
      <c r="M128" s="266" t="s">
        <v>1</v>
      </c>
      <c r="N128" s="267" t="s">
        <v>44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214</v>
      </c>
      <c r="AT128" s="239" t="s">
        <v>211</v>
      </c>
      <c r="AU128" s="239" t="s">
        <v>88</v>
      </c>
      <c r="AY128" s="17" t="s">
        <v>185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86</v>
      </c>
      <c r="BK128" s="240">
        <f>ROUND(I128*H128,2)</f>
        <v>0</v>
      </c>
      <c r="BL128" s="17" t="s">
        <v>191</v>
      </c>
      <c r="BM128" s="239" t="s">
        <v>1846</v>
      </c>
    </row>
    <row r="129" s="2" customFormat="1">
      <c r="A129" s="38"/>
      <c r="B129" s="39"/>
      <c r="C129" s="40"/>
      <c r="D129" s="241" t="s">
        <v>193</v>
      </c>
      <c r="E129" s="40"/>
      <c r="F129" s="242" t="s">
        <v>1845</v>
      </c>
      <c r="G129" s="40"/>
      <c r="H129" s="40"/>
      <c r="I129" s="243"/>
      <c r="J129" s="40"/>
      <c r="K129" s="40"/>
      <c r="L129" s="44"/>
      <c r="M129" s="244"/>
      <c r="N129" s="24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193</v>
      </c>
      <c r="AU129" s="17" t="s">
        <v>88</v>
      </c>
    </row>
    <row r="130" s="2" customFormat="1" ht="16.5" customHeight="1">
      <c r="A130" s="38"/>
      <c r="B130" s="39"/>
      <c r="C130" s="257" t="s">
        <v>201</v>
      </c>
      <c r="D130" s="257" t="s">
        <v>211</v>
      </c>
      <c r="E130" s="258" t="s">
        <v>1847</v>
      </c>
      <c r="F130" s="259" t="s">
        <v>1848</v>
      </c>
      <c r="G130" s="260" t="s">
        <v>1104</v>
      </c>
      <c r="H130" s="261">
        <v>2</v>
      </c>
      <c r="I130" s="262"/>
      <c r="J130" s="263">
        <f>ROUND(I130*H130,2)</f>
        <v>0</v>
      </c>
      <c r="K130" s="264"/>
      <c r="L130" s="265"/>
      <c r="M130" s="266" t="s">
        <v>1</v>
      </c>
      <c r="N130" s="267" t="s">
        <v>44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214</v>
      </c>
      <c r="AT130" s="239" t="s">
        <v>211</v>
      </c>
      <c r="AU130" s="239" t="s">
        <v>88</v>
      </c>
      <c r="AY130" s="17" t="s">
        <v>185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86</v>
      </c>
      <c r="BK130" s="240">
        <f>ROUND(I130*H130,2)</f>
        <v>0</v>
      </c>
      <c r="BL130" s="17" t="s">
        <v>191</v>
      </c>
      <c r="BM130" s="239" t="s">
        <v>1849</v>
      </c>
    </row>
    <row r="131" s="2" customFormat="1">
      <c r="A131" s="38"/>
      <c r="B131" s="39"/>
      <c r="C131" s="40"/>
      <c r="D131" s="241" t="s">
        <v>193</v>
      </c>
      <c r="E131" s="40"/>
      <c r="F131" s="242" t="s">
        <v>1848</v>
      </c>
      <c r="G131" s="40"/>
      <c r="H131" s="40"/>
      <c r="I131" s="243"/>
      <c r="J131" s="40"/>
      <c r="K131" s="40"/>
      <c r="L131" s="44"/>
      <c r="M131" s="244"/>
      <c r="N131" s="24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193</v>
      </c>
      <c r="AU131" s="17" t="s">
        <v>88</v>
      </c>
    </row>
    <row r="132" s="2" customFormat="1" ht="16.5" customHeight="1">
      <c r="A132" s="38"/>
      <c r="B132" s="39"/>
      <c r="C132" s="257" t="s">
        <v>191</v>
      </c>
      <c r="D132" s="257" t="s">
        <v>211</v>
      </c>
      <c r="E132" s="258" t="s">
        <v>1850</v>
      </c>
      <c r="F132" s="259" t="s">
        <v>1851</v>
      </c>
      <c r="G132" s="260" t="s">
        <v>1104</v>
      </c>
      <c r="H132" s="261">
        <v>1</v>
      </c>
      <c r="I132" s="262"/>
      <c r="J132" s="263">
        <f>ROUND(I132*H132,2)</f>
        <v>0</v>
      </c>
      <c r="K132" s="264"/>
      <c r="L132" s="265"/>
      <c r="M132" s="266" t="s">
        <v>1</v>
      </c>
      <c r="N132" s="267" t="s">
        <v>44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214</v>
      </c>
      <c r="AT132" s="239" t="s">
        <v>211</v>
      </c>
      <c r="AU132" s="239" t="s">
        <v>88</v>
      </c>
      <c r="AY132" s="17" t="s">
        <v>185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86</v>
      </c>
      <c r="BK132" s="240">
        <f>ROUND(I132*H132,2)</f>
        <v>0</v>
      </c>
      <c r="BL132" s="17" t="s">
        <v>191</v>
      </c>
      <c r="BM132" s="239" t="s">
        <v>1852</v>
      </c>
    </row>
    <row r="133" s="2" customFormat="1">
      <c r="A133" s="38"/>
      <c r="B133" s="39"/>
      <c r="C133" s="40"/>
      <c r="D133" s="241" t="s">
        <v>193</v>
      </c>
      <c r="E133" s="40"/>
      <c r="F133" s="242" t="s">
        <v>1851</v>
      </c>
      <c r="G133" s="40"/>
      <c r="H133" s="40"/>
      <c r="I133" s="243"/>
      <c r="J133" s="40"/>
      <c r="K133" s="40"/>
      <c r="L133" s="44"/>
      <c r="M133" s="244"/>
      <c r="N133" s="24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193</v>
      </c>
      <c r="AU133" s="17" t="s">
        <v>88</v>
      </c>
    </row>
    <row r="134" s="2" customFormat="1" ht="16.5" customHeight="1">
      <c r="A134" s="38"/>
      <c r="B134" s="39"/>
      <c r="C134" s="257" t="s">
        <v>210</v>
      </c>
      <c r="D134" s="257" t="s">
        <v>211</v>
      </c>
      <c r="E134" s="258" t="s">
        <v>1853</v>
      </c>
      <c r="F134" s="259" t="s">
        <v>1854</v>
      </c>
      <c r="G134" s="260" t="s">
        <v>1104</v>
      </c>
      <c r="H134" s="261">
        <v>30</v>
      </c>
      <c r="I134" s="262"/>
      <c r="J134" s="263">
        <f>ROUND(I134*H134,2)</f>
        <v>0</v>
      </c>
      <c r="K134" s="264"/>
      <c r="L134" s="265"/>
      <c r="M134" s="266" t="s">
        <v>1</v>
      </c>
      <c r="N134" s="267" t="s">
        <v>44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214</v>
      </c>
      <c r="AT134" s="239" t="s">
        <v>211</v>
      </c>
      <c r="AU134" s="239" t="s">
        <v>88</v>
      </c>
      <c r="AY134" s="17" t="s">
        <v>185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86</v>
      </c>
      <c r="BK134" s="240">
        <f>ROUND(I134*H134,2)</f>
        <v>0</v>
      </c>
      <c r="BL134" s="17" t="s">
        <v>191</v>
      </c>
      <c r="BM134" s="239" t="s">
        <v>1855</v>
      </c>
    </row>
    <row r="135" s="2" customFormat="1">
      <c r="A135" s="38"/>
      <c r="B135" s="39"/>
      <c r="C135" s="40"/>
      <c r="D135" s="241" t="s">
        <v>193</v>
      </c>
      <c r="E135" s="40"/>
      <c r="F135" s="242" t="s">
        <v>1854</v>
      </c>
      <c r="G135" s="40"/>
      <c r="H135" s="40"/>
      <c r="I135" s="243"/>
      <c r="J135" s="40"/>
      <c r="K135" s="40"/>
      <c r="L135" s="44"/>
      <c r="M135" s="244"/>
      <c r="N135" s="24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193</v>
      </c>
      <c r="AU135" s="17" t="s">
        <v>88</v>
      </c>
    </row>
    <row r="136" s="2" customFormat="1" ht="24.15" customHeight="1">
      <c r="A136" s="38"/>
      <c r="B136" s="39"/>
      <c r="C136" s="257" t="s">
        <v>219</v>
      </c>
      <c r="D136" s="257" t="s">
        <v>211</v>
      </c>
      <c r="E136" s="258" t="s">
        <v>1856</v>
      </c>
      <c r="F136" s="259" t="s">
        <v>1857</v>
      </c>
      <c r="G136" s="260" t="s">
        <v>259</v>
      </c>
      <c r="H136" s="261">
        <v>65</v>
      </c>
      <c r="I136" s="262"/>
      <c r="J136" s="263">
        <f>ROUND(I136*H136,2)</f>
        <v>0</v>
      </c>
      <c r="K136" s="264"/>
      <c r="L136" s="265"/>
      <c r="M136" s="266" t="s">
        <v>1</v>
      </c>
      <c r="N136" s="267" t="s">
        <v>44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214</v>
      </c>
      <c r="AT136" s="239" t="s">
        <v>211</v>
      </c>
      <c r="AU136" s="239" t="s">
        <v>88</v>
      </c>
      <c r="AY136" s="17" t="s">
        <v>185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86</v>
      </c>
      <c r="BK136" s="240">
        <f>ROUND(I136*H136,2)</f>
        <v>0</v>
      </c>
      <c r="BL136" s="17" t="s">
        <v>191</v>
      </c>
      <c r="BM136" s="239" t="s">
        <v>1858</v>
      </c>
    </row>
    <row r="137" s="2" customFormat="1">
      <c r="A137" s="38"/>
      <c r="B137" s="39"/>
      <c r="C137" s="40"/>
      <c r="D137" s="241" t="s">
        <v>193</v>
      </c>
      <c r="E137" s="40"/>
      <c r="F137" s="242" t="s">
        <v>1857</v>
      </c>
      <c r="G137" s="40"/>
      <c r="H137" s="40"/>
      <c r="I137" s="243"/>
      <c r="J137" s="40"/>
      <c r="K137" s="40"/>
      <c r="L137" s="44"/>
      <c r="M137" s="244"/>
      <c r="N137" s="24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193</v>
      </c>
      <c r="AU137" s="17" t="s">
        <v>88</v>
      </c>
    </row>
    <row r="138" s="2" customFormat="1" ht="24.15" customHeight="1">
      <c r="A138" s="38"/>
      <c r="B138" s="39"/>
      <c r="C138" s="257" t="s">
        <v>224</v>
      </c>
      <c r="D138" s="257" t="s">
        <v>211</v>
      </c>
      <c r="E138" s="258" t="s">
        <v>1859</v>
      </c>
      <c r="F138" s="259" t="s">
        <v>1860</v>
      </c>
      <c r="G138" s="260" t="s">
        <v>259</v>
      </c>
      <c r="H138" s="261">
        <v>25</v>
      </c>
      <c r="I138" s="262"/>
      <c r="J138" s="263">
        <f>ROUND(I138*H138,2)</f>
        <v>0</v>
      </c>
      <c r="K138" s="264"/>
      <c r="L138" s="265"/>
      <c r="M138" s="266" t="s">
        <v>1</v>
      </c>
      <c r="N138" s="267" t="s">
        <v>44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214</v>
      </c>
      <c r="AT138" s="239" t="s">
        <v>211</v>
      </c>
      <c r="AU138" s="239" t="s">
        <v>88</v>
      </c>
      <c r="AY138" s="17" t="s">
        <v>185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86</v>
      </c>
      <c r="BK138" s="240">
        <f>ROUND(I138*H138,2)</f>
        <v>0</v>
      </c>
      <c r="BL138" s="17" t="s">
        <v>191</v>
      </c>
      <c r="BM138" s="239" t="s">
        <v>1861</v>
      </c>
    </row>
    <row r="139" s="2" customFormat="1">
      <c r="A139" s="38"/>
      <c r="B139" s="39"/>
      <c r="C139" s="40"/>
      <c r="D139" s="241" t="s">
        <v>193</v>
      </c>
      <c r="E139" s="40"/>
      <c r="F139" s="242" t="s">
        <v>1860</v>
      </c>
      <c r="G139" s="40"/>
      <c r="H139" s="40"/>
      <c r="I139" s="243"/>
      <c r="J139" s="40"/>
      <c r="K139" s="40"/>
      <c r="L139" s="44"/>
      <c r="M139" s="244"/>
      <c r="N139" s="24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193</v>
      </c>
      <c r="AU139" s="17" t="s">
        <v>88</v>
      </c>
    </row>
    <row r="140" s="2" customFormat="1" ht="24.15" customHeight="1">
      <c r="A140" s="38"/>
      <c r="B140" s="39"/>
      <c r="C140" s="257" t="s">
        <v>214</v>
      </c>
      <c r="D140" s="257" t="s">
        <v>211</v>
      </c>
      <c r="E140" s="258" t="s">
        <v>1862</v>
      </c>
      <c r="F140" s="259" t="s">
        <v>1863</v>
      </c>
      <c r="G140" s="260" t="s">
        <v>1719</v>
      </c>
      <c r="H140" s="261">
        <v>1</v>
      </c>
      <c r="I140" s="262"/>
      <c r="J140" s="263">
        <f>ROUND(I140*H140,2)</f>
        <v>0</v>
      </c>
      <c r="K140" s="264"/>
      <c r="L140" s="265"/>
      <c r="M140" s="266" t="s">
        <v>1</v>
      </c>
      <c r="N140" s="267" t="s">
        <v>44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214</v>
      </c>
      <c r="AT140" s="239" t="s">
        <v>211</v>
      </c>
      <c r="AU140" s="239" t="s">
        <v>88</v>
      </c>
      <c r="AY140" s="17" t="s">
        <v>185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86</v>
      </c>
      <c r="BK140" s="240">
        <f>ROUND(I140*H140,2)</f>
        <v>0</v>
      </c>
      <c r="BL140" s="17" t="s">
        <v>191</v>
      </c>
      <c r="BM140" s="239" t="s">
        <v>1864</v>
      </c>
    </row>
    <row r="141" s="2" customFormat="1">
      <c r="A141" s="38"/>
      <c r="B141" s="39"/>
      <c r="C141" s="40"/>
      <c r="D141" s="241" t="s">
        <v>193</v>
      </c>
      <c r="E141" s="40"/>
      <c r="F141" s="242" t="s">
        <v>1863</v>
      </c>
      <c r="G141" s="40"/>
      <c r="H141" s="40"/>
      <c r="I141" s="243"/>
      <c r="J141" s="40"/>
      <c r="K141" s="40"/>
      <c r="L141" s="44"/>
      <c r="M141" s="244"/>
      <c r="N141" s="24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193</v>
      </c>
      <c r="AU141" s="17" t="s">
        <v>88</v>
      </c>
    </row>
    <row r="142" s="2" customFormat="1" ht="24.15" customHeight="1">
      <c r="A142" s="38"/>
      <c r="B142" s="39"/>
      <c r="C142" s="257" t="s">
        <v>233</v>
      </c>
      <c r="D142" s="257" t="s">
        <v>211</v>
      </c>
      <c r="E142" s="258" t="s">
        <v>1865</v>
      </c>
      <c r="F142" s="259" t="s">
        <v>1866</v>
      </c>
      <c r="G142" s="260" t="s">
        <v>1104</v>
      </c>
      <c r="H142" s="261">
        <v>7</v>
      </c>
      <c r="I142" s="262"/>
      <c r="J142" s="263">
        <f>ROUND(I142*H142,2)</f>
        <v>0</v>
      </c>
      <c r="K142" s="264"/>
      <c r="L142" s="265"/>
      <c r="M142" s="266" t="s">
        <v>1</v>
      </c>
      <c r="N142" s="267" t="s">
        <v>44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214</v>
      </c>
      <c r="AT142" s="239" t="s">
        <v>211</v>
      </c>
      <c r="AU142" s="239" t="s">
        <v>88</v>
      </c>
      <c r="AY142" s="17" t="s">
        <v>185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191</v>
      </c>
      <c r="BM142" s="239" t="s">
        <v>1867</v>
      </c>
    </row>
    <row r="143" s="2" customFormat="1">
      <c r="A143" s="38"/>
      <c r="B143" s="39"/>
      <c r="C143" s="40"/>
      <c r="D143" s="241" t="s">
        <v>193</v>
      </c>
      <c r="E143" s="40"/>
      <c r="F143" s="242" t="s">
        <v>1866</v>
      </c>
      <c r="G143" s="40"/>
      <c r="H143" s="40"/>
      <c r="I143" s="243"/>
      <c r="J143" s="40"/>
      <c r="K143" s="40"/>
      <c r="L143" s="44"/>
      <c r="M143" s="244"/>
      <c r="N143" s="24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193</v>
      </c>
      <c r="AU143" s="17" t="s">
        <v>88</v>
      </c>
    </row>
    <row r="144" s="2" customFormat="1" ht="21.75" customHeight="1">
      <c r="A144" s="38"/>
      <c r="B144" s="39"/>
      <c r="C144" s="257" t="s">
        <v>238</v>
      </c>
      <c r="D144" s="257" t="s">
        <v>211</v>
      </c>
      <c r="E144" s="258" t="s">
        <v>1868</v>
      </c>
      <c r="F144" s="259" t="s">
        <v>1869</v>
      </c>
      <c r="G144" s="260" t="s">
        <v>1104</v>
      </c>
      <c r="H144" s="261">
        <v>2</v>
      </c>
      <c r="I144" s="262"/>
      <c r="J144" s="263">
        <f>ROUND(I144*H144,2)</f>
        <v>0</v>
      </c>
      <c r="K144" s="264"/>
      <c r="L144" s="265"/>
      <c r="M144" s="266" t="s">
        <v>1</v>
      </c>
      <c r="N144" s="267" t="s">
        <v>44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214</v>
      </c>
      <c r="AT144" s="239" t="s">
        <v>211</v>
      </c>
      <c r="AU144" s="239" t="s">
        <v>88</v>
      </c>
      <c r="AY144" s="17" t="s">
        <v>185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86</v>
      </c>
      <c r="BK144" s="240">
        <f>ROUND(I144*H144,2)</f>
        <v>0</v>
      </c>
      <c r="BL144" s="17" t="s">
        <v>191</v>
      </c>
      <c r="BM144" s="239" t="s">
        <v>1870</v>
      </c>
    </row>
    <row r="145" s="2" customFormat="1">
      <c r="A145" s="38"/>
      <c r="B145" s="39"/>
      <c r="C145" s="40"/>
      <c r="D145" s="241" t="s">
        <v>193</v>
      </c>
      <c r="E145" s="40"/>
      <c r="F145" s="242" t="s">
        <v>1869</v>
      </c>
      <c r="G145" s="40"/>
      <c r="H145" s="40"/>
      <c r="I145" s="243"/>
      <c r="J145" s="40"/>
      <c r="K145" s="40"/>
      <c r="L145" s="44"/>
      <c r="M145" s="244"/>
      <c r="N145" s="24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193</v>
      </c>
      <c r="AU145" s="17" t="s">
        <v>88</v>
      </c>
    </row>
    <row r="146" s="2" customFormat="1" ht="21.75" customHeight="1">
      <c r="A146" s="38"/>
      <c r="B146" s="39"/>
      <c r="C146" s="257" t="s">
        <v>243</v>
      </c>
      <c r="D146" s="257" t="s">
        <v>211</v>
      </c>
      <c r="E146" s="258" t="s">
        <v>1871</v>
      </c>
      <c r="F146" s="259" t="s">
        <v>1872</v>
      </c>
      <c r="G146" s="260" t="s">
        <v>1104</v>
      </c>
      <c r="H146" s="261">
        <v>1</v>
      </c>
      <c r="I146" s="262"/>
      <c r="J146" s="263">
        <f>ROUND(I146*H146,2)</f>
        <v>0</v>
      </c>
      <c r="K146" s="264"/>
      <c r="L146" s="265"/>
      <c r="M146" s="266" t="s">
        <v>1</v>
      </c>
      <c r="N146" s="267" t="s">
        <v>44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214</v>
      </c>
      <c r="AT146" s="239" t="s">
        <v>211</v>
      </c>
      <c r="AU146" s="239" t="s">
        <v>88</v>
      </c>
      <c r="AY146" s="17" t="s">
        <v>185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86</v>
      </c>
      <c r="BK146" s="240">
        <f>ROUND(I146*H146,2)</f>
        <v>0</v>
      </c>
      <c r="BL146" s="17" t="s">
        <v>191</v>
      </c>
      <c r="BM146" s="239" t="s">
        <v>1873</v>
      </c>
    </row>
    <row r="147" s="2" customFormat="1">
      <c r="A147" s="38"/>
      <c r="B147" s="39"/>
      <c r="C147" s="40"/>
      <c r="D147" s="241" t="s">
        <v>193</v>
      </c>
      <c r="E147" s="40"/>
      <c r="F147" s="242" t="s">
        <v>1872</v>
      </c>
      <c r="G147" s="40"/>
      <c r="H147" s="40"/>
      <c r="I147" s="243"/>
      <c r="J147" s="40"/>
      <c r="K147" s="40"/>
      <c r="L147" s="44"/>
      <c r="M147" s="244"/>
      <c r="N147" s="24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193</v>
      </c>
      <c r="AU147" s="17" t="s">
        <v>88</v>
      </c>
    </row>
    <row r="148" s="2" customFormat="1" ht="21.75" customHeight="1">
      <c r="A148" s="38"/>
      <c r="B148" s="39"/>
      <c r="C148" s="257" t="s">
        <v>8</v>
      </c>
      <c r="D148" s="257" t="s">
        <v>211</v>
      </c>
      <c r="E148" s="258" t="s">
        <v>1874</v>
      </c>
      <c r="F148" s="259" t="s">
        <v>1875</v>
      </c>
      <c r="G148" s="260" t="s">
        <v>1104</v>
      </c>
      <c r="H148" s="261">
        <v>4</v>
      </c>
      <c r="I148" s="262"/>
      <c r="J148" s="263">
        <f>ROUND(I148*H148,2)</f>
        <v>0</v>
      </c>
      <c r="K148" s="264"/>
      <c r="L148" s="265"/>
      <c r="M148" s="266" t="s">
        <v>1</v>
      </c>
      <c r="N148" s="267" t="s">
        <v>44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214</v>
      </c>
      <c r="AT148" s="239" t="s">
        <v>211</v>
      </c>
      <c r="AU148" s="239" t="s">
        <v>88</v>
      </c>
      <c r="AY148" s="17" t="s">
        <v>185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86</v>
      </c>
      <c r="BK148" s="240">
        <f>ROUND(I148*H148,2)</f>
        <v>0</v>
      </c>
      <c r="BL148" s="17" t="s">
        <v>191</v>
      </c>
      <c r="BM148" s="239" t="s">
        <v>1876</v>
      </c>
    </row>
    <row r="149" s="2" customFormat="1">
      <c r="A149" s="38"/>
      <c r="B149" s="39"/>
      <c r="C149" s="40"/>
      <c r="D149" s="241" t="s">
        <v>193</v>
      </c>
      <c r="E149" s="40"/>
      <c r="F149" s="242" t="s">
        <v>1875</v>
      </c>
      <c r="G149" s="40"/>
      <c r="H149" s="40"/>
      <c r="I149" s="243"/>
      <c r="J149" s="40"/>
      <c r="K149" s="40"/>
      <c r="L149" s="44"/>
      <c r="M149" s="244"/>
      <c r="N149" s="24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193</v>
      </c>
      <c r="AU149" s="17" t="s">
        <v>88</v>
      </c>
    </row>
    <row r="150" s="2" customFormat="1" ht="24.15" customHeight="1">
      <c r="A150" s="38"/>
      <c r="B150" s="39"/>
      <c r="C150" s="257" t="s">
        <v>251</v>
      </c>
      <c r="D150" s="257" t="s">
        <v>211</v>
      </c>
      <c r="E150" s="258" t="s">
        <v>1877</v>
      </c>
      <c r="F150" s="259" t="s">
        <v>1878</v>
      </c>
      <c r="G150" s="260" t="s">
        <v>1104</v>
      </c>
      <c r="H150" s="261">
        <v>2</v>
      </c>
      <c r="I150" s="262"/>
      <c r="J150" s="263">
        <f>ROUND(I150*H150,2)</f>
        <v>0</v>
      </c>
      <c r="K150" s="264"/>
      <c r="L150" s="265"/>
      <c r="M150" s="266" t="s">
        <v>1</v>
      </c>
      <c r="N150" s="267" t="s">
        <v>44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214</v>
      </c>
      <c r="AT150" s="239" t="s">
        <v>211</v>
      </c>
      <c r="AU150" s="239" t="s">
        <v>88</v>
      </c>
      <c r="AY150" s="17" t="s">
        <v>185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86</v>
      </c>
      <c r="BK150" s="240">
        <f>ROUND(I150*H150,2)</f>
        <v>0</v>
      </c>
      <c r="BL150" s="17" t="s">
        <v>191</v>
      </c>
      <c r="BM150" s="239" t="s">
        <v>1879</v>
      </c>
    </row>
    <row r="151" s="2" customFormat="1">
      <c r="A151" s="38"/>
      <c r="B151" s="39"/>
      <c r="C151" s="40"/>
      <c r="D151" s="241" t="s">
        <v>193</v>
      </c>
      <c r="E151" s="40"/>
      <c r="F151" s="242" t="s">
        <v>1878</v>
      </c>
      <c r="G151" s="40"/>
      <c r="H151" s="40"/>
      <c r="I151" s="243"/>
      <c r="J151" s="40"/>
      <c r="K151" s="40"/>
      <c r="L151" s="44"/>
      <c r="M151" s="244"/>
      <c r="N151" s="24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193</v>
      </c>
      <c r="AU151" s="17" t="s">
        <v>88</v>
      </c>
    </row>
    <row r="152" s="2" customFormat="1" ht="24.15" customHeight="1">
      <c r="A152" s="38"/>
      <c r="B152" s="39"/>
      <c r="C152" s="257" t="s">
        <v>256</v>
      </c>
      <c r="D152" s="257" t="s">
        <v>211</v>
      </c>
      <c r="E152" s="258" t="s">
        <v>1880</v>
      </c>
      <c r="F152" s="259" t="s">
        <v>1881</v>
      </c>
      <c r="G152" s="260" t="s">
        <v>1104</v>
      </c>
      <c r="H152" s="261">
        <v>1</v>
      </c>
      <c r="I152" s="262"/>
      <c r="J152" s="263">
        <f>ROUND(I152*H152,2)</f>
        <v>0</v>
      </c>
      <c r="K152" s="264"/>
      <c r="L152" s="265"/>
      <c r="M152" s="266" t="s">
        <v>1</v>
      </c>
      <c r="N152" s="267" t="s">
        <v>44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214</v>
      </c>
      <c r="AT152" s="239" t="s">
        <v>211</v>
      </c>
      <c r="AU152" s="239" t="s">
        <v>88</v>
      </c>
      <c r="AY152" s="17" t="s">
        <v>185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86</v>
      </c>
      <c r="BK152" s="240">
        <f>ROUND(I152*H152,2)</f>
        <v>0</v>
      </c>
      <c r="BL152" s="17" t="s">
        <v>191</v>
      </c>
      <c r="BM152" s="239" t="s">
        <v>1882</v>
      </c>
    </row>
    <row r="153" s="2" customFormat="1">
      <c r="A153" s="38"/>
      <c r="B153" s="39"/>
      <c r="C153" s="40"/>
      <c r="D153" s="241" t="s">
        <v>193</v>
      </c>
      <c r="E153" s="40"/>
      <c r="F153" s="242" t="s">
        <v>1881</v>
      </c>
      <c r="G153" s="40"/>
      <c r="H153" s="40"/>
      <c r="I153" s="243"/>
      <c r="J153" s="40"/>
      <c r="K153" s="40"/>
      <c r="L153" s="44"/>
      <c r="M153" s="244"/>
      <c r="N153" s="24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193</v>
      </c>
      <c r="AU153" s="17" t="s">
        <v>88</v>
      </c>
    </row>
    <row r="154" s="2" customFormat="1" ht="24.15" customHeight="1">
      <c r="A154" s="38"/>
      <c r="B154" s="39"/>
      <c r="C154" s="257" t="s">
        <v>263</v>
      </c>
      <c r="D154" s="257" t="s">
        <v>211</v>
      </c>
      <c r="E154" s="258" t="s">
        <v>1883</v>
      </c>
      <c r="F154" s="259" t="s">
        <v>1884</v>
      </c>
      <c r="G154" s="260" t="s">
        <v>1104</v>
      </c>
      <c r="H154" s="261">
        <v>3</v>
      </c>
      <c r="I154" s="262"/>
      <c r="J154" s="263">
        <f>ROUND(I154*H154,2)</f>
        <v>0</v>
      </c>
      <c r="K154" s="264"/>
      <c r="L154" s="265"/>
      <c r="M154" s="266" t="s">
        <v>1</v>
      </c>
      <c r="N154" s="267" t="s">
        <v>44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214</v>
      </c>
      <c r="AT154" s="239" t="s">
        <v>211</v>
      </c>
      <c r="AU154" s="239" t="s">
        <v>88</v>
      </c>
      <c r="AY154" s="17" t="s">
        <v>185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86</v>
      </c>
      <c r="BK154" s="240">
        <f>ROUND(I154*H154,2)</f>
        <v>0</v>
      </c>
      <c r="BL154" s="17" t="s">
        <v>191</v>
      </c>
      <c r="BM154" s="239" t="s">
        <v>1885</v>
      </c>
    </row>
    <row r="155" s="2" customFormat="1">
      <c r="A155" s="38"/>
      <c r="B155" s="39"/>
      <c r="C155" s="40"/>
      <c r="D155" s="241" t="s">
        <v>193</v>
      </c>
      <c r="E155" s="40"/>
      <c r="F155" s="242" t="s">
        <v>1884</v>
      </c>
      <c r="G155" s="40"/>
      <c r="H155" s="40"/>
      <c r="I155" s="243"/>
      <c r="J155" s="40"/>
      <c r="K155" s="40"/>
      <c r="L155" s="44"/>
      <c r="M155" s="244"/>
      <c r="N155" s="24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193</v>
      </c>
      <c r="AU155" s="17" t="s">
        <v>88</v>
      </c>
    </row>
    <row r="156" s="2" customFormat="1" ht="49.05" customHeight="1">
      <c r="A156" s="38"/>
      <c r="B156" s="39"/>
      <c r="C156" s="257" t="s">
        <v>268</v>
      </c>
      <c r="D156" s="257" t="s">
        <v>211</v>
      </c>
      <c r="E156" s="258" t="s">
        <v>1886</v>
      </c>
      <c r="F156" s="259" t="s">
        <v>1887</v>
      </c>
      <c r="G156" s="260" t="s">
        <v>1104</v>
      </c>
      <c r="H156" s="261">
        <v>3</v>
      </c>
      <c r="I156" s="262"/>
      <c r="J156" s="263">
        <f>ROUND(I156*H156,2)</f>
        <v>0</v>
      </c>
      <c r="K156" s="264"/>
      <c r="L156" s="265"/>
      <c r="M156" s="266" t="s">
        <v>1</v>
      </c>
      <c r="N156" s="267" t="s">
        <v>44</v>
      </c>
      <c r="O156" s="91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214</v>
      </c>
      <c r="AT156" s="239" t="s">
        <v>211</v>
      </c>
      <c r="AU156" s="239" t="s">
        <v>88</v>
      </c>
      <c r="AY156" s="17" t="s">
        <v>185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7" t="s">
        <v>86</v>
      </c>
      <c r="BK156" s="240">
        <f>ROUND(I156*H156,2)</f>
        <v>0</v>
      </c>
      <c r="BL156" s="17" t="s">
        <v>191</v>
      </c>
      <c r="BM156" s="239" t="s">
        <v>1888</v>
      </c>
    </row>
    <row r="157" s="2" customFormat="1">
      <c r="A157" s="38"/>
      <c r="B157" s="39"/>
      <c r="C157" s="40"/>
      <c r="D157" s="241" t="s">
        <v>193</v>
      </c>
      <c r="E157" s="40"/>
      <c r="F157" s="242" t="s">
        <v>1887</v>
      </c>
      <c r="G157" s="40"/>
      <c r="H157" s="40"/>
      <c r="I157" s="243"/>
      <c r="J157" s="40"/>
      <c r="K157" s="40"/>
      <c r="L157" s="44"/>
      <c r="M157" s="244"/>
      <c r="N157" s="24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193</v>
      </c>
      <c r="AU157" s="17" t="s">
        <v>88</v>
      </c>
    </row>
    <row r="158" s="2" customFormat="1" ht="16.5" customHeight="1">
      <c r="A158" s="38"/>
      <c r="B158" s="39"/>
      <c r="C158" s="257" t="s">
        <v>272</v>
      </c>
      <c r="D158" s="257" t="s">
        <v>211</v>
      </c>
      <c r="E158" s="258" t="s">
        <v>1889</v>
      </c>
      <c r="F158" s="259" t="s">
        <v>1890</v>
      </c>
      <c r="G158" s="260" t="s">
        <v>1104</v>
      </c>
      <c r="H158" s="261">
        <v>20</v>
      </c>
      <c r="I158" s="262"/>
      <c r="J158" s="263">
        <f>ROUND(I158*H158,2)</f>
        <v>0</v>
      </c>
      <c r="K158" s="264"/>
      <c r="L158" s="265"/>
      <c r="M158" s="266" t="s">
        <v>1</v>
      </c>
      <c r="N158" s="267" t="s">
        <v>44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214</v>
      </c>
      <c r="AT158" s="239" t="s">
        <v>211</v>
      </c>
      <c r="AU158" s="239" t="s">
        <v>88</v>
      </c>
      <c r="AY158" s="17" t="s">
        <v>185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86</v>
      </c>
      <c r="BK158" s="240">
        <f>ROUND(I158*H158,2)</f>
        <v>0</v>
      </c>
      <c r="BL158" s="17" t="s">
        <v>191</v>
      </c>
      <c r="BM158" s="239" t="s">
        <v>1891</v>
      </c>
    </row>
    <row r="159" s="2" customFormat="1">
      <c r="A159" s="38"/>
      <c r="B159" s="39"/>
      <c r="C159" s="40"/>
      <c r="D159" s="241" t="s">
        <v>193</v>
      </c>
      <c r="E159" s="40"/>
      <c r="F159" s="242" t="s">
        <v>1890</v>
      </c>
      <c r="G159" s="40"/>
      <c r="H159" s="40"/>
      <c r="I159" s="243"/>
      <c r="J159" s="40"/>
      <c r="K159" s="40"/>
      <c r="L159" s="44"/>
      <c r="M159" s="244"/>
      <c r="N159" s="24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193</v>
      </c>
      <c r="AU159" s="17" t="s">
        <v>88</v>
      </c>
    </row>
    <row r="160" s="2" customFormat="1" ht="16.5" customHeight="1">
      <c r="A160" s="38"/>
      <c r="B160" s="39"/>
      <c r="C160" s="257" t="s">
        <v>276</v>
      </c>
      <c r="D160" s="257" t="s">
        <v>211</v>
      </c>
      <c r="E160" s="258" t="s">
        <v>1892</v>
      </c>
      <c r="F160" s="259" t="s">
        <v>1893</v>
      </c>
      <c r="G160" s="260" t="s">
        <v>1104</v>
      </c>
      <c r="H160" s="261">
        <v>20</v>
      </c>
      <c r="I160" s="262"/>
      <c r="J160" s="263">
        <f>ROUND(I160*H160,2)</f>
        <v>0</v>
      </c>
      <c r="K160" s="264"/>
      <c r="L160" s="265"/>
      <c r="M160" s="266" t="s">
        <v>1</v>
      </c>
      <c r="N160" s="267" t="s">
        <v>44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214</v>
      </c>
      <c r="AT160" s="239" t="s">
        <v>211</v>
      </c>
      <c r="AU160" s="239" t="s">
        <v>88</v>
      </c>
      <c r="AY160" s="17" t="s">
        <v>185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86</v>
      </c>
      <c r="BK160" s="240">
        <f>ROUND(I160*H160,2)</f>
        <v>0</v>
      </c>
      <c r="BL160" s="17" t="s">
        <v>191</v>
      </c>
      <c r="BM160" s="239" t="s">
        <v>1894</v>
      </c>
    </row>
    <row r="161" s="2" customFormat="1">
      <c r="A161" s="38"/>
      <c r="B161" s="39"/>
      <c r="C161" s="40"/>
      <c r="D161" s="241" t="s">
        <v>193</v>
      </c>
      <c r="E161" s="40"/>
      <c r="F161" s="242" t="s">
        <v>1893</v>
      </c>
      <c r="G161" s="40"/>
      <c r="H161" s="40"/>
      <c r="I161" s="243"/>
      <c r="J161" s="40"/>
      <c r="K161" s="40"/>
      <c r="L161" s="44"/>
      <c r="M161" s="244"/>
      <c r="N161" s="24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193</v>
      </c>
      <c r="AU161" s="17" t="s">
        <v>88</v>
      </c>
    </row>
    <row r="162" s="2" customFormat="1" ht="21.75" customHeight="1">
      <c r="A162" s="38"/>
      <c r="B162" s="39"/>
      <c r="C162" s="257" t="s">
        <v>282</v>
      </c>
      <c r="D162" s="257" t="s">
        <v>211</v>
      </c>
      <c r="E162" s="258" t="s">
        <v>1895</v>
      </c>
      <c r="F162" s="259" t="s">
        <v>1896</v>
      </c>
      <c r="G162" s="260" t="s">
        <v>259</v>
      </c>
      <c r="H162" s="261">
        <v>25</v>
      </c>
      <c r="I162" s="262"/>
      <c r="J162" s="263">
        <f>ROUND(I162*H162,2)</f>
        <v>0</v>
      </c>
      <c r="K162" s="264"/>
      <c r="L162" s="265"/>
      <c r="M162" s="266" t="s">
        <v>1</v>
      </c>
      <c r="N162" s="267" t="s">
        <v>44</v>
      </c>
      <c r="O162" s="91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214</v>
      </c>
      <c r="AT162" s="239" t="s">
        <v>211</v>
      </c>
      <c r="AU162" s="239" t="s">
        <v>88</v>
      </c>
      <c r="AY162" s="17" t="s">
        <v>185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7" t="s">
        <v>86</v>
      </c>
      <c r="BK162" s="240">
        <f>ROUND(I162*H162,2)</f>
        <v>0</v>
      </c>
      <c r="BL162" s="17" t="s">
        <v>191</v>
      </c>
      <c r="BM162" s="239" t="s">
        <v>1897</v>
      </c>
    </row>
    <row r="163" s="2" customFormat="1">
      <c r="A163" s="38"/>
      <c r="B163" s="39"/>
      <c r="C163" s="40"/>
      <c r="D163" s="241" t="s">
        <v>193</v>
      </c>
      <c r="E163" s="40"/>
      <c r="F163" s="242" t="s">
        <v>1896</v>
      </c>
      <c r="G163" s="40"/>
      <c r="H163" s="40"/>
      <c r="I163" s="243"/>
      <c r="J163" s="40"/>
      <c r="K163" s="40"/>
      <c r="L163" s="44"/>
      <c r="M163" s="244"/>
      <c r="N163" s="24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193</v>
      </c>
      <c r="AU163" s="17" t="s">
        <v>88</v>
      </c>
    </row>
    <row r="164" s="2" customFormat="1" ht="24.15" customHeight="1">
      <c r="A164" s="38"/>
      <c r="B164" s="39"/>
      <c r="C164" s="257" t="s">
        <v>287</v>
      </c>
      <c r="D164" s="257" t="s">
        <v>211</v>
      </c>
      <c r="E164" s="258" t="s">
        <v>1898</v>
      </c>
      <c r="F164" s="259" t="s">
        <v>1899</v>
      </c>
      <c r="G164" s="260" t="s">
        <v>259</v>
      </c>
      <c r="H164" s="261">
        <v>55</v>
      </c>
      <c r="I164" s="262"/>
      <c r="J164" s="263">
        <f>ROUND(I164*H164,2)</f>
        <v>0</v>
      </c>
      <c r="K164" s="264"/>
      <c r="L164" s="265"/>
      <c r="M164" s="266" t="s">
        <v>1</v>
      </c>
      <c r="N164" s="267" t="s">
        <v>44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214</v>
      </c>
      <c r="AT164" s="239" t="s">
        <v>211</v>
      </c>
      <c r="AU164" s="239" t="s">
        <v>88</v>
      </c>
      <c r="AY164" s="17" t="s">
        <v>185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86</v>
      </c>
      <c r="BK164" s="240">
        <f>ROUND(I164*H164,2)</f>
        <v>0</v>
      </c>
      <c r="BL164" s="17" t="s">
        <v>191</v>
      </c>
      <c r="BM164" s="239" t="s">
        <v>1900</v>
      </c>
    </row>
    <row r="165" s="2" customFormat="1">
      <c r="A165" s="38"/>
      <c r="B165" s="39"/>
      <c r="C165" s="40"/>
      <c r="D165" s="241" t="s">
        <v>193</v>
      </c>
      <c r="E165" s="40"/>
      <c r="F165" s="242" t="s">
        <v>1899</v>
      </c>
      <c r="G165" s="40"/>
      <c r="H165" s="40"/>
      <c r="I165" s="243"/>
      <c r="J165" s="40"/>
      <c r="K165" s="40"/>
      <c r="L165" s="44"/>
      <c r="M165" s="244"/>
      <c r="N165" s="24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193</v>
      </c>
      <c r="AU165" s="17" t="s">
        <v>88</v>
      </c>
    </row>
    <row r="166" s="2" customFormat="1" ht="24.15" customHeight="1">
      <c r="A166" s="38"/>
      <c r="B166" s="39"/>
      <c r="C166" s="257" t="s">
        <v>7</v>
      </c>
      <c r="D166" s="257" t="s">
        <v>211</v>
      </c>
      <c r="E166" s="258" t="s">
        <v>1901</v>
      </c>
      <c r="F166" s="259" t="s">
        <v>1902</v>
      </c>
      <c r="G166" s="260" t="s">
        <v>1104</v>
      </c>
      <c r="H166" s="261">
        <v>1</v>
      </c>
      <c r="I166" s="262"/>
      <c r="J166" s="263">
        <f>ROUND(I166*H166,2)</f>
        <v>0</v>
      </c>
      <c r="K166" s="264"/>
      <c r="L166" s="265"/>
      <c r="M166" s="266" t="s">
        <v>1</v>
      </c>
      <c r="N166" s="267" t="s">
        <v>44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214</v>
      </c>
      <c r="AT166" s="239" t="s">
        <v>211</v>
      </c>
      <c r="AU166" s="239" t="s">
        <v>88</v>
      </c>
      <c r="AY166" s="17" t="s">
        <v>185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86</v>
      </c>
      <c r="BK166" s="240">
        <f>ROUND(I166*H166,2)</f>
        <v>0</v>
      </c>
      <c r="BL166" s="17" t="s">
        <v>191</v>
      </c>
      <c r="BM166" s="239" t="s">
        <v>1903</v>
      </c>
    </row>
    <row r="167" s="2" customFormat="1">
      <c r="A167" s="38"/>
      <c r="B167" s="39"/>
      <c r="C167" s="40"/>
      <c r="D167" s="241" t="s">
        <v>193</v>
      </c>
      <c r="E167" s="40"/>
      <c r="F167" s="242" t="s">
        <v>1902</v>
      </c>
      <c r="G167" s="40"/>
      <c r="H167" s="40"/>
      <c r="I167" s="243"/>
      <c r="J167" s="40"/>
      <c r="K167" s="40"/>
      <c r="L167" s="44"/>
      <c r="M167" s="244"/>
      <c r="N167" s="24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193</v>
      </c>
      <c r="AU167" s="17" t="s">
        <v>88</v>
      </c>
    </row>
    <row r="168" s="2" customFormat="1" ht="37.8" customHeight="1">
      <c r="A168" s="38"/>
      <c r="B168" s="39"/>
      <c r="C168" s="257" t="s">
        <v>297</v>
      </c>
      <c r="D168" s="257" t="s">
        <v>211</v>
      </c>
      <c r="E168" s="258" t="s">
        <v>1904</v>
      </c>
      <c r="F168" s="259" t="s">
        <v>1905</v>
      </c>
      <c r="G168" s="260" t="s">
        <v>1104</v>
      </c>
      <c r="H168" s="261">
        <v>1</v>
      </c>
      <c r="I168" s="262"/>
      <c r="J168" s="263">
        <f>ROUND(I168*H168,2)</f>
        <v>0</v>
      </c>
      <c r="K168" s="264"/>
      <c r="L168" s="265"/>
      <c r="M168" s="266" t="s">
        <v>1</v>
      </c>
      <c r="N168" s="267" t="s">
        <v>44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214</v>
      </c>
      <c r="AT168" s="239" t="s">
        <v>211</v>
      </c>
      <c r="AU168" s="239" t="s">
        <v>88</v>
      </c>
      <c r="AY168" s="17" t="s">
        <v>185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86</v>
      </c>
      <c r="BK168" s="240">
        <f>ROUND(I168*H168,2)</f>
        <v>0</v>
      </c>
      <c r="BL168" s="17" t="s">
        <v>191</v>
      </c>
      <c r="BM168" s="239" t="s">
        <v>1906</v>
      </c>
    </row>
    <row r="169" s="2" customFormat="1">
      <c r="A169" s="38"/>
      <c r="B169" s="39"/>
      <c r="C169" s="40"/>
      <c r="D169" s="241" t="s">
        <v>193</v>
      </c>
      <c r="E169" s="40"/>
      <c r="F169" s="242" t="s">
        <v>1905</v>
      </c>
      <c r="G169" s="40"/>
      <c r="H169" s="40"/>
      <c r="I169" s="243"/>
      <c r="J169" s="40"/>
      <c r="K169" s="40"/>
      <c r="L169" s="44"/>
      <c r="M169" s="244"/>
      <c r="N169" s="245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193</v>
      </c>
      <c r="AU169" s="17" t="s">
        <v>88</v>
      </c>
    </row>
    <row r="170" s="2" customFormat="1" ht="24.15" customHeight="1">
      <c r="A170" s="38"/>
      <c r="B170" s="39"/>
      <c r="C170" s="257" t="s">
        <v>303</v>
      </c>
      <c r="D170" s="257" t="s">
        <v>211</v>
      </c>
      <c r="E170" s="258" t="s">
        <v>1907</v>
      </c>
      <c r="F170" s="259" t="s">
        <v>1908</v>
      </c>
      <c r="G170" s="260" t="s">
        <v>1104</v>
      </c>
      <c r="H170" s="261">
        <v>1</v>
      </c>
      <c r="I170" s="262"/>
      <c r="J170" s="263">
        <f>ROUND(I170*H170,2)</f>
        <v>0</v>
      </c>
      <c r="K170" s="264"/>
      <c r="L170" s="265"/>
      <c r="M170" s="266" t="s">
        <v>1</v>
      </c>
      <c r="N170" s="267" t="s">
        <v>44</v>
      </c>
      <c r="O170" s="91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214</v>
      </c>
      <c r="AT170" s="239" t="s">
        <v>211</v>
      </c>
      <c r="AU170" s="239" t="s">
        <v>88</v>
      </c>
      <c r="AY170" s="17" t="s">
        <v>185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86</v>
      </c>
      <c r="BK170" s="240">
        <f>ROUND(I170*H170,2)</f>
        <v>0</v>
      </c>
      <c r="BL170" s="17" t="s">
        <v>191</v>
      </c>
      <c r="BM170" s="239" t="s">
        <v>1909</v>
      </c>
    </row>
    <row r="171" s="2" customFormat="1">
      <c r="A171" s="38"/>
      <c r="B171" s="39"/>
      <c r="C171" s="40"/>
      <c r="D171" s="241" t="s">
        <v>193</v>
      </c>
      <c r="E171" s="40"/>
      <c r="F171" s="242" t="s">
        <v>1908</v>
      </c>
      <c r="G171" s="40"/>
      <c r="H171" s="40"/>
      <c r="I171" s="243"/>
      <c r="J171" s="40"/>
      <c r="K171" s="40"/>
      <c r="L171" s="44"/>
      <c r="M171" s="244"/>
      <c r="N171" s="24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193</v>
      </c>
      <c r="AU171" s="17" t="s">
        <v>88</v>
      </c>
    </row>
    <row r="172" s="2" customFormat="1" ht="24.15" customHeight="1">
      <c r="A172" s="38"/>
      <c r="B172" s="39"/>
      <c r="C172" s="257" t="s">
        <v>308</v>
      </c>
      <c r="D172" s="257" t="s">
        <v>211</v>
      </c>
      <c r="E172" s="258" t="s">
        <v>1910</v>
      </c>
      <c r="F172" s="259" t="s">
        <v>1911</v>
      </c>
      <c r="G172" s="260" t="s">
        <v>259</v>
      </c>
      <c r="H172" s="261">
        <v>10</v>
      </c>
      <c r="I172" s="262"/>
      <c r="J172" s="263">
        <f>ROUND(I172*H172,2)</f>
        <v>0</v>
      </c>
      <c r="K172" s="264"/>
      <c r="L172" s="265"/>
      <c r="M172" s="266" t="s">
        <v>1</v>
      </c>
      <c r="N172" s="267" t="s">
        <v>44</v>
      </c>
      <c r="O172" s="91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9" t="s">
        <v>214</v>
      </c>
      <c r="AT172" s="239" t="s">
        <v>211</v>
      </c>
      <c r="AU172" s="239" t="s">
        <v>88</v>
      </c>
      <c r="AY172" s="17" t="s">
        <v>185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7" t="s">
        <v>86</v>
      </c>
      <c r="BK172" s="240">
        <f>ROUND(I172*H172,2)</f>
        <v>0</v>
      </c>
      <c r="BL172" s="17" t="s">
        <v>191</v>
      </c>
      <c r="BM172" s="239" t="s">
        <v>1912</v>
      </c>
    </row>
    <row r="173" s="2" customFormat="1">
      <c r="A173" s="38"/>
      <c r="B173" s="39"/>
      <c r="C173" s="40"/>
      <c r="D173" s="241" t="s">
        <v>193</v>
      </c>
      <c r="E173" s="40"/>
      <c r="F173" s="242" t="s">
        <v>1911</v>
      </c>
      <c r="G173" s="40"/>
      <c r="H173" s="40"/>
      <c r="I173" s="243"/>
      <c r="J173" s="40"/>
      <c r="K173" s="40"/>
      <c r="L173" s="44"/>
      <c r="M173" s="244"/>
      <c r="N173" s="24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193</v>
      </c>
      <c r="AU173" s="17" t="s">
        <v>88</v>
      </c>
    </row>
    <row r="174" s="2" customFormat="1" ht="24.15" customHeight="1">
      <c r="A174" s="38"/>
      <c r="B174" s="39"/>
      <c r="C174" s="257" t="s">
        <v>313</v>
      </c>
      <c r="D174" s="257" t="s">
        <v>211</v>
      </c>
      <c r="E174" s="258" t="s">
        <v>1913</v>
      </c>
      <c r="F174" s="259" t="s">
        <v>1914</v>
      </c>
      <c r="G174" s="260" t="s">
        <v>259</v>
      </c>
      <c r="H174" s="261">
        <v>12</v>
      </c>
      <c r="I174" s="262"/>
      <c r="J174" s="263">
        <f>ROUND(I174*H174,2)</f>
        <v>0</v>
      </c>
      <c r="K174" s="264"/>
      <c r="L174" s="265"/>
      <c r="M174" s="266" t="s">
        <v>1</v>
      </c>
      <c r="N174" s="267" t="s">
        <v>44</v>
      </c>
      <c r="O174" s="91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214</v>
      </c>
      <c r="AT174" s="239" t="s">
        <v>211</v>
      </c>
      <c r="AU174" s="239" t="s">
        <v>88</v>
      </c>
      <c r="AY174" s="17" t="s">
        <v>185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86</v>
      </c>
      <c r="BK174" s="240">
        <f>ROUND(I174*H174,2)</f>
        <v>0</v>
      </c>
      <c r="BL174" s="17" t="s">
        <v>191</v>
      </c>
      <c r="BM174" s="239" t="s">
        <v>1915</v>
      </c>
    </row>
    <row r="175" s="2" customFormat="1">
      <c r="A175" s="38"/>
      <c r="B175" s="39"/>
      <c r="C175" s="40"/>
      <c r="D175" s="241" t="s">
        <v>193</v>
      </c>
      <c r="E175" s="40"/>
      <c r="F175" s="242" t="s">
        <v>1914</v>
      </c>
      <c r="G175" s="40"/>
      <c r="H175" s="40"/>
      <c r="I175" s="243"/>
      <c r="J175" s="40"/>
      <c r="K175" s="40"/>
      <c r="L175" s="44"/>
      <c r="M175" s="244"/>
      <c r="N175" s="24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193</v>
      </c>
      <c r="AU175" s="17" t="s">
        <v>88</v>
      </c>
    </row>
    <row r="176" s="2" customFormat="1" ht="21.75" customHeight="1">
      <c r="A176" s="38"/>
      <c r="B176" s="39"/>
      <c r="C176" s="257" t="s">
        <v>317</v>
      </c>
      <c r="D176" s="257" t="s">
        <v>211</v>
      </c>
      <c r="E176" s="258" t="s">
        <v>1916</v>
      </c>
      <c r="F176" s="259" t="s">
        <v>1917</v>
      </c>
      <c r="G176" s="260" t="s">
        <v>259</v>
      </c>
      <c r="H176" s="261">
        <v>6</v>
      </c>
      <c r="I176" s="262"/>
      <c r="J176" s="263">
        <f>ROUND(I176*H176,2)</f>
        <v>0</v>
      </c>
      <c r="K176" s="264"/>
      <c r="L176" s="265"/>
      <c r="M176" s="266" t="s">
        <v>1</v>
      </c>
      <c r="N176" s="267" t="s">
        <v>44</v>
      </c>
      <c r="O176" s="91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214</v>
      </c>
      <c r="AT176" s="239" t="s">
        <v>211</v>
      </c>
      <c r="AU176" s="239" t="s">
        <v>88</v>
      </c>
      <c r="AY176" s="17" t="s">
        <v>185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86</v>
      </c>
      <c r="BK176" s="240">
        <f>ROUND(I176*H176,2)</f>
        <v>0</v>
      </c>
      <c r="BL176" s="17" t="s">
        <v>191</v>
      </c>
      <c r="BM176" s="239" t="s">
        <v>1918</v>
      </c>
    </row>
    <row r="177" s="2" customFormat="1">
      <c r="A177" s="38"/>
      <c r="B177" s="39"/>
      <c r="C177" s="40"/>
      <c r="D177" s="241" t="s">
        <v>193</v>
      </c>
      <c r="E177" s="40"/>
      <c r="F177" s="242" t="s">
        <v>1917</v>
      </c>
      <c r="G177" s="40"/>
      <c r="H177" s="40"/>
      <c r="I177" s="243"/>
      <c r="J177" s="40"/>
      <c r="K177" s="40"/>
      <c r="L177" s="44"/>
      <c r="M177" s="244"/>
      <c r="N177" s="24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193</v>
      </c>
      <c r="AU177" s="17" t="s">
        <v>88</v>
      </c>
    </row>
    <row r="178" s="2" customFormat="1" ht="37.8" customHeight="1">
      <c r="A178" s="38"/>
      <c r="B178" s="39"/>
      <c r="C178" s="257" t="s">
        <v>325</v>
      </c>
      <c r="D178" s="257" t="s">
        <v>211</v>
      </c>
      <c r="E178" s="258" t="s">
        <v>1919</v>
      </c>
      <c r="F178" s="259" t="s">
        <v>1920</v>
      </c>
      <c r="G178" s="260" t="s">
        <v>1104</v>
      </c>
      <c r="H178" s="261">
        <v>4</v>
      </c>
      <c r="I178" s="262"/>
      <c r="J178" s="263">
        <f>ROUND(I178*H178,2)</f>
        <v>0</v>
      </c>
      <c r="K178" s="264"/>
      <c r="L178" s="265"/>
      <c r="M178" s="266" t="s">
        <v>1</v>
      </c>
      <c r="N178" s="267" t="s">
        <v>44</v>
      </c>
      <c r="O178" s="91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214</v>
      </c>
      <c r="AT178" s="239" t="s">
        <v>211</v>
      </c>
      <c r="AU178" s="239" t="s">
        <v>88</v>
      </c>
      <c r="AY178" s="17" t="s">
        <v>185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7" t="s">
        <v>86</v>
      </c>
      <c r="BK178" s="240">
        <f>ROUND(I178*H178,2)</f>
        <v>0</v>
      </c>
      <c r="BL178" s="17" t="s">
        <v>191</v>
      </c>
      <c r="BM178" s="239" t="s">
        <v>1921</v>
      </c>
    </row>
    <row r="179" s="2" customFormat="1">
      <c r="A179" s="38"/>
      <c r="B179" s="39"/>
      <c r="C179" s="40"/>
      <c r="D179" s="241" t="s">
        <v>193</v>
      </c>
      <c r="E179" s="40"/>
      <c r="F179" s="242" t="s">
        <v>1920</v>
      </c>
      <c r="G179" s="40"/>
      <c r="H179" s="40"/>
      <c r="I179" s="243"/>
      <c r="J179" s="40"/>
      <c r="K179" s="40"/>
      <c r="L179" s="44"/>
      <c r="M179" s="244"/>
      <c r="N179" s="24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193</v>
      </c>
      <c r="AU179" s="17" t="s">
        <v>88</v>
      </c>
    </row>
    <row r="180" s="2" customFormat="1" ht="37.8" customHeight="1">
      <c r="A180" s="38"/>
      <c r="B180" s="39"/>
      <c r="C180" s="257" t="s">
        <v>331</v>
      </c>
      <c r="D180" s="257" t="s">
        <v>211</v>
      </c>
      <c r="E180" s="258" t="s">
        <v>1922</v>
      </c>
      <c r="F180" s="259" t="s">
        <v>1923</v>
      </c>
      <c r="G180" s="260" t="s">
        <v>1104</v>
      </c>
      <c r="H180" s="261">
        <v>2</v>
      </c>
      <c r="I180" s="262"/>
      <c r="J180" s="263">
        <f>ROUND(I180*H180,2)</f>
        <v>0</v>
      </c>
      <c r="K180" s="264"/>
      <c r="L180" s="265"/>
      <c r="M180" s="266" t="s">
        <v>1</v>
      </c>
      <c r="N180" s="267" t="s">
        <v>44</v>
      </c>
      <c r="O180" s="91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214</v>
      </c>
      <c r="AT180" s="239" t="s">
        <v>211</v>
      </c>
      <c r="AU180" s="239" t="s">
        <v>88</v>
      </c>
      <c r="AY180" s="17" t="s">
        <v>185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7" t="s">
        <v>86</v>
      </c>
      <c r="BK180" s="240">
        <f>ROUND(I180*H180,2)</f>
        <v>0</v>
      </c>
      <c r="BL180" s="17" t="s">
        <v>191</v>
      </c>
      <c r="BM180" s="239" t="s">
        <v>1924</v>
      </c>
    </row>
    <row r="181" s="2" customFormat="1">
      <c r="A181" s="38"/>
      <c r="B181" s="39"/>
      <c r="C181" s="40"/>
      <c r="D181" s="241" t="s">
        <v>193</v>
      </c>
      <c r="E181" s="40"/>
      <c r="F181" s="242" t="s">
        <v>1923</v>
      </c>
      <c r="G181" s="40"/>
      <c r="H181" s="40"/>
      <c r="I181" s="243"/>
      <c r="J181" s="40"/>
      <c r="K181" s="40"/>
      <c r="L181" s="44"/>
      <c r="M181" s="244"/>
      <c r="N181" s="24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193</v>
      </c>
      <c r="AU181" s="17" t="s">
        <v>88</v>
      </c>
    </row>
    <row r="182" s="2" customFormat="1" ht="24.15" customHeight="1">
      <c r="A182" s="38"/>
      <c r="B182" s="39"/>
      <c r="C182" s="257" t="s">
        <v>337</v>
      </c>
      <c r="D182" s="257" t="s">
        <v>211</v>
      </c>
      <c r="E182" s="258" t="s">
        <v>1925</v>
      </c>
      <c r="F182" s="259" t="s">
        <v>1926</v>
      </c>
      <c r="G182" s="260" t="s">
        <v>259</v>
      </c>
      <c r="H182" s="261">
        <v>6</v>
      </c>
      <c r="I182" s="262"/>
      <c r="J182" s="263">
        <f>ROUND(I182*H182,2)</f>
        <v>0</v>
      </c>
      <c r="K182" s="264"/>
      <c r="L182" s="265"/>
      <c r="M182" s="266" t="s">
        <v>1</v>
      </c>
      <c r="N182" s="267" t="s">
        <v>44</v>
      </c>
      <c r="O182" s="91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214</v>
      </c>
      <c r="AT182" s="239" t="s">
        <v>211</v>
      </c>
      <c r="AU182" s="239" t="s">
        <v>88</v>
      </c>
      <c r="AY182" s="17" t="s">
        <v>185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7" t="s">
        <v>86</v>
      </c>
      <c r="BK182" s="240">
        <f>ROUND(I182*H182,2)</f>
        <v>0</v>
      </c>
      <c r="BL182" s="17" t="s">
        <v>191</v>
      </c>
      <c r="BM182" s="239" t="s">
        <v>1927</v>
      </c>
    </row>
    <row r="183" s="2" customFormat="1">
      <c r="A183" s="38"/>
      <c r="B183" s="39"/>
      <c r="C183" s="40"/>
      <c r="D183" s="241" t="s">
        <v>193</v>
      </c>
      <c r="E183" s="40"/>
      <c r="F183" s="242" t="s">
        <v>1926</v>
      </c>
      <c r="G183" s="40"/>
      <c r="H183" s="40"/>
      <c r="I183" s="243"/>
      <c r="J183" s="40"/>
      <c r="K183" s="40"/>
      <c r="L183" s="44"/>
      <c r="M183" s="244"/>
      <c r="N183" s="245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193</v>
      </c>
      <c r="AU183" s="17" t="s">
        <v>88</v>
      </c>
    </row>
    <row r="184" s="2" customFormat="1" ht="33" customHeight="1">
      <c r="A184" s="38"/>
      <c r="B184" s="39"/>
      <c r="C184" s="257" t="s">
        <v>341</v>
      </c>
      <c r="D184" s="257" t="s">
        <v>211</v>
      </c>
      <c r="E184" s="258" t="s">
        <v>1928</v>
      </c>
      <c r="F184" s="259" t="s">
        <v>1929</v>
      </c>
      <c r="G184" s="260" t="s">
        <v>259</v>
      </c>
      <c r="H184" s="261">
        <v>16</v>
      </c>
      <c r="I184" s="262"/>
      <c r="J184" s="263">
        <f>ROUND(I184*H184,2)</f>
        <v>0</v>
      </c>
      <c r="K184" s="264"/>
      <c r="L184" s="265"/>
      <c r="M184" s="266" t="s">
        <v>1</v>
      </c>
      <c r="N184" s="267" t="s">
        <v>44</v>
      </c>
      <c r="O184" s="91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214</v>
      </c>
      <c r="AT184" s="239" t="s">
        <v>211</v>
      </c>
      <c r="AU184" s="239" t="s">
        <v>88</v>
      </c>
      <c r="AY184" s="17" t="s">
        <v>185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7" t="s">
        <v>86</v>
      </c>
      <c r="BK184" s="240">
        <f>ROUND(I184*H184,2)</f>
        <v>0</v>
      </c>
      <c r="BL184" s="17" t="s">
        <v>191</v>
      </c>
      <c r="BM184" s="239" t="s">
        <v>1930</v>
      </c>
    </row>
    <row r="185" s="2" customFormat="1">
      <c r="A185" s="38"/>
      <c r="B185" s="39"/>
      <c r="C185" s="40"/>
      <c r="D185" s="241" t="s">
        <v>193</v>
      </c>
      <c r="E185" s="40"/>
      <c r="F185" s="242" t="s">
        <v>1929</v>
      </c>
      <c r="G185" s="40"/>
      <c r="H185" s="40"/>
      <c r="I185" s="243"/>
      <c r="J185" s="40"/>
      <c r="K185" s="40"/>
      <c r="L185" s="44"/>
      <c r="M185" s="244"/>
      <c r="N185" s="24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193</v>
      </c>
      <c r="AU185" s="17" t="s">
        <v>88</v>
      </c>
    </row>
    <row r="186" s="2" customFormat="1" ht="16.5" customHeight="1">
      <c r="A186" s="38"/>
      <c r="B186" s="39"/>
      <c r="C186" s="257" t="s">
        <v>345</v>
      </c>
      <c r="D186" s="257" t="s">
        <v>211</v>
      </c>
      <c r="E186" s="258" t="s">
        <v>1931</v>
      </c>
      <c r="F186" s="259" t="s">
        <v>1932</v>
      </c>
      <c r="G186" s="260" t="s">
        <v>259</v>
      </c>
      <c r="H186" s="261">
        <v>10</v>
      </c>
      <c r="I186" s="262"/>
      <c r="J186" s="263">
        <f>ROUND(I186*H186,2)</f>
        <v>0</v>
      </c>
      <c r="K186" s="264"/>
      <c r="L186" s="265"/>
      <c r="M186" s="266" t="s">
        <v>1</v>
      </c>
      <c r="N186" s="267" t="s">
        <v>44</v>
      </c>
      <c r="O186" s="91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214</v>
      </c>
      <c r="AT186" s="239" t="s">
        <v>211</v>
      </c>
      <c r="AU186" s="239" t="s">
        <v>88</v>
      </c>
      <c r="AY186" s="17" t="s">
        <v>185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7" t="s">
        <v>86</v>
      </c>
      <c r="BK186" s="240">
        <f>ROUND(I186*H186,2)</f>
        <v>0</v>
      </c>
      <c r="BL186" s="17" t="s">
        <v>191</v>
      </c>
      <c r="BM186" s="239" t="s">
        <v>1933</v>
      </c>
    </row>
    <row r="187" s="2" customFormat="1">
      <c r="A187" s="38"/>
      <c r="B187" s="39"/>
      <c r="C187" s="40"/>
      <c r="D187" s="241" t="s">
        <v>193</v>
      </c>
      <c r="E187" s="40"/>
      <c r="F187" s="242" t="s">
        <v>1932</v>
      </c>
      <c r="G187" s="40"/>
      <c r="H187" s="40"/>
      <c r="I187" s="243"/>
      <c r="J187" s="40"/>
      <c r="K187" s="40"/>
      <c r="L187" s="44"/>
      <c r="M187" s="244"/>
      <c r="N187" s="24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193</v>
      </c>
      <c r="AU187" s="17" t="s">
        <v>88</v>
      </c>
    </row>
    <row r="188" s="2" customFormat="1" ht="16.5" customHeight="1">
      <c r="A188" s="38"/>
      <c r="B188" s="39"/>
      <c r="C188" s="257" t="s">
        <v>349</v>
      </c>
      <c r="D188" s="257" t="s">
        <v>211</v>
      </c>
      <c r="E188" s="258" t="s">
        <v>1934</v>
      </c>
      <c r="F188" s="259" t="s">
        <v>1935</v>
      </c>
      <c r="G188" s="260" t="s">
        <v>259</v>
      </c>
      <c r="H188" s="261">
        <v>16</v>
      </c>
      <c r="I188" s="262"/>
      <c r="J188" s="263">
        <f>ROUND(I188*H188,2)</f>
        <v>0</v>
      </c>
      <c r="K188" s="264"/>
      <c r="L188" s="265"/>
      <c r="M188" s="266" t="s">
        <v>1</v>
      </c>
      <c r="N188" s="267" t="s">
        <v>44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214</v>
      </c>
      <c r="AT188" s="239" t="s">
        <v>211</v>
      </c>
      <c r="AU188" s="239" t="s">
        <v>88</v>
      </c>
      <c r="AY188" s="17" t="s">
        <v>185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86</v>
      </c>
      <c r="BK188" s="240">
        <f>ROUND(I188*H188,2)</f>
        <v>0</v>
      </c>
      <c r="BL188" s="17" t="s">
        <v>191</v>
      </c>
      <c r="BM188" s="239" t="s">
        <v>1936</v>
      </c>
    </row>
    <row r="189" s="2" customFormat="1">
      <c r="A189" s="38"/>
      <c r="B189" s="39"/>
      <c r="C189" s="40"/>
      <c r="D189" s="241" t="s">
        <v>193</v>
      </c>
      <c r="E189" s="40"/>
      <c r="F189" s="242" t="s">
        <v>1935</v>
      </c>
      <c r="G189" s="40"/>
      <c r="H189" s="40"/>
      <c r="I189" s="243"/>
      <c r="J189" s="40"/>
      <c r="K189" s="40"/>
      <c r="L189" s="44"/>
      <c r="M189" s="244"/>
      <c r="N189" s="24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193</v>
      </c>
      <c r="AU189" s="17" t="s">
        <v>88</v>
      </c>
    </row>
    <row r="190" s="2" customFormat="1" ht="16.5" customHeight="1">
      <c r="A190" s="38"/>
      <c r="B190" s="39"/>
      <c r="C190" s="257" t="s">
        <v>353</v>
      </c>
      <c r="D190" s="257" t="s">
        <v>211</v>
      </c>
      <c r="E190" s="258" t="s">
        <v>1937</v>
      </c>
      <c r="F190" s="259" t="s">
        <v>1938</v>
      </c>
      <c r="G190" s="260" t="s">
        <v>259</v>
      </c>
      <c r="H190" s="261">
        <v>10</v>
      </c>
      <c r="I190" s="262"/>
      <c r="J190" s="263">
        <f>ROUND(I190*H190,2)</f>
        <v>0</v>
      </c>
      <c r="K190" s="264"/>
      <c r="L190" s="265"/>
      <c r="M190" s="266" t="s">
        <v>1</v>
      </c>
      <c r="N190" s="267" t="s">
        <v>44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214</v>
      </c>
      <c r="AT190" s="239" t="s">
        <v>211</v>
      </c>
      <c r="AU190" s="239" t="s">
        <v>88</v>
      </c>
      <c r="AY190" s="17" t="s">
        <v>185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7" t="s">
        <v>86</v>
      </c>
      <c r="BK190" s="240">
        <f>ROUND(I190*H190,2)</f>
        <v>0</v>
      </c>
      <c r="BL190" s="17" t="s">
        <v>191</v>
      </c>
      <c r="BM190" s="239" t="s">
        <v>1939</v>
      </c>
    </row>
    <row r="191" s="2" customFormat="1">
      <c r="A191" s="38"/>
      <c r="B191" s="39"/>
      <c r="C191" s="40"/>
      <c r="D191" s="241" t="s">
        <v>193</v>
      </c>
      <c r="E191" s="40"/>
      <c r="F191" s="242" t="s">
        <v>1938</v>
      </c>
      <c r="G191" s="40"/>
      <c r="H191" s="40"/>
      <c r="I191" s="243"/>
      <c r="J191" s="40"/>
      <c r="K191" s="40"/>
      <c r="L191" s="44"/>
      <c r="M191" s="244"/>
      <c r="N191" s="24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193</v>
      </c>
      <c r="AU191" s="17" t="s">
        <v>88</v>
      </c>
    </row>
    <row r="192" s="2" customFormat="1" ht="24.15" customHeight="1">
      <c r="A192" s="38"/>
      <c r="B192" s="39"/>
      <c r="C192" s="257" t="s">
        <v>357</v>
      </c>
      <c r="D192" s="257" t="s">
        <v>211</v>
      </c>
      <c r="E192" s="258" t="s">
        <v>1940</v>
      </c>
      <c r="F192" s="259" t="s">
        <v>1941</v>
      </c>
      <c r="G192" s="260" t="s">
        <v>1104</v>
      </c>
      <c r="H192" s="261">
        <v>4</v>
      </c>
      <c r="I192" s="262"/>
      <c r="J192" s="263">
        <f>ROUND(I192*H192,2)</f>
        <v>0</v>
      </c>
      <c r="K192" s="264"/>
      <c r="L192" s="265"/>
      <c r="M192" s="266" t="s">
        <v>1</v>
      </c>
      <c r="N192" s="267" t="s">
        <v>44</v>
      </c>
      <c r="O192" s="91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9" t="s">
        <v>214</v>
      </c>
      <c r="AT192" s="239" t="s">
        <v>211</v>
      </c>
      <c r="AU192" s="239" t="s">
        <v>88</v>
      </c>
      <c r="AY192" s="17" t="s">
        <v>185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7" t="s">
        <v>86</v>
      </c>
      <c r="BK192" s="240">
        <f>ROUND(I192*H192,2)</f>
        <v>0</v>
      </c>
      <c r="BL192" s="17" t="s">
        <v>191</v>
      </c>
      <c r="BM192" s="239" t="s">
        <v>1942</v>
      </c>
    </row>
    <row r="193" s="2" customFormat="1">
      <c r="A193" s="38"/>
      <c r="B193" s="39"/>
      <c r="C193" s="40"/>
      <c r="D193" s="241" t="s">
        <v>193</v>
      </c>
      <c r="E193" s="40"/>
      <c r="F193" s="242" t="s">
        <v>1941</v>
      </c>
      <c r="G193" s="40"/>
      <c r="H193" s="40"/>
      <c r="I193" s="243"/>
      <c r="J193" s="40"/>
      <c r="K193" s="40"/>
      <c r="L193" s="44"/>
      <c r="M193" s="244"/>
      <c r="N193" s="24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193</v>
      </c>
      <c r="AU193" s="17" t="s">
        <v>88</v>
      </c>
    </row>
    <row r="194" s="2" customFormat="1" ht="24.15" customHeight="1">
      <c r="A194" s="38"/>
      <c r="B194" s="39"/>
      <c r="C194" s="257" t="s">
        <v>361</v>
      </c>
      <c r="D194" s="257" t="s">
        <v>211</v>
      </c>
      <c r="E194" s="258" t="s">
        <v>1943</v>
      </c>
      <c r="F194" s="259" t="s">
        <v>1944</v>
      </c>
      <c r="G194" s="260" t="s">
        <v>1104</v>
      </c>
      <c r="H194" s="261">
        <v>1</v>
      </c>
      <c r="I194" s="262"/>
      <c r="J194" s="263">
        <f>ROUND(I194*H194,2)</f>
        <v>0</v>
      </c>
      <c r="K194" s="264"/>
      <c r="L194" s="265"/>
      <c r="M194" s="266" t="s">
        <v>1</v>
      </c>
      <c r="N194" s="267" t="s">
        <v>44</v>
      </c>
      <c r="O194" s="91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9" t="s">
        <v>214</v>
      </c>
      <c r="AT194" s="239" t="s">
        <v>211</v>
      </c>
      <c r="AU194" s="239" t="s">
        <v>88</v>
      </c>
      <c r="AY194" s="17" t="s">
        <v>185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7" t="s">
        <v>86</v>
      </c>
      <c r="BK194" s="240">
        <f>ROUND(I194*H194,2)</f>
        <v>0</v>
      </c>
      <c r="BL194" s="17" t="s">
        <v>191</v>
      </c>
      <c r="BM194" s="239" t="s">
        <v>1945</v>
      </c>
    </row>
    <row r="195" s="2" customFormat="1">
      <c r="A195" s="38"/>
      <c r="B195" s="39"/>
      <c r="C195" s="40"/>
      <c r="D195" s="241" t="s">
        <v>193</v>
      </c>
      <c r="E195" s="40"/>
      <c r="F195" s="242" t="s">
        <v>1946</v>
      </c>
      <c r="G195" s="40"/>
      <c r="H195" s="40"/>
      <c r="I195" s="243"/>
      <c r="J195" s="40"/>
      <c r="K195" s="40"/>
      <c r="L195" s="44"/>
      <c r="M195" s="244"/>
      <c r="N195" s="24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193</v>
      </c>
      <c r="AU195" s="17" t="s">
        <v>88</v>
      </c>
    </row>
    <row r="196" s="2" customFormat="1" ht="16.5" customHeight="1">
      <c r="A196" s="38"/>
      <c r="B196" s="39"/>
      <c r="C196" s="257" t="s">
        <v>365</v>
      </c>
      <c r="D196" s="257" t="s">
        <v>211</v>
      </c>
      <c r="E196" s="258" t="s">
        <v>1947</v>
      </c>
      <c r="F196" s="259" t="s">
        <v>1948</v>
      </c>
      <c r="G196" s="260" t="s">
        <v>1104</v>
      </c>
      <c r="H196" s="261">
        <v>1</v>
      </c>
      <c r="I196" s="262"/>
      <c r="J196" s="263">
        <f>ROUND(I196*H196,2)</f>
        <v>0</v>
      </c>
      <c r="K196" s="264"/>
      <c r="L196" s="265"/>
      <c r="M196" s="266" t="s">
        <v>1</v>
      </c>
      <c r="N196" s="267" t="s">
        <v>44</v>
      </c>
      <c r="O196" s="91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9" t="s">
        <v>214</v>
      </c>
      <c r="AT196" s="239" t="s">
        <v>211</v>
      </c>
      <c r="AU196" s="239" t="s">
        <v>88</v>
      </c>
      <c r="AY196" s="17" t="s">
        <v>185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7" t="s">
        <v>86</v>
      </c>
      <c r="BK196" s="240">
        <f>ROUND(I196*H196,2)</f>
        <v>0</v>
      </c>
      <c r="BL196" s="17" t="s">
        <v>191</v>
      </c>
      <c r="BM196" s="239" t="s">
        <v>1949</v>
      </c>
    </row>
    <row r="197" s="2" customFormat="1">
      <c r="A197" s="38"/>
      <c r="B197" s="39"/>
      <c r="C197" s="40"/>
      <c r="D197" s="241" t="s">
        <v>193</v>
      </c>
      <c r="E197" s="40"/>
      <c r="F197" s="242" t="s">
        <v>1948</v>
      </c>
      <c r="G197" s="40"/>
      <c r="H197" s="40"/>
      <c r="I197" s="243"/>
      <c r="J197" s="40"/>
      <c r="K197" s="40"/>
      <c r="L197" s="44"/>
      <c r="M197" s="244"/>
      <c r="N197" s="24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193</v>
      </c>
      <c r="AU197" s="17" t="s">
        <v>88</v>
      </c>
    </row>
    <row r="198" s="2" customFormat="1" ht="16.5" customHeight="1">
      <c r="A198" s="38"/>
      <c r="B198" s="39"/>
      <c r="C198" s="257" t="s">
        <v>369</v>
      </c>
      <c r="D198" s="257" t="s">
        <v>211</v>
      </c>
      <c r="E198" s="258" t="s">
        <v>1950</v>
      </c>
      <c r="F198" s="259" t="s">
        <v>1951</v>
      </c>
      <c r="G198" s="260" t="s">
        <v>1104</v>
      </c>
      <c r="H198" s="261">
        <v>1</v>
      </c>
      <c r="I198" s="262"/>
      <c r="J198" s="263">
        <f>ROUND(I198*H198,2)</f>
        <v>0</v>
      </c>
      <c r="K198" s="264"/>
      <c r="L198" s="265"/>
      <c r="M198" s="266" t="s">
        <v>1</v>
      </c>
      <c r="N198" s="267" t="s">
        <v>44</v>
      </c>
      <c r="O198" s="91"/>
      <c r="P198" s="237">
        <f>O198*H198</f>
        <v>0</v>
      </c>
      <c r="Q198" s="237">
        <v>0</v>
      </c>
      <c r="R198" s="237">
        <f>Q198*H198</f>
        <v>0</v>
      </c>
      <c r="S198" s="237">
        <v>0</v>
      </c>
      <c r="T198" s="23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9" t="s">
        <v>214</v>
      </c>
      <c r="AT198" s="239" t="s">
        <v>211</v>
      </c>
      <c r="AU198" s="239" t="s">
        <v>88</v>
      </c>
      <c r="AY198" s="17" t="s">
        <v>185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7" t="s">
        <v>86</v>
      </c>
      <c r="BK198" s="240">
        <f>ROUND(I198*H198,2)</f>
        <v>0</v>
      </c>
      <c r="BL198" s="17" t="s">
        <v>191</v>
      </c>
      <c r="BM198" s="239" t="s">
        <v>1952</v>
      </c>
    </row>
    <row r="199" s="2" customFormat="1">
      <c r="A199" s="38"/>
      <c r="B199" s="39"/>
      <c r="C199" s="40"/>
      <c r="D199" s="241" t="s">
        <v>193</v>
      </c>
      <c r="E199" s="40"/>
      <c r="F199" s="242" t="s">
        <v>1951</v>
      </c>
      <c r="G199" s="40"/>
      <c r="H199" s="40"/>
      <c r="I199" s="243"/>
      <c r="J199" s="40"/>
      <c r="K199" s="40"/>
      <c r="L199" s="44"/>
      <c r="M199" s="244"/>
      <c r="N199" s="24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193</v>
      </c>
      <c r="AU199" s="17" t="s">
        <v>88</v>
      </c>
    </row>
    <row r="200" s="2" customFormat="1" ht="16.5" customHeight="1">
      <c r="A200" s="38"/>
      <c r="B200" s="39"/>
      <c r="C200" s="257" t="s">
        <v>373</v>
      </c>
      <c r="D200" s="257" t="s">
        <v>211</v>
      </c>
      <c r="E200" s="258" t="s">
        <v>1953</v>
      </c>
      <c r="F200" s="259" t="s">
        <v>1954</v>
      </c>
      <c r="G200" s="260" t="s">
        <v>1719</v>
      </c>
      <c r="H200" s="261">
        <v>1</v>
      </c>
      <c r="I200" s="262"/>
      <c r="J200" s="263">
        <f>ROUND(I200*H200,2)</f>
        <v>0</v>
      </c>
      <c r="K200" s="264"/>
      <c r="L200" s="265"/>
      <c r="M200" s="266" t="s">
        <v>1</v>
      </c>
      <c r="N200" s="267" t="s">
        <v>44</v>
      </c>
      <c r="O200" s="91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9" t="s">
        <v>214</v>
      </c>
      <c r="AT200" s="239" t="s">
        <v>211</v>
      </c>
      <c r="AU200" s="239" t="s">
        <v>88</v>
      </c>
      <c r="AY200" s="17" t="s">
        <v>185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7" t="s">
        <v>86</v>
      </c>
      <c r="BK200" s="240">
        <f>ROUND(I200*H200,2)</f>
        <v>0</v>
      </c>
      <c r="BL200" s="17" t="s">
        <v>191</v>
      </c>
      <c r="BM200" s="239" t="s">
        <v>1955</v>
      </c>
    </row>
    <row r="201" s="2" customFormat="1">
      <c r="A201" s="38"/>
      <c r="B201" s="39"/>
      <c r="C201" s="40"/>
      <c r="D201" s="241" t="s">
        <v>193</v>
      </c>
      <c r="E201" s="40"/>
      <c r="F201" s="242" t="s">
        <v>1954</v>
      </c>
      <c r="G201" s="40"/>
      <c r="H201" s="40"/>
      <c r="I201" s="243"/>
      <c r="J201" s="40"/>
      <c r="K201" s="40"/>
      <c r="L201" s="44"/>
      <c r="M201" s="244"/>
      <c r="N201" s="24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193</v>
      </c>
      <c r="AU201" s="17" t="s">
        <v>88</v>
      </c>
    </row>
    <row r="202" s="12" customFormat="1" ht="22.8" customHeight="1">
      <c r="A202" s="12"/>
      <c r="B202" s="211"/>
      <c r="C202" s="212"/>
      <c r="D202" s="213" t="s">
        <v>78</v>
      </c>
      <c r="E202" s="225" t="s">
        <v>1811</v>
      </c>
      <c r="F202" s="225" t="s">
        <v>1812</v>
      </c>
      <c r="G202" s="212"/>
      <c r="H202" s="212"/>
      <c r="I202" s="215"/>
      <c r="J202" s="226">
        <f>BK202</f>
        <v>0</v>
      </c>
      <c r="K202" s="212"/>
      <c r="L202" s="217"/>
      <c r="M202" s="218"/>
      <c r="N202" s="219"/>
      <c r="O202" s="219"/>
      <c r="P202" s="220">
        <f>SUM(P203:P216)</f>
        <v>0</v>
      </c>
      <c r="Q202" s="219"/>
      <c r="R202" s="220">
        <f>SUM(R203:R216)</f>
        <v>0</v>
      </c>
      <c r="S202" s="219"/>
      <c r="T202" s="221">
        <f>SUM(T203:T216)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2" t="s">
        <v>86</v>
      </c>
      <c r="AT202" s="223" t="s">
        <v>78</v>
      </c>
      <c r="AU202" s="223" t="s">
        <v>86</v>
      </c>
      <c r="AY202" s="222" t="s">
        <v>185</v>
      </c>
      <c r="BK202" s="224">
        <f>SUM(BK203:BK216)</f>
        <v>0</v>
      </c>
    </row>
    <row r="203" s="2" customFormat="1" ht="16.5" customHeight="1">
      <c r="A203" s="38"/>
      <c r="B203" s="39"/>
      <c r="C203" s="257" t="s">
        <v>377</v>
      </c>
      <c r="D203" s="257" t="s">
        <v>211</v>
      </c>
      <c r="E203" s="258" t="s">
        <v>1956</v>
      </c>
      <c r="F203" s="259" t="s">
        <v>1957</v>
      </c>
      <c r="G203" s="260" t="s">
        <v>1104</v>
      </c>
      <c r="H203" s="261">
        <v>1</v>
      </c>
      <c r="I203" s="262"/>
      <c r="J203" s="263">
        <f>ROUND(I203*H203,2)</f>
        <v>0</v>
      </c>
      <c r="K203" s="264"/>
      <c r="L203" s="265"/>
      <c r="M203" s="266" t="s">
        <v>1</v>
      </c>
      <c r="N203" s="267" t="s">
        <v>44</v>
      </c>
      <c r="O203" s="91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9" t="s">
        <v>214</v>
      </c>
      <c r="AT203" s="239" t="s">
        <v>211</v>
      </c>
      <c r="AU203" s="239" t="s">
        <v>88</v>
      </c>
      <c r="AY203" s="17" t="s">
        <v>185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7" t="s">
        <v>86</v>
      </c>
      <c r="BK203" s="240">
        <f>ROUND(I203*H203,2)</f>
        <v>0</v>
      </c>
      <c r="BL203" s="17" t="s">
        <v>191</v>
      </c>
      <c r="BM203" s="239" t="s">
        <v>1958</v>
      </c>
    </row>
    <row r="204" s="2" customFormat="1">
      <c r="A204" s="38"/>
      <c r="B204" s="39"/>
      <c r="C204" s="40"/>
      <c r="D204" s="241" t="s">
        <v>193</v>
      </c>
      <c r="E204" s="40"/>
      <c r="F204" s="242" t="s">
        <v>1957</v>
      </c>
      <c r="G204" s="40"/>
      <c r="H204" s="40"/>
      <c r="I204" s="243"/>
      <c r="J204" s="40"/>
      <c r="K204" s="40"/>
      <c r="L204" s="44"/>
      <c r="M204" s="244"/>
      <c r="N204" s="24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193</v>
      </c>
      <c r="AU204" s="17" t="s">
        <v>88</v>
      </c>
    </row>
    <row r="205" s="2" customFormat="1" ht="16.5" customHeight="1">
      <c r="A205" s="38"/>
      <c r="B205" s="39"/>
      <c r="C205" s="257" t="s">
        <v>381</v>
      </c>
      <c r="D205" s="257" t="s">
        <v>211</v>
      </c>
      <c r="E205" s="258" t="s">
        <v>1959</v>
      </c>
      <c r="F205" s="259" t="s">
        <v>1812</v>
      </c>
      <c r="G205" s="260" t="s">
        <v>1104</v>
      </c>
      <c r="H205" s="261">
        <v>1</v>
      </c>
      <c r="I205" s="262"/>
      <c r="J205" s="263">
        <f>ROUND(I205*H205,2)</f>
        <v>0</v>
      </c>
      <c r="K205" s="264"/>
      <c r="L205" s="265"/>
      <c r="M205" s="266" t="s">
        <v>1</v>
      </c>
      <c r="N205" s="267" t="s">
        <v>44</v>
      </c>
      <c r="O205" s="91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214</v>
      </c>
      <c r="AT205" s="239" t="s">
        <v>211</v>
      </c>
      <c r="AU205" s="239" t="s">
        <v>88</v>
      </c>
      <c r="AY205" s="17" t="s">
        <v>185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7" t="s">
        <v>86</v>
      </c>
      <c r="BK205" s="240">
        <f>ROUND(I205*H205,2)</f>
        <v>0</v>
      </c>
      <c r="BL205" s="17" t="s">
        <v>191</v>
      </c>
      <c r="BM205" s="239" t="s">
        <v>1960</v>
      </c>
    </row>
    <row r="206" s="2" customFormat="1">
      <c r="A206" s="38"/>
      <c r="B206" s="39"/>
      <c r="C206" s="40"/>
      <c r="D206" s="241" t="s">
        <v>193</v>
      </c>
      <c r="E206" s="40"/>
      <c r="F206" s="242" t="s">
        <v>1812</v>
      </c>
      <c r="G206" s="40"/>
      <c r="H206" s="40"/>
      <c r="I206" s="243"/>
      <c r="J206" s="40"/>
      <c r="K206" s="40"/>
      <c r="L206" s="44"/>
      <c r="M206" s="244"/>
      <c r="N206" s="24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193</v>
      </c>
      <c r="AU206" s="17" t="s">
        <v>88</v>
      </c>
    </row>
    <row r="207" s="2" customFormat="1" ht="21.75" customHeight="1">
      <c r="A207" s="38"/>
      <c r="B207" s="39"/>
      <c r="C207" s="257" t="s">
        <v>385</v>
      </c>
      <c r="D207" s="257" t="s">
        <v>211</v>
      </c>
      <c r="E207" s="258" t="s">
        <v>1961</v>
      </c>
      <c r="F207" s="259" t="s">
        <v>1962</v>
      </c>
      <c r="G207" s="260" t="s">
        <v>1104</v>
      </c>
      <c r="H207" s="261">
        <v>1</v>
      </c>
      <c r="I207" s="262"/>
      <c r="J207" s="263">
        <f>ROUND(I207*H207,2)</f>
        <v>0</v>
      </c>
      <c r="K207" s="264"/>
      <c r="L207" s="265"/>
      <c r="M207" s="266" t="s">
        <v>1</v>
      </c>
      <c r="N207" s="267" t="s">
        <v>44</v>
      </c>
      <c r="O207" s="91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9" t="s">
        <v>214</v>
      </c>
      <c r="AT207" s="239" t="s">
        <v>211</v>
      </c>
      <c r="AU207" s="239" t="s">
        <v>88</v>
      </c>
      <c r="AY207" s="17" t="s">
        <v>185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7" t="s">
        <v>86</v>
      </c>
      <c r="BK207" s="240">
        <f>ROUND(I207*H207,2)</f>
        <v>0</v>
      </c>
      <c r="BL207" s="17" t="s">
        <v>191</v>
      </c>
      <c r="BM207" s="239" t="s">
        <v>1963</v>
      </c>
    </row>
    <row r="208" s="2" customFormat="1">
      <c r="A208" s="38"/>
      <c r="B208" s="39"/>
      <c r="C208" s="40"/>
      <c r="D208" s="241" t="s">
        <v>193</v>
      </c>
      <c r="E208" s="40"/>
      <c r="F208" s="242" t="s">
        <v>1962</v>
      </c>
      <c r="G208" s="40"/>
      <c r="H208" s="40"/>
      <c r="I208" s="243"/>
      <c r="J208" s="40"/>
      <c r="K208" s="40"/>
      <c r="L208" s="44"/>
      <c r="M208" s="244"/>
      <c r="N208" s="24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193</v>
      </c>
      <c r="AU208" s="17" t="s">
        <v>88</v>
      </c>
    </row>
    <row r="209" s="2" customFormat="1" ht="16.5" customHeight="1">
      <c r="A209" s="38"/>
      <c r="B209" s="39"/>
      <c r="C209" s="257" t="s">
        <v>389</v>
      </c>
      <c r="D209" s="257" t="s">
        <v>211</v>
      </c>
      <c r="E209" s="258" t="s">
        <v>1964</v>
      </c>
      <c r="F209" s="259" t="s">
        <v>1965</v>
      </c>
      <c r="G209" s="260" t="s">
        <v>1104</v>
      </c>
      <c r="H209" s="261">
        <v>1</v>
      </c>
      <c r="I209" s="262"/>
      <c r="J209" s="263">
        <f>ROUND(I209*H209,2)</f>
        <v>0</v>
      </c>
      <c r="K209" s="264"/>
      <c r="L209" s="265"/>
      <c r="M209" s="266" t="s">
        <v>1</v>
      </c>
      <c r="N209" s="267" t="s">
        <v>44</v>
      </c>
      <c r="O209" s="91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9" t="s">
        <v>214</v>
      </c>
      <c r="AT209" s="239" t="s">
        <v>211</v>
      </c>
      <c r="AU209" s="239" t="s">
        <v>88</v>
      </c>
      <c r="AY209" s="17" t="s">
        <v>185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7" t="s">
        <v>86</v>
      </c>
      <c r="BK209" s="240">
        <f>ROUND(I209*H209,2)</f>
        <v>0</v>
      </c>
      <c r="BL209" s="17" t="s">
        <v>191</v>
      </c>
      <c r="BM209" s="239" t="s">
        <v>1966</v>
      </c>
    </row>
    <row r="210" s="2" customFormat="1">
      <c r="A210" s="38"/>
      <c r="B210" s="39"/>
      <c r="C210" s="40"/>
      <c r="D210" s="241" t="s">
        <v>193</v>
      </c>
      <c r="E210" s="40"/>
      <c r="F210" s="242" t="s">
        <v>1965</v>
      </c>
      <c r="G210" s="40"/>
      <c r="H210" s="40"/>
      <c r="I210" s="243"/>
      <c r="J210" s="40"/>
      <c r="K210" s="40"/>
      <c r="L210" s="44"/>
      <c r="M210" s="244"/>
      <c r="N210" s="24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193</v>
      </c>
      <c r="AU210" s="17" t="s">
        <v>88</v>
      </c>
    </row>
    <row r="211" s="2" customFormat="1" ht="16.5" customHeight="1">
      <c r="A211" s="38"/>
      <c r="B211" s="39"/>
      <c r="C211" s="257" t="s">
        <v>393</v>
      </c>
      <c r="D211" s="257" t="s">
        <v>211</v>
      </c>
      <c r="E211" s="258" t="s">
        <v>1967</v>
      </c>
      <c r="F211" s="259" t="s">
        <v>1820</v>
      </c>
      <c r="G211" s="260" t="s">
        <v>1719</v>
      </c>
      <c r="H211" s="261">
        <v>1</v>
      </c>
      <c r="I211" s="262"/>
      <c r="J211" s="263">
        <f>ROUND(I211*H211,2)</f>
        <v>0</v>
      </c>
      <c r="K211" s="264"/>
      <c r="L211" s="265"/>
      <c r="M211" s="266" t="s">
        <v>1</v>
      </c>
      <c r="N211" s="267" t="s">
        <v>44</v>
      </c>
      <c r="O211" s="91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9" t="s">
        <v>214</v>
      </c>
      <c r="AT211" s="239" t="s">
        <v>211</v>
      </c>
      <c r="AU211" s="239" t="s">
        <v>88</v>
      </c>
      <c r="AY211" s="17" t="s">
        <v>185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7" t="s">
        <v>86</v>
      </c>
      <c r="BK211" s="240">
        <f>ROUND(I211*H211,2)</f>
        <v>0</v>
      </c>
      <c r="BL211" s="17" t="s">
        <v>191</v>
      </c>
      <c r="BM211" s="239" t="s">
        <v>1968</v>
      </c>
    </row>
    <row r="212" s="2" customFormat="1">
      <c r="A212" s="38"/>
      <c r="B212" s="39"/>
      <c r="C212" s="40"/>
      <c r="D212" s="241" t="s">
        <v>193</v>
      </c>
      <c r="E212" s="40"/>
      <c r="F212" s="242" t="s">
        <v>1820</v>
      </c>
      <c r="G212" s="40"/>
      <c r="H212" s="40"/>
      <c r="I212" s="243"/>
      <c r="J212" s="40"/>
      <c r="K212" s="40"/>
      <c r="L212" s="44"/>
      <c r="M212" s="244"/>
      <c r="N212" s="24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193</v>
      </c>
      <c r="AU212" s="17" t="s">
        <v>88</v>
      </c>
    </row>
    <row r="213" s="2" customFormat="1" ht="16.5" customHeight="1">
      <c r="A213" s="38"/>
      <c r="B213" s="39"/>
      <c r="C213" s="257" t="s">
        <v>397</v>
      </c>
      <c r="D213" s="257" t="s">
        <v>211</v>
      </c>
      <c r="E213" s="258" t="s">
        <v>1969</v>
      </c>
      <c r="F213" s="259" t="s">
        <v>1832</v>
      </c>
      <c r="G213" s="260" t="s">
        <v>1104</v>
      </c>
      <c r="H213" s="261">
        <v>1</v>
      </c>
      <c r="I213" s="262"/>
      <c r="J213" s="263">
        <f>ROUND(I213*H213,2)</f>
        <v>0</v>
      </c>
      <c r="K213" s="264"/>
      <c r="L213" s="265"/>
      <c r="M213" s="266" t="s">
        <v>1</v>
      </c>
      <c r="N213" s="267" t="s">
        <v>44</v>
      </c>
      <c r="O213" s="91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9" t="s">
        <v>214</v>
      </c>
      <c r="AT213" s="239" t="s">
        <v>211</v>
      </c>
      <c r="AU213" s="239" t="s">
        <v>88</v>
      </c>
      <c r="AY213" s="17" t="s">
        <v>185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7" t="s">
        <v>86</v>
      </c>
      <c r="BK213" s="240">
        <f>ROUND(I213*H213,2)</f>
        <v>0</v>
      </c>
      <c r="BL213" s="17" t="s">
        <v>191</v>
      </c>
      <c r="BM213" s="239" t="s">
        <v>1970</v>
      </c>
    </row>
    <row r="214" s="2" customFormat="1">
      <c r="A214" s="38"/>
      <c r="B214" s="39"/>
      <c r="C214" s="40"/>
      <c r="D214" s="241" t="s">
        <v>193</v>
      </c>
      <c r="E214" s="40"/>
      <c r="F214" s="242" t="s">
        <v>1832</v>
      </c>
      <c r="G214" s="40"/>
      <c r="H214" s="40"/>
      <c r="I214" s="243"/>
      <c r="J214" s="40"/>
      <c r="K214" s="40"/>
      <c r="L214" s="44"/>
      <c r="M214" s="244"/>
      <c r="N214" s="24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193</v>
      </c>
      <c r="AU214" s="17" t="s">
        <v>88</v>
      </c>
    </row>
    <row r="215" s="2" customFormat="1" ht="16.5" customHeight="1">
      <c r="A215" s="38"/>
      <c r="B215" s="39"/>
      <c r="C215" s="257" t="s">
        <v>401</v>
      </c>
      <c r="D215" s="257" t="s">
        <v>211</v>
      </c>
      <c r="E215" s="258" t="s">
        <v>1971</v>
      </c>
      <c r="F215" s="259" t="s">
        <v>1835</v>
      </c>
      <c r="G215" s="260" t="s">
        <v>1719</v>
      </c>
      <c r="H215" s="261">
        <v>1</v>
      </c>
      <c r="I215" s="262"/>
      <c r="J215" s="263">
        <f>ROUND(I215*H215,2)</f>
        <v>0</v>
      </c>
      <c r="K215" s="264"/>
      <c r="L215" s="265"/>
      <c r="M215" s="266" t="s">
        <v>1</v>
      </c>
      <c r="N215" s="267" t="s">
        <v>44</v>
      </c>
      <c r="O215" s="91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9" t="s">
        <v>214</v>
      </c>
      <c r="AT215" s="239" t="s">
        <v>211</v>
      </c>
      <c r="AU215" s="239" t="s">
        <v>88</v>
      </c>
      <c r="AY215" s="17" t="s">
        <v>185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7" t="s">
        <v>86</v>
      </c>
      <c r="BK215" s="240">
        <f>ROUND(I215*H215,2)</f>
        <v>0</v>
      </c>
      <c r="BL215" s="17" t="s">
        <v>191</v>
      </c>
      <c r="BM215" s="239" t="s">
        <v>1972</v>
      </c>
    </row>
    <row r="216" s="2" customFormat="1">
      <c r="A216" s="38"/>
      <c r="B216" s="39"/>
      <c r="C216" s="40"/>
      <c r="D216" s="241" t="s">
        <v>193</v>
      </c>
      <c r="E216" s="40"/>
      <c r="F216" s="242" t="s">
        <v>1835</v>
      </c>
      <c r="G216" s="40"/>
      <c r="H216" s="40"/>
      <c r="I216" s="243"/>
      <c r="J216" s="40"/>
      <c r="K216" s="40"/>
      <c r="L216" s="44"/>
      <c r="M216" s="279"/>
      <c r="N216" s="280"/>
      <c r="O216" s="281"/>
      <c r="P216" s="281"/>
      <c r="Q216" s="281"/>
      <c r="R216" s="281"/>
      <c r="S216" s="281"/>
      <c r="T216" s="28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193</v>
      </c>
      <c r="AU216" s="17" t="s">
        <v>88</v>
      </c>
    </row>
    <row r="217" s="2" customFormat="1" ht="6.96" customHeight="1">
      <c r="A217" s="38"/>
      <c r="B217" s="66"/>
      <c r="C217" s="67"/>
      <c r="D217" s="67"/>
      <c r="E217" s="67"/>
      <c r="F217" s="67"/>
      <c r="G217" s="67"/>
      <c r="H217" s="67"/>
      <c r="I217" s="67"/>
      <c r="J217" s="67"/>
      <c r="K217" s="67"/>
      <c r="L217" s="44"/>
      <c r="M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</row>
  </sheetData>
  <sheetProtection sheet="1" autoFilter="0" formatColumns="0" formatRows="0" objects="1" scenarios="1" spinCount="100000" saltValue="kP2BxQx03cCHV4XNLdReaSIKT4tvkpnal3d4nqEJGh6y2CXjOHXVAisQpySURL4aJyQLUJxme3a6/gLp03QUjg==" hashValue="GWD9SeIDFamhebCYkfgZO895a8yHNASRW40UlRlUAQiorByMhIE2y+56J3Mb9LilnppVjKZpLtfObrZjNhlPww==" algorithmName="SHA-512" password="CC35"/>
  <autoFilter ref="C122:K21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149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1648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1973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ROUND((SUM(BE124:BE170)),  2)</f>
        <v>0</v>
      </c>
      <c r="G35" s="38"/>
      <c r="H35" s="38"/>
      <c r="I35" s="164">
        <v>0.20999999999999999</v>
      </c>
      <c r="J35" s="163">
        <f>ROUND(((SUM(BE124:BE170))*I35),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ROUND((SUM(BF124:BF170)),  2)</f>
        <v>0</v>
      </c>
      <c r="G36" s="38"/>
      <c r="H36" s="38"/>
      <c r="I36" s="164">
        <v>0.12</v>
      </c>
      <c r="J36" s="163">
        <f>ROUND(((SUM(BF124:BF170))*I36),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ROUND((SUM(BG124:BG170)),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ROUND((SUM(BH124:BH170)),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ROUND((SUM(BI124:BI170)),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1648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 xml:space="preserve">06.03 - Kamenný obsyp 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1020</v>
      </c>
      <c r="E101" s="196"/>
      <c r="F101" s="196"/>
      <c r="G101" s="196"/>
      <c r="H101" s="196"/>
      <c r="I101" s="196"/>
      <c r="J101" s="197">
        <f>J132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1021</v>
      </c>
      <c r="E102" s="196"/>
      <c r="F102" s="196"/>
      <c r="G102" s="196"/>
      <c r="H102" s="196"/>
      <c r="I102" s="196"/>
      <c r="J102" s="197">
        <f>J165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170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Rekonstrukce Schillerových sadů v Chebu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157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1648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159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 xml:space="preserve">06.03 - Kamenný obsyp 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Cheb</v>
      </c>
      <c r="G118" s="40"/>
      <c r="H118" s="40"/>
      <c r="I118" s="32" t="s">
        <v>22</v>
      </c>
      <c r="J118" s="79" t="str">
        <f>IF(J14="","",J14)</f>
        <v>2. 9. 2025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>Město Cheb</v>
      </c>
      <c r="G120" s="40"/>
      <c r="H120" s="40"/>
      <c r="I120" s="32" t="s">
        <v>32</v>
      </c>
      <c r="J120" s="36" t="str">
        <f>E23</f>
        <v>Ateliér Prinz,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IF(E20="","",E20)</f>
        <v>Vyplň údaj</v>
      </c>
      <c r="G121" s="40"/>
      <c r="H121" s="40"/>
      <c r="I121" s="32" t="s">
        <v>36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171</v>
      </c>
      <c r="D123" s="202" t="s">
        <v>64</v>
      </c>
      <c r="E123" s="202" t="s">
        <v>60</v>
      </c>
      <c r="F123" s="202" t="s">
        <v>61</v>
      </c>
      <c r="G123" s="202" t="s">
        <v>172</v>
      </c>
      <c r="H123" s="202" t="s">
        <v>173</v>
      </c>
      <c r="I123" s="202" t="s">
        <v>174</v>
      </c>
      <c r="J123" s="203" t="s">
        <v>163</v>
      </c>
      <c r="K123" s="204" t="s">
        <v>175</v>
      </c>
      <c r="L123" s="205"/>
      <c r="M123" s="100" t="s">
        <v>1</v>
      </c>
      <c r="N123" s="101" t="s">
        <v>43</v>
      </c>
      <c r="O123" s="101" t="s">
        <v>176</v>
      </c>
      <c r="P123" s="101" t="s">
        <v>177</v>
      </c>
      <c r="Q123" s="101" t="s">
        <v>178</v>
      </c>
      <c r="R123" s="101" t="s">
        <v>179</v>
      </c>
      <c r="S123" s="101" t="s">
        <v>180</v>
      </c>
      <c r="T123" s="102" t="s">
        <v>181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182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</f>
        <v>0</v>
      </c>
      <c r="Q124" s="104"/>
      <c r="R124" s="208">
        <f>R125</f>
        <v>0.0035560000000000001</v>
      </c>
      <c r="S124" s="104"/>
      <c r="T124" s="209">
        <f>T125</f>
        <v>0.0086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78</v>
      </c>
      <c r="AU124" s="17" t="s">
        <v>165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78</v>
      </c>
      <c r="E125" s="214" t="s">
        <v>183</v>
      </c>
      <c r="F125" s="214" t="s">
        <v>184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P126+P132+P165</f>
        <v>0</v>
      </c>
      <c r="Q125" s="219"/>
      <c r="R125" s="220">
        <f>R126+R132+R165</f>
        <v>0.0035560000000000001</v>
      </c>
      <c r="S125" s="219"/>
      <c r="T125" s="221">
        <f>T126+T132+T165</f>
        <v>0.0086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86</v>
      </c>
      <c r="AT125" s="223" t="s">
        <v>78</v>
      </c>
      <c r="AU125" s="223" t="s">
        <v>79</v>
      </c>
      <c r="AY125" s="222" t="s">
        <v>185</v>
      </c>
      <c r="BK125" s="224">
        <f>BK126+BK132+BK165</f>
        <v>0</v>
      </c>
    </row>
    <row r="126" s="12" customFormat="1" ht="22.8" customHeight="1">
      <c r="A126" s="12"/>
      <c r="B126" s="211"/>
      <c r="C126" s="212"/>
      <c r="D126" s="213" t="s">
        <v>78</v>
      </c>
      <c r="E126" s="225" t="s">
        <v>86</v>
      </c>
      <c r="F126" s="225" t="s">
        <v>186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SUM(P127:P131)</f>
        <v>0</v>
      </c>
      <c r="Q126" s="219"/>
      <c r="R126" s="220">
        <f>SUM(R127:R131)</f>
        <v>0.001616</v>
      </c>
      <c r="S126" s="219"/>
      <c r="T126" s="221">
        <f>SUM(T127:T131)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86</v>
      </c>
      <c r="AT126" s="223" t="s">
        <v>78</v>
      </c>
      <c r="AU126" s="223" t="s">
        <v>86</v>
      </c>
      <c r="AY126" s="222" t="s">
        <v>185</v>
      </c>
      <c r="BK126" s="224">
        <f>SUM(BK127:BK131)</f>
        <v>0</v>
      </c>
    </row>
    <row r="127" s="2" customFormat="1" ht="33" customHeight="1">
      <c r="A127" s="38"/>
      <c r="B127" s="39"/>
      <c r="C127" s="227" t="s">
        <v>86</v>
      </c>
      <c r="D127" s="227" t="s">
        <v>187</v>
      </c>
      <c r="E127" s="228" t="s">
        <v>1974</v>
      </c>
      <c r="F127" s="229" t="s">
        <v>1975</v>
      </c>
      <c r="G127" s="230" t="s">
        <v>279</v>
      </c>
      <c r="H127" s="231">
        <v>20.199999999999999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44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191</v>
      </c>
      <c r="AT127" s="239" t="s">
        <v>187</v>
      </c>
      <c r="AU127" s="239" t="s">
        <v>88</v>
      </c>
      <c r="AY127" s="17" t="s">
        <v>185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86</v>
      </c>
      <c r="BK127" s="240">
        <f>ROUND(I127*H127,2)</f>
        <v>0</v>
      </c>
      <c r="BL127" s="17" t="s">
        <v>191</v>
      </c>
      <c r="BM127" s="239" t="s">
        <v>1976</v>
      </c>
    </row>
    <row r="128" s="2" customFormat="1">
      <c r="A128" s="38"/>
      <c r="B128" s="39"/>
      <c r="C128" s="40"/>
      <c r="D128" s="241" t="s">
        <v>193</v>
      </c>
      <c r="E128" s="40"/>
      <c r="F128" s="242" t="s">
        <v>1975</v>
      </c>
      <c r="G128" s="40"/>
      <c r="H128" s="40"/>
      <c r="I128" s="243"/>
      <c r="J128" s="40"/>
      <c r="K128" s="40"/>
      <c r="L128" s="44"/>
      <c r="M128" s="244"/>
      <c r="N128" s="24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193</v>
      </c>
      <c r="AU128" s="17" t="s">
        <v>88</v>
      </c>
    </row>
    <row r="129" s="13" customFormat="1">
      <c r="A129" s="13"/>
      <c r="B129" s="246"/>
      <c r="C129" s="247"/>
      <c r="D129" s="241" t="s">
        <v>194</v>
      </c>
      <c r="E129" s="248" t="s">
        <v>1</v>
      </c>
      <c r="F129" s="249" t="s">
        <v>1977</v>
      </c>
      <c r="G129" s="247"/>
      <c r="H129" s="250">
        <v>20.199999999999999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194</v>
      </c>
      <c r="AU129" s="256" t="s">
        <v>88</v>
      </c>
      <c r="AV129" s="13" t="s">
        <v>88</v>
      </c>
      <c r="AW129" s="13" t="s">
        <v>35</v>
      </c>
      <c r="AX129" s="13" t="s">
        <v>86</v>
      </c>
      <c r="AY129" s="256" t="s">
        <v>185</v>
      </c>
    </row>
    <row r="130" s="2" customFormat="1" ht="16.5" customHeight="1">
      <c r="A130" s="38"/>
      <c r="B130" s="39"/>
      <c r="C130" s="257" t="s">
        <v>88</v>
      </c>
      <c r="D130" s="257" t="s">
        <v>211</v>
      </c>
      <c r="E130" s="258" t="s">
        <v>1978</v>
      </c>
      <c r="F130" s="259" t="s">
        <v>1979</v>
      </c>
      <c r="G130" s="260" t="s">
        <v>279</v>
      </c>
      <c r="H130" s="261">
        <v>20.199999999999999</v>
      </c>
      <c r="I130" s="262"/>
      <c r="J130" s="263">
        <f>ROUND(I130*H130,2)</f>
        <v>0</v>
      </c>
      <c r="K130" s="264"/>
      <c r="L130" s="265"/>
      <c r="M130" s="266" t="s">
        <v>1</v>
      </c>
      <c r="N130" s="267" t="s">
        <v>44</v>
      </c>
      <c r="O130" s="91"/>
      <c r="P130" s="237">
        <f>O130*H130</f>
        <v>0</v>
      </c>
      <c r="Q130" s="237">
        <v>8.0000000000000007E-05</v>
      </c>
      <c r="R130" s="237">
        <f>Q130*H130</f>
        <v>0.001616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214</v>
      </c>
      <c r="AT130" s="239" t="s">
        <v>211</v>
      </c>
      <c r="AU130" s="239" t="s">
        <v>88</v>
      </c>
      <c r="AY130" s="17" t="s">
        <v>185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86</v>
      </c>
      <c r="BK130" s="240">
        <f>ROUND(I130*H130,2)</f>
        <v>0</v>
      </c>
      <c r="BL130" s="17" t="s">
        <v>191</v>
      </c>
      <c r="BM130" s="239" t="s">
        <v>1980</v>
      </c>
    </row>
    <row r="131" s="2" customFormat="1">
      <c r="A131" s="38"/>
      <c r="B131" s="39"/>
      <c r="C131" s="40"/>
      <c r="D131" s="241" t="s">
        <v>193</v>
      </c>
      <c r="E131" s="40"/>
      <c r="F131" s="242" t="s">
        <v>1979</v>
      </c>
      <c r="G131" s="40"/>
      <c r="H131" s="40"/>
      <c r="I131" s="243"/>
      <c r="J131" s="40"/>
      <c r="K131" s="40"/>
      <c r="L131" s="44"/>
      <c r="M131" s="244"/>
      <c r="N131" s="24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193</v>
      </c>
      <c r="AU131" s="17" t="s">
        <v>88</v>
      </c>
    </row>
    <row r="132" s="12" customFormat="1" ht="22.8" customHeight="1">
      <c r="A132" s="12"/>
      <c r="B132" s="211"/>
      <c r="C132" s="212"/>
      <c r="D132" s="213" t="s">
        <v>78</v>
      </c>
      <c r="E132" s="225" t="s">
        <v>210</v>
      </c>
      <c r="F132" s="225" t="s">
        <v>1048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SUM(P133:P164)</f>
        <v>0</v>
      </c>
      <c r="Q132" s="219"/>
      <c r="R132" s="220">
        <f>SUM(R133:R164)</f>
        <v>0</v>
      </c>
      <c r="S132" s="219"/>
      <c r="T132" s="221">
        <f>SUM(T133:T164)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86</v>
      </c>
      <c r="AT132" s="223" t="s">
        <v>78</v>
      </c>
      <c r="AU132" s="223" t="s">
        <v>86</v>
      </c>
      <c r="AY132" s="222" t="s">
        <v>185</v>
      </c>
      <c r="BK132" s="224">
        <f>SUM(BK133:BK164)</f>
        <v>0</v>
      </c>
    </row>
    <row r="133" s="2" customFormat="1" ht="44.25" customHeight="1">
      <c r="A133" s="38"/>
      <c r="B133" s="39"/>
      <c r="C133" s="227" t="s">
        <v>201</v>
      </c>
      <c r="D133" s="227" t="s">
        <v>187</v>
      </c>
      <c r="E133" s="228" t="s">
        <v>1981</v>
      </c>
      <c r="F133" s="229" t="s">
        <v>1982</v>
      </c>
      <c r="G133" s="230" t="s">
        <v>279</v>
      </c>
      <c r="H133" s="231">
        <v>15.199999999999999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44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191</v>
      </c>
      <c r="AT133" s="239" t="s">
        <v>187</v>
      </c>
      <c r="AU133" s="239" t="s">
        <v>88</v>
      </c>
      <c r="AY133" s="17" t="s">
        <v>185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191</v>
      </c>
      <c r="BM133" s="239" t="s">
        <v>1983</v>
      </c>
    </row>
    <row r="134" s="2" customFormat="1">
      <c r="A134" s="38"/>
      <c r="B134" s="39"/>
      <c r="C134" s="40"/>
      <c r="D134" s="241" t="s">
        <v>193</v>
      </c>
      <c r="E134" s="40"/>
      <c r="F134" s="242" t="s">
        <v>1982</v>
      </c>
      <c r="G134" s="40"/>
      <c r="H134" s="40"/>
      <c r="I134" s="243"/>
      <c r="J134" s="40"/>
      <c r="K134" s="40"/>
      <c r="L134" s="44"/>
      <c r="M134" s="244"/>
      <c r="N134" s="24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193</v>
      </c>
      <c r="AU134" s="17" t="s">
        <v>88</v>
      </c>
    </row>
    <row r="135" s="13" customFormat="1">
      <c r="A135" s="13"/>
      <c r="B135" s="246"/>
      <c r="C135" s="247"/>
      <c r="D135" s="241" t="s">
        <v>194</v>
      </c>
      <c r="E135" s="248" t="s">
        <v>1</v>
      </c>
      <c r="F135" s="249" t="s">
        <v>1984</v>
      </c>
      <c r="G135" s="247"/>
      <c r="H135" s="250">
        <v>15.199999999999999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194</v>
      </c>
      <c r="AU135" s="256" t="s">
        <v>88</v>
      </c>
      <c r="AV135" s="13" t="s">
        <v>88</v>
      </c>
      <c r="AW135" s="13" t="s">
        <v>35</v>
      </c>
      <c r="AX135" s="13" t="s">
        <v>86</v>
      </c>
      <c r="AY135" s="256" t="s">
        <v>185</v>
      </c>
    </row>
    <row r="136" s="2" customFormat="1" ht="44.25" customHeight="1">
      <c r="A136" s="38"/>
      <c r="B136" s="39"/>
      <c r="C136" s="227" t="s">
        <v>191</v>
      </c>
      <c r="D136" s="227" t="s">
        <v>187</v>
      </c>
      <c r="E136" s="228" t="s">
        <v>1985</v>
      </c>
      <c r="F136" s="229" t="s">
        <v>1986</v>
      </c>
      <c r="G136" s="230" t="s">
        <v>279</v>
      </c>
      <c r="H136" s="231">
        <v>5.7000000000000002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44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191</v>
      </c>
      <c r="AT136" s="239" t="s">
        <v>187</v>
      </c>
      <c r="AU136" s="239" t="s">
        <v>88</v>
      </c>
      <c r="AY136" s="17" t="s">
        <v>185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86</v>
      </c>
      <c r="BK136" s="240">
        <f>ROUND(I136*H136,2)</f>
        <v>0</v>
      </c>
      <c r="BL136" s="17" t="s">
        <v>191</v>
      </c>
      <c r="BM136" s="239" t="s">
        <v>1987</v>
      </c>
    </row>
    <row r="137" s="2" customFormat="1">
      <c r="A137" s="38"/>
      <c r="B137" s="39"/>
      <c r="C137" s="40"/>
      <c r="D137" s="241" t="s">
        <v>193</v>
      </c>
      <c r="E137" s="40"/>
      <c r="F137" s="242" t="s">
        <v>1986</v>
      </c>
      <c r="G137" s="40"/>
      <c r="H137" s="40"/>
      <c r="I137" s="243"/>
      <c r="J137" s="40"/>
      <c r="K137" s="40"/>
      <c r="L137" s="44"/>
      <c r="M137" s="244"/>
      <c r="N137" s="24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193</v>
      </c>
      <c r="AU137" s="17" t="s">
        <v>88</v>
      </c>
    </row>
    <row r="138" s="13" customFormat="1">
      <c r="A138" s="13"/>
      <c r="B138" s="246"/>
      <c r="C138" s="247"/>
      <c r="D138" s="241" t="s">
        <v>194</v>
      </c>
      <c r="E138" s="248" t="s">
        <v>1</v>
      </c>
      <c r="F138" s="249" t="s">
        <v>1988</v>
      </c>
      <c r="G138" s="247"/>
      <c r="H138" s="250">
        <v>5.7000000000000002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194</v>
      </c>
      <c r="AU138" s="256" t="s">
        <v>88</v>
      </c>
      <c r="AV138" s="13" t="s">
        <v>88</v>
      </c>
      <c r="AW138" s="13" t="s">
        <v>35</v>
      </c>
      <c r="AX138" s="13" t="s">
        <v>86</v>
      </c>
      <c r="AY138" s="256" t="s">
        <v>185</v>
      </c>
    </row>
    <row r="139" s="2" customFormat="1" ht="44.25" customHeight="1">
      <c r="A139" s="38"/>
      <c r="B139" s="39"/>
      <c r="C139" s="227" t="s">
        <v>210</v>
      </c>
      <c r="D139" s="227" t="s">
        <v>187</v>
      </c>
      <c r="E139" s="228" t="s">
        <v>1054</v>
      </c>
      <c r="F139" s="229" t="s">
        <v>1055</v>
      </c>
      <c r="G139" s="230" t="s">
        <v>279</v>
      </c>
      <c r="H139" s="231">
        <v>8.8000000000000007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44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191</v>
      </c>
      <c r="AT139" s="239" t="s">
        <v>187</v>
      </c>
      <c r="AU139" s="239" t="s">
        <v>88</v>
      </c>
      <c r="AY139" s="17" t="s">
        <v>185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191</v>
      </c>
      <c r="BM139" s="239" t="s">
        <v>1989</v>
      </c>
    </row>
    <row r="140" s="2" customFormat="1">
      <c r="A140" s="38"/>
      <c r="B140" s="39"/>
      <c r="C140" s="40"/>
      <c r="D140" s="241" t="s">
        <v>193</v>
      </c>
      <c r="E140" s="40"/>
      <c r="F140" s="242" t="s">
        <v>1055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193</v>
      </c>
      <c r="AU140" s="17" t="s">
        <v>88</v>
      </c>
    </row>
    <row r="141" s="13" customFormat="1">
      <c r="A141" s="13"/>
      <c r="B141" s="246"/>
      <c r="C141" s="247"/>
      <c r="D141" s="241" t="s">
        <v>194</v>
      </c>
      <c r="E141" s="248" t="s">
        <v>1</v>
      </c>
      <c r="F141" s="249" t="s">
        <v>1990</v>
      </c>
      <c r="G141" s="247"/>
      <c r="H141" s="250">
        <v>8.8000000000000007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194</v>
      </c>
      <c r="AU141" s="256" t="s">
        <v>88</v>
      </c>
      <c r="AV141" s="13" t="s">
        <v>88</v>
      </c>
      <c r="AW141" s="13" t="s">
        <v>35</v>
      </c>
      <c r="AX141" s="13" t="s">
        <v>86</v>
      </c>
      <c r="AY141" s="256" t="s">
        <v>185</v>
      </c>
    </row>
    <row r="142" s="2" customFormat="1" ht="16.5" customHeight="1">
      <c r="A142" s="38"/>
      <c r="B142" s="39"/>
      <c r="C142" s="227" t="s">
        <v>219</v>
      </c>
      <c r="D142" s="227" t="s">
        <v>187</v>
      </c>
      <c r="E142" s="228" t="s">
        <v>257</v>
      </c>
      <c r="F142" s="229" t="s">
        <v>1991</v>
      </c>
      <c r="G142" s="230" t="s">
        <v>198</v>
      </c>
      <c r="H142" s="231">
        <v>10.135999999999999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44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191</v>
      </c>
      <c r="AT142" s="239" t="s">
        <v>187</v>
      </c>
      <c r="AU142" s="239" t="s">
        <v>88</v>
      </c>
      <c r="AY142" s="17" t="s">
        <v>185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191</v>
      </c>
      <c r="BM142" s="239" t="s">
        <v>1992</v>
      </c>
    </row>
    <row r="143" s="2" customFormat="1">
      <c r="A143" s="38"/>
      <c r="B143" s="39"/>
      <c r="C143" s="40"/>
      <c r="D143" s="241" t="s">
        <v>193</v>
      </c>
      <c r="E143" s="40"/>
      <c r="F143" s="242" t="s">
        <v>1991</v>
      </c>
      <c r="G143" s="40"/>
      <c r="H143" s="40"/>
      <c r="I143" s="243"/>
      <c r="J143" s="40"/>
      <c r="K143" s="40"/>
      <c r="L143" s="44"/>
      <c r="M143" s="244"/>
      <c r="N143" s="24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193</v>
      </c>
      <c r="AU143" s="17" t="s">
        <v>88</v>
      </c>
    </row>
    <row r="144" s="13" customFormat="1">
      <c r="A144" s="13"/>
      <c r="B144" s="246"/>
      <c r="C144" s="247"/>
      <c r="D144" s="241" t="s">
        <v>194</v>
      </c>
      <c r="E144" s="248" t="s">
        <v>1</v>
      </c>
      <c r="F144" s="249" t="s">
        <v>1993</v>
      </c>
      <c r="G144" s="247"/>
      <c r="H144" s="250">
        <v>5.6159999999999997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194</v>
      </c>
      <c r="AU144" s="256" t="s">
        <v>88</v>
      </c>
      <c r="AV144" s="13" t="s">
        <v>88</v>
      </c>
      <c r="AW144" s="13" t="s">
        <v>35</v>
      </c>
      <c r="AX144" s="13" t="s">
        <v>79</v>
      </c>
      <c r="AY144" s="256" t="s">
        <v>185</v>
      </c>
    </row>
    <row r="145" s="13" customFormat="1">
      <c r="A145" s="13"/>
      <c r="B145" s="246"/>
      <c r="C145" s="247"/>
      <c r="D145" s="241" t="s">
        <v>194</v>
      </c>
      <c r="E145" s="248" t="s">
        <v>1</v>
      </c>
      <c r="F145" s="249" t="s">
        <v>1994</v>
      </c>
      <c r="G145" s="247"/>
      <c r="H145" s="250">
        <v>2.52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194</v>
      </c>
      <c r="AU145" s="256" t="s">
        <v>88</v>
      </c>
      <c r="AV145" s="13" t="s">
        <v>88</v>
      </c>
      <c r="AW145" s="13" t="s">
        <v>35</v>
      </c>
      <c r="AX145" s="13" t="s">
        <v>79</v>
      </c>
      <c r="AY145" s="256" t="s">
        <v>185</v>
      </c>
    </row>
    <row r="146" s="13" customFormat="1">
      <c r="A146" s="13"/>
      <c r="B146" s="246"/>
      <c r="C146" s="247"/>
      <c r="D146" s="241" t="s">
        <v>194</v>
      </c>
      <c r="E146" s="248" t="s">
        <v>1</v>
      </c>
      <c r="F146" s="249" t="s">
        <v>1995</v>
      </c>
      <c r="G146" s="247"/>
      <c r="H146" s="250">
        <v>2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194</v>
      </c>
      <c r="AU146" s="256" t="s">
        <v>88</v>
      </c>
      <c r="AV146" s="13" t="s">
        <v>88</v>
      </c>
      <c r="AW146" s="13" t="s">
        <v>35</v>
      </c>
      <c r="AX146" s="13" t="s">
        <v>79</v>
      </c>
      <c r="AY146" s="256" t="s">
        <v>185</v>
      </c>
    </row>
    <row r="147" s="14" customFormat="1">
      <c r="A147" s="14"/>
      <c r="B147" s="268"/>
      <c r="C147" s="269"/>
      <c r="D147" s="241" t="s">
        <v>194</v>
      </c>
      <c r="E147" s="270" t="s">
        <v>1</v>
      </c>
      <c r="F147" s="271" t="s">
        <v>218</v>
      </c>
      <c r="G147" s="269"/>
      <c r="H147" s="272">
        <v>10.135999999999999</v>
      </c>
      <c r="I147" s="273"/>
      <c r="J147" s="269"/>
      <c r="K147" s="269"/>
      <c r="L147" s="274"/>
      <c r="M147" s="275"/>
      <c r="N147" s="276"/>
      <c r="O147" s="276"/>
      <c r="P147" s="276"/>
      <c r="Q147" s="276"/>
      <c r="R147" s="276"/>
      <c r="S147" s="276"/>
      <c r="T147" s="27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8" t="s">
        <v>194</v>
      </c>
      <c r="AU147" s="278" t="s">
        <v>88</v>
      </c>
      <c r="AV147" s="14" t="s">
        <v>191</v>
      </c>
      <c r="AW147" s="14" t="s">
        <v>35</v>
      </c>
      <c r="AX147" s="14" t="s">
        <v>86</v>
      </c>
      <c r="AY147" s="278" t="s">
        <v>185</v>
      </c>
    </row>
    <row r="148" s="2" customFormat="1" ht="24.15" customHeight="1">
      <c r="A148" s="38"/>
      <c r="B148" s="39"/>
      <c r="C148" s="227" t="s">
        <v>224</v>
      </c>
      <c r="D148" s="227" t="s">
        <v>187</v>
      </c>
      <c r="E148" s="228" t="s">
        <v>264</v>
      </c>
      <c r="F148" s="229" t="s">
        <v>1996</v>
      </c>
      <c r="G148" s="230" t="s">
        <v>198</v>
      </c>
      <c r="H148" s="231">
        <v>1.5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44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191</v>
      </c>
      <c r="AT148" s="239" t="s">
        <v>187</v>
      </c>
      <c r="AU148" s="239" t="s">
        <v>88</v>
      </c>
      <c r="AY148" s="17" t="s">
        <v>185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86</v>
      </c>
      <c r="BK148" s="240">
        <f>ROUND(I148*H148,2)</f>
        <v>0</v>
      </c>
      <c r="BL148" s="17" t="s">
        <v>191</v>
      </c>
      <c r="BM148" s="239" t="s">
        <v>1997</v>
      </c>
    </row>
    <row r="149" s="2" customFormat="1">
      <c r="A149" s="38"/>
      <c r="B149" s="39"/>
      <c r="C149" s="40"/>
      <c r="D149" s="241" t="s">
        <v>193</v>
      </c>
      <c r="E149" s="40"/>
      <c r="F149" s="242" t="s">
        <v>1996</v>
      </c>
      <c r="G149" s="40"/>
      <c r="H149" s="40"/>
      <c r="I149" s="243"/>
      <c r="J149" s="40"/>
      <c r="K149" s="40"/>
      <c r="L149" s="44"/>
      <c r="M149" s="244"/>
      <c r="N149" s="24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193</v>
      </c>
      <c r="AU149" s="17" t="s">
        <v>88</v>
      </c>
    </row>
    <row r="150" s="13" customFormat="1">
      <c r="A150" s="13"/>
      <c r="B150" s="246"/>
      <c r="C150" s="247"/>
      <c r="D150" s="241" t="s">
        <v>194</v>
      </c>
      <c r="E150" s="248" t="s">
        <v>1</v>
      </c>
      <c r="F150" s="249" t="s">
        <v>1998</v>
      </c>
      <c r="G150" s="247"/>
      <c r="H150" s="250">
        <v>1.5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194</v>
      </c>
      <c r="AU150" s="256" t="s">
        <v>88</v>
      </c>
      <c r="AV150" s="13" t="s">
        <v>88</v>
      </c>
      <c r="AW150" s="13" t="s">
        <v>35</v>
      </c>
      <c r="AX150" s="13" t="s">
        <v>86</v>
      </c>
      <c r="AY150" s="256" t="s">
        <v>185</v>
      </c>
    </row>
    <row r="151" s="2" customFormat="1" ht="24.15" customHeight="1">
      <c r="A151" s="38"/>
      <c r="B151" s="39"/>
      <c r="C151" s="227" t="s">
        <v>214</v>
      </c>
      <c r="D151" s="227" t="s">
        <v>187</v>
      </c>
      <c r="E151" s="228" t="s">
        <v>292</v>
      </c>
      <c r="F151" s="229" t="s">
        <v>1999</v>
      </c>
      <c r="G151" s="230" t="s">
        <v>311</v>
      </c>
      <c r="H151" s="231">
        <v>1</v>
      </c>
      <c r="I151" s="232"/>
      <c r="J151" s="233">
        <f>ROUND(I151*H151,2)</f>
        <v>0</v>
      </c>
      <c r="K151" s="234"/>
      <c r="L151" s="44"/>
      <c r="M151" s="235" t="s">
        <v>1</v>
      </c>
      <c r="N151" s="236" t="s">
        <v>44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191</v>
      </c>
      <c r="AT151" s="239" t="s">
        <v>187</v>
      </c>
      <c r="AU151" s="239" t="s">
        <v>88</v>
      </c>
      <c r="AY151" s="17" t="s">
        <v>185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86</v>
      </c>
      <c r="BK151" s="240">
        <f>ROUND(I151*H151,2)</f>
        <v>0</v>
      </c>
      <c r="BL151" s="17" t="s">
        <v>191</v>
      </c>
      <c r="BM151" s="239" t="s">
        <v>2000</v>
      </c>
    </row>
    <row r="152" s="2" customFormat="1">
      <c r="A152" s="38"/>
      <c r="B152" s="39"/>
      <c r="C152" s="40"/>
      <c r="D152" s="241" t="s">
        <v>193</v>
      </c>
      <c r="E152" s="40"/>
      <c r="F152" s="242" t="s">
        <v>1999</v>
      </c>
      <c r="G152" s="40"/>
      <c r="H152" s="40"/>
      <c r="I152" s="243"/>
      <c r="J152" s="40"/>
      <c r="K152" s="40"/>
      <c r="L152" s="44"/>
      <c r="M152" s="244"/>
      <c r="N152" s="24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193</v>
      </c>
      <c r="AU152" s="17" t="s">
        <v>88</v>
      </c>
    </row>
    <row r="153" s="2" customFormat="1" ht="16.5" customHeight="1">
      <c r="A153" s="38"/>
      <c r="B153" s="39"/>
      <c r="C153" s="227" t="s">
        <v>233</v>
      </c>
      <c r="D153" s="227" t="s">
        <v>187</v>
      </c>
      <c r="E153" s="228" t="s">
        <v>304</v>
      </c>
      <c r="F153" s="229" t="s">
        <v>2001</v>
      </c>
      <c r="G153" s="230" t="s">
        <v>198</v>
      </c>
      <c r="H153" s="231">
        <v>19.936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44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191</v>
      </c>
      <c r="AT153" s="239" t="s">
        <v>187</v>
      </c>
      <c r="AU153" s="239" t="s">
        <v>88</v>
      </c>
      <c r="AY153" s="17" t="s">
        <v>185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191</v>
      </c>
      <c r="BM153" s="239" t="s">
        <v>2002</v>
      </c>
    </row>
    <row r="154" s="2" customFormat="1">
      <c r="A154" s="38"/>
      <c r="B154" s="39"/>
      <c r="C154" s="40"/>
      <c r="D154" s="241" t="s">
        <v>193</v>
      </c>
      <c r="E154" s="40"/>
      <c r="F154" s="242" t="s">
        <v>2001</v>
      </c>
      <c r="G154" s="40"/>
      <c r="H154" s="40"/>
      <c r="I154" s="243"/>
      <c r="J154" s="40"/>
      <c r="K154" s="40"/>
      <c r="L154" s="44"/>
      <c r="M154" s="244"/>
      <c r="N154" s="24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193</v>
      </c>
      <c r="AU154" s="17" t="s">
        <v>88</v>
      </c>
    </row>
    <row r="155" s="13" customFormat="1">
      <c r="A155" s="13"/>
      <c r="B155" s="246"/>
      <c r="C155" s="247"/>
      <c r="D155" s="241" t="s">
        <v>194</v>
      </c>
      <c r="E155" s="248" t="s">
        <v>1</v>
      </c>
      <c r="F155" s="249" t="s">
        <v>2003</v>
      </c>
      <c r="G155" s="247"/>
      <c r="H155" s="250">
        <v>10.135999999999999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6" t="s">
        <v>194</v>
      </c>
      <c r="AU155" s="256" t="s">
        <v>88</v>
      </c>
      <c r="AV155" s="13" t="s">
        <v>88</v>
      </c>
      <c r="AW155" s="13" t="s">
        <v>35</v>
      </c>
      <c r="AX155" s="13" t="s">
        <v>79</v>
      </c>
      <c r="AY155" s="256" t="s">
        <v>185</v>
      </c>
    </row>
    <row r="156" s="13" customFormat="1">
      <c r="A156" s="13"/>
      <c r="B156" s="246"/>
      <c r="C156" s="247"/>
      <c r="D156" s="241" t="s">
        <v>194</v>
      </c>
      <c r="E156" s="248" t="s">
        <v>1</v>
      </c>
      <c r="F156" s="249" t="s">
        <v>2004</v>
      </c>
      <c r="G156" s="247"/>
      <c r="H156" s="250">
        <v>2.7999999999999998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194</v>
      </c>
      <c r="AU156" s="256" t="s">
        <v>88</v>
      </c>
      <c r="AV156" s="13" t="s">
        <v>88</v>
      </c>
      <c r="AW156" s="13" t="s">
        <v>35</v>
      </c>
      <c r="AX156" s="13" t="s">
        <v>79</v>
      </c>
      <c r="AY156" s="256" t="s">
        <v>185</v>
      </c>
    </row>
    <row r="157" s="13" customFormat="1">
      <c r="A157" s="13"/>
      <c r="B157" s="246"/>
      <c r="C157" s="247"/>
      <c r="D157" s="241" t="s">
        <v>194</v>
      </c>
      <c r="E157" s="248" t="s">
        <v>1</v>
      </c>
      <c r="F157" s="249" t="s">
        <v>2005</v>
      </c>
      <c r="G157" s="247"/>
      <c r="H157" s="250">
        <v>7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194</v>
      </c>
      <c r="AU157" s="256" t="s">
        <v>88</v>
      </c>
      <c r="AV157" s="13" t="s">
        <v>88</v>
      </c>
      <c r="AW157" s="13" t="s">
        <v>35</v>
      </c>
      <c r="AX157" s="13" t="s">
        <v>79</v>
      </c>
      <c r="AY157" s="256" t="s">
        <v>185</v>
      </c>
    </row>
    <row r="158" s="14" customFormat="1">
      <c r="A158" s="14"/>
      <c r="B158" s="268"/>
      <c r="C158" s="269"/>
      <c r="D158" s="241" t="s">
        <v>194</v>
      </c>
      <c r="E158" s="270" t="s">
        <v>1</v>
      </c>
      <c r="F158" s="271" t="s">
        <v>218</v>
      </c>
      <c r="G158" s="269"/>
      <c r="H158" s="272">
        <v>19.936</v>
      </c>
      <c r="I158" s="273"/>
      <c r="J158" s="269"/>
      <c r="K158" s="269"/>
      <c r="L158" s="274"/>
      <c r="M158" s="275"/>
      <c r="N158" s="276"/>
      <c r="O158" s="276"/>
      <c r="P158" s="276"/>
      <c r="Q158" s="276"/>
      <c r="R158" s="276"/>
      <c r="S158" s="276"/>
      <c r="T158" s="27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8" t="s">
        <v>194</v>
      </c>
      <c r="AU158" s="278" t="s">
        <v>88</v>
      </c>
      <c r="AV158" s="14" t="s">
        <v>191</v>
      </c>
      <c r="AW158" s="14" t="s">
        <v>35</v>
      </c>
      <c r="AX158" s="14" t="s">
        <v>86</v>
      </c>
      <c r="AY158" s="278" t="s">
        <v>185</v>
      </c>
    </row>
    <row r="159" s="2" customFormat="1" ht="16.5" customHeight="1">
      <c r="A159" s="38"/>
      <c r="B159" s="39"/>
      <c r="C159" s="227" t="s">
        <v>238</v>
      </c>
      <c r="D159" s="227" t="s">
        <v>187</v>
      </c>
      <c r="E159" s="228" t="s">
        <v>309</v>
      </c>
      <c r="F159" s="229" t="s">
        <v>2006</v>
      </c>
      <c r="G159" s="230" t="s">
        <v>311</v>
      </c>
      <c r="H159" s="231">
        <v>1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44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191</v>
      </c>
      <c r="AT159" s="239" t="s">
        <v>187</v>
      </c>
      <c r="AU159" s="239" t="s">
        <v>88</v>
      </c>
      <c r="AY159" s="17" t="s">
        <v>185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86</v>
      </c>
      <c r="BK159" s="240">
        <f>ROUND(I159*H159,2)</f>
        <v>0</v>
      </c>
      <c r="BL159" s="17" t="s">
        <v>191</v>
      </c>
      <c r="BM159" s="239" t="s">
        <v>2007</v>
      </c>
    </row>
    <row r="160" s="2" customFormat="1">
      <c r="A160" s="38"/>
      <c r="B160" s="39"/>
      <c r="C160" s="40"/>
      <c r="D160" s="241" t="s">
        <v>193</v>
      </c>
      <c r="E160" s="40"/>
      <c r="F160" s="242" t="s">
        <v>2006</v>
      </c>
      <c r="G160" s="40"/>
      <c r="H160" s="40"/>
      <c r="I160" s="243"/>
      <c r="J160" s="40"/>
      <c r="K160" s="40"/>
      <c r="L160" s="44"/>
      <c r="M160" s="244"/>
      <c r="N160" s="24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193</v>
      </c>
      <c r="AU160" s="17" t="s">
        <v>88</v>
      </c>
    </row>
    <row r="161" s="2" customFormat="1" ht="24.15" customHeight="1">
      <c r="A161" s="38"/>
      <c r="B161" s="39"/>
      <c r="C161" s="227" t="s">
        <v>243</v>
      </c>
      <c r="D161" s="227" t="s">
        <v>187</v>
      </c>
      <c r="E161" s="228" t="s">
        <v>314</v>
      </c>
      <c r="F161" s="229" t="s">
        <v>2008</v>
      </c>
      <c r="G161" s="230" t="s">
        <v>311</v>
      </c>
      <c r="H161" s="231">
        <v>1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44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191</v>
      </c>
      <c r="AT161" s="239" t="s">
        <v>187</v>
      </c>
      <c r="AU161" s="239" t="s">
        <v>88</v>
      </c>
      <c r="AY161" s="17" t="s">
        <v>185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191</v>
      </c>
      <c r="BM161" s="239" t="s">
        <v>2009</v>
      </c>
    </row>
    <row r="162" s="2" customFormat="1">
      <c r="A162" s="38"/>
      <c r="B162" s="39"/>
      <c r="C162" s="40"/>
      <c r="D162" s="241" t="s">
        <v>193</v>
      </c>
      <c r="E162" s="40"/>
      <c r="F162" s="242" t="s">
        <v>2008</v>
      </c>
      <c r="G162" s="40"/>
      <c r="H162" s="40"/>
      <c r="I162" s="243"/>
      <c r="J162" s="40"/>
      <c r="K162" s="40"/>
      <c r="L162" s="44"/>
      <c r="M162" s="244"/>
      <c r="N162" s="24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193</v>
      </c>
      <c r="AU162" s="17" t="s">
        <v>88</v>
      </c>
    </row>
    <row r="163" s="2" customFormat="1" ht="21.75" customHeight="1">
      <c r="A163" s="38"/>
      <c r="B163" s="39"/>
      <c r="C163" s="227" t="s">
        <v>8</v>
      </c>
      <c r="D163" s="227" t="s">
        <v>187</v>
      </c>
      <c r="E163" s="228" t="s">
        <v>318</v>
      </c>
      <c r="F163" s="229" t="s">
        <v>2010</v>
      </c>
      <c r="G163" s="230" t="s">
        <v>311</v>
      </c>
      <c r="H163" s="231">
        <v>1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44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191</v>
      </c>
      <c r="AT163" s="239" t="s">
        <v>187</v>
      </c>
      <c r="AU163" s="239" t="s">
        <v>88</v>
      </c>
      <c r="AY163" s="17" t="s">
        <v>185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191</v>
      </c>
      <c r="BM163" s="239" t="s">
        <v>2011</v>
      </c>
    </row>
    <row r="164" s="2" customFormat="1">
      <c r="A164" s="38"/>
      <c r="B164" s="39"/>
      <c r="C164" s="40"/>
      <c r="D164" s="241" t="s">
        <v>193</v>
      </c>
      <c r="E164" s="40"/>
      <c r="F164" s="242" t="s">
        <v>2010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193</v>
      </c>
      <c r="AU164" s="17" t="s">
        <v>88</v>
      </c>
    </row>
    <row r="165" s="12" customFormat="1" ht="22.8" customHeight="1">
      <c r="A165" s="12"/>
      <c r="B165" s="211"/>
      <c r="C165" s="212"/>
      <c r="D165" s="213" t="s">
        <v>78</v>
      </c>
      <c r="E165" s="225" t="s">
        <v>233</v>
      </c>
      <c r="F165" s="225" t="s">
        <v>1110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SUM(P166:P170)</f>
        <v>0</v>
      </c>
      <c r="Q165" s="219"/>
      <c r="R165" s="220">
        <f>SUM(R166:R170)</f>
        <v>0.0019400000000000001</v>
      </c>
      <c r="S165" s="219"/>
      <c r="T165" s="221">
        <f>SUM(T166:T170)</f>
        <v>0.0086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86</v>
      </c>
      <c r="AT165" s="223" t="s">
        <v>78</v>
      </c>
      <c r="AU165" s="223" t="s">
        <v>86</v>
      </c>
      <c r="AY165" s="222" t="s">
        <v>185</v>
      </c>
      <c r="BK165" s="224">
        <f>SUM(BK166:BK170)</f>
        <v>0</v>
      </c>
    </row>
    <row r="166" s="2" customFormat="1" ht="44.25" customHeight="1">
      <c r="A166" s="38"/>
      <c r="B166" s="39"/>
      <c r="C166" s="227" t="s">
        <v>251</v>
      </c>
      <c r="D166" s="227" t="s">
        <v>187</v>
      </c>
      <c r="E166" s="228" t="s">
        <v>2012</v>
      </c>
      <c r="F166" s="229" t="s">
        <v>2013</v>
      </c>
      <c r="G166" s="230" t="s">
        <v>259</v>
      </c>
      <c r="H166" s="231">
        <v>2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44</v>
      </c>
      <c r="O166" s="91"/>
      <c r="P166" s="237">
        <f>O166*H166</f>
        <v>0</v>
      </c>
      <c r="Q166" s="237">
        <v>0.00097000000000000005</v>
      </c>
      <c r="R166" s="237">
        <f>Q166*H166</f>
        <v>0.0019400000000000001</v>
      </c>
      <c r="S166" s="237">
        <v>0.0043</v>
      </c>
      <c r="T166" s="238">
        <f>S166*H166</f>
        <v>0.0086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191</v>
      </c>
      <c r="AT166" s="239" t="s">
        <v>187</v>
      </c>
      <c r="AU166" s="239" t="s">
        <v>88</v>
      </c>
      <c r="AY166" s="17" t="s">
        <v>185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86</v>
      </c>
      <c r="BK166" s="240">
        <f>ROUND(I166*H166,2)</f>
        <v>0</v>
      </c>
      <c r="BL166" s="17" t="s">
        <v>191</v>
      </c>
      <c r="BM166" s="239" t="s">
        <v>2014</v>
      </c>
    </row>
    <row r="167" s="2" customFormat="1">
      <c r="A167" s="38"/>
      <c r="B167" s="39"/>
      <c r="C167" s="40"/>
      <c r="D167" s="241" t="s">
        <v>193</v>
      </c>
      <c r="E167" s="40"/>
      <c r="F167" s="242" t="s">
        <v>2013</v>
      </c>
      <c r="G167" s="40"/>
      <c r="H167" s="40"/>
      <c r="I167" s="243"/>
      <c r="J167" s="40"/>
      <c r="K167" s="40"/>
      <c r="L167" s="44"/>
      <c r="M167" s="244"/>
      <c r="N167" s="24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193</v>
      </c>
      <c r="AU167" s="17" t="s">
        <v>88</v>
      </c>
    </row>
    <row r="168" s="13" customFormat="1">
      <c r="A168" s="13"/>
      <c r="B168" s="246"/>
      <c r="C168" s="247"/>
      <c r="D168" s="241" t="s">
        <v>194</v>
      </c>
      <c r="E168" s="248" t="s">
        <v>1</v>
      </c>
      <c r="F168" s="249" t="s">
        <v>2015</v>
      </c>
      <c r="G168" s="247"/>
      <c r="H168" s="250">
        <v>2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194</v>
      </c>
      <c r="AU168" s="256" t="s">
        <v>88</v>
      </c>
      <c r="AV168" s="13" t="s">
        <v>88</v>
      </c>
      <c r="AW168" s="13" t="s">
        <v>35</v>
      </c>
      <c r="AX168" s="13" t="s">
        <v>86</v>
      </c>
      <c r="AY168" s="256" t="s">
        <v>185</v>
      </c>
    </row>
    <row r="169" s="2" customFormat="1" ht="21.75" customHeight="1">
      <c r="A169" s="38"/>
      <c r="B169" s="39"/>
      <c r="C169" s="227" t="s">
        <v>256</v>
      </c>
      <c r="D169" s="227" t="s">
        <v>187</v>
      </c>
      <c r="E169" s="228" t="s">
        <v>701</v>
      </c>
      <c r="F169" s="229" t="s">
        <v>2016</v>
      </c>
      <c r="G169" s="230" t="s">
        <v>311</v>
      </c>
      <c r="H169" s="231">
        <v>1</v>
      </c>
      <c r="I169" s="232"/>
      <c r="J169" s="233">
        <f>ROUND(I169*H169,2)</f>
        <v>0</v>
      </c>
      <c r="K169" s="234"/>
      <c r="L169" s="44"/>
      <c r="M169" s="235" t="s">
        <v>1</v>
      </c>
      <c r="N169" s="236" t="s">
        <v>44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191</v>
      </c>
      <c r="AT169" s="239" t="s">
        <v>187</v>
      </c>
      <c r="AU169" s="239" t="s">
        <v>88</v>
      </c>
      <c r="AY169" s="17" t="s">
        <v>185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86</v>
      </c>
      <c r="BK169" s="240">
        <f>ROUND(I169*H169,2)</f>
        <v>0</v>
      </c>
      <c r="BL169" s="17" t="s">
        <v>191</v>
      </c>
      <c r="BM169" s="239" t="s">
        <v>2017</v>
      </c>
    </row>
    <row r="170" s="2" customFormat="1">
      <c r="A170" s="38"/>
      <c r="B170" s="39"/>
      <c r="C170" s="40"/>
      <c r="D170" s="241" t="s">
        <v>193</v>
      </c>
      <c r="E170" s="40"/>
      <c r="F170" s="242" t="s">
        <v>2016</v>
      </c>
      <c r="G170" s="40"/>
      <c r="H170" s="40"/>
      <c r="I170" s="243"/>
      <c r="J170" s="40"/>
      <c r="K170" s="40"/>
      <c r="L170" s="44"/>
      <c r="M170" s="279"/>
      <c r="N170" s="280"/>
      <c r="O170" s="281"/>
      <c r="P170" s="281"/>
      <c r="Q170" s="281"/>
      <c r="R170" s="281"/>
      <c r="S170" s="281"/>
      <c r="T170" s="28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193</v>
      </c>
      <c r="AU170" s="17" t="s">
        <v>88</v>
      </c>
    </row>
    <row r="171" s="2" customFormat="1" ht="6.96" customHeight="1">
      <c r="A171" s="38"/>
      <c r="B171" s="66"/>
      <c r="C171" s="67"/>
      <c r="D171" s="67"/>
      <c r="E171" s="67"/>
      <c r="F171" s="67"/>
      <c r="G171" s="67"/>
      <c r="H171" s="67"/>
      <c r="I171" s="67"/>
      <c r="J171" s="67"/>
      <c r="K171" s="67"/>
      <c r="L171" s="44"/>
      <c r="M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</row>
  </sheetData>
  <sheetProtection sheet="1" autoFilter="0" formatColumns="0" formatRows="0" objects="1" scenarios="1" spinCount="100000" saltValue="dkPrxNrWulSa56HOvfotfFaF21bh3RzGDyI6/+8O2+AxOVxoDrKMY0KEwmabo9VhsYYUtERSFJKjwy14vJf0wg==" hashValue="0ow20XeccH3ejhhqnXbL7z9D3dxzA80LJqXJTcVz+zUE8VL6DjnOZJ1t+1gOTUdBtOuI38eu5SfY1ICb/+dRdw==" algorithmName="SHA-512" password="CC35"/>
  <autoFilter ref="C123:K17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152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1648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2018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37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2019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2020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2021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ROUND(J132,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ROUND((SUM(BE132:BE343)),  2)</f>
        <v>0</v>
      </c>
      <c r="G35" s="38"/>
      <c r="H35" s="38"/>
      <c r="I35" s="164">
        <v>0.20999999999999999</v>
      </c>
      <c r="J35" s="163">
        <f>ROUND(((SUM(BE132:BE343))*I35),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ROUND((SUM(BF132:BF343)),  2)</f>
        <v>0</v>
      </c>
      <c r="G36" s="38"/>
      <c r="H36" s="38"/>
      <c r="I36" s="164">
        <v>0.12</v>
      </c>
      <c r="J36" s="163">
        <f>ROUND(((SUM(BF132:BF343))*I36),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ROUND((SUM(BG132:BG343)),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ROUND((SUM(BH132:BH343)),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ROUND((SUM(BI132:BI343)),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1648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06.04 - Stavební část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Tomáš Tušl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>Jitka Heřmanová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J132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J133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J134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1168</v>
      </c>
      <c r="E101" s="196"/>
      <c r="F101" s="196"/>
      <c r="G101" s="196"/>
      <c r="H101" s="196"/>
      <c r="I101" s="196"/>
      <c r="J101" s="197">
        <f>J164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1323</v>
      </c>
      <c r="E102" s="196"/>
      <c r="F102" s="196"/>
      <c r="G102" s="196"/>
      <c r="H102" s="196"/>
      <c r="I102" s="196"/>
      <c r="J102" s="197">
        <f>J198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1324</v>
      </c>
      <c r="E103" s="196"/>
      <c r="F103" s="196"/>
      <c r="G103" s="196"/>
      <c r="H103" s="196"/>
      <c r="I103" s="196"/>
      <c r="J103" s="197">
        <f>J233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2022</v>
      </c>
      <c r="E104" s="196"/>
      <c r="F104" s="196"/>
      <c r="G104" s="196"/>
      <c r="H104" s="196"/>
      <c r="I104" s="196"/>
      <c r="J104" s="197">
        <f>J273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1021</v>
      </c>
      <c r="E105" s="196"/>
      <c r="F105" s="196"/>
      <c r="G105" s="196"/>
      <c r="H105" s="196"/>
      <c r="I105" s="196"/>
      <c r="J105" s="197">
        <f>J288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168</v>
      </c>
      <c r="E106" s="196"/>
      <c r="F106" s="196"/>
      <c r="G106" s="196"/>
      <c r="H106" s="196"/>
      <c r="I106" s="196"/>
      <c r="J106" s="197">
        <f>J293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8"/>
      <c r="C107" s="189"/>
      <c r="D107" s="190" t="s">
        <v>606</v>
      </c>
      <c r="E107" s="191"/>
      <c r="F107" s="191"/>
      <c r="G107" s="191"/>
      <c r="H107" s="191"/>
      <c r="I107" s="191"/>
      <c r="J107" s="192">
        <f>J296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4"/>
      <c r="C108" s="133"/>
      <c r="D108" s="195" t="s">
        <v>1325</v>
      </c>
      <c r="E108" s="196"/>
      <c r="F108" s="196"/>
      <c r="G108" s="196"/>
      <c r="H108" s="196"/>
      <c r="I108" s="196"/>
      <c r="J108" s="197">
        <f>J297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4"/>
      <c r="C109" s="133"/>
      <c r="D109" s="195" t="s">
        <v>2023</v>
      </c>
      <c r="E109" s="196"/>
      <c r="F109" s="196"/>
      <c r="G109" s="196"/>
      <c r="H109" s="196"/>
      <c r="I109" s="196"/>
      <c r="J109" s="197">
        <f>J326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4"/>
      <c r="C110" s="133"/>
      <c r="D110" s="195" t="s">
        <v>2024</v>
      </c>
      <c r="E110" s="196"/>
      <c r="F110" s="196"/>
      <c r="G110" s="196"/>
      <c r="H110" s="196"/>
      <c r="I110" s="196"/>
      <c r="J110" s="197">
        <f>J337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170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183" t="str">
        <f>E7</f>
        <v>Rekonstrukce Schillerových sadů v Chebu</v>
      </c>
      <c r="F120" s="32"/>
      <c r="G120" s="32"/>
      <c r="H120" s="32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" customFormat="1" ht="12" customHeight="1">
      <c r="B121" s="21"/>
      <c r="C121" s="32" t="s">
        <v>157</v>
      </c>
      <c r="D121" s="22"/>
      <c r="E121" s="22"/>
      <c r="F121" s="22"/>
      <c r="G121" s="22"/>
      <c r="H121" s="22"/>
      <c r="I121" s="22"/>
      <c r="J121" s="22"/>
      <c r="K121" s="22"/>
      <c r="L121" s="20"/>
    </row>
    <row r="122" s="2" customFormat="1" ht="16.5" customHeight="1">
      <c r="A122" s="38"/>
      <c r="B122" s="39"/>
      <c r="C122" s="40"/>
      <c r="D122" s="40"/>
      <c r="E122" s="183" t="s">
        <v>1648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159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E11</f>
        <v>06.04 - Stavební část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F14</f>
        <v xml:space="preserve"> </v>
      </c>
      <c r="G126" s="40"/>
      <c r="H126" s="40"/>
      <c r="I126" s="32" t="s">
        <v>22</v>
      </c>
      <c r="J126" s="79" t="str">
        <f>IF(J14="","",J14)</f>
        <v>2. 9. 2025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24</v>
      </c>
      <c r="D128" s="40"/>
      <c r="E128" s="40"/>
      <c r="F128" s="27" t="str">
        <f>E17</f>
        <v>Město Cheb</v>
      </c>
      <c r="G128" s="40"/>
      <c r="H128" s="40"/>
      <c r="I128" s="32" t="s">
        <v>32</v>
      </c>
      <c r="J128" s="36" t="str">
        <f>E23</f>
        <v>Tomáš Tušl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30</v>
      </c>
      <c r="D129" s="40"/>
      <c r="E129" s="40"/>
      <c r="F129" s="27" t="str">
        <f>IF(E20="","",E20)</f>
        <v>Vyplň údaj</v>
      </c>
      <c r="G129" s="40"/>
      <c r="H129" s="40"/>
      <c r="I129" s="32" t="s">
        <v>36</v>
      </c>
      <c r="J129" s="36" t="str">
        <f>E26</f>
        <v>Jitka Heřmanová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199"/>
      <c r="B131" s="200"/>
      <c r="C131" s="201" t="s">
        <v>171</v>
      </c>
      <c r="D131" s="202" t="s">
        <v>64</v>
      </c>
      <c r="E131" s="202" t="s">
        <v>60</v>
      </c>
      <c r="F131" s="202" t="s">
        <v>61</v>
      </c>
      <c r="G131" s="202" t="s">
        <v>172</v>
      </c>
      <c r="H131" s="202" t="s">
        <v>173</v>
      </c>
      <c r="I131" s="202" t="s">
        <v>174</v>
      </c>
      <c r="J131" s="203" t="s">
        <v>163</v>
      </c>
      <c r="K131" s="204" t="s">
        <v>175</v>
      </c>
      <c r="L131" s="205"/>
      <c r="M131" s="100" t="s">
        <v>1</v>
      </c>
      <c r="N131" s="101" t="s">
        <v>43</v>
      </c>
      <c r="O131" s="101" t="s">
        <v>176</v>
      </c>
      <c r="P131" s="101" t="s">
        <v>177</v>
      </c>
      <c r="Q131" s="101" t="s">
        <v>178</v>
      </c>
      <c r="R131" s="101" t="s">
        <v>179</v>
      </c>
      <c r="S131" s="101" t="s">
        <v>180</v>
      </c>
      <c r="T131" s="102" t="s">
        <v>181</v>
      </c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</row>
    <row r="132" s="2" customFormat="1" ht="22.8" customHeight="1">
      <c r="A132" s="38"/>
      <c r="B132" s="39"/>
      <c r="C132" s="107" t="s">
        <v>182</v>
      </c>
      <c r="D132" s="40"/>
      <c r="E132" s="40"/>
      <c r="F132" s="40"/>
      <c r="G132" s="40"/>
      <c r="H132" s="40"/>
      <c r="I132" s="40"/>
      <c r="J132" s="206">
        <f>BK132</f>
        <v>0</v>
      </c>
      <c r="K132" s="40"/>
      <c r="L132" s="44"/>
      <c r="M132" s="103"/>
      <c r="N132" s="207"/>
      <c r="O132" s="104"/>
      <c r="P132" s="208">
        <f>P133+P296</f>
        <v>0</v>
      </c>
      <c r="Q132" s="104"/>
      <c r="R132" s="208">
        <f>R133+R296</f>
        <v>0</v>
      </c>
      <c r="S132" s="104"/>
      <c r="T132" s="209">
        <f>T133+T296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78</v>
      </c>
      <c r="AU132" s="17" t="s">
        <v>165</v>
      </c>
      <c r="BK132" s="210">
        <f>BK133+BK296</f>
        <v>0</v>
      </c>
    </row>
    <row r="133" s="12" customFormat="1" ht="25.92" customHeight="1">
      <c r="A133" s="12"/>
      <c r="B133" s="211"/>
      <c r="C133" s="212"/>
      <c r="D133" s="213" t="s">
        <v>78</v>
      </c>
      <c r="E133" s="214" t="s">
        <v>183</v>
      </c>
      <c r="F133" s="214" t="s">
        <v>184</v>
      </c>
      <c r="G133" s="212"/>
      <c r="H133" s="212"/>
      <c r="I133" s="215"/>
      <c r="J133" s="216">
        <f>BK133</f>
        <v>0</v>
      </c>
      <c r="K133" s="212"/>
      <c r="L133" s="217"/>
      <c r="M133" s="218"/>
      <c r="N133" s="219"/>
      <c r="O133" s="219"/>
      <c r="P133" s="220">
        <f>P134+P164+P198+P233+P273+P288+P293</f>
        <v>0</v>
      </c>
      <c r="Q133" s="219"/>
      <c r="R133" s="220">
        <f>R134+R164+R198+R233+R273+R288+R293</f>
        <v>0</v>
      </c>
      <c r="S133" s="219"/>
      <c r="T133" s="221">
        <f>T134+T164+T198+T233+T273+T288+T293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86</v>
      </c>
      <c r="AT133" s="223" t="s">
        <v>78</v>
      </c>
      <c r="AU133" s="223" t="s">
        <v>79</v>
      </c>
      <c r="AY133" s="222" t="s">
        <v>185</v>
      </c>
      <c r="BK133" s="224">
        <f>BK134+BK164+BK198+BK233+BK273+BK288+BK293</f>
        <v>0</v>
      </c>
    </row>
    <row r="134" s="12" customFormat="1" ht="22.8" customHeight="1">
      <c r="A134" s="12"/>
      <c r="B134" s="211"/>
      <c r="C134" s="212"/>
      <c r="D134" s="213" t="s">
        <v>78</v>
      </c>
      <c r="E134" s="225" t="s">
        <v>86</v>
      </c>
      <c r="F134" s="225" t="s">
        <v>186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SUM(P135:P163)</f>
        <v>0</v>
      </c>
      <c r="Q134" s="219"/>
      <c r="R134" s="220">
        <f>SUM(R135:R163)</f>
        <v>0</v>
      </c>
      <c r="S134" s="219"/>
      <c r="T134" s="221">
        <f>SUM(T135:T163)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86</v>
      </c>
      <c r="AT134" s="223" t="s">
        <v>78</v>
      </c>
      <c r="AU134" s="223" t="s">
        <v>86</v>
      </c>
      <c r="AY134" s="222" t="s">
        <v>185</v>
      </c>
      <c r="BK134" s="224">
        <f>SUM(BK135:BK163)</f>
        <v>0</v>
      </c>
    </row>
    <row r="135" s="2" customFormat="1" ht="24.15" customHeight="1">
      <c r="A135" s="38"/>
      <c r="B135" s="39"/>
      <c r="C135" s="227" t="s">
        <v>86</v>
      </c>
      <c r="D135" s="227" t="s">
        <v>187</v>
      </c>
      <c r="E135" s="228" t="s">
        <v>2025</v>
      </c>
      <c r="F135" s="229" t="s">
        <v>2026</v>
      </c>
      <c r="G135" s="230" t="s">
        <v>190</v>
      </c>
      <c r="H135" s="231">
        <v>9.4299999999999997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44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191</v>
      </c>
      <c r="AT135" s="239" t="s">
        <v>187</v>
      </c>
      <c r="AU135" s="239" t="s">
        <v>88</v>
      </c>
      <c r="AY135" s="17" t="s">
        <v>185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191</v>
      </c>
      <c r="BM135" s="239" t="s">
        <v>2027</v>
      </c>
    </row>
    <row r="136" s="2" customFormat="1">
      <c r="A136" s="38"/>
      <c r="B136" s="39"/>
      <c r="C136" s="40"/>
      <c r="D136" s="241" t="s">
        <v>193</v>
      </c>
      <c r="E136" s="40"/>
      <c r="F136" s="242" t="s">
        <v>2026</v>
      </c>
      <c r="G136" s="40"/>
      <c r="H136" s="40"/>
      <c r="I136" s="243"/>
      <c r="J136" s="40"/>
      <c r="K136" s="40"/>
      <c r="L136" s="44"/>
      <c r="M136" s="244"/>
      <c r="N136" s="24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193</v>
      </c>
      <c r="AU136" s="17" t="s">
        <v>88</v>
      </c>
    </row>
    <row r="137" s="13" customFormat="1">
      <c r="A137" s="13"/>
      <c r="B137" s="246"/>
      <c r="C137" s="247"/>
      <c r="D137" s="241" t="s">
        <v>194</v>
      </c>
      <c r="E137" s="248" t="s">
        <v>1</v>
      </c>
      <c r="F137" s="249" t="s">
        <v>2028</v>
      </c>
      <c r="G137" s="247"/>
      <c r="H137" s="250">
        <v>9.4299999999999997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194</v>
      </c>
      <c r="AU137" s="256" t="s">
        <v>88</v>
      </c>
      <c r="AV137" s="13" t="s">
        <v>88</v>
      </c>
      <c r="AW137" s="13" t="s">
        <v>35</v>
      </c>
      <c r="AX137" s="13" t="s">
        <v>79</v>
      </c>
      <c r="AY137" s="256" t="s">
        <v>185</v>
      </c>
    </row>
    <row r="138" s="14" customFormat="1">
      <c r="A138" s="14"/>
      <c r="B138" s="268"/>
      <c r="C138" s="269"/>
      <c r="D138" s="241" t="s">
        <v>194</v>
      </c>
      <c r="E138" s="270" t="s">
        <v>1</v>
      </c>
      <c r="F138" s="271" t="s">
        <v>218</v>
      </c>
      <c r="G138" s="269"/>
      <c r="H138" s="272">
        <v>9.4299999999999997</v>
      </c>
      <c r="I138" s="273"/>
      <c r="J138" s="269"/>
      <c r="K138" s="269"/>
      <c r="L138" s="274"/>
      <c r="M138" s="275"/>
      <c r="N138" s="276"/>
      <c r="O138" s="276"/>
      <c r="P138" s="276"/>
      <c r="Q138" s="276"/>
      <c r="R138" s="276"/>
      <c r="S138" s="276"/>
      <c r="T138" s="27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8" t="s">
        <v>194</v>
      </c>
      <c r="AU138" s="278" t="s">
        <v>88</v>
      </c>
      <c r="AV138" s="14" t="s">
        <v>191</v>
      </c>
      <c r="AW138" s="14" t="s">
        <v>35</v>
      </c>
      <c r="AX138" s="14" t="s">
        <v>86</v>
      </c>
      <c r="AY138" s="278" t="s">
        <v>185</v>
      </c>
    </row>
    <row r="139" s="2" customFormat="1" ht="24.15" customHeight="1">
      <c r="A139" s="38"/>
      <c r="B139" s="39"/>
      <c r="C139" s="227" t="s">
        <v>88</v>
      </c>
      <c r="D139" s="227" t="s">
        <v>187</v>
      </c>
      <c r="E139" s="228" t="s">
        <v>2029</v>
      </c>
      <c r="F139" s="229" t="s">
        <v>2030</v>
      </c>
      <c r="G139" s="230" t="s">
        <v>190</v>
      </c>
      <c r="H139" s="231">
        <v>26.954999999999998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44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191</v>
      </c>
      <c r="AT139" s="239" t="s">
        <v>187</v>
      </c>
      <c r="AU139" s="239" t="s">
        <v>88</v>
      </c>
      <c r="AY139" s="17" t="s">
        <v>185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191</v>
      </c>
      <c r="BM139" s="239" t="s">
        <v>2031</v>
      </c>
    </row>
    <row r="140" s="2" customFormat="1">
      <c r="A140" s="38"/>
      <c r="B140" s="39"/>
      <c r="C140" s="40"/>
      <c r="D140" s="241" t="s">
        <v>193</v>
      </c>
      <c r="E140" s="40"/>
      <c r="F140" s="242" t="s">
        <v>2030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193</v>
      </c>
      <c r="AU140" s="17" t="s">
        <v>88</v>
      </c>
    </row>
    <row r="141" s="13" customFormat="1">
      <c r="A141" s="13"/>
      <c r="B141" s="246"/>
      <c r="C141" s="247"/>
      <c r="D141" s="241" t="s">
        <v>194</v>
      </c>
      <c r="E141" s="248" t="s">
        <v>1</v>
      </c>
      <c r="F141" s="249" t="s">
        <v>2032</v>
      </c>
      <c r="G141" s="247"/>
      <c r="H141" s="250">
        <v>26.954999999999998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194</v>
      </c>
      <c r="AU141" s="256" t="s">
        <v>88</v>
      </c>
      <c r="AV141" s="13" t="s">
        <v>88</v>
      </c>
      <c r="AW141" s="13" t="s">
        <v>35</v>
      </c>
      <c r="AX141" s="13" t="s">
        <v>79</v>
      </c>
      <c r="AY141" s="256" t="s">
        <v>185</v>
      </c>
    </row>
    <row r="142" s="14" customFormat="1">
      <c r="A142" s="14"/>
      <c r="B142" s="268"/>
      <c r="C142" s="269"/>
      <c r="D142" s="241" t="s">
        <v>194</v>
      </c>
      <c r="E142" s="270" t="s">
        <v>1</v>
      </c>
      <c r="F142" s="271" t="s">
        <v>218</v>
      </c>
      <c r="G142" s="269"/>
      <c r="H142" s="272">
        <v>26.954999999999998</v>
      </c>
      <c r="I142" s="273"/>
      <c r="J142" s="269"/>
      <c r="K142" s="269"/>
      <c r="L142" s="274"/>
      <c r="M142" s="275"/>
      <c r="N142" s="276"/>
      <c r="O142" s="276"/>
      <c r="P142" s="276"/>
      <c r="Q142" s="276"/>
      <c r="R142" s="276"/>
      <c r="S142" s="276"/>
      <c r="T142" s="27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78" t="s">
        <v>194</v>
      </c>
      <c r="AU142" s="278" t="s">
        <v>88</v>
      </c>
      <c r="AV142" s="14" t="s">
        <v>191</v>
      </c>
      <c r="AW142" s="14" t="s">
        <v>35</v>
      </c>
      <c r="AX142" s="14" t="s">
        <v>86</v>
      </c>
      <c r="AY142" s="278" t="s">
        <v>185</v>
      </c>
    </row>
    <row r="143" s="2" customFormat="1" ht="24.15" customHeight="1">
      <c r="A143" s="38"/>
      <c r="B143" s="39"/>
      <c r="C143" s="227" t="s">
        <v>201</v>
      </c>
      <c r="D143" s="227" t="s">
        <v>187</v>
      </c>
      <c r="E143" s="228" t="s">
        <v>2033</v>
      </c>
      <c r="F143" s="229" t="s">
        <v>2034</v>
      </c>
      <c r="G143" s="230" t="s">
        <v>279</v>
      </c>
      <c r="H143" s="231">
        <v>35.939999999999998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44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191</v>
      </c>
      <c r="AT143" s="239" t="s">
        <v>187</v>
      </c>
      <c r="AU143" s="239" t="s">
        <v>88</v>
      </c>
      <c r="AY143" s="17" t="s">
        <v>185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191</v>
      </c>
      <c r="BM143" s="239" t="s">
        <v>2035</v>
      </c>
    </row>
    <row r="144" s="2" customFormat="1">
      <c r="A144" s="38"/>
      <c r="B144" s="39"/>
      <c r="C144" s="40"/>
      <c r="D144" s="241" t="s">
        <v>193</v>
      </c>
      <c r="E144" s="40"/>
      <c r="F144" s="242" t="s">
        <v>2034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193</v>
      </c>
      <c r="AU144" s="17" t="s">
        <v>88</v>
      </c>
    </row>
    <row r="145" s="13" customFormat="1">
      <c r="A145" s="13"/>
      <c r="B145" s="246"/>
      <c r="C145" s="247"/>
      <c r="D145" s="241" t="s">
        <v>194</v>
      </c>
      <c r="E145" s="248" t="s">
        <v>1</v>
      </c>
      <c r="F145" s="249" t="s">
        <v>2036</v>
      </c>
      <c r="G145" s="247"/>
      <c r="H145" s="250">
        <v>35.939999999999998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194</v>
      </c>
      <c r="AU145" s="256" t="s">
        <v>88</v>
      </c>
      <c r="AV145" s="13" t="s">
        <v>88</v>
      </c>
      <c r="AW145" s="13" t="s">
        <v>35</v>
      </c>
      <c r="AX145" s="13" t="s">
        <v>79</v>
      </c>
      <c r="AY145" s="256" t="s">
        <v>185</v>
      </c>
    </row>
    <row r="146" s="14" customFormat="1">
      <c r="A146" s="14"/>
      <c r="B146" s="268"/>
      <c r="C146" s="269"/>
      <c r="D146" s="241" t="s">
        <v>194</v>
      </c>
      <c r="E146" s="270" t="s">
        <v>1</v>
      </c>
      <c r="F146" s="271" t="s">
        <v>218</v>
      </c>
      <c r="G146" s="269"/>
      <c r="H146" s="272">
        <v>35.939999999999998</v>
      </c>
      <c r="I146" s="273"/>
      <c r="J146" s="269"/>
      <c r="K146" s="269"/>
      <c r="L146" s="274"/>
      <c r="M146" s="275"/>
      <c r="N146" s="276"/>
      <c r="O146" s="276"/>
      <c r="P146" s="276"/>
      <c r="Q146" s="276"/>
      <c r="R146" s="276"/>
      <c r="S146" s="276"/>
      <c r="T146" s="27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8" t="s">
        <v>194</v>
      </c>
      <c r="AU146" s="278" t="s">
        <v>88</v>
      </c>
      <c r="AV146" s="14" t="s">
        <v>191</v>
      </c>
      <c r="AW146" s="14" t="s">
        <v>35</v>
      </c>
      <c r="AX146" s="14" t="s">
        <v>86</v>
      </c>
      <c r="AY146" s="278" t="s">
        <v>185</v>
      </c>
    </row>
    <row r="147" s="2" customFormat="1" ht="24.15" customHeight="1">
      <c r="A147" s="38"/>
      <c r="B147" s="39"/>
      <c r="C147" s="227" t="s">
        <v>191</v>
      </c>
      <c r="D147" s="227" t="s">
        <v>187</v>
      </c>
      <c r="E147" s="228" t="s">
        <v>2037</v>
      </c>
      <c r="F147" s="229" t="s">
        <v>2038</v>
      </c>
      <c r="G147" s="230" t="s">
        <v>279</v>
      </c>
      <c r="H147" s="231">
        <v>35.939999999999998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44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191</v>
      </c>
      <c r="AT147" s="239" t="s">
        <v>187</v>
      </c>
      <c r="AU147" s="239" t="s">
        <v>88</v>
      </c>
      <c r="AY147" s="17" t="s">
        <v>185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191</v>
      </c>
      <c r="BM147" s="239" t="s">
        <v>2039</v>
      </c>
    </row>
    <row r="148" s="2" customFormat="1">
      <c r="A148" s="38"/>
      <c r="B148" s="39"/>
      <c r="C148" s="40"/>
      <c r="D148" s="241" t="s">
        <v>193</v>
      </c>
      <c r="E148" s="40"/>
      <c r="F148" s="242" t="s">
        <v>2038</v>
      </c>
      <c r="G148" s="40"/>
      <c r="H148" s="40"/>
      <c r="I148" s="243"/>
      <c r="J148" s="40"/>
      <c r="K148" s="40"/>
      <c r="L148" s="44"/>
      <c r="M148" s="244"/>
      <c r="N148" s="24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193</v>
      </c>
      <c r="AU148" s="17" t="s">
        <v>88</v>
      </c>
    </row>
    <row r="149" s="2" customFormat="1" ht="37.8" customHeight="1">
      <c r="A149" s="38"/>
      <c r="B149" s="39"/>
      <c r="C149" s="227" t="s">
        <v>210</v>
      </c>
      <c r="D149" s="227" t="s">
        <v>187</v>
      </c>
      <c r="E149" s="228" t="s">
        <v>2040</v>
      </c>
      <c r="F149" s="229" t="s">
        <v>2041</v>
      </c>
      <c r="G149" s="230" t="s">
        <v>190</v>
      </c>
      <c r="H149" s="231">
        <v>28.988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44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191</v>
      </c>
      <c r="AT149" s="239" t="s">
        <v>187</v>
      </c>
      <c r="AU149" s="239" t="s">
        <v>88</v>
      </c>
      <c r="AY149" s="17" t="s">
        <v>185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86</v>
      </c>
      <c r="BK149" s="240">
        <f>ROUND(I149*H149,2)</f>
        <v>0</v>
      </c>
      <c r="BL149" s="17" t="s">
        <v>191</v>
      </c>
      <c r="BM149" s="239" t="s">
        <v>2042</v>
      </c>
    </row>
    <row r="150" s="2" customFormat="1">
      <c r="A150" s="38"/>
      <c r="B150" s="39"/>
      <c r="C150" s="40"/>
      <c r="D150" s="241" t="s">
        <v>193</v>
      </c>
      <c r="E150" s="40"/>
      <c r="F150" s="242" t="s">
        <v>2041</v>
      </c>
      <c r="G150" s="40"/>
      <c r="H150" s="40"/>
      <c r="I150" s="243"/>
      <c r="J150" s="40"/>
      <c r="K150" s="40"/>
      <c r="L150" s="44"/>
      <c r="M150" s="244"/>
      <c r="N150" s="24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193</v>
      </c>
      <c r="AU150" s="17" t="s">
        <v>88</v>
      </c>
    </row>
    <row r="151" s="13" customFormat="1">
      <c r="A151" s="13"/>
      <c r="B151" s="246"/>
      <c r="C151" s="247"/>
      <c r="D151" s="241" t="s">
        <v>194</v>
      </c>
      <c r="E151" s="248" t="s">
        <v>1</v>
      </c>
      <c r="F151" s="249" t="s">
        <v>2028</v>
      </c>
      <c r="G151" s="247"/>
      <c r="H151" s="250">
        <v>9.4299999999999997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194</v>
      </c>
      <c r="AU151" s="256" t="s">
        <v>88</v>
      </c>
      <c r="AV151" s="13" t="s">
        <v>88</v>
      </c>
      <c r="AW151" s="13" t="s">
        <v>35</v>
      </c>
      <c r="AX151" s="13" t="s">
        <v>79</v>
      </c>
      <c r="AY151" s="256" t="s">
        <v>185</v>
      </c>
    </row>
    <row r="152" s="13" customFormat="1">
      <c r="A152" s="13"/>
      <c r="B152" s="246"/>
      <c r="C152" s="247"/>
      <c r="D152" s="241" t="s">
        <v>194</v>
      </c>
      <c r="E152" s="248" t="s">
        <v>1</v>
      </c>
      <c r="F152" s="249" t="s">
        <v>2043</v>
      </c>
      <c r="G152" s="247"/>
      <c r="H152" s="250">
        <v>16.722999999999999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194</v>
      </c>
      <c r="AU152" s="256" t="s">
        <v>88</v>
      </c>
      <c r="AV152" s="13" t="s">
        <v>88</v>
      </c>
      <c r="AW152" s="13" t="s">
        <v>35</v>
      </c>
      <c r="AX152" s="13" t="s">
        <v>79</v>
      </c>
      <c r="AY152" s="256" t="s">
        <v>185</v>
      </c>
    </row>
    <row r="153" s="13" customFormat="1">
      <c r="A153" s="13"/>
      <c r="B153" s="246"/>
      <c r="C153" s="247"/>
      <c r="D153" s="241" t="s">
        <v>194</v>
      </c>
      <c r="E153" s="248" t="s">
        <v>1</v>
      </c>
      <c r="F153" s="249" t="s">
        <v>2044</v>
      </c>
      <c r="G153" s="247"/>
      <c r="H153" s="250">
        <v>2.835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194</v>
      </c>
      <c r="AU153" s="256" t="s">
        <v>88</v>
      </c>
      <c r="AV153" s="13" t="s">
        <v>88</v>
      </c>
      <c r="AW153" s="13" t="s">
        <v>35</v>
      </c>
      <c r="AX153" s="13" t="s">
        <v>79</v>
      </c>
      <c r="AY153" s="256" t="s">
        <v>185</v>
      </c>
    </row>
    <row r="154" s="14" customFormat="1">
      <c r="A154" s="14"/>
      <c r="B154" s="268"/>
      <c r="C154" s="269"/>
      <c r="D154" s="241" t="s">
        <v>194</v>
      </c>
      <c r="E154" s="270" t="s">
        <v>1</v>
      </c>
      <c r="F154" s="271" t="s">
        <v>218</v>
      </c>
      <c r="G154" s="269"/>
      <c r="H154" s="272">
        <v>28.988</v>
      </c>
      <c r="I154" s="273"/>
      <c r="J154" s="269"/>
      <c r="K154" s="269"/>
      <c r="L154" s="274"/>
      <c r="M154" s="275"/>
      <c r="N154" s="276"/>
      <c r="O154" s="276"/>
      <c r="P154" s="276"/>
      <c r="Q154" s="276"/>
      <c r="R154" s="276"/>
      <c r="S154" s="276"/>
      <c r="T154" s="27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8" t="s">
        <v>194</v>
      </c>
      <c r="AU154" s="278" t="s">
        <v>88</v>
      </c>
      <c r="AV154" s="14" t="s">
        <v>191</v>
      </c>
      <c r="AW154" s="14" t="s">
        <v>35</v>
      </c>
      <c r="AX154" s="14" t="s">
        <v>86</v>
      </c>
      <c r="AY154" s="278" t="s">
        <v>185</v>
      </c>
    </row>
    <row r="155" s="2" customFormat="1" ht="33" customHeight="1">
      <c r="A155" s="38"/>
      <c r="B155" s="39"/>
      <c r="C155" s="227" t="s">
        <v>219</v>
      </c>
      <c r="D155" s="227" t="s">
        <v>187</v>
      </c>
      <c r="E155" s="228" t="s">
        <v>2045</v>
      </c>
      <c r="F155" s="229" t="s">
        <v>2046</v>
      </c>
      <c r="G155" s="230" t="s">
        <v>198</v>
      </c>
      <c r="H155" s="231">
        <v>52.177999999999997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44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191</v>
      </c>
      <c r="AT155" s="239" t="s">
        <v>187</v>
      </c>
      <c r="AU155" s="239" t="s">
        <v>88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191</v>
      </c>
      <c r="BM155" s="239" t="s">
        <v>2047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2046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88</v>
      </c>
    </row>
    <row r="157" s="13" customFormat="1">
      <c r="A157" s="13"/>
      <c r="B157" s="246"/>
      <c r="C157" s="247"/>
      <c r="D157" s="241" t="s">
        <v>194</v>
      </c>
      <c r="E157" s="248" t="s">
        <v>1</v>
      </c>
      <c r="F157" s="249" t="s">
        <v>2048</v>
      </c>
      <c r="G157" s="247"/>
      <c r="H157" s="250">
        <v>52.177999999999997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194</v>
      </c>
      <c r="AU157" s="256" t="s">
        <v>88</v>
      </c>
      <c r="AV157" s="13" t="s">
        <v>88</v>
      </c>
      <c r="AW157" s="13" t="s">
        <v>35</v>
      </c>
      <c r="AX157" s="13" t="s">
        <v>86</v>
      </c>
      <c r="AY157" s="256" t="s">
        <v>185</v>
      </c>
    </row>
    <row r="158" s="2" customFormat="1" ht="24.15" customHeight="1">
      <c r="A158" s="38"/>
      <c r="B158" s="39"/>
      <c r="C158" s="227" t="s">
        <v>224</v>
      </c>
      <c r="D158" s="227" t="s">
        <v>187</v>
      </c>
      <c r="E158" s="228" t="s">
        <v>976</v>
      </c>
      <c r="F158" s="229" t="s">
        <v>2049</v>
      </c>
      <c r="G158" s="230" t="s">
        <v>190</v>
      </c>
      <c r="H158" s="231">
        <v>7.3970000000000002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44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191</v>
      </c>
      <c r="AT158" s="239" t="s">
        <v>187</v>
      </c>
      <c r="AU158" s="239" t="s">
        <v>88</v>
      </c>
      <c r="AY158" s="17" t="s">
        <v>185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86</v>
      </c>
      <c r="BK158" s="240">
        <f>ROUND(I158*H158,2)</f>
        <v>0</v>
      </c>
      <c r="BL158" s="17" t="s">
        <v>191</v>
      </c>
      <c r="BM158" s="239" t="s">
        <v>2050</v>
      </c>
    </row>
    <row r="159" s="2" customFormat="1">
      <c r="A159" s="38"/>
      <c r="B159" s="39"/>
      <c r="C159" s="40"/>
      <c r="D159" s="241" t="s">
        <v>193</v>
      </c>
      <c r="E159" s="40"/>
      <c r="F159" s="242" t="s">
        <v>2049</v>
      </c>
      <c r="G159" s="40"/>
      <c r="H159" s="40"/>
      <c r="I159" s="243"/>
      <c r="J159" s="40"/>
      <c r="K159" s="40"/>
      <c r="L159" s="44"/>
      <c r="M159" s="244"/>
      <c r="N159" s="24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193</v>
      </c>
      <c r="AU159" s="17" t="s">
        <v>88</v>
      </c>
    </row>
    <row r="160" s="13" customFormat="1">
      <c r="A160" s="13"/>
      <c r="B160" s="246"/>
      <c r="C160" s="247"/>
      <c r="D160" s="241" t="s">
        <v>194</v>
      </c>
      <c r="E160" s="248" t="s">
        <v>1</v>
      </c>
      <c r="F160" s="249" t="s">
        <v>2032</v>
      </c>
      <c r="G160" s="247"/>
      <c r="H160" s="250">
        <v>26.954999999999998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194</v>
      </c>
      <c r="AU160" s="256" t="s">
        <v>88</v>
      </c>
      <c r="AV160" s="13" t="s">
        <v>88</v>
      </c>
      <c r="AW160" s="13" t="s">
        <v>35</v>
      </c>
      <c r="AX160" s="13" t="s">
        <v>79</v>
      </c>
      <c r="AY160" s="256" t="s">
        <v>185</v>
      </c>
    </row>
    <row r="161" s="13" customFormat="1">
      <c r="A161" s="13"/>
      <c r="B161" s="246"/>
      <c r="C161" s="247"/>
      <c r="D161" s="241" t="s">
        <v>194</v>
      </c>
      <c r="E161" s="248" t="s">
        <v>1</v>
      </c>
      <c r="F161" s="249" t="s">
        <v>2051</v>
      </c>
      <c r="G161" s="247"/>
      <c r="H161" s="250">
        <v>-16.722999999999999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194</v>
      </c>
      <c r="AU161" s="256" t="s">
        <v>88</v>
      </c>
      <c r="AV161" s="13" t="s">
        <v>88</v>
      </c>
      <c r="AW161" s="13" t="s">
        <v>35</v>
      </c>
      <c r="AX161" s="13" t="s">
        <v>79</v>
      </c>
      <c r="AY161" s="256" t="s">
        <v>185</v>
      </c>
    </row>
    <row r="162" s="13" customFormat="1">
      <c r="A162" s="13"/>
      <c r="B162" s="246"/>
      <c r="C162" s="247"/>
      <c r="D162" s="241" t="s">
        <v>194</v>
      </c>
      <c r="E162" s="248" t="s">
        <v>1</v>
      </c>
      <c r="F162" s="249" t="s">
        <v>2052</v>
      </c>
      <c r="G162" s="247"/>
      <c r="H162" s="250">
        <v>-2.835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194</v>
      </c>
      <c r="AU162" s="256" t="s">
        <v>88</v>
      </c>
      <c r="AV162" s="13" t="s">
        <v>88</v>
      </c>
      <c r="AW162" s="13" t="s">
        <v>35</v>
      </c>
      <c r="AX162" s="13" t="s">
        <v>79</v>
      </c>
      <c r="AY162" s="256" t="s">
        <v>185</v>
      </c>
    </row>
    <row r="163" s="14" customFormat="1">
      <c r="A163" s="14"/>
      <c r="B163" s="268"/>
      <c r="C163" s="269"/>
      <c r="D163" s="241" t="s">
        <v>194</v>
      </c>
      <c r="E163" s="270" t="s">
        <v>1</v>
      </c>
      <c r="F163" s="271" t="s">
        <v>218</v>
      </c>
      <c r="G163" s="269"/>
      <c r="H163" s="272">
        <v>7.3969999999999994</v>
      </c>
      <c r="I163" s="273"/>
      <c r="J163" s="269"/>
      <c r="K163" s="269"/>
      <c r="L163" s="274"/>
      <c r="M163" s="275"/>
      <c r="N163" s="276"/>
      <c r="O163" s="276"/>
      <c r="P163" s="276"/>
      <c r="Q163" s="276"/>
      <c r="R163" s="276"/>
      <c r="S163" s="276"/>
      <c r="T163" s="27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8" t="s">
        <v>194</v>
      </c>
      <c r="AU163" s="278" t="s">
        <v>88</v>
      </c>
      <c r="AV163" s="14" t="s">
        <v>191</v>
      </c>
      <c r="AW163" s="14" t="s">
        <v>35</v>
      </c>
      <c r="AX163" s="14" t="s">
        <v>86</v>
      </c>
      <c r="AY163" s="278" t="s">
        <v>185</v>
      </c>
    </row>
    <row r="164" s="12" customFormat="1" ht="22.8" customHeight="1">
      <c r="A164" s="12"/>
      <c r="B164" s="211"/>
      <c r="C164" s="212"/>
      <c r="D164" s="213" t="s">
        <v>78</v>
      </c>
      <c r="E164" s="225" t="s">
        <v>88</v>
      </c>
      <c r="F164" s="225" t="s">
        <v>1238</v>
      </c>
      <c r="G164" s="212"/>
      <c r="H164" s="212"/>
      <c r="I164" s="215"/>
      <c r="J164" s="226">
        <f>BK164</f>
        <v>0</v>
      </c>
      <c r="K164" s="212"/>
      <c r="L164" s="217"/>
      <c r="M164" s="218"/>
      <c r="N164" s="219"/>
      <c r="O164" s="219"/>
      <c r="P164" s="220">
        <f>SUM(P165:P197)</f>
        <v>0</v>
      </c>
      <c r="Q164" s="219"/>
      <c r="R164" s="220">
        <f>SUM(R165:R197)</f>
        <v>0</v>
      </c>
      <c r="S164" s="219"/>
      <c r="T164" s="221">
        <f>SUM(T165:T197)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2" t="s">
        <v>86</v>
      </c>
      <c r="AT164" s="223" t="s">
        <v>78</v>
      </c>
      <c r="AU164" s="223" t="s">
        <v>86</v>
      </c>
      <c r="AY164" s="222" t="s">
        <v>185</v>
      </c>
      <c r="BK164" s="224">
        <f>SUM(BK165:BK197)</f>
        <v>0</v>
      </c>
    </row>
    <row r="165" s="2" customFormat="1" ht="24.15" customHeight="1">
      <c r="A165" s="38"/>
      <c r="B165" s="39"/>
      <c r="C165" s="227" t="s">
        <v>214</v>
      </c>
      <c r="D165" s="227" t="s">
        <v>187</v>
      </c>
      <c r="E165" s="228" t="s">
        <v>2053</v>
      </c>
      <c r="F165" s="229" t="s">
        <v>2054</v>
      </c>
      <c r="G165" s="230" t="s">
        <v>279</v>
      </c>
      <c r="H165" s="231">
        <v>26.399999999999999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44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191</v>
      </c>
      <c r="AT165" s="239" t="s">
        <v>187</v>
      </c>
      <c r="AU165" s="239" t="s">
        <v>88</v>
      </c>
      <c r="AY165" s="17" t="s">
        <v>185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86</v>
      </c>
      <c r="BK165" s="240">
        <f>ROUND(I165*H165,2)</f>
        <v>0</v>
      </c>
      <c r="BL165" s="17" t="s">
        <v>191</v>
      </c>
      <c r="BM165" s="239" t="s">
        <v>2055</v>
      </c>
    </row>
    <row r="166" s="2" customFormat="1">
      <c r="A166" s="38"/>
      <c r="B166" s="39"/>
      <c r="C166" s="40"/>
      <c r="D166" s="241" t="s">
        <v>193</v>
      </c>
      <c r="E166" s="40"/>
      <c r="F166" s="242" t="s">
        <v>2054</v>
      </c>
      <c r="G166" s="40"/>
      <c r="H166" s="40"/>
      <c r="I166" s="243"/>
      <c r="J166" s="40"/>
      <c r="K166" s="40"/>
      <c r="L166" s="44"/>
      <c r="M166" s="244"/>
      <c r="N166" s="24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193</v>
      </c>
      <c r="AU166" s="17" t="s">
        <v>88</v>
      </c>
    </row>
    <row r="167" s="13" customFormat="1">
      <c r="A167" s="13"/>
      <c r="B167" s="246"/>
      <c r="C167" s="247"/>
      <c r="D167" s="241" t="s">
        <v>194</v>
      </c>
      <c r="E167" s="248" t="s">
        <v>1</v>
      </c>
      <c r="F167" s="249" t="s">
        <v>2056</v>
      </c>
      <c r="G167" s="247"/>
      <c r="H167" s="250">
        <v>26.399999999999999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194</v>
      </c>
      <c r="AU167" s="256" t="s">
        <v>88</v>
      </c>
      <c r="AV167" s="13" t="s">
        <v>88</v>
      </c>
      <c r="AW167" s="13" t="s">
        <v>35</v>
      </c>
      <c r="AX167" s="13" t="s">
        <v>79</v>
      </c>
      <c r="AY167" s="256" t="s">
        <v>185</v>
      </c>
    </row>
    <row r="168" s="14" customFormat="1">
      <c r="A168" s="14"/>
      <c r="B168" s="268"/>
      <c r="C168" s="269"/>
      <c r="D168" s="241" t="s">
        <v>194</v>
      </c>
      <c r="E168" s="270" t="s">
        <v>1</v>
      </c>
      <c r="F168" s="271" t="s">
        <v>218</v>
      </c>
      <c r="G168" s="269"/>
      <c r="H168" s="272">
        <v>26.399999999999999</v>
      </c>
      <c r="I168" s="273"/>
      <c r="J168" s="269"/>
      <c r="K168" s="269"/>
      <c r="L168" s="274"/>
      <c r="M168" s="275"/>
      <c r="N168" s="276"/>
      <c r="O168" s="276"/>
      <c r="P168" s="276"/>
      <c r="Q168" s="276"/>
      <c r="R168" s="276"/>
      <c r="S168" s="276"/>
      <c r="T168" s="27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8" t="s">
        <v>194</v>
      </c>
      <c r="AU168" s="278" t="s">
        <v>88</v>
      </c>
      <c r="AV168" s="14" t="s">
        <v>191</v>
      </c>
      <c r="AW168" s="14" t="s">
        <v>35</v>
      </c>
      <c r="AX168" s="14" t="s">
        <v>86</v>
      </c>
      <c r="AY168" s="278" t="s">
        <v>185</v>
      </c>
    </row>
    <row r="169" s="2" customFormat="1" ht="24.15" customHeight="1">
      <c r="A169" s="38"/>
      <c r="B169" s="39"/>
      <c r="C169" s="257" t="s">
        <v>233</v>
      </c>
      <c r="D169" s="257" t="s">
        <v>211</v>
      </c>
      <c r="E169" s="258" t="s">
        <v>2057</v>
      </c>
      <c r="F169" s="259" t="s">
        <v>2058</v>
      </c>
      <c r="G169" s="260" t="s">
        <v>279</v>
      </c>
      <c r="H169" s="261">
        <v>31.271000000000001</v>
      </c>
      <c r="I169" s="262"/>
      <c r="J169" s="263">
        <f>ROUND(I169*H169,2)</f>
        <v>0</v>
      </c>
      <c r="K169" s="264"/>
      <c r="L169" s="265"/>
      <c r="M169" s="266" t="s">
        <v>1</v>
      </c>
      <c r="N169" s="267" t="s">
        <v>44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214</v>
      </c>
      <c r="AT169" s="239" t="s">
        <v>211</v>
      </c>
      <c r="AU169" s="239" t="s">
        <v>88</v>
      </c>
      <c r="AY169" s="17" t="s">
        <v>185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86</v>
      </c>
      <c r="BK169" s="240">
        <f>ROUND(I169*H169,2)</f>
        <v>0</v>
      </c>
      <c r="BL169" s="17" t="s">
        <v>191</v>
      </c>
      <c r="BM169" s="239" t="s">
        <v>2059</v>
      </c>
    </row>
    <row r="170" s="2" customFormat="1">
      <c r="A170" s="38"/>
      <c r="B170" s="39"/>
      <c r="C170" s="40"/>
      <c r="D170" s="241" t="s">
        <v>193</v>
      </c>
      <c r="E170" s="40"/>
      <c r="F170" s="242" t="s">
        <v>2058</v>
      </c>
      <c r="G170" s="40"/>
      <c r="H170" s="40"/>
      <c r="I170" s="243"/>
      <c r="J170" s="40"/>
      <c r="K170" s="40"/>
      <c r="L170" s="44"/>
      <c r="M170" s="244"/>
      <c r="N170" s="24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193</v>
      </c>
      <c r="AU170" s="17" t="s">
        <v>88</v>
      </c>
    </row>
    <row r="171" s="13" customFormat="1">
      <c r="A171" s="13"/>
      <c r="B171" s="246"/>
      <c r="C171" s="247"/>
      <c r="D171" s="241" t="s">
        <v>194</v>
      </c>
      <c r="E171" s="248" t="s">
        <v>1</v>
      </c>
      <c r="F171" s="249" t="s">
        <v>2060</v>
      </c>
      <c r="G171" s="247"/>
      <c r="H171" s="250">
        <v>31.271000000000001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6" t="s">
        <v>194</v>
      </c>
      <c r="AU171" s="256" t="s">
        <v>88</v>
      </c>
      <c r="AV171" s="13" t="s">
        <v>88</v>
      </c>
      <c r="AW171" s="13" t="s">
        <v>35</v>
      </c>
      <c r="AX171" s="13" t="s">
        <v>86</v>
      </c>
      <c r="AY171" s="256" t="s">
        <v>185</v>
      </c>
    </row>
    <row r="172" s="2" customFormat="1" ht="24.15" customHeight="1">
      <c r="A172" s="38"/>
      <c r="B172" s="39"/>
      <c r="C172" s="227" t="s">
        <v>238</v>
      </c>
      <c r="D172" s="227" t="s">
        <v>187</v>
      </c>
      <c r="E172" s="228" t="s">
        <v>2061</v>
      </c>
      <c r="F172" s="229" t="s">
        <v>2062</v>
      </c>
      <c r="G172" s="230" t="s">
        <v>190</v>
      </c>
      <c r="H172" s="231">
        <v>3.1440000000000001</v>
      </c>
      <c r="I172" s="232"/>
      <c r="J172" s="233">
        <f>ROUND(I172*H172,2)</f>
        <v>0</v>
      </c>
      <c r="K172" s="234"/>
      <c r="L172" s="44"/>
      <c r="M172" s="235" t="s">
        <v>1</v>
      </c>
      <c r="N172" s="236" t="s">
        <v>44</v>
      </c>
      <c r="O172" s="91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9" t="s">
        <v>191</v>
      </c>
      <c r="AT172" s="239" t="s">
        <v>187</v>
      </c>
      <c r="AU172" s="239" t="s">
        <v>88</v>
      </c>
      <c r="AY172" s="17" t="s">
        <v>185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7" t="s">
        <v>86</v>
      </c>
      <c r="BK172" s="240">
        <f>ROUND(I172*H172,2)</f>
        <v>0</v>
      </c>
      <c r="BL172" s="17" t="s">
        <v>191</v>
      </c>
      <c r="BM172" s="239" t="s">
        <v>2063</v>
      </c>
    </row>
    <row r="173" s="2" customFormat="1">
      <c r="A173" s="38"/>
      <c r="B173" s="39"/>
      <c r="C173" s="40"/>
      <c r="D173" s="241" t="s">
        <v>193</v>
      </c>
      <c r="E173" s="40"/>
      <c r="F173" s="242" t="s">
        <v>2062</v>
      </c>
      <c r="G173" s="40"/>
      <c r="H173" s="40"/>
      <c r="I173" s="243"/>
      <c r="J173" s="40"/>
      <c r="K173" s="40"/>
      <c r="L173" s="44"/>
      <c r="M173" s="244"/>
      <c r="N173" s="24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193</v>
      </c>
      <c r="AU173" s="17" t="s">
        <v>88</v>
      </c>
    </row>
    <row r="174" s="13" customFormat="1">
      <c r="A174" s="13"/>
      <c r="B174" s="246"/>
      <c r="C174" s="247"/>
      <c r="D174" s="241" t="s">
        <v>194</v>
      </c>
      <c r="E174" s="248" t="s">
        <v>1</v>
      </c>
      <c r="F174" s="249" t="s">
        <v>2064</v>
      </c>
      <c r="G174" s="247"/>
      <c r="H174" s="250">
        <v>3.1440000000000001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194</v>
      </c>
      <c r="AU174" s="256" t="s">
        <v>88</v>
      </c>
      <c r="AV174" s="13" t="s">
        <v>88</v>
      </c>
      <c r="AW174" s="13" t="s">
        <v>35</v>
      </c>
      <c r="AX174" s="13" t="s">
        <v>79</v>
      </c>
      <c r="AY174" s="256" t="s">
        <v>185</v>
      </c>
    </row>
    <row r="175" s="14" customFormat="1">
      <c r="A175" s="14"/>
      <c r="B175" s="268"/>
      <c r="C175" s="269"/>
      <c r="D175" s="241" t="s">
        <v>194</v>
      </c>
      <c r="E175" s="270" t="s">
        <v>1</v>
      </c>
      <c r="F175" s="271" t="s">
        <v>218</v>
      </c>
      <c r="G175" s="269"/>
      <c r="H175" s="272">
        <v>3.1440000000000001</v>
      </c>
      <c r="I175" s="273"/>
      <c r="J175" s="269"/>
      <c r="K175" s="269"/>
      <c r="L175" s="274"/>
      <c r="M175" s="275"/>
      <c r="N175" s="276"/>
      <c r="O175" s="276"/>
      <c r="P175" s="276"/>
      <c r="Q175" s="276"/>
      <c r="R175" s="276"/>
      <c r="S175" s="276"/>
      <c r="T175" s="27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8" t="s">
        <v>194</v>
      </c>
      <c r="AU175" s="278" t="s">
        <v>88</v>
      </c>
      <c r="AV175" s="14" t="s">
        <v>191</v>
      </c>
      <c r="AW175" s="14" t="s">
        <v>35</v>
      </c>
      <c r="AX175" s="14" t="s">
        <v>86</v>
      </c>
      <c r="AY175" s="278" t="s">
        <v>185</v>
      </c>
    </row>
    <row r="176" s="2" customFormat="1" ht="24.15" customHeight="1">
      <c r="A176" s="38"/>
      <c r="B176" s="39"/>
      <c r="C176" s="227" t="s">
        <v>243</v>
      </c>
      <c r="D176" s="227" t="s">
        <v>187</v>
      </c>
      <c r="E176" s="228" t="s">
        <v>2065</v>
      </c>
      <c r="F176" s="229" t="s">
        <v>2066</v>
      </c>
      <c r="G176" s="230" t="s">
        <v>190</v>
      </c>
      <c r="H176" s="231">
        <v>1.76</v>
      </c>
      <c r="I176" s="232"/>
      <c r="J176" s="233">
        <f>ROUND(I176*H176,2)</f>
        <v>0</v>
      </c>
      <c r="K176" s="234"/>
      <c r="L176" s="44"/>
      <c r="M176" s="235" t="s">
        <v>1</v>
      </c>
      <c r="N176" s="236" t="s">
        <v>44</v>
      </c>
      <c r="O176" s="91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191</v>
      </c>
      <c r="AT176" s="239" t="s">
        <v>187</v>
      </c>
      <c r="AU176" s="239" t="s">
        <v>88</v>
      </c>
      <c r="AY176" s="17" t="s">
        <v>185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86</v>
      </c>
      <c r="BK176" s="240">
        <f>ROUND(I176*H176,2)</f>
        <v>0</v>
      </c>
      <c r="BL176" s="17" t="s">
        <v>191</v>
      </c>
      <c r="BM176" s="239" t="s">
        <v>2067</v>
      </c>
    </row>
    <row r="177" s="2" customFormat="1">
      <c r="A177" s="38"/>
      <c r="B177" s="39"/>
      <c r="C177" s="40"/>
      <c r="D177" s="241" t="s">
        <v>193</v>
      </c>
      <c r="E177" s="40"/>
      <c r="F177" s="242" t="s">
        <v>2066</v>
      </c>
      <c r="G177" s="40"/>
      <c r="H177" s="40"/>
      <c r="I177" s="243"/>
      <c r="J177" s="40"/>
      <c r="K177" s="40"/>
      <c r="L177" s="44"/>
      <c r="M177" s="244"/>
      <c r="N177" s="24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193</v>
      </c>
      <c r="AU177" s="17" t="s">
        <v>88</v>
      </c>
    </row>
    <row r="178" s="13" customFormat="1">
      <c r="A178" s="13"/>
      <c r="B178" s="246"/>
      <c r="C178" s="247"/>
      <c r="D178" s="241" t="s">
        <v>194</v>
      </c>
      <c r="E178" s="248" t="s">
        <v>1</v>
      </c>
      <c r="F178" s="249" t="s">
        <v>2068</v>
      </c>
      <c r="G178" s="247"/>
      <c r="H178" s="250">
        <v>1.76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6" t="s">
        <v>194</v>
      </c>
      <c r="AU178" s="256" t="s">
        <v>88</v>
      </c>
      <c r="AV178" s="13" t="s">
        <v>88</v>
      </c>
      <c r="AW178" s="13" t="s">
        <v>35</v>
      </c>
      <c r="AX178" s="13" t="s">
        <v>79</v>
      </c>
      <c r="AY178" s="256" t="s">
        <v>185</v>
      </c>
    </row>
    <row r="179" s="14" customFormat="1">
      <c r="A179" s="14"/>
      <c r="B179" s="268"/>
      <c r="C179" s="269"/>
      <c r="D179" s="241" t="s">
        <v>194</v>
      </c>
      <c r="E179" s="270" t="s">
        <v>1</v>
      </c>
      <c r="F179" s="271" t="s">
        <v>218</v>
      </c>
      <c r="G179" s="269"/>
      <c r="H179" s="272">
        <v>1.76</v>
      </c>
      <c r="I179" s="273"/>
      <c r="J179" s="269"/>
      <c r="K179" s="269"/>
      <c r="L179" s="274"/>
      <c r="M179" s="275"/>
      <c r="N179" s="276"/>
      <c r="O179" s="276"/>
      <c r="P179" s="276"/>
      <c r="Q179" s="276"/>
      <c r="R179" s="276"/>
      <c r="S179" s="276"/>
      <c r="T179" s="27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8" t="s">
        <v>194</v>
      </c>
      <c r="AU179" s="278" t="s">
        <v>88</v>
      </c>
      <c r="AV179" s="14" t="s">
        <v>191</v>
      </c>
      <c r="AW179" s="14" t="s">
        <v>35</v>
      </c>
      <c r="AX179" s="14" t="s">
        <v>86</v>
      </c>
      <c r="AY179" s="278" t="s">
        <v>185</v>
      </c>
    </row>
    <row r="180" s="2" customFormat="1" ht="16.5" customHeight="1">
      <c r="A180" s="38"/>
      <c r="B180" s="39"/>
      <c r="C180" s="227" t="s">
        <v>8</v>
      </c>
      <c r="D180" s="227" t="s">
        <v>187</v>
      </c>
      <c r="E180" s="228" t="s">
        <v>2069</v>
      </c>
      <c r="F180" s="229" t="s">
        <v>2070</v>
      </c>
      <c r="G180" s="230" t="s">
        <v>190</v>
      </c>
      <c r="H180" s="231">
        <v>0.70399999999999996</v>
      </c>
      <c r="I180" s="232"/>
      <c r="J180" s="233">
        <f>ROUND(I180*H180,2)</f>
        <v>0</v>
      </c>
      <c r="K180" s="234"/>
      <c r="L180" s="44"/>
      <c r="M180" s="235" t="s">
        <v>1</v>
      </c>
      <c r="N180" s="236" t="s">
        <v>44</v>
      </c>
      <c r="O180" s="91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191</v>
      </c>
      <c r="AT180" s="239" t="s">
        <v>187</v>
      </c>
      <c r="AU180" s="239" t="s">
        <v>88</v>
      </c>
      <c r="AY180" s="17" t="s">
        <v>185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7" t="s">
        <v>86</v>
      </c>
      <c r="BK180" s="240">
        <f>ROUND(I180*H180,2)</f>
        <v>0</v>
      </c>
      <c r="BL180" s="17" t="s">
        <v>191</v>
      </c>
      <c r="BM180" s="239" t="s">
        <v>2071</v>
      </c>
    </row>
    <row r="181" s="2" customFormat="1">
      <c r="A181" s="38"/>
      <c r="B181" s="39"/>
      <c r="C181" s="40"/>
      <c r="D181" s="241" t="s">
        <v>193</v>
      </c>
      <c r="E181" s="40"/>
      <c r="F181" s="242" t="s">
        <v>2070</v>
      </c>
      <c r="G181" s="40"/>
      <c r="H181" s="40"/>
      <c r="I181" s="243"/>
      <c r="J181" s="40"/>
      <c r="K181" s="40"/>
      <c r="L181" s="44"/>
      <c r="M181" s="244"/>
      <c r="N181" s="24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193</v>
      </c>
      <c r="AU181" s="17" t="s">
        <v>88</v>
      </c>
    </row>
    <row r="182" s="13" customFormat="1">
      <c r="A182" s="13"/>
      <c r="B182" s="246"/>
      <c r="C182" s="247"/>
      <c r="D182" s="241" t="s">
        <v>194</v>
      </c>
      <c r="E182" s="248" t="s">
        <v>1</v>
      </c>
      <c r="F182" s="249" t="s">
        <v>2072</v>
      </c>
      <c r="G182" s="247"/>
      <c r="H182" s="250">
        <v>0.70399999999999996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6" t="s">
        <v>194</v>
      </c>
      <c r="AU182" s="256" t="s">
        <v>88</v>
      </c>
      <c r="AV182" s="13" t="s">
        <v>88</v>
      </c>
      <c r="AW182" s="13" t="s">
        <v>35</v>
      </c>
      <c r="AX182" s="13" t="s">
        <v>79</v>
      </c>
      <c r="AY182" s="256" t="s">
        <v>185</v>
      </c>
    </row>
    <row r="183" s="14" customFormat="1">
      <c r="A183" s="14"/>
      <c r="B183" s="268"/>
      <c r="C183" s="269"/>
      <c r="D183" s="241" t="s">
        <v>194</v>
      </c>
      <c r="E183" s="270" t="s">
        <v>1</v>
      </c>
      <c r="F183" s="271" t="s">
        <v>218</v>
      </c>
      <c r="G183" s="269"/>
      <c r="H183" s="272">
        <v>0.70399999999999996</v>
      </c>
      <c r="I183" s="273"/>
      <c r="J183" s="269"/>
      <c r="K183" s="269"/>
      <c r="L183" s="274"/>
      <c r="M183" s="275"/>
      <c r="N183" s="276"/>
      <c r="O183" s="276"/>
      <c r="P183" s="276"/>
      <c r="Q183" s="276"/>
      <c r="R183" s="276"/>
      <c r="S183" s="276"/>
      <c r="T183" s="27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8" t="s">
        <v>194</v>
      </c>
      <c r="AU183" s="278" t="s">
        <v>88</v>
      </c>
      <c r="AV183" s="14" t="s">
        <v>191</v>
      </c>
      <c r="AW183" s="14" t="s">
        <v>35</v>
      </c>
      <c r="AX183" s="14" t="s">
        <v>86</v>
      </c>
      <c r="AY183" s="278" t="s">
        <v>185</v>
      </c>
    </row>
    <row r="184" s="2" customFormat="1" ht="24.15" customHeight="1">
      <c r="A184" s="38"/>
      <c r="B184" s="39"/>
      <c r="C184" s="227" t="s">
        <v>251</v>
      </c>
      <c r="D184" s="227" t="s">
        <v>187</v>
      </c>
      <c r="E184" s="228" t="s">
        <v>2073</v>
      </c>
      <c r="F184" s="229" t="s">
        <v>2074</v>
      </c>
      <c r="G184" s="230" t="s">
        <v>279</v>
      </c>
      <c r="H184" s="231">
        <v>7.0300000000000002</v>
      </c>
      <c r="I184" s="232"/>
      <c r="J184" s="233">
        <f>ROUND(I184*H184,2)</f>
        <v>0</v>
      </c>
      <c r="K184" s="234"/>
      <c r="L184" s="44"/>
      <c r="M184" s="235" t="s">
        <v>1</v>
      </c>
      <c r="N184" s="236" t="s">
        <v>44</v>
      </c>
      <c r="O184" s="91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191</v>
      </c>
      <c r="AT184" s="239" t="s">
        <v>187</v>
      </c>
      <c r="AU184" s="239" t="s">
        <v>88</v>
      </c>
      <c r="AY184" s="17" t="s">
        <v>185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7" t="s">
        <v>86</v>
      </c>
      <c r="BK184" s="240">
        <f>ROUND(I184*H184,2)</f>
        <v>0</v>
      </c>
      <c r="BL184" s="17" t="s">
        <v>191</v>
      </c>
      <c r="BM184" s="239" t="s">
        <v>2075</v>
      </c>
    </row>
    <row r="185" s="2" customFormat="1">
      <c r="A185" s="38"/>
      <c r="B185" s="39"/>
      <c r="C185" s="40"/>
      <c r="D185" s="241" t="s">
        <v>193</v>
      </c>
      <c r="E185" s="40"/>
      <c r="F185" s="242" t="s">
        <v>2074</v>
      </c>
      <c r="G185" s="40"/>
      <c r="H185" s="40"/>
      <c r="I185" s="243"/>
      <c r="J185" s="40"/>
      <c r="K185" s="40"/>
      <c r="L185" s="44"/>
      <c r="M185" s="244"/>
      <c r="N185" s="24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193</v>
      </c>
      <c r="AU185" s="17" t="s">
        <v>88</v>
      </c>
    </row>
    <row r="186" s="13" customFormat="1">
      <c r="A186" s="13"/>
      <c r="B186" s="246"/>
      <c r="C186" s="247"/>
      <c r="D186" s="241" t="s">
        <v>194</v>
      </c>
      <c r="E186" s="248" t="s">
        <v>1</v>
      </c>
      <c r="F186" s="249" t="s">
        <v>2076</v>
      </c>
      <c r="G186" s="247"/>
      <c r="H186" s="250">
        <v>7.0300000000000002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194</v>
      </c>
      <c r="AU186" s="256" t="s">
        <v>88</v>
      </c>
      <c r="AV186" s="13" t="s">
        <v>88</v>
      </c>
      <c r="AW186" s="13" t="s">
        <v>35</v>
      </c>
      <c r="AX186" s="13" t="s">
        <v>79</v>
      </c>
      <c r="AY186" s="256" t="s">
        <v>185</v>
      </c>
    </row>
    <row r="187" s="14" customFormat="1">
      <c r="A187" s="14"/>
      <c r="B187" s="268"/>
      <c r="C187" s="269"/>
      <c r="D187" s="241" t="s">
        <v>194</v>
      </c>
      <c r="E187" s="270" t="s">
        <v>1</v>
      </c>
      <c r="F187" s="271" t="s">
        <v>218</v>
      </c>
      <c r="G187" s="269"/>
      <c r="H187" s="272">
        <v>7.0300000000000002</v>
      </c>
      <c r="I187" s="273"/>
      <c r="J187" s="269"/>
      <c r="K187" s="269"/>
      <c r="L187" s="274"/>
      <c r="M187" s="275"/>
      <c r="N187" s="276"/>
      <c r="O187" s="276"/>
      <c r="P187" s="276"/>
      <c r="Q187" s="276"/>
      <c r="R187" s="276"/>
      <c r="S187" s="276"/>
      <c r="T187" s="27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8" t="s">
        <v>194</v>
      </c>
      <c r="AU187" s="278" t="s">
        <v>88</v>
      </c>
      <c r="AV187" s="14" t="s">
        <v>191</v>
      </c>
      <c r="AW187" s="14" t="s">
        <v>35</v>
      </c>
      <c r="AX187" s="14" t="s">
        <v>86</v>
      </c>
      <c r="AY187" s="278" t="s">
        <v>185</v>
      </c>
    </row>
    <row r="188" s="2" customFormat="1" ht="16.5" customHeight="1">
      <c r="A188" s="38"/>
      <c r="B188" s="39"/>
      <c r="C188" s="227" t="s">
        <v>256</v>
      </c>
      <c r="D188" s="227" t="s">
        <v>187</v>
      </c>
      <c r="E188" s="228" t="s">
        <v>2077</v>
      </c>
      <c r="F188" s="229" t="s">
        <v>2078</v>
      </c>
      <c r="G188" s="230" t="s">
        <v>279</v>
      </c>
      <c r="H188" s="231">
        <v>0.99199999999999999</v>
      </c>
      <c r="I188" s="232"/>
      <c r="J188" s="233">
        <f>ROUND(I188*H188,2)</f>
        <v>0</v>
      </c>
      <c r="K188" s="234"/>
      <c r="L188" s="44"/>
      <c r="M188" s="235" t="s">
        <v>1</v>
      </c>
      <c r="N188" s="236" t="s">
        <v>44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191</v>
      </c>
      <c r="AT188" s="239" t="s">
        <v>187</v>
      </c>
      <c r="AU188" s="239" t="s">
        <v>88</v>
      </c>
      <c r="AY188" s="17" t="s">
        <v>185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86</v>
      </c>
      <c r="BK188" s="240">
        <f>ROUND(I188*H188,2)</f>
        <v>0</v>
      </c>
      <c r="BL188" s="17" t="s">
        <v>191</v>
      </c>
      <c r="BM188" s="239" t="s">
        <v>2079</v>
      </c>
    </row>
    <row r="189" s="2" customFormat="1">
      <c r="A189" s="38"/>
      <c r="B189" s="39"/>
      <c r="C189" s="40"/>
      <c r="D189" s="241" t="s">
        <v>193</v>
      </c>
      <c r="E189" s="40"/>
      <c r="F189" s="242" t="s">
        <v>2078</v>
      </c>
      <c r="G189" s="40"/>
      <c r="H189" s="40"/>
      <c r="I189" s="243"/>
      <c r="J189" s="40"/>
      <c r="K189" s="40"/>
      <c r="L189" s="44"/>
      <c r="M189" s="244"/>
      <c r="N189" s="24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193</v>
      </c>
      <c r="AU189" s="17" t="s">
        <v>88</v>
      </c>
    </row>
    <row r="190" s="13" customFormat="1">
      <c r="A190" s="13"/>
      <c r="B190" s="246"/>
      <c r="C190" s="247"/>
      <c r="D190" s="241" t="s">
        <v>194</v>
      </c>
      <c r="E190" s="248" t="s">
        <v>1</v>
      </c>
      <c r="F190" s="249" t="s">
        <v>2080</v>
      </c>
      <c r="G190" s="247"/>
      <c r="H190" s="250">
        <v>0.99199999999999999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6" t="s">
        <v>194</v>
      </c>
      <c r="AU190" s="256" t="s">
        <v>88</v>
      </c>
      <c r="AV190" s="13" t="s">
        <v>88</v>
      </c>
      <c r="AW190" s="13" t="s">
        <v>35</v>
      </c>
      <c r="AX190" s="13" t="s">
        <v>79</v>
      </c>
      <c r="AY190" s="256" t="s">
        <v>185</v>
      </c>
    </row>
    <row r="191" s="14" customFormat="1">
      <c r="A191" s="14"/>
      <c r="B191" s="268"/>
      <c r="C191" s="269"/>
      <c r="D191" s="241" t="s">
        <v>194</v>
      </c>
      <c r="E191" s="270" t="s">
        <v>1</v>
      </c>
      <c r="F191" s="271" t="s">
        <v>218</v>
      </c>
      <c r="G191" s="269"/>
      <c r="H191" s="272">
        <v>0.99199999999999999</v>
      </c>
      <c r="I191" s="273"/>
      <c r="J191" s="269"/>
      <c r="K191" s="269"/>
      <c r="L191" s="274"/>
      <c r="M191" s="275"/>
      <c r="N191" s="276"/>
      <c r="O191" s="276"/>
      <c r="P191" s="276"/>
      <c r="Q191" s="276"/>
      <c r="R191" s="276"/>
      <c r="S191" s="276"/>
      <c r="T191" s="27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8" t="s">
        <v>194</v>
      </c>
      <c r="AU191" s="278" t="s">
        <v>88</v>
      </c>
      <c r="AV191" s="14" t="s">
        <v>191</v>
      </c>
      <c r="AW191" s="14" t="s">
        <v>35</v>
      </c>
      <c r="AX191" s="14" t="s">
        <v>86</v>
      </c>
      <c r="AY191" s="278" t="s">
        <v>185</v>
      </c>
    </row>
    <row r="192" s="2" customFormat="1" ht="16.5" customHeight="1">
      <c r="A192" s="38"/>
      <c r="B192" s="39"/>
      <c r="C192" s="227" t="s">
        <v>263</v>
      </c>
      <c r="D192" s="227" t="s">
        <v>187</v>
      </c>
      <c r="E192" s="228" t="s">
        <v>2081</v>
      </c>
      <c r="F192" s="229" t="s">
        <v>2082</v>
      </c>
      <c r="G192" s="230" t="s">
        <v>279</v>
      </c>
      <c r="H192" s="231">
        <v>0.99199999999999999</v>
      </c>
      <c r="I192" s="232"/>
      <c r="J192" s="233">
        <f>ROUND(I192*H192,2)</f>
        <v>0</v>
      </c>
      <c r="K192" s="234"/>
      <c r="L192" s="44"/>
      <c r="M192" s="235" t="s">
        <v>1</v>
      </c>
      <c r="N192" s="236" t="s">
        <v>44</v>
      </c>
      <c r="O192" s="91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9" t="s">
        <v>191</v>
      </c>
      <c r="AT192" s="239" t="s">
        <v>187</v>
      </c>
      <c r="AU192" s="239" t="s">
        <v>88</v>
      </c>
      <c r="AY192" s="17" t="s">
        <v>185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7" t="s">
        <v>86</v>
      </c>
      <c r="BK192" s="240">
        <f>ROUND(I192*H192,2)</f>
        <v>0</v>
      </c>
      <c r="BL192" s="17" t="s">
        <v>191</v>
      </c>
      <c r="BM192" s="239" t="s">
        <v>2083</v>
      </c>
    </row>
    <row r="193" s="2" customFormat="1">
      <c r="A193" s="38"/>
      <c r="B193" s="39"/>
      <c r="C193" s="40"/>
      <c r="D193" s="241" t="s">
        <v>193</v>
      </c>
      <c r="E193" s="40"/>
      <c r="F193" s="242" t="s">
        <v>2082</v>
      </c>
      <c r="G193" s="40"/>
      <c r="H193" s="40"/>
      <c r="I193" s="243"/>
      <c r="J193" s="40"/>
      <c r="K193" s="40"/>
      <c r="L193" s="44"/>
      <c r="M193" s="244"/>
      <c r="N193" s="24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193</v>
      </c>
      <c r="AU193" s="17" t="s">
        <v>88</v>
      </c>
    </row>
    <row r="194" s="2" customFormat="1" ht="24.15" customHeight="1">
      <c r="A194" s="38"/>
      <c r="B194" s="39"/>
      <c r="C194" s="227" t="s">
        <v>268</v>
      </c>
      <c r="D194" s="227" t="s">
        <v>187</v>
      </c>
      <c r="E194" s="228" t="s">
        <v>2084</v>
      </c>
      <c r="F194" s="229" t="s">
        <v>2085</v>
      </c>
      <c r="G194" s="230" t="s">
        <v>279</v>
      </c>
      <c r="H194" s="231">
        <v>0.23999999999999999</v>
      </c>
      <c r="I194" s="232"/>
      <c r="J194" s="233">
        <f>ROUND(I194*H194,2)</f>
        <v>0</v>
      </c>
      <c r="K194" s="234"/>
      <c r="L194" s="44"/>
      <c r="M194" s="235" t="s">
        <v>1</v>
      </c>
      <c r="N194" s="236" t="s">
        <v>44</v>
      </c>
      <c r="O194" s="91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9" t="s">
        <v>191</v>
      </c>
      <c r="AT194" s="239" t="s">
        <v>187</v>
      </c>
      <c r="AU194" s="239" t="s">
        <v>88</v>
      </c>
      <c r="AY194" s="17" t="s">
        <v>185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7" t="s">
        <v>86</v>
      </c>
      <c r="BK194" s="240">
        <f>ROUND(I194*H194,2)</f>
        <v>0</v>
      </c>
      <c r="BL194" s="17" t="s">
        <v>191</v>
      </c>
      <c r="BM194" s="239" t="s">
        <v>2086</v>
      </c>
    </row>
    <row r="195" s="2" customFormat="1">
      <c r="A195" s="38"/>
      <c r="B195" s="39"/>
      <c r="C195" s="40"/>
      <c r="D195" s="241" t="s">
        <v>193</v>
      </c>
      <c r="E195" s="40"/>
      <c r="F195" s="242" t="s">
        <v>2085</v>
      </c>
      <c r="G195" s="40"/>
      <c r="H195" s="40"/>
      <c r="I195" s="243"/>
      <c r="J195" s="40"/>
      <c r="K195" s="40"/>
      <c r="L195" s="44"/>
      <c r="M195" s="244"/>
      <c r="N195" s="24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193</v>
      </c>
      <c r="AU195" s="17" t="s">
        <v>88</v>
      </c>
    </row>
    <row r="196" s="13" customFormat="1">
      <c r="A196" s="13"/>
      <c r="B196" s="246"/>
      <c r="C196" s="247"/>
      <c r="D196" s="241" t="s">
        <v>194</v>
      </c>
      <c r="E196" s="248" t="s">
        <v>1</v>
      </c>
      <c r="F196" s="249" t="s">
        <v>2087</v>
      </c>
      <c r="G196" s="247"/>
      <c r="H196" s="250">
        <v>0.23999999999999999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6" t="s">
        <v>194</v>
      </c>
      <c r="AU196" s="256" t="s">
        <v>88</v>
      </c>
      <c r="AV196" s="13" t="s">
        <v>88</v>
      </c>
      <c r="AW196" s="13" t="s">
        <v>35</v>
      </c>
      <c r="AX196" s="13" t="s">
        <v>79</v>
      </c>
      <c r="AY196" s="256" t="s">
        <v>185</v>
      </c>
    </row>
    <row r="197" s="14" customFormat="1">
      <c r="A197" s="14"/>
      <c r="B197" s="268"/>
      <c r="C197" s="269"/>
      <c r="D197" s="241" t="s">
        <v>194</v>
      </c>
      <c r="E197" s="270" t="s">
        <v>1</v>
      </c>
      <c r="F197" s="271" t="s">
        <v>218</v>
      </c>
      <c r="G197" s="269"/>
      <c r="H197" s="272">
        <v>0.23999999999999999</v>
      </c>
      <c r="I197" s="273"/>
      <c r="J197" s="269"/>
      <c r="K197" s="269"/>
      <c r="L197" s="274"/>
      <c r="M197" s="275"/>
      <c r="N197" s="276"/>
      <c r="O197" s="276"/>
      <c r="P197" s="276"/>
      <c r="Q197" s="276"/>
      <c r="R197" s="276"/>
      <c r="S197" s="276"/>
      <c r="T197" s="27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8" t="s">
        <v>194</v>
      </c>
      <c r="AU197" s="278" t="s">
        <v>88</v>
      </c>
      <c r="AV197" s="14" t="s">
        <v>191</v>
      </c>
      <c r="AW197" s="14" t="s">
        <v>35</v>
      </c>
      <c r="AX197" s="14" t="s">
        <v>86</v>
      </c>
      <c r="AY197" s="278" t="s">
        <v>185</v>
      </c>
    </row>
    <row r="198" s="12" customFormat="1" ht="22.8" customHeight="1">
      <c r="A198" s="12"/>
      <c r="B198" s="211"/>
      <c r="C198" s="212"/>
      <c r="D198" s="213" t="s">
        <v>78</v>
      </c>
      <c r="E198" s="225" t="s">
        <v>201</v>
      </c>
      <c r="F198" s="225" t="s">
        <v>1381</v>
      </c>
      <c r="G198" s="212"/>
      <c r="H198" s="212"/>
      <c r="I198" s="215"/>
      <c r="J198" s="226">
        <f>BK198</f>
        <v>0</v>
      </c>
      <c r="K198" s="212"/>
      <c r="L198" s="217"/>
      <c r="M198" s="218"/>
      <c r="N198" s="219"/>
      <c r="O198" s="219"/>
      <c r="P198" s="220">
        <f>SUM(P199:P232)</f>
        <v>0</v>
      </c>
      <c r="Q198" s="219"/>
      <c r="R198" s="220">
        <f>SUM(R199:R232)</f>
        <v>0</v>
      </c>
      <c r="S198" s="219"/>
      <c r="T198" s="221">
        <f>SUM(T199:T232)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2" t="s">
        <v>86</v>
      </c>
      <c r="AT198" s="223" t="s">
        <v>78</v>
      </c>
      <c r="AU198" s="223" t="s">
        <v>86</v>
      </c>
      <c r="AY198" s="222" t="s">
        <v>185</v>
      </c>
      <c r="BK198" s="224">
        <f>SUM(BK199:BK232)</f>
        <v>0</v>
      </c>
    </row>
    <row r="199" s="2" customFormat="1" ht="37.8" customHeight="1">
      <c r="A199" s="38"/>
      <c r="B199" s="39"/>
      <c r="C199" s="227" t="s">
        <v>272</v>
      </c>
      <c r="D199" s="227" t="s">
        <v>187</v>
      </c>
      <c r="E199" s="228" t="s">
        <v>2088</v>
      </c>
      <c r="F199" s="229" t="s">
        <v>2089</v>
      </c>
      <c r="G199" s="230" t="s">
        <v>207</v>
      </c>
      <c r="H199" s="231">
        <v>1</v>
      </c>
      <c r="I199" s="232"/>
      <c r="J199" s="233">
        <f>ROUND(I199*H199,2)</f>
        <v>0</v>
      </c>
      <c r="K199" s="234"/>
      <c r="L199" s="44"/>
      <c r="M199" s="235" t="s">
        <v>1</v>
      </c>
      <c r="N199" s="236" t="s">
        <v>44</v>
      </c>
      <c r="O199" s="91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191</v>
      </c>
      <c r="AT199" s="239" t="s">
        <v>187</v>
      </c>
      <c r="AU199" s="239" t="s">
        <v>88</v>
      </c>
      <c r="AY199" s="17" t="s">
        <v>185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86</v>
      </c>
      <c r="BK199" s="240">
        <f>ROUND(I199*H199,2)</f>
        <v>0</v>
      </c>
      <c r="BL199" s="17" t="s">
        <v>191</v>
      </c>
      <c r="BM199" s="239" t="s">
        <v>2090</v>
      </c>
    </row>
    <row r="200" s="2" customFormat="1">
      <c r="A200" s="38"/>
      <c r="B200" s="39"/>
      <c r="C200" s="40"/>
      <c r="D200" s="241" t="s">
        <v>193</v>
      </c>
      <c r="E200" s="40"/>
      <c r="F200" s="242" t="s">
        <v>2089</v>
      </c>
      <c r="G200" s="40"/>
      <c r="H200" s="40"/>
      <c r="I200" s="243"/>
      <c r="J200" s="40"/>
      <c r="K200" s="40"/>
      <c r="L200" s="44"/>
      <c r="M200" s="244"/>
      <c r="N200" s="24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193</v>
      </c>
      <c r="AU200" s="17" t="s">
        <v>88</v>
      </c>
    </row>
    <row r="201" s="13" customFormat="1">
      <c r="A201" s="13"/>
      <c r="B201" s="246"/>
      <c r="C201" s="247"/>
      <c r="D201" s="241" t="s">
        <v>194</v>
      </c>
      <c r="E201" s="248" t="s">
        <v>1</v>
      </c>
      <c r="F201" s="249" t="s">
        <v>2091</v>
      </c>
      <c r="G201" s="247"/>
      <c r="H201" s="250">
        <v>1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6" t="s">
        <v>194</v>
      </c>
      <c r="AU201" s="256" t="s">
        <v>88</v>
      </c>
      <c r="AV201" s="13" t="s">
        <v>88</v>
      </c>
      <c r="AW201" s="13" t="s">
        <v>35</v>
      </c>
      <c r="AX201" s="13" t="s">
        <v>79</v>
      </c>
      <c r="AY201" s="256" t="s">
        <v>185</v>
      </c>
    </row>
    <row r="202" s="14" customFormat="1">
      <c r="A202" s="14"/>
      <c r="B202" s="268"/>
      <c r="C202" s="269"/>
      <c r="D202" s="241" t="s">
        <v>194</v>
      </c>
      <c r="E202" s="270" t="s">
        <v>1</v>
      </c>
      <c r="F202" s="271" t="s">
        <v>218</v>
      </c>
      <c r="G202" s="269"/>
      <c r="H202" s="272">
        <v>1</v>
      </c>
      <c r="I202" s="273"/>
      <c r="J202" s="269"/>
      <c r="K202" s="269"/>
      <c r="L202" s="274"/>
      <c r="M202" s="275"/>
      <c r="N202" s="276"/>
      <c r="O202" s="276"/>
      <c r="P202" s="276"/>
      <c r="Q202" s="276"/>
      <c r="R202" s="276"/>
      <c r="S202" s="276"/>
      <c r="T202" s="27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8" t="s">
        <v>194</v>
      </c>
      <c r="AU202" s="278" t="s">
        <v>88</v>
      </c>
      <c r="AV202" s="14" t="s">
        <v>191</v>
      </c>
      <c r="AW202" s="14" t="s">
        <v>35</v>
      </c>
      <c r="AX202" s="14" t="s">
        <v>86</v>
      </c>
      <c r="AY202" s="278" t="s">
        <v>185</v>
      </c>
    </row>
    <row r="203" s="2" customFormat="1" ht="24.15" customHeight="1">
      <c r="A203" s="38"/>
      <c r="B203" s="39"/>
      <c r="C203" s="257" t="s">
        <v>276</v>
      </c>
      <c r="D203" s="257" t="s">
        <v>211</v>
      </c>
      <c r="E203" s="258" t="s">
        <v>2092</v>
      </c>
      <c r="F203" s="259" t="s">
        <v>2093</v>
      </c>
      <c r="G203" s="260" t="s">
        <v>207</v>
      </c>
      <c r="H203" s="261">
        <v>1</v>
      </c>
      <c r="I203" s="262"/>
      <c r="J203" s="263">
        <f>ROUND(I203*H203,2)</f>
        <v>0</v>
      </c>
      <c r="K203" s="264"/>
      <c r="L203" s="265"/>
      <c r="M203" s="266" t="s">
        <v>1</v>
      </c>
      <c r="N203" s="267" t="s">
        <v>44</v>
      </c>
      <c r="O203" s="91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9" t="s">
        <v>214</v>
      </c>
      <c r="AT203" s="239" t="s">
        <v>211</v>
      </c>
      <c r="AU203" s="239" t="s">
        <v>88</v>
      </c>
      <c r="AY203" s="17" t="s">
        <v>185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7" t="s">
        <v>86</v>
      </c>
      <c r="BK203" s="240">
        <f>ROUND(I203*H203,2)</f>
        <v>0</v>
      </c>
      <c r="BL203" s="17" t="s">
        <v>191</v>
      </c>
      <c r="BM203" s="239" t="s">
        <v>2094</v>
      </c>
    </row>
    <row r="204" s="2" customFormat="1">
      <c r="A204" s="38"/>
      <c r="B204" s="39"/>
      <c r="C204" s="40"/>
      <c r="D204" s="241" t="s">
        <v>193</v>
      </c>
      <c r="E204" s="40"/>
      <c r="F204" s="242" t="s">
        <v>2093</v>
      </c>
      <c r="G204" s="40"/>
      <c r="H204" s="40"/>
      <c r="I204" s="243"/>
      <c r="J204" s="40"/>
      <c r="K204" s="40"/>
      <c r="L204" s="44"/>
      <c r="M204" s="244"/>
      <c r="N204" s="24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193</v>
      </c>
      <c r="AU204" s="17" t="s">
        <v>88</v>
      </c>
    </row>
    <row r="205" s="2" customFormat="1" ht="24.15" customHeight="1">
      <c r="A205" s="38"/>
      <c r="B205" s="39"/>
      <c r="C205" s="227" t="s">
        <v>282</v>
      </c>
      <c r="D205" s="227" t="s">
        <v>187</v>
      </c>
      <c r="E205" s="228" t="s">
        <v>2095</v>
      </c>
      <c r="F205" s="229" t="s">
        <v>2096</v>
      </c>
      <c r="G205" s="230" t="s">
        <v>190</v>
      </c>
      <c r="H205" s="231">
        <v>2.2959999999999998</v>
      </c>
      <c r="I205" s="232"/>
      <c r="J205" s="233">
        <f>ROUND(I205*H205,2)</f>
        <v>0</v>
      </c>
      <c r="K205" s="234"/>
      <c r="L205" s="44"/>
      <c r="M205" s="235" t="s">
        <v>1</v>
      </c>
      <c r="N205" s="236" t="s">
        <v>44</v>
      </c>
      <c r="O205" s="91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191</v>
      </c>
      <c r="AT205" s="239" t="s">
        <v>187</v>
      </c>
      <c r="AU205" s="239" t="s">
        <v>88</v>
      </c>
      <c r="AY205" s="17" t="s">
        <v>185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7" t="s">
        <v>86</v>
      </c>
      <c r="BK205" s="240">
        <f>ROUND(I205*H205,2)</f>
        <v>0</v>
      </c>
      <c r="BL205" s="17" t="s">
        <v>191</v>
      </c>
      <c r="BM205" s="239" t="s">
        <v>2097</v>
      </c>
    </row>
    <row r="206" s="2" customFormat="1">
      <c r="A206" s="38"/>
      <c r="B206" s="39"/>
      <c r="C206" s="40"/>
      <c r="D206" s="241" t="s">
        <v>193</v>
      </c>
      <c r="E206" s="40"/>
      <c r="F206" s="242" t="s">
        <v>2096</v>
      </c>
      <c r="G206" s="40"/>
      <c r="H206" s="40"/>
      <c r="I206" s="243"/>
      <c r="J206" s="40"/>
      <c r="K206" s="40"/>
      <c r="L206" s="44"/>
      <c r="M206" s="244"/>
      <c r="N206" s="24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193</v>
      </c>
      <c r="AU206" s="17" t="s">
        <v>88</v>
      </c>
    </row>
    <row r="207" s="13" customFormat="1">
      <c r="A207" s="13"/>
      <c r="B207" s="246"/>
      <c r="C207" s="247"/>
      <c r="D207" s="241" t="s">
        <v>194</v>
      </c>
      <c r="E207" s="248" t="s">
        <v>1</v>
      </c>
      <c r="F207" s="249" t="s">
        <v>2098</v>
      </c>
      <c r="G207" s="247"/>
      <c r="H207" s="250">
        <v>1.8759999999999999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6" t="s">
        <v>194</v>
      </c>
      <c r="AU207" s="256" t="s">
        <v>88</v>
      </c>
      <c r="AV207" s="13" t="s">
        <v>88</v>
      </c>
      <c r="AW207" s="13" t="s">
        <v>35</v>
      </c>
      <c r="AX207" s="13" t="s">
        <v>79</v>
      </c>
      <c r="AY207" s="256" t="s">
        <v>185</v>
      </c>
    </row>
    <row r="208" s="13" customFormat="1">
      <c r="A208" s="13"/>
      <c r="B208" s="246"/>
      <c r="C208" s="247"/>
      <c r="D208" s="241" t="s">
        <v>194</v>
      </c>
      <c r="E208" s="248" t="s">
        <v>1</v>
      </c>
      <c r="F208" s="249" t="s">
        <v>2099</v>
      </c>
      <c r="G208" s="247"/>
      <c r="H208" s="250">
        <v>0.372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6" t="s">
        <v>194</v>
      </c>
      <c r="AU208" s="256" t="s">
        <v>88</v>
      </c>
      <c r="AV208" s="13" t="s">
        <v>88</v>
      </c>
      <c r="AW208" s="13" t="s">
        <v>35</v>
      </c>
      <c r="AX208" s="13" t="s">
        <v>79</v>
      </c>
      <c r="AY208" s="256" t="s">
        <v>185</v>
      </c>
    </row>
    <row r="209" s="13" customFormat="1">
      <c r="A209" s="13"/>
      <c r="B209" s="246"/>
      <c r="C209" s="247"/>
      <c r="D209" s="241" t="s">
        <v>194</v>
      </c>
      <c r="E209" s="248" t="s">
        <v>1</v>
      </c>
      <c r="F209" s="249" t="s">
        <v>2100</v>
      </c>
      <c r="G209" s="247"/>
      <c r="H209" s="250">
        <v>0.048000000000000001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6" t="s">
        <v>194</v>
      </c>
      <c r="AU209" s="256" t="s">
        <v>88</v>
      </c>
      <c r="AV209" s="13" t="s">
        <v>88</v>
      </c>
      <c r="AW209" s="13" t="s">
        <v>35</v>
      </c>
      <c r="AX209" s="13" t="s">
        <v>79</v>
      </c>
      <c r="AY209" s="256" t="s">
        <v>185</v>
      </c>
    </row>
    <row r="210" s="14" customFormat="1">
      <c r="A210" s="14"/>
      <c r="B210" s="268"/>
      <c r="C210" s="269"/>
      <c r="D210" s="241" t="s">
        <v>194</v>
      </c>
      <c r="E210" s="270" t="s">
        <v>1</v>
      </c>
      <c r="F210" s="271" t="s">
        <v>218</v>
      </c>
      <c r="G210" s="269"/>
      <c r="H210" s="272">
        <v>2.2959999999999998</v>
      </c>
      <c r="I210" s="273"/>
      <c r="J210" s="269"/>
      <c r="K210" s="269"/>
      <c r="L210" s="274"/>
      <c r="M210" s="275"/>
      <c r="N210" s="276"/>
      <c r="O210" s="276"/>
      <c r="P210" s="276"/>
      <c r="Q210" s="276"/>
      <c r="R210" s="276"/>
      <c r="S210" s="276"/>
      <c r="T210" s="27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8" t="s">
        <v>194</v>
      </c>
      <c r="AU210" s="278" t="s">
        <v>88</v>
      </c>
      <c r="AV210" s="14" t="s">
        <v>191</v>
      </c>
      <c r="AW210" s="14" t="s">
        <v>35</v>
      </c>
      <c r="AX210" s="14" t="s">
        <v>86</v>
      </c>
      <c r="AY210" s="278" t="s">
        <v>185</v>
      </c>
    </row>
    <row r="211" s="2" customFormat="1" ht="21.75" customHeight="1">
      <c r="A211" s="38"/>
      <c r="B211" s="39"/>
      <c r="C211" s="227" t="s">
        <v>287</v>
      </c>
      <c r="D211" s="227" t="s">
        <v>187</v>
      </c>
      <c r="E211" s="228" t="s">
        <v>2101</v>
      </c>
      <c r="F211" s="229" t="s">
        <v>2102</v>
      </c>
      <c r="G211" s="230" t="s">
        <v>279</v>
      </c>
      <c r="H211" s="231">
        <v>9.5920000000000005</v>
      </c>
      <c r="I211" s="232"/>
      <c r="J211" s="233">
        <f>ROUND(I211*H211,2)</f>
        <v>0</v>
      </c>
      <c r="K211" s="234"/>
      <c r="L211" s="44"/>
      <c r="M211" s="235" t="s">
        <v>1</v>
      </c>
      <c r="N211" s="236" t="s">
        <v>44</v>
      </c>
      <c r="O211" s="91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9" t="s">
        <v>191</v>
      </c>
      <c r="AT211" s="239" t="s">
        <v>187</v>
      </c>
      <c r="AU211" s="239" t="s">
        <v>88</v>
      </c>
      <c r="AY211" s="17" t="s">
        <v>185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7" t="s">
        <v>86</v>
      </c>
      <c r="BK211" s="240">
        <f>ROUND(I211*H211,2)</f>
        <v>0</v>
      </c>
      <c r="BL211" s="17" t="s">
        <v>191</v>
      </c>
      <c r="BM211" s="239" t="s">
        <v>2103</v>
      </c>
    </row>
    <row r="212" s="2" customFormat="1">
      <c r="A212" s="38"/>
      <c r="B212" s="39"/>
      <c r="C212" s="40"/>
      <c r="D212" s="241" t="s">
        <v>193</v>
      </c>
      <c r="E212" s="40"/>
      <c r="F212" s="242" t="s">
        <v>2102</v>
      </c>
      <c r="G212" s="40"/>
      <c r="H212" s="40"/>
      <c r="I212" s="243"/>
      <c r="J212" s="40"/>
      <c r="K212" s="40"/>
      <c r="L212" s="44"/>
      <c r="M212" s="244"/>
      <c r="N212" s="24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193</v>
      </c>
      <c r="AU212" s="17" t="s">
        <v>88</v>
      </c>
    </row>
    <row r="213" s="13" customFormat="1">
      <c r="A213" s="13"/>
      <c r="B213" s="246"/>
      <c r="C213" s="247"/>
      <c r="D213" s="241" t="s">
        <v>194</v>
      </c>
      <c r="E213" s="248" t="s">
        <v>1</v>
      </c>
      <c r="F213" s="249" t="s">
        <v>2104</v>
      </c>
      <c r="G213" s="247"/>
      <c r="H213" s="250">
        <v>6.04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6" t="s">
        <v>194</v>
      </c>
      <c r="AU213" s="256" t="s">
        <v>88</v>
      </c>
      <c r="AV213" s="13" t="s">
        <v>88</v>
      </c>
      <c r="AW213" s="13" t="s">
        <v>35</v>
      </c>
      <c r="AX213" s="13" t="s">
        <v>79</v>
      </c>
      <c r="AY213" s="256" t="s">
        <v>185</v>
      </c>
    </row>
    <row r="214" s="13" customFormat="1">
      <c r="A214" s="13"/>
      <c r="B214" s="246"/>
      <c r="C214" s="247"/>
      <c r="D214" s="241" t="s">
        <v>194</v>
      </c>
      <c r="E214" s="248" t="s">
        <v>1</v>
      </c>
      <c r="F214" s="249" t="s">
        <v>2105</v>
      </c>
      <c r="G214" s="247"/>
      <c r="H214" s="250">
        <v>2.3519999999999999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6" t="s">
        <v>194</v>
      </c>
      <c r="AU214" s="256" t="s">
        <v>88</v>
      </c>
      <c r="AV214" s="13" t="s">
        <v>88</v>
      </c>
      <c r="AW214" s="13" t="s">
        <v>35</v>
      </c>
      <c r="AX214" s="13" t="s">
        <v>79</v>
      </c>
      <c r="AY214" s="256" t="s">
        <v>185</v>
      </c>
    </row>
    <row r="215" s="13" customFormat="1">
      <c r="A215" s="13"/>
      <c r="B215" s="246"/>
      <c r="C215" s="247"/>
      <c r="D215" s="241" t="s">
        <v>194</v>
      </c>
      <c r="E215" s="248" t="s">
        <v>1</v>
      </c>
      <c r="F215" s="249" t="s">
        <v>2106</v>
      </c>
      <c r="G215" s="247"/>
      <c r="H215" s="250">
        <v>1.2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6" t="s">
        <v>194</v>
      </c>
      <c r="AU215" s="256" t="s">
        <v>88</v>
      </c>
      <c r="AV215" s="13" t="s">
        <v>88</v>
      </c>
      <c r="AW215" s="13" t="s">
        <v>35</v>
      </c>
      <c r="AX215" s="13" t="s">
        <v>79</v>
      </c>
      <c r="AY215" s="256" t="s">
        <v>185</v>
      </c>
    </row>
    <row r="216" s="14" customFormat="1">
      <c r="A216" s="14"/>
      <c r="B216" s="268"/>
      <c r="C216" s="269"/>
      <c r="D216" s="241" t="s">
        <v>194</v>
      </c>
      <c r="E216" s="270" t="s">
        <v>1</v>
      </c>
      <c r="F216" s="271" t="s">
        <v>218</v>
      </c>
      <c r="G216" s="269"/>
      <c r="H216" s="272">
        <v>9.5919999999999987</v>
      </c>
      <c r="I216" s="273"/>
      <c r="J216" s="269"/>
      <c r="K216" s="269"/>
      <c r="L216" s="274"/>
      <c r="M216" s="275"/>
      <c r="N216" s="276"/>
      <c r="O216" s="276"/>
      <c r="P216" s="276"/>
      <c r="Q216" s="276"/>
      <c r="R216" s="276"/>
      <c r="S216" s="276"/>
      <c r="T216" s="27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8" t="s">
        <v>194</v>
      </c>
      <c r="AU216" s="278" t="s">
        <v>88</v>
      </c>
      <c r="AV216" s="14" t="s">
        <v>191</v>
      </c>
      <c r="AW216" s="14" t="s">
        <v>35</v>
      </c>
      <c r="AX216" s="14" t="s">
        <v>86</v>
      </c>
      <c r="AY216" s="278" t="s">
        <v>185</v>
      </c>
    </row>
    <row r="217" s="2" customFormat="1" ht="21.75" customHeight="1">
      <c r="A217" s="38"/>
      <c r="B217" s="39"/>
      <c r="C217" s="227" t="s">
        <v>7</v>
      </c>
      <c r="D217" s="227" t="s">
        <v>187</v>
      </c>
      <c r="E217" s="228" t="s">
        <v>2107</v>
      </c>
      <c r="F217" s="229" t="s">
        <v>2108</v>
      </c>
      <c r="G217" s="230" t="s">
        <v>279</v>
      </c>
      <c r="H217" s="231">
        <v>9.5920000000000005</v>
      </c>
      <c r="I217" s="232"/>
      <c r="J217" s="233">
        <f>ROUND(I217*H217,2)</f>
        <v>0</v>
      </c>
      <c r="K217" s="234"/>
      <c r="L217" s="44"/>
      <c r="M217" s="235" t="s">
        <v>1</v>
      </c>
      <c r="N217" s="236" t="s">
        <v>44</v>
      </c>
      <c r="O217" s="91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9" t="s">
        <v>191</v>
      </c>
      <c r="AT217" s="239" t="s">
        <v>187</v>
      </c>
      <c r="AU217" s="239" t="s">
        <v>88</v>
      </c>
      <c r="AY217" s="17" t="s">
        <v>185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7" t="s">
        <v>86</v>
      </c>
      <c r="BK217" s="240">
        <f>ROUND(I217*H217,2)</f>
        <v>0</v>
      </c>
      <c r="BL217" s="17" t="s">
        <v>191</v>
      </c>
      <c r="BM217" s="239" t="s">
        <v>2109</v>
      </c>
    </row>
    <row r="218" s="2" customFormat="1">
      <c r="A218" s="38"/>
      <c r="B218" s="39"/>
      <c r="C218" s="40"/>
      <c r="D218" s="241" t="s">
        <v>193</v>
      </c>
      <c r="E218" s="40"/>
      <c r="F218" s="242" t="s">
        <v>2108</v>
      </c>
      <c r="G218" s="40"/>
      <c r="H218" s="40"/>
      <c r="I218" s="243"/>
      <c r="J218" s="40"/>
      <c r="K218" s="40"/>
      <c r="L218" s="44"/>
      <c r="M218" s="244"/>
      <c r="N218" s="24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193</v>
      </c>
      <c r="AU218" s="17" t="s">
        <v>88</v>
      </c>
    </row>
    <row r="219" s="2" customFormat="1" ht="24.15" customHeight="1">
      <c r="A219" s="38"/>
      <c r="B219" s="39"/>
      <c r="C219" s="227" t="s">
        <v>297</v>
      </c>
      <c r="D219" s="227" t="s">
        <v>187</v>
      </c>
      <c r="E219" s="228" t="s">
        <v>2110</v>
      </c>
      <c r="F219" s="229" t="s">
        <v>2111</v>
      </c>
      <c r="G219" s="230" t="s">
        <v>198</v>
      </c>
      <c r="H219" s="231">
        <v>0.099000000000000005</v>
      </c>
      <c r="I219" s="232"/>
      <c r="J219" s="233">
        <f>ROUND(I219*H219,2)</f>
        <v>0</v>
      </c>
      <c r="K219" s="234"/>
      <c r="L219" s="44"/>
      <c r="M219" s="235" t="s">
        <v>1</v>
      </c>
      <c r="N219" s="236" t="s">
        <v>44</v>
      </c>
      <c r="O219" s="91"/>
      <c r="P219" s="237">
        <f>O219*H219</f>
        <v>0</v>
      </c>
      <c r="Q219" s="237">
        <v>0</v>
      </c>
      <c r="R219" s="237">
        <f>Q219*H219</f>
        <v>0</v>
      </c>
      <c r="S219" s="237">
        <v>0</v>
      </c>
      <c r="T219" s="23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9" t="s">
        <v>191</v>
      </c>
      <c r="AT219" s="239" t="s">
        <v>187</v>
      </c>
      <c r="AU219" s="239" t="s">
        <v>88</v>
      </c>
      <c r="AY219" s="17" t="s">
        <v>185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7" t="s">
        <v>86</v>
      </c>
      <c r="BK219" s="240">
        <f>ROUND(I219*H219,2)</f>
        <v>0</v>
      </c>
      <c r="BL219" s="17" t="s">
        <v>191</v>
      </c>
      <c r="BM219" s="239" t="s">
        <v>2112</v>
      </c>
    </row>
    <row r="220" s="2" customFormat="1">
      <c r="A220" s="38"/>
      <c r="B220" s="39"/>
      <c r="C220" s="40"/>
      <c r="D220" s="241" t="s">
        <v>193</v>
      </c>
      <c r="E220" s="40"/>
      <c r="F220" s="242" t="s">
        <v>2111</v>
      </c>
      <c r="G220" s="40"/>
      <c r="H220" s="40"/>
      <c r="I220" s="243"/>
      <c r="J220" s="40"/>
      <c r="K220" s="40"/>
      <c r="L220" s="44"/>
      <c r="M220" s="244"/>
      <c r="N220" s="245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193</v>
      </c>
      <c r="AU220" s="17" t="s">
        <v>88</v>
      </c>
    </row>
    <row r="221" s="13" customFormat="1">
      <c r="A221" s="13"/>
      <c r="B221" s="246"/>
      <c r="C221" s="247"/>
      <c r="D221" s="241" t="s">
        <v>194</v>
      </c>
      <c r="E221" s="248" t="s">
        <v>1</v>
      </c>
      <c r="F221" s="249" t="s">
        <v>2113</v>
      </c>
      <c r="G221" s="247"/>
      <c r="H221" s="250">
        <v>0.091999999999999998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6" t="s">
        <v>194</v>
      </c>
      <c r="AU221" s="256" t="s">
        <v>88</v>
      </c>
      <c r="AV221" s="13" t="s">
        <v>88</v>
      </c>
      <c r="AW221" s="13" t="s">
        <v>35</v>
      </c>
      <c r="AX221" s="13" t="s">
        <v>79</v>
      </c>
      <c r="AY221" s="256" t="s">
        <v>185</v>
      </c>
    </row>
    <row r="222" s="13" customFormat="1">
      <c r="A222" s="13"/>
      <c r="B222" s="246"/>
      <c r="C222" s="247"/>
      <c r="D222" s="241" t="s">
        <v>194</v>
      </c>
      <c r="E222" s="248" t="s">
        <v>1</v>
      </c>
      <c r="F222" s="249" t="s">
        <v>2114</v>
      </c>
      <c r="G222" s="247"/>
      <c r="H222" s="250">
        <v>0.0050000000000000001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6" t="s">
        <v>194</v>
      </c>
      <c r="AU222" s="256" t="s">
        <v>88</v>
      </c>
      <c r="AV222" s="13" t="s">
        <v>88</v>
      </c>
      <c r="AW222" s="13" t="s">
        <v>35</v>
      </c>
      <c r="AX222" s="13" t="s">
        <v>79</v>
      </c>
      <c r="AY222" s="256" t="s">
        <v>185</v>
      </c>
    </row>
    <row r="223" s="14" customFormat="1">
      <c r="A223" s="14"/>
      <c r="B223" s="268"/>
      <c r="C223" s="269"/>
      <c r="D223" s="241" t="s">
        <v>194</v>
      </c>
      <c r="E223" s="270" t="s">
        <v>1</v>
      </c>
      <c r="F223" s="271" t="s">
        <v>218</v>
      </c>
      <c r="G223" s="269"/>
      <c r="H223" s="272">
        <v>0.097000000000000003</v>
      </c>
      <c r="I223" s="273"/>
      <c r="J223" s="269"/>
      <c r="K223" s="269"/>
      <c r="L223" s="274"/>
      <c r="M223" s="275"/>
      <c r="N223" s="276"/>
      <c r="O223" s="276"/>
      <c r="P223" s="276"/>
      <c r="Q223" s="276"/>
      <c r="R223" s="276"/>
      <c r="S223" s="276"/>
      <c r="T223" s="27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8" t="s">
        <v>194</v>
      </c>
      <c r="AU223" s="278" t="s">
        <v>88</v>
      </c>
      <c r="AV223" s="14" t="s">
        <v>191</v>
      </c>
      <c r="AW223" s="14" t="s">
        <v>35</v>
      </c>
      <c r="AX223" s="14" t="s">
        <v>79</v>
      </c>
      <c r="AY223" s="278" t="s">
        <v>185</v>
      </c>
    </row>
    <row r="224" s="13" customFormat="1">
      <c r="A224" s="13"/>
      <c r="B224" s="246"/>
      <c r="C224" s="247"/>
      <c r="D224" s="241" t="s">
        <v>194</v>
      </c>
      <c r="E224" s="248" t="s">
        <v>1</v>
      </c>
      <c r="F224" s="249" t="s">
        <v>2115</v>
      </c>
      <c r="G224" s="247"/>
      <c r="H224" s="250">
        <v>0.099000000000000005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6" t="s">
        <v>194</v>
      </c>
      <c r="AU224" s="256" t="s">
        <v>88</v>
      </c>
      <c r="AV224" s="13" t="s">
        <v>88</v>
      </c>
      <c r="AW224" s="13" t="s">
        <v>35</v>
      </c>
      <c r="AX224" s="13" t="s">
        <v>86</v>
      </c>
      <c r="AY224" s="256" t="s">
        <v>185</v>
      </c>
    </row>
    <row r="225" s="2" customFormat="1" ht="24.15" customHeight="1">
      <c r="A225" s="38"/>
      <c r="B225" s="39"/>
      <c r="C225" s="227" t="s">
        <v>303</v>
      </c>
      <c r="D225" s="227" t="s">
        <v>187</v>
      </c>
      <c r="E225" s="228" t="s">
        <v>2116</v>
      </c>
      <c r="F225" s="229" t="s">
        <v>2117</v>
      </c>
      <c r="G225" s="230" t="s">
        <v>198</v>
      </c>
      <c r="H225" s="231">
        <v>0.185</v>
      </c>
      <c r="I225" s="232"/>
      <c r="J225" s="233">
        <f>ROUND(I225*H225,2)</f>
        <v>0</v>
      </c>
      <c r="K225" s="234"/>
      <c r="L225" s="44"/>
      <c r="M225" s="235" t="s">
        <v>1</v>
      </c>
      <c r="N225" s="236" t="s">
        <v>44</v>
      </c>
      <c r="O225" s="91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9" t="s">
        <v>191</v>
      </c>
      <c r="AT225" s="239" t="s">
        <v>187</v>
      </c>
      <c r="AU225" s="239" t="s">
        <v>88</v>
      </c>
      <c r="AY225" s="17" t="s">
        <v>185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7" t="s">
        <v>86</v>
      </c>
      <c r="BK225" s="240">
        <f>ROUND(I225*H225,2)</f>
        <v>0</v>
      </c>
      <c r="BL225" s="17" t="s">
        <v>191</v>
      </c>
      <c r="BM225" s="239" t="s">
        <v>2118</v>
      </c>
    </row>
    <row r="226" s="2" customFormat="1">
      <c r="A226" s="38"/>
      <c r="B226" s="39"/>
      <c r="C226" s="40"/>
      <c r="D226" s="241" t="s">
        <v>193</v>
      </c>
      <c r="E226" s="40"/>
      <c r="F226" s="242" t="s">
        <v>2117</v>
      </c>
      <c r="G226" s="40"/>
      <c r="H226" s="40"/>
      <c r="I226" s="243"/>
      <c r="J226" s="40"/>
      <c r="K226" s="40"/>
      <c r="L226" s="44"/>
      <c r="M226" s="244"/>
      <c r="N226" s="24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193</v>
      </c>
      <c r="AU226" s="17" t="s">
        <v>88</v>
      </c>
    </row>
    <row r="227" s="2" customFormat="1" ht="24.15" customHeight="1">
      <c r="A227" s="38"/>
      <c r="B227" s="39"/>
      <c r="C227" s="227" t="s">
        <v>308</v>
      </c>
      <c r="D227" s="227" t="s">
        <v>187</v>
      </c>
      <c r="E227" s="228" t="s">
        <v>2119</v>
      </c>
      <c r="F227" s="229" t="s">
        <v>2120</v>
      </c>
      <c r="G227" s="230" t="s">
        <v>207</v>
      </c>
      <c r="H227" s="231">
        <v>1</v>
      </c>
      <c r="I227" s="232"/>
      <c r="J227" s="233">
        <f>ROUND(I227*H227,2)</f>
        <v>0</v>
      </c>
      <c r="K227" s="234"/>
      <c r="L227" s="44"/>
      <c r="M227" s="235" t="s">
        <v>1</v>
      </c>
      <c r="N227" s="236" t="s">
        <v>44</v>
      </c>
      <c r="O227" s="91"/>
      <c r="P227" s="237">
        <f>O227*H227</f>
        <v>0</v>
      </c>
      <c r="Q227" s="237">
        <v>0</v>
      </c>
      <c r="R227" s="237">
        <f>Q227*H227</f>
        <v>0</v>
      </c>
      <c r="S227" s="237">
        <v>0</v>
      </c>
      <c r="T227" s="23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9" t="s">
        <v>191</v>
      </c>
      <c r="AT227" s="239" t="s">
        <v>187</v>
      </c>
      <c r="AU227" s="239" t="s">
        <v>88</v>
      </c>
      <c r="AY227" s="17" t="s">
        <v>185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7" t="s">
        <v>86</v>
      </c>
      <c r="BK227" s="240">
        <f>ROUND(I227*H227,2)</f>
        <v>0</v>
      </c>
      <c r="BL227" s="17" t="s">
        <v>191</v>
      </c>
      <c r="BM227" s="239" t="s">
        <v>2121</v>
      </c>
    </row>
    <row r="228" s="2" customFormat="1">
      <c r="A228" s="38"/>
      <c r="B228" s="39"/>
      <c r="C228" s="40"/>
      <c r="D228" s="241" t="s">
        <v>193</v>
      </c>
      <c r="E228" s="40"/>
      <c r="F228" s="242" t="s">
        <v>2120</v>
      </c>
      <c r="G228" s="40"/>
      <c r="H228" s="40"/>
      <c r="I228" s="243"/>
      <c r="J228" s="40"/>
      <c r="K228" s="40"/>
      <c r="L228" s="44"/>
      <c r="M228" s="244"/>
      <c r="N228" s="24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193</v>
      </c>
      <c r="AU228" s="17" t="s">
        <v>88</v>
      </c>
    </row>
    <row r="229" s="13" customFormat="1">
      <c r="A229" s="13"/>
      <c r="B229" s="246"/>
      <c r="C229" s="247"/>
      <c r="D229" s="241" t="s">
        <v>194</v>
      </c>
      <c r="E229" s="248" t="s">
        <v>1</v>
      </c>
      <c r="F229" s="249" t="s">
        <v>2122</v>
      </c>
      <c r="G229" s="247"/>
      <c r="H229" s="250">
        <v>1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6" t="s">
        <v>194</v>
      </c>
      <c r="AU229" s="256" t="s">
        <v>88</v>
      </c>
      <c r="AV229" s="13" t="s">
        <v>88</v>
      </c>
      <c r="AW229" s="13" t="s">
        <v>35</v>
      </c>
      <c r="AX229" s="13" t="s">
        <v>79</v>
      </c>
      <c r="AY229" s="256" t="s">
        <v>185</v>
      </c>
    </row>
    <row r="230" s="14" customFormat="1">
      <c r="A230" s="14"/>
      <c r="B230" s="268"/>
      <c r="C230" s="269"/>
      <c r="D230" s="241" t="s">
        <v>194</v>
      </c>
      <c r="E230" s="270" t="s">
        <v>1</v>
      </c>
      <c r="F230" s="271" t="s">
        <v>218</v>
      </c>
      <c r="G230" s="269"/>
      <c r="H230" s="272">
        <v>1</v>
      </c>
      <c r="I230" s="273"/>
      <c r="J230" s="269"/>
      <c r="K230" s="269"/>
      <c r="L230" s="274"/>
      <c r="M230" s="275"/>
      <c r="N230" s="276"/>
      <c r="O230" s="276"/>
      <c r="P230" s="276"/>
      <c r="Q230" s="276"/>
      <c r="R230" s="276"/>
      <c r="S230" s="276"/>
      <c r="T230" s="27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78" t="s">
        <v>194</v>
      </c>
      <c r="AU230" s="278" t="s">
        <v>88</v>
      </c>
      <c r="AV230" s="14" t="s">
        <v>191</v>
      </c>
      <c r="AW230" s="14" t="s">
        <v>35</v>
      </c>
      <c r="AX230" s="14" t="s">
        <v>86</v>
      </c>
      <c r="AY230" s="278" t="s">
        <v>185</v>
      </c>
    </row>
    <row r="231" s="2" customFormat="1" ht="21.75" customHeight="1">
      <c r="A231" s="38"/>
      <c r="B231" s="39"/>
      <c r="C231" s="257" t="s">
        <v>313</v>
      </c>
      <c r="D231" s="257" t="s">
        <v>211</v>
      </c>
      <c r="E231" s="258" t="s">
        <v>2123</v>
      </c>
      <c r="F231" s="259" t="s">
        <v>2124</v>
      </c>
      <c r="G231" s="260" t="s">
        <v>207</v>
      </c>
      <c r="H231" s="261">
        <v>1</v>
      </c>
      <c r="I231" s="262"/>
      <c r="J231" s="263">
        <f>ROUND(I231*H231,2)</f>
        <v>0</v>
      </c>
      <c r="K231" s="264"/>
      <c r="L231" s="265"/>
      <c r="M231" s="266" t="s">
        <v>1</v>
      </c>
      <c r="N231" s="267" t="s">
        <v>44</v>
      </c>
      <c r="O231" s="91"/>
      <c r="P231" s="237">
        <f>O231*H231</f>
        <v>0</v>
      </c>
      <c r="Q231" s="237">
        <v>0</v>
      </c>
      <c r="R231" s="237">
        <f>Q231*H231</f>
        <v>0</v>
      </c>
      <c r="S231" s="237">
        <v>0</v>
      </c>
      <c r="T231" s="23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9" t="s">
        <v>214</v>
      </c>
      <c r="AT231" s="239" t="s">
        <v>211</v>
      </c>
      <c r="AU231" s="239" t="s">
        <v>88</v>
      </c>
      <c r="AY231" s="17" t="s">
        <v>185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7" t="s">
        <v>86</v>
      </c>
      <c r="BK231" s="240">
        <f>ROUND(I231*H231,2)</f>
        <v>0</v>
      </c>
      <c r="BL231" s="17" t="s">
        <v>191</v>
      </c>
      <c r="BM231" s="239" t="s">
        <v>2125</v>
      </c>
    </row>
    <row r="232" s="2" customFormat="1">
      <c r="A232" s="38"/>
      <c r="B232" s="39"/>
      <c r="C232" s="40"/>
      <c r="D232" s="241" t="s">
        <v>193</v>
      </c>
      <c r="E232" s="40"/>
      <c r="F232" s="242" t="s">
        <v>2124</v>
      </c>
      <c r="G232" s="40"/>
      <c r="H232" s="40"/>
      <c r="I232" s="243"/>
      <c r="J232" s="40"/>
      <c r="K232" s="40"/>
      <c r="L232" s="44"/>
      <c r="M232" s="244"/>
      <c r="N232" s="24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193</v>
      </c>
      <c r="AU232" s="17" t="s">
        <v>88</v>
      </c>
    </row>
    <row r="233" s="12" customFormat="1" ht="22.8" customHeight="1">
      <c r="A233" s="12"/>
      <c r="B233" s="211"/>
      <c r="C233" s="212"/>
      <c r="D233" s="213" t="s">
        <v>78</v>
      </c>
      <c r="E233" s="225" t="s">
        <v>191</v>
      </c>
      <c r="F233" s="225" t="s">
        <v>1392</v>
      </c>
      <c r="G233" s="212"/>
      <c r="H233" s="212"/>
      <c r="I233" s="215"/>
      <c r="J233" s="226">
        <f>BK233</f>
        <v>0</v>
      </c>
      <c r="K233" s="212"/>
      <c r="L233" s="217"/>
      <c r="M233" s="218"/>
      <c r="N233" s="219"/>
      <c r="O233" s="219"/>
      <c r="P233" s="220">
        <f>SUM(P234:P272)</f>
        <v>0</v>
      </c>
      <c r="Q233" s="219"/>
      <c r="R233" s="220">
        <f>SUM(R234:R272)</f>
        <v>0</v>
      </c>
      <c r="S233" s="219"/>
      <c r="T233" s="221">
        <f>SUM(T234:T272)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2" t="s">
        <v>86</v>
      </c>
      <c r="AT233" s="223" t="s">
        <v>78</v>
      </c>
      <c r="AU233" s="223" t="s">
        <v>86</v>
      </c>
      <c r="AY233" s="222" t="s">
        <v>185</v>
      </c>
      <c r="BK233" s="224">
        <f>SUM(BK234:BK272)</f>
        <v>0</v>
      </c>
    </row>
    <row r="234" s="2" customFormat="1" ht="16.5" customHeight="1">
      <c r="A234" s="38"/>
      <c r="B234" s="39"/>
      <c r="C234" s="227" t="s">
        <v>317</v>
      </c>
      <c r="D234" s="227" t="s">
        <v>187</v>
      </c>
      <c r="E234" s="228" t="s">
        <v>2126</v>
      </c>
      <c r="F234" s="229" t="s">
        <v>2127</v>
      </c>
      <c r="G234" s="230" t="s">
        <v>190</v>
      </c>
      <c r="H234" s="231">
        <v>0.624</v>
      </c>
      <c r="I234" s="232"/>
      <c r="J234" s="233">
        <f>ROUND(I234*H234,2)</f>
        <v>0</v>
      </c>
      <c r="K234" s="234"/>
      <c r="L234" s="44"/>
      <c r="M234" s="235" t="s">
        <v>1</v>
      </c>
      <c r="N234" s="236" t="s">
        <v>44</v>
      </c>
      <c r="O234" s="91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9" t="s">
        <v>191</v>
      </c>
      <c r="AT234" s="239" t="s">
        <v>187</v>
      </c>
      <c r="AU234" s="239" t="s">
        <v>88</v>
      </c>
      <c r="AY234" s="17" t="s">
        <v>185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7" t="s">
        <v>86</v>
      </c>
      <c r="BK234" s="240">
        <f>ROUND(I234*H234,2)</f>
        <v>0</v>
      </c>
      <c r="BL234" s="17" t="s">
        <v>191</v>
      </c>
      <c r="BM234" s="239" t="s">
        <v>2128</v>
      </c>
    </row>
    <row r="235" s="2" customFormat="1">
      <c r="A235" s="38"/>
      <c r="B235" s="39"/>
      <c r="C235" s="40"/>
      <c r="D235" s="241" t="s">
        <v>193</v>
      </c>
      <c r="E235" s="40"/>
      <c r="F235" s="242" t="s">
        <v>2127</v>
      </c>
      <c r="G235" s="40"/>
      <c r="H235" s="40"/>
      <c r="I235" s="243"/>
      <c r="J235" s="40"/>
      <c r="K235" s="40"/>
      <c r="L235" s="44"/>
      <c r="M235" s="244"/>
      <c r="N235" s="24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193</v>
      </c>
      <c r="AU235" s="17" t="s">
        <v>88</v>
      </c>
    </row>
    <row r="236" s="13" customFormat="1">
      <c r="A236" s="13"/>
      <c r="B236" s="246"/>
      <c r="C236" s="247"/>
      <c r="D236" s="241" t="s">
        <v>194</v>
      </c>
      <c r="E236" s="248" t="s">
        <v>1</v>
      </c>
      <c r="F236" s="249" t="s">
        <v>2129</v>
      </c>
      <c r="G236" s="247"/>
      <c r="H236" s="250">
        <v>0.624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6" t="s">
        <v>194</v>
      </c>
      <c r="AU236" s="256" t="s">
        <v>88</v>
      </c>
      <c r="AV236" s="13" t="s">
        <v>88</v>
      </c>
      <c r="AW236" s="13" t="s">
        <v>35</v>
      </c>
      <c r="AX236" s="13" t="s">
        <v>79</v>
      </c>
      <c r="AY236" s="256" t="s">
        <v>185</v>
      </c>
    </row>
    <row r="237" s="14" customFormat="1">
      <c r="A237" s="14"/>
      <c r="B237" s="268"/>
      <c r="C237" s="269"/>
      <c r="D237" s="241" t="s">
        <v>194</v>
      </c>
      <c r="E237" s="270" t="s">
        <v>1</v>
      </c>
      <c r="F237" s="271" t="s">
        <v>218</v>
      </c>
      <c r="G237" s="269"/>
      <c r="H237" s="272">
        <v>0.624</v>
      </c>
      <c r="I237" s="273"/>
      <c r="J237" s="269"/>
      <c r="K237" s="269"/>
      <c r="L237" s="274"/>
      <c r="M237" s="275"/>
      <c r="N237" s="276"/>
      <c r="O237" s="276"/>
      <c r="P237" s="276"/>
      <c r="Q237" s="276"/>
      <c r="R237" s="276"/>
      <c r="S237" s="276"/>
      <c r="T237" s="27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8" t="s">
        <v>194</v>
      </c>
      <c r="AU237" s="278" t="s">
        <v>88</v>
      </c>
      <c r="AV237" s="14" t="s">
        <v>191</v>
      </c>
      <c r="AW237" s="14" t="s">
        <v>35</v>
      </c>
      <c r="AX237" s="14" t="s">
        <v>86</v>
      </c>
      <c r="AY237" s="278" t="s">
        <v>185</v>
      </c>
    </row>
    <row r="238" s="2" customFormat="1" ht="33" customHeight="1">
      <c r="A238" s="38"/>
      <c r="B238" s="39"/>
      <c r="C238" s="227" t="s">
        <v>325</v>
      </c>
      <c r="D238" s="227" t="s">
        <v>187</v>
      </c>
      <c r="E238" s="228" t="s">
        <v>2130</v>
      </c>
      <c r="F238" s="229" t="s">
        <v>2131</v>
      </c>
      <c r="G238" s="230" t="s">
        <v>190</v>
      </c>
      <c r="H238" s="231">
        <v>0.375</v>
      </c>
      <c r="I238" s="232"/>
      <c r="J238" s="233">
        <f>ROUND(I238*H238,2)</f>
        <v>0</v>
      </c>
      <c r="K238" s="234"/>
      <c r="L238" s="44"/>
      <c r="M238" s="235" t="s">
        <v>1</v>
      </c>
      <c r="N238" s="236" t="s">
        <v>44</v>
      </c>
      <c r="O238" s="91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9" t="s">
        <v>191</v>
      </c>
      <c r="AT238" s="239" t="s">
        <v>187</v>
      </c>
      <c r="AU238" s="239" t="s">
        <v>88</v>
      </c>
      <c r="AY238" s="17" t="s">
        <v>185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7" t="s">
        <v>86</v>
      </c>
      <c r="BK238" s="240">
        <f>ROUND(I238*H238,2)</f>
        <v>0</v>
      </c>
      <c r="BL238" s="17" t="s">
        <v>191</v>
      </c>
      <c r="BM238" s="239" t="s">
        <v>2132</v>
      </c>
    </row>
    <row r="239" s="2" customFormat="1">
      <c r="A239" s="38"/>
      <c r="B239" s="39"/>
      <c r="C239" s="40"/>
      <c r="D239" s="241" t="s">
        <v>193</v>
      </c>
      <c r="E239" s="40"/>
      <c r="F239" s="242" t="s">
        <v>2131</v>
      </c>
      <c r="G239" s="40"/>
      <c r="H239" s="40"/>
      <c r="I239" s="243"/>
      <c r="J239" s="40"/>
      <c r="K239" s="40"/>
      <c r="L239" s="44"/>
      <c r="M239" s="244"/>
      <c r="N239" s="24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193</v>
      </c>
      <c r="AU239" s="17" t="s">
        <v>88</v>
      </c>
    </row>
    <row r="240" s="13" customFormat="1">
      <c r="A240" s="13"/>
      <c r="B240" s="246"/>
      <c r="C240" s="247"/>
      <c r="D240" s="241" t="s">
        <v>194</v>
      </c>
      <c r="E240" s="248" t="s">
        <v>1</v>
      </c>
      <c r="F240" s="249" t="s">
        <v>2133</v>
      </c>
      <c r="G240" s="247"/>
      <c r="H240" s="250">
        <v>0.375</v>
      </c>
      <c r="I240" s="251"/>
      <c r="J240" s="247"/>
      <c r="K240" s="247"/>
      <c r="L240" s="252"/>
      <c r="M240" s="253"/>
      <c r="N240" s="254"/>
      <c r="O240" s="254"/>
      <c r="P240" s="254"/>
      <c r="Q240" s="254"/>
      <c r="R240" s="254"/>
      <c r="S240" s="254"/>
      <c r="T240" s="25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6" t="s">
        <v>194</v>
      </c>
      <c r="AU240" s="256" t="s">
        <v>88</v>
      </c>
      <c r="AV240" s="13" t="s">
        <v>88</v>
      </c>
      <c r="AW240" s="13" t="s">
        <v>35</v>
      </c>
      <c r="AX240" s="13" t="s">
        <v>79</v>
      </c>
      <c r="AY240" s="256" t="s">
        <v>185</v>
      </c>
    </row>
    <row r="241" s="14" customFormat="1">
      <c r="A241" s="14"/>
      <c r="B241" s="268"/>
      <c r="C241" s="269"/>
      <c r="D241" s="241" t="s">
        <v>194</v>
      </c>
      <c r="E241" s="270" t="s">
        <v>1</v>
      </c>
      <c r="F241" s="271" t="s">
        <v>218</v>
      </c>
      <c r="G241" s="269"/>
      <c r="H241" s="272">
        <v>0.375</v>
      </c>
      <c r="I241" s="273"/>
      <c r="J241" s="269"/>
      <c r="K241" s="269"/>
      <c r="L241" s="274"/>
      <c r="M241" s="275"/>
      <c r="N241" s="276"/>
      <c r="O241" s="276"/>
      <c r="P241" s="276"/>
      <c r="Q241" s="276"/>
      <c r="R241" s="276"/>
      <c r="S241" s="276"/>
      <c r="T241" s="27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8" t="s">
        <v>194</v>
      </c>
      <c r="AU241" s="278" t="s">
        <v>88</v>
      </c>
      <c r="AV241" s="14" t="s">
        <v>191</v>
      </c>
      <c r="AW241" s="14" t="s">
        <v>35</v>
      </c>
      <c r="AX241" s="14" t="s">
        <v>86</v>
      </c>
      <c r="AY241" s="278" t="s">
        <v>185</v>
      </c>
    </row>
    <row r="242" s="2" customFormat="1" ht="24.15" customHeight="1">
      <c r="A242" s="38"/>
      <c r="B242" s="39"/>
      <c r="C242" s="227" t="s">
        <v>331</v>
      </c>
      <c r="D242" s="227" t="s">
        <v>187</v>
      </c>
      <c r="E242" s="228" t="s">
        <v>2134</v>
      </c>
      <c r="F242" s="229" t="s">
        <v>2135</v>
      </c>
      <c r="G242" s="230" t="s">
        <v>190</v>
      </c>
      <c r="H242" s="231">
        <v>0.375</v>
      </c>
      <c r="I242" s="232"/>
      <c r="J242" s="233">
        <f>ROUND(I242*H242,2)</f>
        <v>0</v>
      </c>
      <c r="K242" s="234"/>
      <c r="L242" s="44"/>
      <c r="M242" s="235" t="s">
        <v>1</v>
      </c>
      <c r="N242" s="236" t="s">
        <v>44</v>
      </c>
      <c r="O242" s="91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9" t="s">
        <v>191</v>
      </c>
      <c r="AT242" s="239" t="s">
        <v>187</v>
      </c>
      <c r="AU242" s="239" t="s">
        <v>88</v>
      </c>
      <c r="AY242" s="17" t="s">
        <v>185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7" t="s">
        <v>86</v>
      </c>
      <c r="BK242" s="240">
        <f>ROUND(I242*H242,2)</f>
        <v>0</v>
      </c>
      <c r="BL242" s="17" t="s">
        <v>191</v>
      </c>
      <c r="BM242" s="239" t="s">
        <v>2136</v>
      </c>
    </row>
    <row r="243" s="2" customFormat="1">
      <c r="A243" s="38"/>
      <c r="B243" s="39"/>
      <c r="C243" s="40"/>
      <c r="D243" s="241" t="s">
        <v>193</v>
      </c>
      <c r="E243" s="40"/>
      <c r="F243" s="242" t="s">
        <v>2135</v>
      </c>
      <c r="G243" s="40"/>
      <c r="H243" s="40"/>
      <c r="I243" s="243"/>
      <c r="J243" s="40"/>
      <c r="K243" s="40"/>
      <c r="L243" s="44"/>
      <c r="M243" s="244"/>
      <c r="N243" s="24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193</v>
      </c>
      <c r="AU243" s="17" t="s">
        <v>88</v>
      </c>
    </row>
    <row r="244" s="2" customFormat="1" ht="24.15" customHeight="1">
      <c r="A244" s="38"/>
      <c r="B244" s="39"/>
      <c r="C244" s="227" t="s">
        <v>337</v>
      </c>
      <c r="D244" s="227" t="s">
        <v>187</v>
      </c>
      <c r="E244" s="228" t="s">
        <v>2137</v>
      </c>
      <c r="F244" s="229" t="s">
        <v>2138</v>
      </c>
      <c r="G244" s="230" t="s">
        <v>190</v>
      </c>
      <c r="H244" s="231">
        <v>1.248</v>
      </c>
      <c r="I244" s="232"/>
      <c r="J244" s="233">
        <f>ROUND(I244*H244,2)</f>
        <v>0</v>
      </c>
      <c r="K244" s="234"/>
      <c r="L244" s="44"/>
      <c r="M244" s="235" t="s">
        <v>1</v>
      </c>
      <c r="N244" s="236" t="s">
        <v>44</v>
      </c>
      <c r="O244" s="91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9" t="s">
        <v>191</v>
      </c>
      <c r="AT244" s="239" t="s">
        <v>187</v>
      </c>
      <c r="AU244" s="239" t="s">
        <v>88</v>
      </c>
      <c r="AY244" s="17" t="s">
        <v>185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7" t="s">
        <v>86</v>
      </c>
      <c r="BK244" s="240">
        <f>ROUND(I244*H244,2)</f>
        <v>0</v>
      </c>
      <c r="BL244" s="17" t="s">
        <v>191</v>
      </c>
      <c r="BM244" s="239" t="s">
        <v>2139</v>
      </c>
    </row>
    <row r="245" s="2" customFormat="1">
      <c r="A245" s="38"/>
      <c r="B245" s="39"/>
      <c r="C245" s="40"/>
      <c r="D245" s="241" t="s">
        <v>193</v>
      </c>
      <c r="E245" s="40"/>
      <c r="F245" s="242" t="s">
        <v>2138</v>
      </c>
      <c r="G245" s="40"/>
      <c r="H245" s="40"/>
      <c r="I245" s="243"/>
      <c r="J245" s="40"/>
      <c r="K245" s="40"/>
      <c r="L245" s="44"/>
      <c r="M245" s="244"/>
      <c r="N245" s="24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193</v>
      </c>
      <c r="AU245" s="17" t="s">
        <v>88</v>
      </c>
    </row>
    <row r="246" s="13" customFormat="1">
      <c r="A246" s="13"/>
      <c r="B246" s="246"/>
      <c r="C246" s="247"/>
      <c r="D246" s="241" t="s">
        <v>194</v>
      </c>
      <c r="E246" s="248" t="s">
        <v>1</v>
      </c>
      <c r="F246" s="249" t="s">
        <v>2140</v>
      </c>
      <c r="G246" s="247"/>
      <c r="H246" s="250">
        <v>1.248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6" t="s">
        <v>194</v>
      </c>
      <c r="AU246" s="256" t="s">
        <v>88</v>
      </c>
      <c r="AV246" s="13" t="s">
        <v>88</v>
      </c>
      <c r="AW246" s="13" t="s">
        <v>35</v>
      </c>
      <c r="AX246" s="13" t="s">
        <v>79</v>
      </c>
      <c r="AY246" s="256" t="s">
        <v>185</v>
      </c>
    </row>
    <row r="247" s="14" customFormat="1">
      <c r="A247" s="14"/>
      <c r="B247" s="268"/>
      <c r="C247" s="269"/>
      <c r="D247" s="241" t="s">
        <v>194</v>
      </c>
      <c r="E247" s="270" t="s">
        <v>1</v>
      </c>
      <c r="F247" s="271" t="s">
        <v>218</v>
      </c>
      <c r="G247" s="269"/>
      <c r="H247" s="272">
        <v>1.248</v>
      </c>
      <c r="I247" s="273"/>
      <c r="J247" s="269"/>
      <c r="K247" s="269"/>
      <c r="L247" s="274"/>
      <c r="M247" s="275"/>
      <c r="N247" s="276"/>
      <c r="O247" s="276"/>
      <c r="P247" s="276"/>
      <c r="Q247" s="276"/>
      <c r="R247" s="276"/>
      <c r="S247" s="276"/>
      <c r="T247" s="27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8" t="s">
        <v>194</v>
      </c>
      <c r="AU247" s="278" t="s">
        <v>88</v>
      </c>
      <c r="AV247" s="14" t="s">
        <v>191</v>
      </c>
      <c r="AW247" s="14" t="s">
        <v>35</v>
      </c>
      <c r="AX247" s="14" t="s">
        <v>86</v>
      </c>
      <c r="AY247" s="278" t="s">
        <v>185</v>
      </c>
    </row>
    <row r="248" s="2" customFormat="1" ht="33" customHeight="1">
      <c r="A248" s="38"/>
      <c r="B248" s="39"/>
      <c r="C248" s="227" t="s">
        <v>341</v>
      </c>
      <c r="D248" s="227" t="s">
        <v>187</v>
      </c>
      <c r="E248" s="228" t="s">
        <v>2141</v>
      </c>
      <c r="F248" s="229" t="s">
        <v>2142</v>
      </c>
      <c r="G248" s="230" t="s">
        <v>279</v>
      </c>
      <c r="H248" s="231">
        <v>2.548</v>
      </c>
      <c r="I248" s="232"/>
      <c r="J248" s="233">
        <f>ROUND(I248*H248,2)</f>
        <v>0</v>
      </c>
      <c r="K248" s="234"/>
      <c r="L248" s="44"/>
      <c r="M248" s="235" t="s">
        <v>1</v>
      </c>
      <c r="N248" s="236" t="s">
        <v>44</v>
      </c>
      <c r="O248" s="91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9" t="s">
        <v>191</v>
      </c>
      <c r="AT248" s="239" t="s">
        <v>187</v>
      </c>
      <c r="AU248" s="239" t="s">
        <v>88</v>
      </c>
      <c r="AY248" s="17" t="s">
        <v>185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7" t="s">
        <v>86</v>
      </c>
      <c r="BK248" s="240">
        <f>ROUND(I248*H248,2)</f>
        <v>0</v>
      </c>
      <c r="BL248" s="17" t="s">
        <v>191</v>
      </c>
      <c r="BM248" s="239" t="s">
        <v>2143</v>
      </c>
    </row>
    <row r="249" s="2" customFormat="1">
      <c r="A249" s="38"/>
      <c r="B249" s="39"/>
      <c r="C249" s="40"/>
      <c r="D249" s="241" t="s">
        <v>193</v>
      </c>
      <c r="E249" s="40"/>
      <c r="F249" s="242" t="s">
        <v>2142</v>
      </c>
      <c r="G249" s="40"/>
      <c r="H249" s="40"/>
      <c r="I249" s="243"/>
      <c r="J249" s="40"/>
      <c r="K249" s="40"/>
      <c r="L249" s="44"/>
      <c r="M249" s="244"/>
      <c r="N249" s="245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193</v>
      </c>
      <c r="AU249" s="17" t="s">
        <v>88</v>
      </c>
    </row>
    <row r="250" s="13" customFormat="1">
      <c r="A250" s="13"/>
      <c r="B250" s="246"/>
      <c r="C250" s="247"/>
      <c r="D250" s="241" t="s">
        <v>194</v>
      </c>
      <c r="E250" s="248" t="s">
        <v>1</v>
      </c>
      <c r="F250" s="249" t="s">
        <v>2144</v>
      </c>
      <c r="G250" s="247"/>
      <c r="H250" s="250">
        <v>2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6" t="s">
        <v>194</v>
      </c>
      <c r="AU250" s="256" t="s">
        <v>88</v>
      </c>
      <c r="AV250" s="13" t="s">
        <v>88</v>
      </c>
      <c r="AW250" s="13" t="s">
        <v>35</v>
      </c>
      <c r="AX250" s="13" t="s">
        <v>79</v>
      </c>
      <c r="AY250" s="256" t="s">
        <v>185</v>
      </c>
    </row>
    <row r="251" s="13" customFormat="1">
      <c r="A251" s="13"/>
      <c r="B251" s="246"/>
      <c r="C251" s="247"/>
      <c r="D251" s="241" t="s">
        <v>194</v>
      </c>
      <c r="E251" s="248" t="s">
        <v>1</v>
      </c>
      <c r="F251" s="249" t="s">
        <v>2145</v>
      </c>
      <c r="G251" s="247"/>
      <c r="H251" s="250">
        <v>0.54800000000000004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6" t="s">
        <v>194</v>
      </c>
      <c r="AU251" s="256" t="s">
        <v>88</v>
      </c>
      <c r="AV251" s="13" t="s">
        <v>88</v>
      </c>
      <c r="AW251" s="13" t="s">
        <v>35</v>
      </c>
      <c r="AX251" s="13" t="s">
        <v>79</v>
      </c>
      <c r="AY251" s="256" t="s">
        <v>185</v>
      </c>
    </row>
    <row r="252" s="14" customFormat="1">
      <c r="A252" s="14"/>
      <c r="B252" s="268"/>
      <c r="C252" s="269"/>
      <c r="D252" s="241" t="s">
        <v>194</v>
      </c>
      <c r="E252" s="270" t="s">
        <v>1</v>
      </c>
      <c r="F252" s="271" t="s">
        <v>218</v>
      </c>
      <c r="G252" s="269"/>
      <c r="H252" s="272">
        <v>2.548</v>
      </c>
      <c r="I252" s="273"/>
      <c r="J252" s="269"/>
      <c r="K252" s="269"/>
      <c r="L252" s="274"/>
      <c r="M252" s="275"/>
      <c r="N252" s="276"/>
      <c r="O252" s="276"/>
      <c r="P252" s="276"/>
      <c r="Q252" s="276"/>
      <c r="R252" s="276"/>
      <c r="S252" s="276"/>
      <c r="T252" s="27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78" t="s">
        <v>194</v>
      </c>
      <c r="AU252" s="278" t="s">
        <v>88</v>
      </c>
      <c r="AV252" s="14" t="s">
        <v>191</v>
      </c>
      <c r="AW252" s="14" t="s">
        <v>35</v>
      </c>
      <c r="AX252" s="14" t="s">
        <v>86</v>
      </c>
      <c r="AY252" s="278" t="s">
        <v>185</v>
      </c>
    </row>
    <row r="253" s="2" customFormat="1" ht="37.8" customHeight="1">
      <c r="A253" s="38"/>
      <c r="B253" s="39"/>
      <c r="C253" s="227" t="s">
        <v>345</v>
      </c>
      <c r="D253" s="227" t="s">
        <v>187</v>
      </c>
      <c r="E253" s="228" t="s">
        <v>2146</v>
      </c>
      <c r="F253" s="229" t="s">
        <v>2147</v>
      </c>
      <c r="G253" s="230" t="s">
        <v>279</v>
      </c>
      <c r="H253" s="231">
        <v>2.548</v>
      </c>
      <c r="I253" s="232"/>
      <c r="J253" s="233">
        <f>ROUND(I253*H253,2)</f>
        <v>0</v>
      </c>
      <c r="K253" s="234"/>
      <c r="L253" s="44"/>
      <c r="M253" s="235" t="s">
        <v>1</v>
      </c>
      <c r="N253" s="236" t="s">
        <v>44</v>
      </c>
      <c r="O253" s="91"/>
      <c r="P253" s="237">
        <f>O253*H253</f>
        <v>0</v>
      </c>
      <c r="Q253" s="237">
        <v>0</v>
      </c>
      <c r="R253" s="237">
        <f>Q253*H253</f>
        <v>0</v>
      </c>
      <c r="S253" s="237">
        <v>0</v>
      </c>
      <c r="T253" s="23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9" t="s">
        <v>191</v>
      </c>
      <c r="AT253" s="239" t="s">
        <v>187</v>
      </c>
      <c r="AU253" s="239" t="s">
        <v>88</v>
      </c>
      <c r="AY253" s="17" t="s">
        <v>185</v>
      </c>
      <c r="BE253" s="240">
        <f>IF(N253="základní",J253,0)</f>
        <v>0</v>
      </c>
      <c r="BF253" s="240">
        <f>IF(N253="snížená",J253,0)</f>
        <v>0</v>
      </c>
      <c r="BG253" s="240">
        <f>IF(N253="zákl. přenesená",J253,0)</f>
        <v>0</v>
      </c>
      <c r="BH253" s="240">
        <f>IF(N253="sníž. přenesená",J253,0)</f>
        <v>0</v>
      </c>
      <c r="BI253" s="240">
        <f>IF(N253="nulová",J253,0)</f>
        <v>0</v>
      </c>
      <c r="BJ253" s="17" t="s">
        <v>86</v>
      </c>
      <c r="BK253" s="240">
        <f>ROUND(I253*H253,2)</f>
        <v>0</v>
      </c>
      <c r="BL253" s="17" t="s">
        <v>191</v>
      </c>
      <c r="BM253" s="239" t="s">
        <v>2148</v>
      </c>
    </row>
    <row r="254" s="2" customFormat="1">
      <c r="A254" s="38"/>
      <c r="B254" s="39"/>
      <c r="C254" s="40"/>
      <c r="D254" s="241" t="s">
        <v>193</v>
      </c>
      <c r="E254" s="40"/>
      <c r="F254" s="242" t="s">
        <v>2147</v>
      </c>
      <c r="G254" s="40"/>
      <c r="H254" s="40"/>
      <c r="I254" s="243"/>
      <c r="J254" s="40"/>
      <c r="K254" s="40"/>
      <c r="L254" s="44"/>
      <c r="M254" s="244"/>
      <c r="N254" s="245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193</v>
      </c>
      <c r="AU254" s="17" t="s">
        <v>88</v>
      </c>
    </row>
    <row r="255" s="2" customFormat="1" ht="24.15" customHeight="1">
      <c r="A255" s="38"/>
      <c r="B255" s="39"/>
      <c r="C255" s="227" t="s">
        <v>349</v>
      </c>
      <c r="D255" s="227" t="s">
        <v>187</v>
      </c>
      <c r="E255" s="228" t="s">
        <v>2149</v>
      </c>
      <c r="F255" s="229" t="s">
        <v>2150</v>
      </c>
      <c r="G255" s="230" t="s">
        <v>279</v>
      </c>
      <c r="H255" s="231">
        <v>0.54800000000000004</v>
      </c>
      <c r="I255" s="232"/>
      <c r="J255" s="233">
        <f>ROUND(I255*H255,2)</f>
        <v>0</v>
      </c>
      <c r="K255" s="234"/>
      <c r="L255" s="44"/>
      <c r="M255" s="235" t="s">
        <v>1</v>
      </c>
      <c r="N255" s="236" t="s">
        <v>44</v>
      </c>
      <c r="O255" s="91"/>
      <c r="P255" s="237">
        <f>O255*H255</f>
        <v>0</v>
      </c>
      <c r="Q255" s="237">
        <v>0</v>
      </c>
      <c r="R255" s="237">
        <f>Q255*H255</f>
        <v>0</v>
      </c>
      <c r="S255" s="237">
        <v>0</v>
      </c>
      <c r="T255" s="23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9" t="s">
        <v>191</v>
      </c>
      <c r="AT255" s="239" t="s">
        <v>187</v>
      </c>
      <c r="AU255" s="239" t="s">
        <v>88</v>
      </c>
      <c r="AY255" s="17" t="s">
        <v>185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7" t="s">
        <v>86</v>
      </c>
      <c r="BK255" s="240">
        <f>ROUND(I255*H255,2)</f>
        <v>0</v>
      </c>
      <c r="BL255" s="17" t="s">
        <v>191</v>
      </c>
      <c r="BM255" s="239" t="s">
        <v>2151</v>
      </c>
    </row>
    <row r="256" s="2" customFormat="1">
      <c r="A256" s="38"/>
      <c r="B256" s="39"/>
      <c r="C256" s="40"/>
      <c r="D256" s="241" t="s">
        <v>193</v>
      </c>
      <c r="E256" s="40"/>
      <c r="F256" s="242" t="s">
        <v>2150</v>
      </c>
      <c r="G256" s="40"/>
      <c r="H256" s="40"/>
      <c r="I256" s="243"/>
      <c r="J256" s="40"/>
      <c r="K256" s="40"/>
      <c r="L256" s="44"/>
      <c r="M256" s="244"/>
      <c r="N256" s="245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193</v>
      </c>
      <c r="AU256" s="17" t="s">
        <v>88</v>
      </c>
    </row>
    <row r="257" s="13" customFormat="1">
      <c r="A257" s="13"/>
      <c r="B257" s="246"/>
      <c r="C257" s="247"/>
      <c r="D257" s="241" t="s">
        <v>194</v>
      </c>
      <c r="E257" s="248" t="s">
        <v>1</v>
      </c>
      <c r="F257" s="249" t="s">
        <v>2145</v>
      </c>
      <c r="G257" s="247"/>
      <c r="H257" s="250">
        <v>0.54800000000000004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6" t="s">
        <v>194</v>
      </c>
      <c r="AU257" s="256" t="s">
        <v>88</v>
      </c>
      <c r="AV257" s="13" t="s">
        <v>88</v>
      </c>
      <c r="AW257" s="13" t="s">
        <v>35</v>
      </c>
      <c r="AX257" s="13" t="s">
        <v>79</v>
      </c>
      <c r="AY257" s="256" t="s">
        <v>185</v>
      </c>
    </row>
    <row r="258" s="14" customFormat="1">
      <c r="A258" s="14"/>
      <c r="B258" s="268"/>
      <c r="C258" s="269"/>
      <c r="D258" s="241" t="s">
        <v>194</v>
      </c>
      <c r="E258" s="270" t="s">
        <v>1</v>
      </c>
      <c r="F258" s="271" t="s">
        <v>218</v>
      </c>
      <c r="G258" s="269"/>
      <c r="H258" s="272">
        <v>0.54800000000000004</v>
      </c>
      <c r="I258" s="273"/>
      <c r="J258" s="269"/>
      <c r="K258" s="269"/>
      <c r="L258" s="274"/>
      <c r="M258" s="275"/>
      <c r="N258" s="276"/>
      <c r="O258" s="276"/>
      <c r="P258" s="276"/>
      <c r="Q258" s="276"/>
      <c r="R258" s="276"/>
      <c r="S258" s="276"/>
      <c r="T258" s="27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78" t="s">
        <v>194</v>
      </c>
      <c r="AU258" s="278" t="s">
        <v>88</v>
      </c>
      <c r="AV258" s="14" t="s">
        <v>191</v>
      </c>
      <c r="AW258" s="14" t="s">
        <v>35</v>
      </c>
      <c r="AX258" s="14" t="s">
        <v>86</v>
      </c>
      <c r="AY258" s="278" t="s">
        <v>185</v>
      </c>
    </row>
    <row r="259" s="2" customFormat="1" ht="24.15" customHeight="1">
      <c r="A259" s="38"/>
      <c r="B259" s="39"/>
      <c r="C259" s="227" t="s">
        <v>353</v>
      </c>
      <c r="D259" s="227" t="s">
        <v>187</v>
      </c>
      <c r="E259" s="228" t="s">
        <v>2152</v>
      </c>
      <c r="F259" s="229" t="s">
        <v>2153</v>
      </c>
      <c r="G259" s="230" t="s">
        <v>198</v>
      </c>
      <c r="H259" s="231">
        <v>0.058000000000000003</v>
      </c>
      <c r="I259" s="232"/>
      <c r="J259" s="233">
        <f>ROUND(I259*H259,2)</f>
        <v>0</v>
      </c>
      <c r="K259" s="234"/>
      <c r="L259" s="44"/>
      <c r="M259" s="235" t="s">
        <v>1</v>
      </c>
      <c r="N259" s="236" t="s">
        <v>44</v>
      </c>
      <c r="O259" s="91"/>
      <c r="P259" s="237">
        <f>O259*H259</f>
        <v>0</v>
      </c>
      <c r="Q259" s="237">
        <v>0</v>
      </c>
      <c r="R259" s="237">
        <f>Q259*H259</f>
        <v>0</v>
      </c>
      <c r="S259" s="237">
        <v>0</v>
      </c>
      <c r="T259" s="23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9" t="s">
        <v>191</v>
      </c>
      <c r="AT259" s="239" t="s">
        <v>187</v>
      </c>
      <c r="AU259" s="239" t="s">
        <v>88</v>
      </c>
      <c r="AY259" s="17" t="s">
        <v>185</v>
      </c>
      <c r="BE259" s="240">
        <f>IF(N259="základní",J259,0)</f>
        <v>0</v>
      </c>
      <c r="BF259" s="240">
        <f>IF(N259="snížená",J259,0)</f>
        <v>0</v>
      </c>
      <c r="BG259" s="240">
        <f>IF(N259="zákl. přenesená",J259,0)</f>
        <v>0</v>
      </c>
      <c r="BH259" s="240">
        <f>IF(N259="sníž. přenesená",J259,0)</f>
        <v>0</v>
      </c>
      <c r="BI259" s="240">
        <f>IF(N259="nulová",J259,0)</f>
        <v>0</v>
      </c>
      <c r="BJ259" s="17" t="s">
        <v>86</v>
      </c>
      <c r="BK259" s="240">
        <f>ROUND(I259*H259,2)</f>
        <v>0</v>
      </c>
      <c r="BL259" s="17" t="s">
        <v>191</v>
      </c>
      <c r="BM259" s="239" t="s">
        <v>2154</v>
      </c>
    </row>
    <row r="260" s="2" customFormat="1">
      <c r="A260" s="38"/>
      <c r="B260" s="39"/>
      <c r="C260" s="40"/>
      <c r="D260" s="241" t="s">
        <v>193</v>
      </c>
      <c r="E260" s="40"/>
      <c r="F260" s="242" t="s">
        <v>2153</v>
      </c>
      <c r="G260" s="40"/>
      <c r="H260" s="40"/>
      <c r="I260" s="243"/>
      <c r="J260" s="40"/>
      <c r="K260" s="40"/>
      <c r="L260" s="44"/>
      <c r="M260" s="244"/>
      <c r="N260" s="245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193</v>
      </c>
      <c r="AU260" s="17" t="s">
        <v>88</v>
      </c>
    </row>
    <row r="261" s="2" customFormat="1" ht="33" customHeight="1">
      <c r="A261" s="38"/>
      <c r="B261" s="39"/>
      <c r="C261" s="227" t="s">
        <v>357</v>
      </c>
      <c r="D261" s="227" t="s">
        <v>187</v>
      </c>
      <c r="E261" s="228" t="s">
        <v>2155</v>
      </c>
      <c r="F261" s="229" t="s">
        <v>2156</v>
      </c>
      <c r="G261" s="230" t="s">
        <v>190</v>
      </c>
      <c r="H261" s="231">
        <v>5.7670000000000003</v>
      </c>
      <c r="I261" s="232"/>
      <c r="J261" s="233">
        <f>ROUND(I261*H261,2)</f>
        <v>0</v>
      </c>
      <c r="K261" s="234"/>
      <c r="L261" s="44"/>
      <c r="M261" s="235" t="s">
        <v>1</v>
      </c>
      <c r="N261" s="236" t="s">
        <v>44</v>
      </c>
      <c r="O261" s="91"/>
      <c r="P261" s="237">
        <f>O261*H261</f>
        <v>0</v>
      </c>
      <c r="Q261" s="237">
        <v>0</v>
      </c>
      <c r="R261" s="237">
        <f>Q261*H261</f>
        <v>0</v>
      </c>
      <c r="S261" s="237">
        <v>0</v>
      </c>
      <c r="T261" s="23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9" t="s">
        <v>191</v>
      </c>
      <c r="AT261" s="239" t="s">
        <v>187</v>
      </c>
      <c r="AU261" s="239" t="s">
        <v>88</v>
      </c>
      <c r="AY261" s="17" t="s">
        <v>185</v>
      </c>
      <c r="BE261" s="240">
        <f>IF(N261="základní",J261,0)</f>
        <v>0</v>
      </c>
      <c r="BF261" s="240">
        <f>IF(N261="snížená",J261,0)</f>
        <v>0</v>
      </c>
      <c r="BG261" s="240">
        <f>IF(N261="zákl. přenesená",J261,0)</f>
        <v>0</v>
      </c>
      <c r="BH261" s="240">
        <f>IF(N261="sníž. přenesená",J261,0)</f>
        <v>0</v>
      </c>
      <c r="BI261" s="240">
        <f>IF(N261="nulová",J261,0)</f>
        <v>0</v>
      </c>
      <c r="BJ261" s="17" t="s">
        <v>86</v>
      </c>
      <c r="BK261" s="240">
        <f>ROUND(I261*H261,2)</f>
        <v>0</v>
      </c>
      <c r="BL261" s="17" t="s">
        <v>191</v>
      </c>
      <c r="BM261" s="239" t="s">
        <v>2157</v>
      </c>
    </row>
    <row r="262" s="2" customFormat="1">
      <c r="A262" s="38"/>
      <c r="B262" s="39"/>
      <c r="C262" s="40"/>
      <c r="D262" s="241" t="s">
        <v>193</v>
      </c>
      <c r="E262" s="40"/>
      <c r="F262" s="242" t="s">
        <v>2156</v>
      </c>
      <c r="G262" s="40"/>
      <c r="H262" s="40"/>
      <c r="I262" s="243"/>
      <c r="J262" s="40"/>
      <c r="K262" s="40"/>
      <c r="L262" s="44"/>
      <c r="M262" s="244"/>
      <c r="N262" s="245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193</v>
      </c>
      <c r="AU262" s="17" t="s">
        <v>88</v>
      </c>
    </row>
    <row r="263" s="13" customFormat="1">
      <c r="A263" s="13"/>
      <c r="B263" s="246"/>
      <c r="C263" s="247"/>
      <c r="D263" s="241" t="s">
        <v>194</v>
      </c>
      <c r="E263" s="248" t="s">
        <v>1</v>
      </c>
      <c r="F263" s="249" t="s">
        <v>2158</v>
      </c>
      <c r="G263" s="247"/>
      <c r="H263" s="250">
        <v>1.486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6" t="s">
        <v>194</v>
      </c>
      <c r="AU263" s="256" t="s">
        <v>88</v>
      </c>
      <c r="AV263" s="13" t="s">
        <v>88</v>
      </c>
      <c r="AW263" s="13" t="s">
        <v>35</v>
      </c>
      <c r="AX263" s="13" t="s">
        <v>79</v>
      </c>
      <c r="AY263" s="256" t="s">
        <v>185</v>
      </c>
    </row>
    <row r="264" s="13" customFormat="1">
      <c r="A264" s="13"/>
      <c r="B264" s="246"/>
      <c r="C264" s="247"/>
      <c r="D264" s="241" t="s">
        <v>194</v>
      </c>
      <c r="E264" s="248" t="s">
        <v>1</v>
      </c>
      <c r="F264" s="249" t="s">
        <v>2159</v>
      </c>
      <c r="G264" s="247"/>
      <c r="H264" s="250">
        <v>1.5589999999999999</v>
      </c>
      <c r="I264" s="251"/>
      <c r="J264" s="247"/>
      <c r="K264" s="247"/>
      <c r="L264" s="252"/>
      <c r="M264" s="253"/>
      <c r="N264" s="254"/>
      <c r="O264" s="254"/>
      <c r="P264" s="254"/>
      <c r="Q264" s="254"/>
      <c r="R264" s="254"/>
      <c r="S264" s="254"/>
      <c r="T264" s="25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6" t="s">
        <v>194</v>
      </c>
      <c r="AU264" s="256" t="s">
        <v>88</v>
      </c>
      <c r="AV264" s="13" t="s">
        <v>88</v>
      </c>
      <c r="AW264" s="13" t="s">
        <v>35</v>
      </c>
      <c r="AX264" s="13" t="s">
        <v>79</v>
      </c>
      <c r="AY264" s="256" t="s">
        <v>185</v>
      </c>
    </row>
    <row r="265" s="15" customFormat="1">
      <c r="A265" s="15"/>
      <c r="B265" s="289"/>
      <c r="C265" s="290"/>
      <c r="D265" s="241" t="s">
        <v>194</v>
      </c>
      <c r="E265" s="291" t="s">
        <v>1</v>
      </c>
      <c r="F265" s="292" t="s">
        <v>2160</v>
      </c>
      <c r="G265" s="290"/>
      <c r="H265" s="293">
        <v>3.0449999999999999</v>
      </c>
      <c r="I265" s="294"/>
      <c r="J265" s="290"/>
      <c r="K265" s="290"/>
      <c r="L265" s="295"/>
      <c r="M265" s="296"/>
      <c r="N265" s="297"/>
      <c r="O265" s="297"/>
      <c r="P265" s="297"/>
      <c r="Q265" s="297"/>
      <c r="R265" s="297"/>
      <c r="S265" s="297"/>
      <c r="T265" s="298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99" t="s">
        <v>194</v>
      </c>
      <c r="AU265" s="299" t="s">
        <v>88</v>
      </c>
      <c r="AV265" s="15" t="s">
        <v>201</v>
      </c>
      <c r="AW265" s="15" t="s">
        <v>35</v>
      </c>
      <c r="AX265" s="15" t="s">
        <v>79</v>
      </c>
      <c r="AY265" s="299" t="s">
        <v>185</v>
      </c>
    </row>
    <row r="266" s="13" customFormat="1">
      <c r="A266" s="13"/>
      <c r="B266" s="246"/>
      <c r="C266" s="247"/>
      <c r="D266" s="241" t="s">
        <v>194</v>
      </c>
      <c r="E266" s="248" t="s">
        <v>1</v>
      </c>
      <c r="F266" s="249" t="s">
        <v>2161</v>
      </c>
      <c r="G266" s="247"/>
      <c r="H266" s="250">
        <v>2.722</v>
      </c>
      <c r="I266" s="251"/>
      <c r="J266" s="247"/>
      <c r="K266" s="247"/>
      <c r="L266" s="252"/>
      <c r="M266" s="253"/>
      <c r="N266" s="254"/>
      <c r="O266" s="254"/>
      <c r="P266" s="254"/>
      <c r="Q266" s="254"/>
      <c r="R266" s="254"/>
      <c r="S266" s="254"/>
      <c r="T266" s="25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6" t="s">
        <v>194</v>
      </c>
      <c r="AU266" s="256" t="s">
        <v>88</v>
      </c>
      <c r="AV266" s="13" t="s">
        <v>88</v>
      </c>
      <c r="AW266" s="13" t="s">
        <v>35</v>
      </c>
      <c r="AX266" s="13" t="s">
        <v>79</v>
      </c>
      <c r="AY266" s="256" t="s">
        <v>185</v>
      </c>
    </row>
    <row r="267" s="15" customFormat="1">
      <c r="A267" s="15"/>
      <c r="B267" s="289"/>
      <c r="C267" s="290"/>
      <c r="D267" s="241" t="s">
        <v>194</v>
      </c>
      <c r="E267" s="291" t="s">
        <v>1</v>
      </c>
      <c r="F267" s="292" t="s">
        <v>2162</v>
      </c>
      <c r="G267" s="290"/>
      <c r="H267" s="293">
        <v>2.722</v>
      </c>
      <c r="I267" s="294"/>
      <c r="J267" s="290"/>
      <c r="K267" s="290"/>
      <c r="L267" s="295"/>
      <c r="M267" s="296"/>
      <c r="N267" s="297"/>
      <c r="O267" s="297"/>
      <c r="P267" s="297"/>
      <c r="Q267" s="297"/>
      <c r="R267" s="297"/>
      <c r="S267" s="297"/>
      <c r="T267" s="298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99" t="s">
        <v>194</v>
      </c>
      <c r="AU267" s="299" t="s">
        <v>88</v>
      </c>
      <c r="AV267" s="15" t="s">
        <v>201</v>
      </c>
      <c r="AW267" s="15" t="s">
        <v>35</v>
      </c>
      <c r="AX267" s="15" t="s">
        <v>79</v>
      </c>
      <c r="AY267" s="299" t="s">
        <v>185</v>
      </c>
    </row>
    <row r="268" s="14" customFormat="1">
      <c r="A268" s="14"/>
      <c r="B268" s="268"/>
      <c r="C268" s="269"/>
      <c r="D268" s="241" t="s">
        <v>194</v>
      </c>
      <c r="E268" s="270" t="s">
        <v>1</v>
      </c>
      <c r="F268" s="271" t="s">
        <v>218</v>
      </c>
      <c r="G268" s="269"/>
      <c r="H268" s="272">
        <v>5.7669999999999995</v>
      </c>
      <c r="I268" s="273"/>
      <c r="J268" s="269"/>
      <c r="K268" s="269"/>
      <c r="L268" s="274"/>
      <c r="M268" s="275"/>
      <c r="N268" s="276"/>
      <c r="O268" s="276"/>
      <c r="P268" s="276"/>
      <c r="Q268" s="276"/>
      <c r="R268" s="276"/>
      <c r="S268" s="276"/>
      <c r="T268" s="27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78" t="s">
        <v>194</v>
      </c>
      <c r="AU268" s="278" t="s">
        <v>88</v>
      </c>
      <c r="AV268" s="14" t="s">
        <v>191</v>
      </c>
      <c r="AW268" s="14" t="s">
        <v>35</v>
      </c>
      <c r="AX268" s="14" t="s">
        <v>86</v>
      </c>
      <c r="AY268" s="278" t="s">
        <v>185</v>
      </c>
    </row>
    <row r="269" s="2" customFormat="1" ht="16.5" customHeight="1">
      <c r="A269" s="38"/>
      <c r="B269" s="39"/>
      <c r="C269" s="227" t="s">
        <v>361</v>
      </c>
      <c r="D269" s="227" t="s">
        <v>187</v>
      </c>
      <c r="E269" s="228" t="s">
        <v>2163</v>
      </c>
      <c r="F269" s="229" t="s">
        <v>2164</v>
      </c>
      <c r="G269" s="230" t="s">
        <v>190</v>
      </c>
      <c r="H269" s="231">
        <v>4.6260000000000003</v>
      </c>
      <c r="I269" s="232"/>
      <c r="J269" s="233">
        <f>ROUND(I269*H269,2)</f>
        <v>0</v>
      </c>
      <c r="K269" s="234"/>
      <c r="L269" s="44"/>
      <c r="M269" s="235" t="s">
        <v>1</v>
      </c>
      <c r="N269" s="236" t="s">
        <v>44</v>
      </c>
      <c r="O269" s="91"/>
      <c r="P269" s="237">
        <f>O269*H269</f>
        <v>0</v>
      </c>
      <c r="Q269" s="237">
        <v>0</v>
      </c>
      <c r="R269" s="237">
        <f>Q269*H269</f>
        <v>0</v>
      </c>
      <c r="S269" s="237">
        <v>0</v>
      </c>
      <c r="T269" s="23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9" t="s">
        <v>191</v>
      </c>
      <c r="AT269" s="239" t="s">
        <v>187</v>
      </c>
      <c r="AU269" s="239" t="s">
        <v>88</v>
      </c>
      <c r="AY269" s="17" t="s">
        <v>185</v>
      </c>
      <c r="BE269" s="240">
        <f>IF(N269="základní",J269,0)</f>
        <v>0</v>
      </c>
      <c r="BF269" s="240">
        <f>IF(N269="snížená",J269,0)</f>
        <v>0</v>
      </c>
      <c r="BG269" s="240">
        <f>IF(N269="zákl. přenesená",J269,0)</f>
        <v>0</v>
      </c>
      <c r="BH269" s="240">
        <f>IF(N269="sníž. přenesená",J269,0)</f>
        <v>0</v>
      </c>
      <c r="BI269" s="240">
        <f>IF(N269="nulová",J269,0)</f>
        <v>0</v>
      </c>
      <c r="BJ269" s="17" t="s">
        <v>86</v>
      </c>
      <c r="BK269" s="240">
        <f>ROUND(I269*H269,2)</f>
        <v>0</v>
      </c>
      <c r="BL269" s="17" t="s">
        <v>191</v>
      </c>
      <c r="BM269" s="239" t="s">
        <v>2165</v>
      </c>
    </row>
    <row r="270" s="2" customFormat="1">
      <c r="A270" s="38"/>
      <c r="B270" s="39"/>
      <c r="C270" s="40"/>
      <c r="D270" s="241" t="s">
        <v>193</v>
      </c>
      <c r="E270" s="40"/>
      <c r="F270" s="242" t="s">
        <v>2164</v>
      </c>
      <c r="G270" s="40"/>
      <c r="H270" s="40"/>
      <c r="I270" s="243"/>
      <c r="J270" s="40"/>
      <c r="K270" s="40"/>
      <c r="L270" s="44"/>
      <c r="M270" s="244"/>
      <c r="N270" s="245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193</v>
      </c>
      <c r="AU270" s="17" t="s">
        <v>88</v>
      </c>
    </row>
    <row r="271" s="13" customFormat="1">
      <c r="A271" s="13"/>
      <c r="B271" s="246"/>
      <c r="C271" s="247"/>
      <c r="D271" s="241" t="s">
        <v>194</v>
      </c>
      <c r="E271" s="248" t="s">
        <v>1</v>
      </c>
      <c r="F271" s="249" t="s">
        <v>2166</v>
      </c>
      <c r="G271" s="247"/>
      <c r="H271" s="250">
        <v>4.6260000000000003</v>
      </c>
      <c r="I271" s="251"/>
      <c r="J271" s="247"/>
      <c r="K271" s="247"/>
      <c r="L271" s="252"/>
      <c r="M271" s="253"/>
      <c r="N271" s="254"/>
      <c r="O271" s="254"/>
      <c r="P271" s="254"/>
      <c r="Q271" s="254"/>
      <c r="R271" s="254"/>
      <c r="S271" s="254"/>
      <c r="T271" s="25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6" t="s">
        <v>194</v>
      </c>
      <c r="AU271" s="256" t="s">
        <v>88</v>
      </c>
      <c r="AV271" s="13" t="s">
        <v>88</v>
      </c>
      <c r="AW271" s="13" t="s">
        <v>35</v>
      </c>
      <c r="AX271" s="13" t="s">
        <v>79</v>
      </c>
      <c r="AY271" s="256" t="s">
        <v>185</v>
      </c>
    </row>
    <row r="272" s="14" customFormat="1">
      <c r="A272" s="14"/>
      <c r="B272" s="268"/>
      <c r="C272" s="269"/>
      <c r="D272" s="241" t="s">
        <v>194</v>
      </c>
      <c r="E272" s="270" t="s">
        <v>1</v>
      </c>
      <c r="F272" s="271" t="s">
        <v>218</v>
      </c>
      <c r="G272" s="269"/>
      <c r="H272" s="272">
        <v>4.6260000000000003</v>
      </c>
      <c r="I272" s="273"/>
      <c r="J272" s="269"/>
      <c r="K272" s="269"/>
      <c r="L272" s="274"/>
      <c r="M272" s="275"/>
      <c r="N272" s="276"/>
      <c r="O272" s="276"/>
      <c r="P272" s="276"/>
      <c r="Q272" s="276"/>
      <c r="R272" s="276"/>
      <c r="S272" s="276"/>
      <c r="T272" s="27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78" t="s">
        <v>194</v>
      </c>
      <c r="AU272" s="278" t="s">
        <v>88</v>
      </c>
      <c r="AV272" s="14" t="s">
        <v>191</v>
      </c>
      <c r="AW272" s="14" t="s">
        <v>35</v>
      </c>
      <c r="AX272" s="14" t="s">
        <v>86</v>
      </c>
      <c r="AY272" s="278" t="s">
        <v>185</v>
      </c>
    </row>
    <row r="273" s="12" customFormat="1" ht="22.8" customHeight="1">
      <c r="A273" s="12"/>
      <c r="B273" s="211"/>
      <c r="C273" s="212"/>
      <c r="D273" s="213" t="s">
        <v>78</v>
      </c>
      <c r="E273" s="225" t="s">
        <v>214</v>
      </c>
      <c r="F273" s="225" t="s">
        <v>2167</v>
      </c>
      <c r="G273" s="212"/>
      <c r="H273" s="212"/>
      <c r="I273" s="215"/>
      <c r="J273" s="226">
        <f>BK273</f>
        <v>0</v>
      </c>
      <c r="K273" s="212"/>
      <c r="L273" s="217"/>
      <c r="M273" s="218"/>
      <c r="N273" s="219"/>
      <c r="O273" s="219"/>
      <c r="P273" s="220">
        <f>SUM(P274:P287)</f>
        <v>0</v>
      </c>
      <c r="Q273" s="219"/>
      <c r="R273" s="220">
        <f>SUM(R274:R287)</f>
        <v>0</v>
      </c>
      <c r="S273" s="219"/>
      <c r="T273" s="221">
        <f>SUM(T274:T287)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22" t="s">
        <v>86</v>
      </c>
      <c r="AT273" s="223" t="s">
        <v>78</v>
      </c>
      <c r="AU273" s="223" t="s">
        <v>86</v>
      </c>
      <c r="AY273" s="222" t="s">
        <v>185</v>
      </c>
      <c r="BK273" s="224">
        <f>SUM(BK274:BK287)</f>
        <v>0</v>
      </c>
    </row>
    <row r="274" s="2" customFormat="1" ht="24.15" customHeight="1">
      <c r="A274" s="38"/>
      <c r="B274" s="39"/>
      <c r="C274" s="227" t="s">
        <v>365</v>
      </c>
      <c r="D274" s="227" t="s">
        <v>187</v>
      </c>
      <c r="E274" s="228" t="s">
        <v>2168</v>
      </c>
      <c r="F274" s="229" t="s">
        <v>2169</v>
      </c>
      <c r="G274" s="230" t="s">
        <v>207</v>
      </c>
      <c r="H274" s="231">
        <v>1</v>
      </c>
      <c r="I274" s="232"/>
      <c r="J274" s="233">
        <f>ROUND(I274*H274,2)</f>
        <v>0</v>
      </c>
      <c r="K274" s="234"/>
      <c r="L274" s="44"/>
      <c r="M274" s="235" t="s">
        <v>1</v>
      </c>
      <c r="N274" s="236" t="s">
        <v>44</v>
      </c>
      <c r="O274" s="91"/>
      <c r="P274" s="237">
        <f>O274*H274</f>
        <v>0</v>
      </c>
      <c r="Q274" s="237">
        <v>0</v>
      </c>
      <c r="R274" s="237">
        <f>Q274*H274</f>
        <v>0</v>
      </c>
      <c r="S274" s="237">
        <v>0</v>
      </c>
      <c r="T274" s="23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9" t="s">
        <v>191</v>
      </c>
      <c r="AT274" s="239" t="s">
        <v>187</v>
      </c>
      <c r="AU274" s="239" t="s">
        <v>88</v>
      </c>
      <c r="AY274" s="17" t="s">
        <v>185</v>
      </c>
      <c r="BE274" s="240">
        <f>IF(N274="základní",J274,0)</f>
        <v>0</v>
      </c>
      <c r="BF274" s="240">
        <f>IF(N274="snížená",J274,0)</f>
        <v>0</v>
      </c>
      <c r="BG274" s="240">
        <f>IF(N274="zákl. přenesená",J274,0)</f>
        <v>0</v>
      </c>
      <c r="BH274" s="240">
        <f>IF(N274="sníž. přenesená",J274,0)</f>
        <v>0</v>
      </c>
      <c r="BI274" s="240">
        <f>IF(N274="nulová",J274,0)</f>
        <v>0</v>
      </c>
      <c r="BJ274" s="17" t="s">
        <v>86</v>
      </c>
      <c r="BK274" s="240">
        <f>ROUND(I274*H274,2)</f>
        <v>0</v>
      </c>
      <c r="BL274" s="17" t="s">
        <v>191</v>
      </c>
      <c r="BM274" s="239" t="s">
        <v>2170</v>
      </c>
    </row>
    <row r="275" s="2" customFormat="1">
      <c r="A275" s="38"/>
      <c r="B275" s="39"/>
      <c r="C275" s="40"/>
      <c r="D275" s="241" t="s">
        <v>193</v>
      </c>
      <c r="E275" s="40"/>
      <c r="F275" s="242" t="s">
        <v>2169</v>
      </c>
      <c r="G275" s="40"/>
      <c r="H275" s="40"/>
      <c r="I275" s="243"/>
      <c r="J275" s="40"/>
      <c r="K275" s="40"/>
      <c r="L275" s="44"/>
      <c r="M275" s="244"/>
      <c r="N275" s="24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193</v>
      </c>
      <c r="AU275" s="17" t="s">
        <v>88</v>
      </c>
    </row>
    <row r="276" s="2" customFormat="1" ht="24.15" customHeight="1">
      <c r="A276" s="38"/>
      <c r="B276" s="39"/>
      <c r="C276" s="257" t="s">
        <v>369</v>
      </c>
      <c r="D276" s="257" t="s">
        <v>211</v>
      </c>
      <c r="E276" s="258" t="s">
        <v>2171</v>
      </c>
      <c r="F276" s="259" t="s">
        <v>2172</v>
      </c>
      <c r="G276" s="260" t="s">
        <v>207</v>
      </c>
      <c r="H276" s="261">
        <v>1</v>
      </c>
      <c r="I276" s="262"/>
      <c r="J276" s="263">
        <f>ROUND(I276*H276,2)</f>
        <v>0</v>
      </c>
      <c r="K276" s="264"/>
      <c r="L276" s="265"/>
      <c r="M276" s="266" t="s">
        <v>1</v>
      </c>
      <c r="N276" s="267" t="s">
        <v>44</v>
      </c>
      <c r="O276" s="91"/>
      <c r="P276" s="237">
        <f>O276*H276</f>
        <v>0</v>
      </c>
      <c r="Q276" s="237">
        <v>0</v>
      </c>
      <c r="R276" s="237">
        <f>Q276*H276</f>
        <v>0</v>
      </c>
      <c r="S276" s="237">
        <v>0</v>
      </c>
      <c r="T276" s="23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9" t="s">
        <v>214</v>
      </c>
      <c r="AT276" s="239" t="s">
        <v>211</v>
      </c>
      <c r="AU276" s="239" t="s">
        <v>88</v>
      </c>
      <c r="AY276" s="17" t="s">
        <v>185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7" t="s">
        <v>86</v>
      </c>
      <c r="BK276" s="240">
        <f>ROUND(I276*H276,2)</f>
        <v>0</v>
      </c>
      <c r="BL276" s="17" t="s">
        <v>191</v>
      </c>
      <c r="BM276" s="239" t="s">
        <v>2173</v>
      </c>
    </row>
    <row r="277" s="2" customFormat="1">
      <c r="A277" s="38"/>
      <c r="B277" s="39"/>
      <c r="C277" s="40"/>
      <c r="D277" s="241" t="s">
        <v>193</v>
      </c>
      <c r="E277" s="40"/>
      <c r="F277" s="242" t="s">
        <v>2172</v>
      </c>
      <c r="G277" s="40"/>
      <c r="H277" s="40"/>
      <c r="I277" s="243"/>
      <c r="J277" s="40"/>
      <c r="K277" s="40"/>
      <c r="L277" s="44"/>
      <c r="M277" s="244"/>
      <c r="N277" s="24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193</v>
      </c>
      <c r="AU277" s="17" t="s">
        <v>88</v>
      </c>
    </row>
    <row r="278" s="2" customFormat="1" ht="24.15" customHeight="1">
      <c r="A278" s="38"/>
      <c r="B278" s="39"/>
      <c r="C278" s="227" t="s">
        <v>373</v>
      </c>
      <c r="D278" s="227" t="s">
        <v>187</v>
      </c>
      <c r="E278" s="228" t="s">
        <v>2174</v>
      </c>
      <c r="F278" s="229" t="s">
        <v>2175</v>
      </c>
      <c r="G278" s="230" t="s">
        <v>190</v>
      </c>
      <c r="H278" s="231">
        <v>3.6819999999999999</v>
      </c>
      <c r="I278" s="232"/>
      <c r="J278" s="233">
        <f>ROUND(I278*H278,2)</f>
        <v>0</v>
      </c>
      <c r="K278" s="234"/>
      <c r="L278" s="44"/>
      <c r="M278" s="235" t="s">
        <v>1</v>
      </c>
      <c r="N278" s="236" t="s">
        <v>44</v>
      </c>
      <c r="O278" s="91"/>
      <c r="P278" s="237">
        <f>O278*H278</f>
        <v>0</v>
      </c>
      <c r="Q278" s="237">
        <v>0</v>
      </c>
      <c r="R278" s="237">
        <f>Q278*H278</f>
        <v>0</v>
      </c>
      <c r="S278" s="237">
        <v>0</v>
      </c>
      <c r="T278" s="23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9" t="s">
        <v>191</v>
      </c>
      <c r="AT278" s="239" t="s">
        <v>187</v>
      </c>
      <c r="AU278" s="239" t="s">
        <v>88</v>
      </c>
      <c r="AY278" s="17" t="s">
        <v>185</v>
      </c>
      <c r="BE278" s="240">
        <f>IF(N278="základní",J278,0)</f>
        <v>0</v>
      </c>
      <c r="BF278" s="240">
        <f>IF(N278="snížená",J278,0)</f>
        <v>0</v>
      </c>
      <c r="BG278" s="240">
        <f>IF(N278="zákl. přenesená",J278,0)</f>
        <v>0</v>
      </c>
      <c r="BH278" s="240">
        <f>IF(N278="sníž. přenesená",J278,0)</f>
        <v>0</v>
      </c>
      <c r="BI278" s="240">
        <f>IF(N278="nulová",J278,0)</f>
        <v>0</v>
      </c>
      <c r="BJ278" s="17" t="s">
        <v>86</v>
      </c>
      <c r="BK278" s="240">
        <f>ROUND(I278*H278,2)</f>
        <v>0</v>
      </c>
      <c r="BL278" s="17" t="s">
        <v>191</v>
      </c>
      <c r="BM278" s="239" t="s">
        <v>2176</v>
      </c>
    </row>
    <row r="279" s="2" customFormat="1">
      <c r="A279" s="38"/>
      <c r="B279" s="39"/>
      <c r="C279" s="40"/>
      <c r="D279" s="241" t="s">
        <v>193</v>
      </c>
      <c r="E279" s="40"/>
      <c r="F279" s="242" t="s">
        <v>2175</v>
      </c>
      <c r="G279" s="40"/>
      <c r="H279" s="40"/>
      <c r="I279" s="243"/>
      <c r="J279" s="40"/>
      <c r="K279" s="40"/>
      <c r="L279" s="44"/>
      <c r="M279" s="244"/>
      <c r="N279" s="24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193</v>
      </c>
      <c r="AU279" s="17" t="s">
        <v>88</v>
      </c>
    </row>
    <row r="280" s="13" customFormat="1">
      <c r="A280" s="13"/>
      <c r="B280" s="246"/>
      <c r="C280" s="247"/>
      <c r="D280" s="241" t="s">
        <v>194</v>
      </c>
      <c r="E280" s="248" t="s">
        <v>1</v>
      </c>
      <c r="F280" s="249" t="s">
        <v>2177</v>
      </c>
      <c r="G280" s="247"/>
      <c r="H280" s="250">
        <v>3.6819999999999999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6" t="s">
        <v>194</v>
      </c>
      <c r="AU280" s="256" t="s">
        <v>88</v>
      </c>
      <c r="AV280" s="13" t="s">
        <v>88</v>
      </c>
      <c r="AW280" s="13" t="s">
        <v>35</v>
      </c>
      <c r="AX280" s="13" t="s">
        <v>79</v>
      </c>
      <c r="AY280" s="256" t="s">
        <v>185</v>
      </c>
    </row>
    <row r="281" s="14" customFormat="1">
      <c r="A281" s="14"/>
      <c r="B281" s="268"/>
      <c r="C281" s="269"/>
      <c r="D281" s="241" t="s">
        <v>194</v>
      </c>
      <c r="E281" s="270" t="s">
        <v>1</v>
      </c>
      <c r="F281" s="271" t="s">
        <v>218</v>
      </c>
      <c r="G281" s="269"/>
      <c r="H281" s="272">
        <v>3.6819999999999999</v>
      </c>
      <c r="I281" s="273"/>
      <c r="J281" s="269"/>
      <c r="K281" s="269"/>
      <c r="L281" s="274"/>
      <c r="M281" s="275"/>
      <c r="N281" s="276"/>
      <c r="O281" s="276"/>
      <c r="P281" s="276"/>
      <c r="Q281" s="276"/>
      <c r="R281" s="276"/>
      <c r="S281" s="276"/>
      <c r="T281" s="27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8" t="s">
        <v>194</v>
      </c>
      <c r="AU281" s="278" t="s">
        <v>88</v>
      </c>
      <c r="AV281" s="14" t="s">
        <v>191</v>
      </c>
      <c r="AW281" s="14" t="s">
        <v>35</v>
      </c>
      <c r="AX281" s="14" t="s">
        <v>86</v>
      </c>
      <c r="AY281" s="278" t="s">
        <v>185</v>
      </c>
    </row>
    <row r="282" s="2" customFormat="1" ht="24.15" customHeight="1">
      <c r="A282" s="38"/>
      <c r="B282" s="39"/>
      <c r="C282" s="227" t="s">
        <v>377</v>
      </c>
      <c r="D282" s="227" t="s">
        <v>187</v>
      </c>
      <c r="E282" s="228" t="s">
        <v>2178</v>
      </c>
      <c r="F282" s="229" t="s">
        <v>2179</v>
      </c>
      <c r="G282" s="230" t="s">
        <v>279</v>
      </c>
      <c r="H282" s="231">
        <v>20.943999999999999</v>
      </c>
      <c r="I282" s="232"/>
      <c r="J282" s="233">
        <f>ROUND(I282*H282,2)</f>
        <v>0</v>
      </c>
      <c r="K282" s="234"/>
      <c r="L282" s="44"/>
      <c r="M282" s="235" t="s">
        <v>1</v>
      </c>
      <c r="N282" s="236" t="s">
        <v>44</v>
      </c>
      <c r="O282" s="91"/>
      <c r="P282" s="237">
        <f>O282*H282</f>
        <v>0</v>
      </c>
      <c r="Q282" s="237">
        <v>0</v>
      </c>
      <c r="R282" s="237">
        <f>Q282*H282</f>
        <v>0</v>
      </c>
      <c r="S282" s="237">
        <v>0</v>
      </c>
      <c r="T282" s="23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9" t="s">
        <v>191</v>
      </c>
      <c r="AT282" s="239" t="s">
        <v>187</v>
      </c>
      <c r="AU282" s="239" t="s">
        <v>88</v>
      </c>
      <c r="AY282" s="17" t="s">
        <v>185</v>
      </c>
      <c r="BE282" s="240">
        <f>IF(N282="základní",J282,0)</f>
        <v>0</v>
      </c>
      <c r="BF282" s="240">
        <f>IF(N282="snížená",J282,0)</f>
        <v>0</v>
      </c>
      <c r="BG282" s="240">
        <f>IF(N282="zákl. přenesená",J282,0)</f>
        <v>0</v>
      </c>
      <c r="BH282" s="240">
        <f>IF(N282="sníž. přenesená",J282,0)</f>
        <v>0</v>
      </c>
      <c r="BI282" s="240">
        <f>IF(N282="nulová",J282,0)</f>
        <v>0</v>
      </c>
      <c r="BJ282" s="17" t="s">
        <v>86</v>
      </c>
      <c r="BK282" s="240">
        <f>ROUND(I282*H282,2)</f>
        <v>0</v>
      </c>
      <c r="BL282" s="17" t="s">
        <v>191</v>
      </c>
      <c r="BM282" s="239" t="s">
        <v>2180</v>
      </c>
    </row>
    <row r="283" s="2" customFormat="1">
      <c r="A283" s="38"/>
      <c r="B283" s="39"/>
      <c r="C283" s="40"/>
      <c r="D283" s="241" t="s">
        <v>193</v>
      </c>
      <c r="E283" s="40"/>
      <c r="F283" s="242" t="s">
        <v>2179</v>
      </c>
      <c r="G283" s="40"/>
      <c r="H283" s="40"/>
      <c r="I283" s="243"/>
      <c r="J283" s="40"/>
      <c r="K283" s="40"/>
      <c r="L283" s="44"/>
      <c r="M283" s="244"/>
      <c r="N283" s="245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193</v>
      </c>
      <c r="AU283" s="17" t="s">
        <v>88</v>
      </c>
    </row>
    <row r="284" s="13" customFormat="1">
      <c r="A284" s="13"/>
      <c r="B284" s="246"/>
      <c r="C284" s="247"/>
      <c r="D284" s="241" t="s">
        <v>194</v>
      </c>
      <c r="E284" s="248" t="s">
        <v>1</v>
      </c>
      <c r="F284" s="249" t="s">
        <v>2181</v>
      </c>
      <c r="G284" s="247"/>
      <c r="H284" s="250">
        <v>20.943999999999999</v>
      </c>
      <c r="I284" s="251"/>
      <c r="J284" s="247"/>
      <c r="K284" s="247"/>
      <c r="L284" s="252"/>
      <c r="M284" s="253"/>
      <c r="N284" s="254"/>
      <c r="O284" s="254"/>
      <c r="P284" s="254"/>
      <c r="Q284" s="254"/>
      <c r="R284" s="254"/>
      <c r="S284" s="254"/>
      <c r="T284" s="25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6" t="s">
        <v>194</v>
      </c>
      <c r="AU284" s="256" t="s">
        <v>88</v>
      </c>
      <c r="AV284" s="13" t="s">
        <v>88</v>
      </c>
      <c r="AW284" s="13" t="s">
        <v>35</v>
      </c>
      <c r="AX284" s="13" t="s">
        <v>79</v>
      </c>
      <c r="AY284" s="256" t="s">
        <v>185</v>
      </c>
    </row>
    <row r="285" s="14" customFormat="1">
      <c r="A285" s="14"/>
      <c r="B285" s="268"/>
      <c r="C285" s="269"/>
      <c r="D285" s="241" t="s">
        <v>194</v>
      </c>
      <c r="E285" s="270" t="s">
        <v>1</v>
      </c>
      <c r="F285" s="271" t="s">
        <v>218</v>
      </c>
      <c r="G285" s="269"/>
      <c r="H285" s="272">
        <v>20.943999999999999</v>
      </c>
      <c r="I285" s="273"/>
      <c r="J285" s="269"/>
      <c r="K285" s="269"/>
      <c r="L285" s="274"/>
      <c r="M285" s="275"/>
      <c r="N285" s="276"/>
      <c r="O285" s="276"/>
      <c r="P285" s="276"/>
      <c r="Q285" s="276"/>
      <c r="R285" s="276"/>
      <c r="S285" s="276"/>
      <c r="T285" s="27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78" t="s">
        <v>194</v>
      </c>
      <c r="AU285" s="278" t="s">
        <v>88</v>
      </c>
      <c r="AV285" s="14" t="s">
        <v>191</v>
      </c>
      <c r="AW285" s="14" t="s">
        <v>35</v>
      </c>
      <c r="AX285" s="14" t="s">
        <v>86</v>
      </c>
      <c r="AY285" s="278" t="s">
        <v>185</v>
      </c>
    </row>
    <row r="286" s="2" customFormat="1" ht="24.15" customHeight="1">
      <c r="A286" s="38"/>
      <c r="B286" s="39"/>
      <c r="C286" s="227" t="s">
        <v>381</v>
      </c>
      <c r="D286" s="227" t="s">
        <v>187</v>
      </c>
      <c r="E286" s="228" t="s">
        <v>2182</v>
      </c>
      <c r="F286" s="229" t="s">
        <v>2183</v>
      </c>
      <c r="G286" s="230" t="s">
        <v>279</v>
      </c>
      <c r="H286" s="231">
        <v>20.943999999999999</v>
      </c>
      <c r="I286" s="232"/>
      <c r="J286" s="233">
        <f>ROUND(I286*H286,2)</f>
        <v>0</v>
      </c>
      <c r="K286" s="234"/>
      <c r="L286" s="44"/>
      <c r="M286" s="235" t="s">
        <v>1</v>
      </c>
      <c r="N286" s="236" t="s">
        <v>44</v>
      </c>
      <c r="O286" s="91"/>
      <c r="P286" s="237">
        <f>O286*H286</f>
        <v>0</v>
      </c>
      <c r="Q286" s="237">
        <v>0</v>
      </c>
      <c r="R286" s="237">
        <f>Q286*H286</f>
        <v>0</v>
      </c>
      <c r="S286" s="237">
        <v>0</v>
      </c>
      <c r="T286" s="23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9" t="s">
        <v>191</v>
      </c>
      <c r="AT286" s="239" t="s">
        <v>187</v>
      </c>
      <c r="AU286" s="239" t="s">
        <v>88</v>
      </c>
      <c r="AY286" s="17" t="s">
        <v>185</v>
      </c>
      <c r="BE286" s="240">
        <f>IF(N286="základní",J286,0)</f>
        <v>0</v>
      </c>
      <c r="BF286" s="240">
        <f>IF(N286="snížená",J286,0)</f>
        <v>0</v>
      </c>
      <c r="BG286" s="240">
        <f>IF(N286="zákl. přenesená",J286,0)</f>
        <v>0</v>
      </c>
      <c r="BH286" s="240">
        <f>IF(N286="sníž. přenesená",J286,0)</f>
        <v>0</v>
      </c>
      <c r="BI286" s="240">
        <f>IF(N286="nulová",J286,0)</f>
        <v>0</v>
      </c>
      <c r="BJ286" s="17" t="s">
        <v>86</v>
      </c>
      <c r="BK286" s="240">
        <f>ROUND(I286*H286,2)</f>
        <v>0</v>
      </c>
      <c r="BL286" s="17" t="s">
        <v>191</v>
      </c>
      <c r="BM286" s="239" t="s">
        <v>2184</v>
      </c>
    </row>
    <row r="287" s="2" customFormat="1">
      <c r="A287" s="38"/>
      <c r="B287" s="39"/>
      <c r="C287" s="40"/>
      <c r="D287" s="241" t="s">
        <v>193</v>
      </c>
      <c r="E287" s="40"/>
      <c r="F287" s="242" t="s">
        <v>2183</v>
      </c>
      <c r="G287" s="40"/>
      <c r="H287" s="40"/>
      <c r="I287" s="243"/>
      <c r="J287" s="40"/>
      <c r="K287" s="40"/>
      <c r="L287" s="44"/>
      <c r="M287" s="244"/>
      <c r="N287" s="245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193</v>
      </c>
      <c r="AU287" s="17" t="s">
        <v>88</v>
      </c>
    </row>
    <row r="288" s="12" customFormat="1" ht="22.8" customHeight="1">
      <c r="A288" s="12"/>
      <c r="B288" s="211"/>
      <c r="C288" s="212"/>
      <c r="D288" s="213" t="s">
        <v>78</v>
      </c>
      <c r="E288" s="225" t="s">
        <v>233</v>
      </c>
      <c r="F288" s="225" t="s">
        <v>1110</v>
      </c>
      <c r="G288" s="212"/>
      <c r="H288" s="212"/>
      <c r="I288" s="215"/>
      <c r="J288" s="226">
        <f>BK288</f>
        <v>0</v>
      </c>
      <c r="K288" s="212"/>
      <c r="L288" s="217"/>
      <c r="M288" s="218"/>
      <c r="N288" s="219"/>
      <c r="O288" s="219"/>
      <c r="P288" s="220">
        <f>SUM(P289:P292)</f>
        <v>0</v>
      </c>
      <c r="Q288" s="219"/>
      <c r="R288" s="220">
        <f>SUM(R289:R292)</f>
        <v>0</v>
      </c>
      <c r="S288" s="219"/>
      <c r="T288" s="221">
        <f>SUM(T289:T292)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22" t="s">
        <v>86</v>
      </c>
      <c r="AT288" s="223" t="s">
        <v>78</v>
      </c>
      <c r="AU288" s="223" t="s">
        <v>86</v>
      </c>
      <c r="AY288" s="222" t="s">
        <v>185</v>
      </c>
      <c r="BK288" s="224">
        <f>SUM(BK289:BK292)</f>
        <v>0</v>
      </c>
    </row>
    <row r="289" s="2" customFormat="1" ht="24.15" customHeight="1">
      <c r="A289" s="38"/>
      <c r="B289" s="39"/>
      <c r="C289" s="227" t="s">
        <v>385</v>
      </c>
      <c r="D289" s="227" t="s">
        <v>187</v>
      </c>
      <c r="E289" s="228" t="s">
        <v>2185</v>
      </c>
      <c r="F289" s="229" t="s">
        <v>2186</v>
      </c>
      <c r="G289" s="230" t="s">
        <v>259</v>
      </c>
      <c r="H289" s="231">
        <v>2.7000000000000002</v>
      </c>
      <c r="I289" s="232"/>
      <c r="J289" s="233">
        <f>ROUND(I289*H289,2)</f>
        <v>0</v>
      </c>
      <c r="K289" s="234"/>
      <c r="L289" s="44"/>
      <c r="M289" s="235" t="s">
        <v>1</v>
      </c>
      <c r="N289" s="236" t="s">
        <v>44</v>
      </c>
      <c r="O289" s="91"/>
      <c r="P289" s="237">
        <f>O289*H289</f>
        <v>0</v>
      </c>
      <c r="Q289" s="237">
        <v>0</v>
      </c>
      <c r="R289" s="237">
        <f>Q289*H289</f>
        <v>0</v>
      </c>
      <c r="S289" s="237">
        <v>0</v>
      </c>
      <c r="T289" s="23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9" t="s">
        <v>191</v>
      </c>
      <c r="AT289" s="239" t="s">
        <v>187</v>
      </c>
      <c r="AU289" s="239" t="s">
        <v>88</v>
      </c>
      <c r="AY289" s="17" t="s">
        <v>185</v>
      </c>
      <c r="BE289" s="240">
        <f>IF(N289="základní",J289,0)</f>
        <v>0</v>
      </c>
      <c r="BF289" s="240">
        <f>IF(N289="snížená",J289,0)</f>
        <v>0</v>
      </c>
      <c r="BG289" s="240">
        <f>IF(N289="zákl. přenesená",J289,0)</f>
        <v>0</v>
      </c>
      <c r="BH289" s="240">
        <f>IF(N289="sníž. přenesená",J289,0)</f>
        <v>0</v>
      </c>
      <c r="BI289" s="240">
        <f>IF(N289="nulová",J289,0)</f>
        <v>0</v>
      </c>
      <c r="BJ289" s="17" t="s">
        <v>86</v>
      </c>
      <c r="BK289" s="240">
        <f>ROUND(I289*H289,2)</f>
        <v>0</v>
      </c>
      <c r="BL289" s="17" t="s">
        <v>191</v>
      </c>
      <c r="BM289" s="239" t="s">
        <v>2187</v>
      </c>
    </row>
    <row r="290" s="2" customFormat="1">
      <c r="A290" s="38"/>
      <c r="B290" s="39"/>
      <c r="C290" s="40"/>
      <c r="D290" s="241" t="s">
        <v>193</v>
      </c>
      <c r="E290" s="40"/>
      <c r="F290" s="242" t="s">
        <v>2186</v>
      </c>
      <c r="G290" s="40"/>
      <c r="H290" s="40"/>
      <c r="I290" s="243"/>
      <c r="J290" s="40"/>
      <c r="K290" s="40"/>
      <c r="L290" s="44"/>
      <c r="M290" s="244"/>
      <c r="N290" s="245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193</v>
      </c>
      <c r="AU290" s="17" t="s">
        <v>88</v>
      </c>
    </row>
    <row r="291" s="13" customFormat="1">
      <c r="A291" s="13"/>
      <c r="B291" s="246"/>
      <c r="C291" s="247"/>
      <c r="D291" s="241" t="s">
        <v>194</v>
      </c>
      <c r="E291" s="248" t="s">
        <v>1</v>
      </c>
      <c r="F291" s="249" t="s">
        <v>2188</v>
      </c>
      <c r="G291" s="247"/>
      <c r="H291" s="250">
        <v>2.7000000000000002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6" t="s">
        <v>194</v>
      </c>
      <c r="AU291" s="256" t="s">
        <v>88</v>
      </c>
      <c r="AV291" s="13" t="s">
        <v>88</v>
      </c>
      <c r="AW291" s="13" t="s">
        <v>35</v>
      </c>
      <c r="AX291" s="13" t="s">
        <v>79</v>
      </c>
      <c r="AY291" s="256" t="s">
        <v>185</v>
      </c>
    </row>
    <row r="292" s="14" customFormat="1">
      <c r="A292" s="14"/>
      <c r="B292" s="268"/>
      <c r="C292" s="269"/>
      <c r="D292" s="241" t="s">
        <v>194</v>
      </c>
      <c r="E292" s="270" t="s">
        <v>1</v>
      </c>
      <c r="F292" s="271" t="s">
        <v>218</v>
      </c>
      <c r="G292" s="269"/>
      <c r="H292" s="272">
        <v>2.7000000000000002</v>
      </c>
      <c r="I292" s="273"/>
      <c r="J292" s="269"/>
      <c r="K292" s="269"/>
      <c r="L292" s="274"/>
      <c r="M292" s="275"/>
      <c r="N292" s="276"/>
      <c r="O292" s="276"/>
      <c r="P292" s="276"/>
      <c r="Q292" s="276"/>
      <c r="R292" s="276"/>
      <c r="S292" s="276"/>
      <c r="T292" s="27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78" t="s">
        <v>194</v>
      </c>
      <c r="AU292" s="278" t="s">
        <v>88</v>
      </c>
      <c r="AV292" s="14" t="s">
        <v>191</v>
      </c>
      <c r="AW292" s="14" t="s">
        <v>35</v>
      </c>
      <c r="AX292" s="14" t="s">
        <v>86</v>
      </c>
      <c r="AY292" s="278" t="s">
        <v>185</v>
      </c>
    </row>
    <row r="293" s="12" customFormat="1" ht="22.8" customHeight="1">
      <c r="A293" s="12"/>
      <c r="B293" s="211"/>
      <c r="C293" s="212"/>
      <c r="D293" s="213" t="s">
        <v>78</v>
      </c>
      <c r="E293" s="225" t="s">
        <v>323</v>
      </c>
      <c r="F293" s="225" t="s">
        <v>324</v>
      </c>
      <c r="G293" s="212"/>
      <c r="H293" s="212"/>
      <c r="I293" s="215"/>
      <c r="J293" s="226">
        <f>BK293</f>
        <v>0</v>
      </c>
      <c r="K293" s="212"/>
      <c r="L293" s="217"/>
      <c r="M293" s="218"/>
      <c r="N293" s="219"/>
      <c r="O293" s="219"/>
      <c r="P293" s="220">
        <f>SUM(P294:P295)</f>
        <v>0</v>
      </c>
      <c r="Q293" s="219"/>
      <c r="R293" s="220">
        <f>SUM(R294:R295)</f>
        <v>0</v>
      </c>
      <c r="S293" s="219"/>
      <c r="T293" s="221">
        <f>SUM(T294:T295)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2" t="s">
        <v>86</v>
      </c>
      <c r="AT293" s="223" t="s">
        <v>78</v>
      </c>
      <c r="AU293" s="223" t="s">
        <v>86</v>
      </c>
      <c r="AY293" s="222" t="s">
        <v>185</v>
      </c>
      <c r="BK293" s="224">
        <f>SUM(BK294:BK295)</f>
        <v>0</v>
      </c>
    </row>
    <row r="294" s="2" customFormat="1" ht="24.15" customHeight="1">
      <c r="A294" s="38"/>
      <c r="B294" s="39"/>
      <c r="C294" s="227" t="s">
        <v>389</v>
      </c>
      <c r="D294" s="227" t="s">
        <v>187</v>
      </c>
      <c r="E294" s="228" t="s">
        <v>2189</v>
      </c>
      <c r="F294" s="229" t="s">
        <v>2190</v>
      </c>
      <c r="G294" s="230" t="s">
        <v>198</v>
      </c>
      <c r="H294" s="231">
        <v>34.728000000000002</v>
      </c>
      <c r="I294" s="232"/>
      <c r="J294" s="233">
        <f>ROUND(I294*H294,2)</f>
        <v>0</v>
      </c>
      <c r="K294" s="234"/>
      <c r="L294" s="44"/>
      <c r="M294" s="235" t="s">
        <v>1</v>
      </c>
      <c r="N294" s="236" t="s">
        <v>44</v>
      </c>
      <c r="O294" s="91"/>
      <c r="P294" s="237">
        <f>O294*H294</f>
        <v>0</v>
      </c>
      <c r="Q294" s="237">
        <v>0</v>
      </c>
      <c r="R294" s="237">
        <f>Q294*H294</f>
        <v>0</v>
      </c>
      <c r="S294" s="237">
        <v>0</v>
      </c>
      <c r="T294" s="23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9" t="s">
        <v>191</v>
      </c>
      <c r="AT294" s="239" t="s">
        <v>187</v>
      </c>
      <c r="AU294" s="239" t="s">
        <v>88</v>
      </c>
      <c r="AY294" s="17" t="s">
        <v>185</v>
      </c>
      <c r="BE294" s="240">
        <f>IF(N294="základní",J294,0)</f>
        <v>0</v>
      </c>
      <c r="BF294" s="240">
        <f>IF(N294="snížená",J294,0)</f>
        <v>0</v>
      </c>
      <c r="BG294" s="240">
        <f>IF(N294="zákl. přenesená",J294,0)</f>
        <v>0</v>
      </c>
      <c r="BH294" s="240">
        <f>IF(N294="sníž. přenesená",J294,0)</f>
        <v>0</v>
      </c>
      <c r="BI294" s="240">
        <f>IF(N294="nulová",J294,0)</f>
        <v>0</v>
      </c>
      <c r="BJ294" s="17" t="s">
        <v>86</v>
      </c>
      <c r="BK294" s="240">
        <f>ROUND(I294*H294,2)</f>
        <v>0</v>
      </c>
      <c r="BL294" s="17" t="s">
        <v>191</v>
      </c>
      <c r="BM294" s="239" t="s">
        <v>2191</v>
      </c>
    </row>
    <row r="295" s="2" customFormat="1">
      <c r="A295" s="38"/>
      <c r="B295" s="39"/>
      <c r="C295" s="40"/>
      <c r="D295" s="241" t="s">
        <v>193</v>
      </c>
      <c r="E295" s="40"/>
      <c r="F295" s="242" t="s">
        <v>2190</v>
      </c>
      <c r="G295" s="40"/>
      <c r="H295" s="40"/>
      <c r="I295" s="243"/>
      <c r="J295" s="40"/>
      <c r="K295" s="40"/>
      <c r="L295" s="44"/>
      <c r="M295" s="244"/>
      <c r="N295" s="24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193</v>
      </c>
      <c r="AU295" s="17" t="s">
        <v>88</v>
      </c>
    </row>
    <row r="296" s="12" customFormat="1" ht="25.92" customHeight="1">
      <c r="A296" s="12"/>
      <c r="B296" s="211"/>
      <c r="C296" s="212"/>
      <c r="D296" s="213" t="s">
        <v>78</v>
      </c>
      <c r="E296" s="214" t="s">
        <v>685</v>
      </c>
      <c r="F296" s="214" t="s">
        <v>686</v>
      </c>
      <c r="G296" s="212"/>
      <c r="H296" s="212"/>
      <c r="I296" s="215"/>
      <c r="J296" s="216">
        <f>BK296</f>
        <v>0</v>
      </c>
      <c r="K296" s="212"/>
      <c r="L296" s="217"/>
      <c r="M296" s="218"/>
      <c r="N296" s="219"/>
      <c r="O296" s="219"/>
      <c r="P296" s="220">
        <f>P297+P326+P337</f>
        <v>0</v>
      </c>
      <c r="Q296" s="219"/>
      <c r="R296" s="220">
        <f>R297+R326+R337</f>
        <v>0</v>
      </c>
      <c r="S296" s="219"/>
      <c r="T296" s="221">
        <f>T297+T326+T337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22" t="s">
        <v>88</v>
      </c>
      <c r="AT296" s="223" t="s">
        <v>78</v>
      </c>
      <c r="AU296" s="223" t="s">
        <v>79</v>
      </c>
      <c r="AY296" s="222" t="s">
        <v>185</v>
      </c>
      <c r="BK296" s="224">
        <f>BK297+BK326+BK337</f>
        <v>0</v>
      </c>
    </row>
    <row r="297" s="12" customFormat="1" ht="22.8" customHeight="1">
      <c r="A297" s="12"/>
      <c r="B297" s="211"/>
      <c r="C297" s="212"/>
      <c r="D297" s="213" t="s">
        <v>78</v>
      </c>
      <c r="E297" s="225" t="s">
        <v>1409</v>
      </c>
      <c r="F297" s="225" t="s">
        <v>1410</v>
      </c>
      <c r="G297" s="212"/>
      <c r="H297" s="212"/>
      <c r="I297" s="215"/>
      <c r="J297" s="226">
        <f>BK297</f>
        <v>0</v>
      </c>
      <c r="K297" s="212"/>
      <c r="L297" s="217"/>
      <c r="M297" s="218"/>
      <c r="N297" s="219"/>
      <c r="O297" s="219"/>
      <c r="P297" s="220">
        <f>SUM(P298:P325)</f>
        <v>0</v>
      </c>
      <c r="Q297" s="219"/>
      <c r="R297" s="220">
        <f>SUM(R298:R325)</f>
        <v>0</v>
      </c>
      <c r="S297" s="219"/>
      <c r="T297" s="221">
        <f>SUM(T298:T325)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2" t="s">
        <v>88</v>
      </c>
      <c r="AT297" s="223" t="s">
        <v>78</v>
      </c>
      <c r="AU297" s="223" t="s">
        <v>86</v>
      </c>
      <c r="AY297" s="222" t="s">
        <v>185</v>
      </c>
      <c r="BK297" s="224">
        <f>SUM(BK298:BK325)</f>
        <v>0</v>
      </c>
    </row>
    <row r="298" s="2" customFormat="1" ht="24.15" customHeight="1">
      <c r="A298" s="38"/>
      <c r="B298" s="39"/>
      <c r="C298" s="227" t="s">
        <v>393</v>
      </c>
      <c r="D298" s="227" t="s">
        <v>187</v>
      </c>
      <c r="E298" s="228" t="s">
        <v>2192</v>
      </c>
      <c r="F298" s="229" t="s">
        <v>2193</v>
      </c>
      <c r="G298" s="230" t="s">
        <v>279</v>
      </c>
      <c r="H298" s="231">
        <v>5.8799999999999999</v>
      </c>
      <c r="I298" s="232"/>
      <c r="J298" s="233">
        <f>ROUND(I298*H298,2)</f>
        <v>0</v>
      </c>
      <c r="K298" s="234"/>
      <c r="L298" s="44"/>
      <c r="M298" s="235" t="s">
        <v>1</v>
      </c>
      <c r="N298" s="236" t="s">
        <v>44</v>
      </c>
      <c r="O298" s="91"/>
      <c r="P298" s="237">
        <f>O298*H298</f>
        <v>0</v>
      </c>
      <c r="Q298" s="237">
        <v>0</v>
      </c>
      <c r="R298" s="237">
        <f>Q298*H298</f>
        <v>0</v>
      </c>
      <c r="S298" s="237">
        <v>0</v>
      </c>
      <c r="T298" s="23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9" t="s">
        <v>268</v>
      </c>
      <c r="AT298" s="239" t="s">
        <v>187</v>
      </c>
      <c r="AU298" s="239" t="s">
        <v>88</v>
      </c>
      <c r="AY298" s="17" t="s">
        <v>185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7" t="s">
        <v>86</v>
      </c>
      <c r="BK298" s="240">
        <f>ROUND(I298*H298,2)</f>
        <v>0</v>
      </c>
      <c r="BL298" s="17" t="s">
        <v>268</v>
      </c>
      <c r="BM298" s="239" t="s">
        <v>2194</v>
      </c>
    </row>
    <row r="299" s="2" customFormat="1">
      <c r="A299" s="38"/>
      <c r="B299" s="39"/>
      <c r="C299" s="40"/>
      <c r="D299" s="241" t="s">
        <v>193</v>
      </c>
      <c r="E299" s="40"/>
      <c r="F299" s="242" t="s">
        <v>2193</v>
      </c>
      <c r="G299" s="40"/>
      <c r="H299" s="40"/>
      <c r="I299" s="243"/>
      <c r="J299" s="40"/>
      <c r="K299" s="40"/>
      <c r="L299" s="44"/>
      <c r="M299" s="244"/>
      <c r="N299" s="245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193</v>
      </c>
      <c r="AU299" s="17" t="s">
        <v>88</v>
      </c>
    </row>
    <row r="300" s="13" customFormat="1">
      <c r="A300" s="13"/>
      <c r="B300" s="246"/>
      <c r="C300" s="247"/>
      <c r="D300" s="241" t="s">
        <v>194</v>
      </c>
      <c r="E300" s="248" t="s">
        <v>1</v>
      </c>
      <c r="F300" s="249" t="s">
        <v>2195</v>
      </c>
      <c r="G300" s="247"/>
      <c r="H300" s="250">
        <v>5.8799999999999999</v>
      </c>
      <c r="I300" s="251"/>
      <c r="J300" s="247"/>
      <c r="K300" s="247"/>
      <c r="L300" s="252"/>
      <c r="M300" s="253"/>
      <c r="N300" s="254"/>
      <c r="O300" s="254"/>
      <c r="P300" s="254"/>
      <c r="Q300" s="254"/>
      <c r="R300" s="254"/>
      <c r="S300" s="254"/>
      <c r="T300" s="25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6" t="s">
        <v>194</v>
      </c>
      <c r="AU300" s="256" t="s">
        <v>88</v>
      </c>
      <c r="AV300" s="13" t="s">
        <v>88</v>
      </c>
      <c r="AW300" s="13" t="s">
        <v>35</v>
      </c>
      <c r="AX300" s="13" t="s">
        <v>79</v>
      </c>
      <c r="AY300" s="256" t="s">
        <v>185</v>
      </c>
    </row>
    <row r="301" s="14" customFormat="1">
      <c r="A301" s="14"/>
      <c r="B301" s="268"/>
      <c r="C301" s="269"/>
      <c r="D301" s="241" t="s">
        <v>194</v>
      </c>
      <c r="E301" s="270" t="s">
        <v>1</v>
      </c>
      <c r="F301" s="271" t="s">
        <v>218</v>
      </c>
      <c r="G301" s="269"/>
      <c r="H301" s="272">
        <v>5.8799999999999999</v>
      </c>
      <c r="I301" s="273"/>
      <c r="J301" s="269"/>
      <c r="K301" s="269"/>
      <c r="L301" s="274"/>
      <c r="M301" s="275"/>
      <c r="N301" s="276"/>
      <c r="O301" s="276"/>
      <c r="P301" s="276"/>
      <c r="Q301" s="276"/>
      <c r="R301" s="276"/>
      <c r="S301" s="276"/>
      <c r="T301" s="27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78" t="s">
        <v>194</v>
      </c>
      <c r="AU301" s="278" t="s">
        <v>88</v>
      </c>
      <c r="AV301" s="14" t="s">
        <v>191</v>
      </c>
      <c r="AW301" s="14" t="s">
        <v>35</v>
      </c>
      <c r="AX301" s="14" t="s">
        <v>86</v>
      </c>
      <c r="AY301" s="278" t="s">
        <v>185</v>
      </c>
    </row>
    <row r="302" s="2" customFormat="1" ht="16.5" customHeight="1">
      <c r="A302" s="38"/>
      <c r="B302" s="39"/>
      <c r="C302" s="257" t="s">
        <v>397</v>
      </c>
      <c r="D302" s="257" t="s">
        <v>211</v>
      </c>
      <c r="E302" s="258" t="s">
        <v>2196</v>
      </c>
      <c r="F302" s="259" t="s">
        <v>2197</v>
      </c>
      <c r="G302" s="260" t="s">
        <v>198</v>
      </c>
      <c r="H302" s="261">
        <v>0.002</v>
      </c>
      <c r="I302" s="262"/>
      <c r="J302" s="263">
        <f>ROUND(I302*H302,2)</f>
        <v>0</v>
      </c>
      <c r="K302" s="264"/>
      <c r="L302" s="265"/>
      <c r="M302" s="266" t="s">
        <v>1</v>
      </c>
      <c r="N302" s="267" t="s">
        <v>44</v>
      </c>
      <c r="O302" s="91"/>
      <c r="P302" s="237">
        <f>O302*H302</f>
        <v>0</v>
      </c>
      <c r="Q302" s="237">
        <v>0</v>
      </c>
      <c r="R302" s="237">
        <f>Q302*H302</f>
        <v>0</v>
      </c>
      <c r="S302" s="237">
        <v>0</v>
      </c>
      <c r="T302" s="23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9" t="s">
        <v>349</v>
      </c>
      <c r="AT302" s="239" t="s">
        <v>211</v>
      </c>
      <c r="AU302" s="239" t="s">
        <v>88</v>
      </c>
      <c r="AY302" s="17" t="s">
        <v>185</v>
      </c>
      <c r="BE302" s="240">
        <f>IF(N302="základní",J302,0)</f>
        <v>0</v>
      </c>
      <c r="BF302" s="240">
        <f>IF(N302="snížená",J302,0)</f>
        <v>0</v>
      </c>
      <c r="BG302" s="240">
        <f>IF(N302="zákl. přenesená",J302,0)</f>
        <v>0</v>
      </c>
      <c r="BH302" s="240">
        <f>IF(N302="sníž. přenesená",J302,0)</f>
        <v>0</v>
      </c>
      <c r="BI302" s="240">
        <f>IF(N302="nulová",J302,0)</f>
        <v>0</v>
      </c>
      <c r="BJ302" s="17" t="s">
        <v>86</v>
      </c>
      <c r="BK302" s="240">
        <f>ROUND(I302*H302,2)</f>
        <v>0</v>
      </c>
      <c r="BL302" s="17" t="s">
        <v>268</v>
      </c>
      <c r="BM302" s="239" t="s">
        <v>2198</v>
      </c>
    </row>
    <row r="303" s="2" customFormat="1">
      <c r="A303" s="38"/>
      <c r="B303" s="39"/>
      <c r="C303" s="40"/>
      <c r="D303" s="241" t="s">
        <v>193</v>
      </c>
      <c r="E303" s="40"/>
      <c r="F303" s="242" t="s">
        <v>2197</v>
      </c>
      <c r="G303" s="40"/>
      <c r="H303" s="40"/>
      <c r="I303" s="243"/>
      <c r="J303" s="40"/>
      <c r="K303" s="40"/>
      <c r="L303" s="44"/>
      <c r="M303" s="244"/>
      <c r="N303" s="245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193</v>
      </c>
      <c r="AU303" s="17" t="s">
        <v>88</v>
      </c>
    </row>
    <row r="304" s="13" customFormat="1">
      <c r="A304" s="13"/>
      <c r="B304" s="246"/>
      <c r="C304" s="247"/>
      <c r="D304" s="241" t="s">
        <v>194</v>
      </c>
      <c r="E304" s="248" t="s">
        <v>1</v>
      </c>
      <c r="F304" s="249" t="s">
        <v>2199</v>
      </c>
      <c r="G304" s="247"/>
      <c r="H304" s="250">
        <v>0.002</v>
      </c>
      <c r="I304" s="251"/>
      <c r="J304" s="247"/>
      <c r="K304" s="247"/>
      <c r="L304" s="252"/>
      <c r="M304" s="253"/>
      <c r="N304" s="254"/>
      <c r="O304" s="254"/>
      <c r="P304" s="254"/>
      <c r="Q304" s="254"/>
      <c r="R304" s="254"/>
      <c r="S304" s="254"/>
      <c r="T304" s="25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6" t="s">
        <v>194</v>
      </c>
      <c r="AU304" s="256" t="s">
        <v>88</v>
      </c>
      <c r="AV304" s="13" t="s">
        <v>88</v>
      </c>
      <c r="AW304" s="13" t="s">
        <v>35</v>
      </c>
      <c r="AX304" s="13" t="s">
        <v>79</v>
      </c>
      <c r="AY304" s="256" t="s">
        <v>185</v>
      </c>
    </row>
    <row r="305" s="14" customFormat="1">
      <c r="A305" s="14"/>
      <c r="B305" s="268"/>
      <c r="C305" s="269"/>
      <c r="D305" s="241" t="s">
        <v>194</v>
      </c>
      <c r="E305" s="270" t="s">
        <v>1</v>
      </c>
      <c r="F305" s="271" t="s">
        <v>218</v>
      </c>
      <c r="G305" s="269"/>
      <c r="H305" s="272">
        <v>0.002</v>
      </c>
      <c r="I305" s="273"/>
      <c r="J305" s="269"/>
      <c r="K305" s="269"/>
      <c r="L305" s="274"/>
      <c r="M305" s="275"/>
      <c r="N305" s="276"/>
      <c r="O305" s="276"/>
      <c r="P305" s="276"/>
      <c r="Q305" s="276"/>
      <c r="R305" s="276"/>
      <c r="S305" s="276"/>
      <c r="T305" s="27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78" t="s">
        <v>194</v>
      </c>
      <c r="AU305" s="278" t="s">
        <v>88</v>
      </c>
      <c r="AV305" s="14" t="s">
        <v>191</v>
      </c>
      <c r="AW305" s="14" t="s">
        <v>35</v>
      </c>
      <c r="AX305" s="14" t="s">
        <v>86</v>
      </c>
      <c r="AY305" s="278" t="s">
        <v>185</v>
      </c>
    </row>
    <row r="306" s="2" customFormat="1" ht="24.15" customHeight="1">
      <c r="A306" s="38"/>
      <c r="B306" s="39"/>
      <c r="C306" s="227" t="s">
        <v>401</v>
      </c>
      <c r="D306" s="227" t="s">
        <v>187</v>
      </c>
      <c r="E306" s="228" t="s">
        <v>2200</v>
      </c>
      <c r="F306" s="229" t="s">
        <v>2201</v>
      </c>
      <c r="G306" s="230" t="s">
        <v>279</v>
      </c>
      <c r="H306" s="231">
        <v>2</v>
      </c>
      <c r="I306" s="232"/>
      <c r="J306" s="233">
        <f>ROUND(I306*H306,2)</f>
        <v>0</v>
      </c>
      <c r="K306" s="234"/>
      <c r="L306" s="44"/>
      <c r="M306" s="235" t="s">
        <v>1</v>
      </c>
      <c r="N306" s="236" t="s">
        <v>44</v>
      </c>
      <c r="O306" s="91"/>
      <c r="P306" s="237">
        <f>O306*H306</f>
        <v>0</v>
      </c>
      <c r="Q306" s="237">
        <v>0</v>
      </c>
      <c r="R306" s="237">
        <f>Q306*H306</f>
        <v>0</v>
      </c>
      <c r="S306" s="237">
        <v>0</v>
      </c>
      <c r="T306" s="23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9" t="s">
        <v>268</v>
      </c>
      <c r="AT306" s="239" t="s">
        <v>187</v>
      </c>
      <c r="AU306" s="239" t="s">
        <v>88</v>
      </c>
      <c r="AY306" s="17" t="s">
        <v>185</v>
      </c>
      <c r="BE306" s="240">
        <f>IF(N306="základní",J306,0)</f>
        <v>0</v>
      </c>
      <c r="BF306" s="240">
        <f>IF(N306="snížená",J306,0)</f>
        <v>0</v>
      </c>
      <c r="BG306" s="240">
        <f>IF(N306="zákl. přenesená",J306,0)</f>
        <v>0</v>
      </c>
      <c r="BH306" s="240">
        <f>IF(N306="sníž. přenesená",J306,0)</f>
        <v>0</v>
      </c>
      <c r="BI306" s="240">
        <f>IF(N306="nulová",J306,0)</f>
        <v>0</v>
      </c>
      <c r="BJ306" s="17" t="s">
        <v>86</v>
      </c>
      <c r="BK306" s="240">
        <f>ROUND(I306*H306,2)</f>
        <v>0</v>
      </c>
      <c r="BL306" s="17" t="s">
        <v>268</v>
      </c>
      <c r="BM306" s="239" t="s">
        <v>2202</v>
      </c>
    </row>
    <row r="307" s="2" customFormat="1">
      <c r="A307" s="38"/>
      <c r="B307" s="39"/>
      <c r="C307" s="40"/>
      <c r="D307" s="241" t="s">
        <v>193</v>
      </c>
      <c r="E307" s="40"/>
      <c r="F307" s="242" t="s">
        <v>2201</v>
      </c>
      <c r="G307" s="40"/>
      <c r="H307" s="40"/>
      <c r="I307" s="243"/>
      <c r="J307" s="40"/>
      <c r="K307" s="40"/>
      <c r="L307" s="44"/>
      <c r="M307" s="244"/>
      <c r="N307" s="245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193</v>
      </c>
      <c r="AU307" s="17" t="s">
        <v>88</v>
      </c>
    </row>
    <row r="308" s="13" customFormat="1">
      <c r="A308" s="13"/>
      <c r="B308" s="246"/>
      <c r="C308" s="247"/>
      <c r="D308" s="241" t="s">
        <v>194</v>
      </c>
      <c r="E308" s="248" t="s">
        <v>1</v>
      </c>
      <c r="F308" s="249" t="s">
        <v>2144</v>
      </c>
      <c r="G308" s="247"/>
      <c r="H308" s="250">
        <v>2</v>
      </c>
      <c r="I308" s="251"/>
      <c r="J308" s="247"/>
      <c r="K308" s="247"/>
      <c r="L308" s="252"/>
      <c r="M308" s="253"/>
      <c r="N308" s="254"/>
      <c r="O308" s="254"/>
      <c r="P308" s="254"/>
      <c r="Q308" s="254"/>
      <c r="R308" s="254"/>
      <c r="S308" s="254"/>
      <c r="T308" s="25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6" t="s">
        <v>194</v>
      </c>
      <c r="AU308" s="256" t="s">
        <v>88</v>
      </c>
      <c r="AV308" s="13" t="s">
        <v>88</v>
      </c>
      <c r="AW308" s="13" t="s">
        <v>35</v>
      </c>
      <c r="AX308" s="13" t="s">
        <v>79</v>
      </c>
      <c r="AY308" s="256" t="s">
        <v>185</v>
      </c>
    </row>
    <row r="309" s="14" customFormat="1">
      <c r="A309" s="14"/>
      <c r="B309" s="268"/>
      <c r="C309" s="269"/>
      <c r="D309" s="241" t="s">
        <v>194</v>
      </c>
      <c r="E309" s="270" t="s">
        <v>1</v>
      </c>
      <c r="F309" s="271" t="s">
        <v>218</v>
      </c>
      <c r="G309" s="269"/>
      <c r="H309" s="272">
        <v>2</v>
      </c>
      <c r="I309" s="273"/>
      <c r="J309" s="269"/>
      <c r="K309" s="269"/>
      <c r="L309" s="274"/>
      <c r="M309" s="275"/>
      <c r="N309" s="276"/>
      <c r="O309" s="276"/>
      <c r="P309" s="276"/>
      <c r="Q309" s="276"/>
      <c r="R309" s="276"/>
      <c r="S309" s="276"/>
      <c r="T309" s="27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78" t="s">
        <v>194</v>
      </c>
      <c r="AU309" s="278" t="s">
        <v>88</v>
      </c>
      <c r="AV309" s="14" t="s">
        <v>191</v>
      </c>
      <c r="AW309" s="14" t="s">
        <v>35</v>
      </c>
      <c r="AX309" s="14" t="s">
        <v>86</v>
      </c>
      <c r="AY309" s="278" t="s">
        <v>185</v>
      </c>
    </row>
    <row r="310" s="2" customFormat="1" ht="16.5" customHeight="1">
      <c r="A310" s="38"/>
      <c r="B310" s="39"/>
      <c r="C310" s="257" t="s">
        <v>559</v>
      </c>
      <c r="D310" s="257" t="s">
        <v>211</v>
      </c>
      <c r="E310" s="258" t="s">
        <v>2196</v>
      </c>
      <c r="F310" s="259" t="s">
        <v>2197</v>
      </c>
      <c r="G310" s="260" t="s">
        <v>198</v>
      </c>
      <c r="H310" s="261">
        <v>0.001</v>
      </c>
      <c r="I310" s="262"/>
      <c r="J310" s="263">
        <f>ROUND(I310*H310,2)</f>
        <v>0</v>
      </c>
      <c r="K310" s="264"/>
      <c r="L310" s="265"/>
      <c r="M310" s="266" t="s">
        <v>1</v>
      </c>
      <c r="N310" s="267" t="s">
        <v>44</v>
      </c>
      <c r="O310" s="91"/>
      <c r="P310" s="237">
        <f>O310*H310</f>
        <v>0</v>
      </c>
      <c r="Q310" s="237">
        <v>0</v>
      </c>
      <c r="R310" s="237">
        <f>Q310*H310</f>
        <v>0</v>
      </c>
      <c r="S310" s="237">
        <v>0</v>
      </c>
      <c r="T310" s="23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9" t="s">
        <v>349</v>
      </c>
      <c r="AT310" s="239" t="s">
        <v>211</v>
      </c>
      <c r="AU310" s="239" t="s">
        <v>88</v>
      </c>
      <c r="AY310" s="17" t="s">
        <v>185</v>
      </c>
      <c r="BE310" s="240">
        <f>IF(N310="základní",J310,0)</f>
        <v>0</v>
      </c>
      <c r="BF310" s="240">
        <f>IF(N310="snížená",J310,0)</f>
        <v>0</v>
      </c>
      <c r="BG310" s="240">
        <f>IF(N310="zákl. přenesená",J310,0)</f>
        <v>0</v>
      </c>
      <c r="BH310" s="240">
        <f>IF(N310="sníž. přenesená",J310,0)</f>
        <v>0</v>
      </c>
      <c r="BI310" s="240">
        <f>IF(N310="nulová",J310,0)</f>
        <v>0</v>
      </c>
      <c r="BJ310" s="17" t="s">
        <v>86</v>
      </c>
      <c r="BK310" s="240">
        <f>ROUND(I310*H310,2)</f>
        <v>0</v>
      </c>
      <c r="BL310" s="17" t="s">
        <v>268</v>
      </c>
      <c r="BM310" s="239" t="s">
        <v>2203</v>
      </c>
    </row>
    <row r="311" s="2" customFormat="1">
      <c r="A311" s="38"/>
      <c r="B311" s="39"/>
      <c r="C311" s="40"/>
      <c r="D311" s="241" t="s">
        <v>193</v>
      </c>
      <c r="E311" s="40"/>
      <c r="F311" s="242" t="s">
        <v>2197</v>
      </c>
      <c r="G311" s="40"/>
      <c r="H311" s="40"/>
      <c r="I311" s="243"/>
      <c r="J311" s="40"/>
      <c r="K311" s="40"/>
      <c r="L311" s="44"/>
      <c r="M311" s="244"/>
      <c r="N311" s="245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193</v>
      </c>
      <c r="AU311" s="17" t="s">
        <v>88</v>
      </c>
    </row>
    <row r="312" s="13" customFormat="1">
      <c r="A312" s="13"/>
      <c r="B312" s="246"/>
      <c r="C312" s="247"/>
      <c r="D312" s="241" t="s">
        <v>194</v>
      </c>
      <c r="E312" s="248" t="s">
        <v>1</v>
      </c>
      <c r="F312" s="249" t="s">
        <v>2204</v>
      </c>
      <c r="G312" s="247"/>
      <c r="H312" s="250">
        <v>0.001</v>
      </c>
      <c r="I312" s="251"/>
      <c r="J312" s="247"/>
      <c r="K312" s="247"/>
      <c r="L312" s="252"/>
      <c r="M312" s="253"/>
      <c r="N312" s="254"/>
      <c r="O312" s="254"/>
      <c r="P312" s="254"/>
      <c r="Q312" s="254"/>
      <c r="R312" s="254"/>
      <c r="S312" s="254"/>
      <c r="T312" s="25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6" t="s">
        <v>194</v>
      </c>
      <c r="AU312" s="256" t="s">
        <v>88</v>
      </c>
      <c r="AV312" s="13" t="s">
        <v>88</v>
      </c>
      <c r="AW312" s="13" t="s">
        <v>35</v>
      </c>
      <c r="AX312" s="13" t="s">
        <v>79</v>
      </c>
      <c r="AY312" s="256" t="s">
        <v>185</v>
      </c>
    </row>
    <row r="313" s="14" customFormat="1">
      <c r="A313" s="14"/>
      <c r="B313" s="268"/>
      <c r="C313" s="269"/>
      <c r="D313" s="241" t="s">
        <v>194</v>
      </c>
      <c r="E313" s="270" t="s">
        <v>1</v>
      </c>
      <c r="F313" s="271" t="s">
        <v>218</v>
      </c>
      <c r="G313" s="269"/>
      <c r="H313" s="272">
        <v>0.001</v>
      </c>
      <c r="I313" s="273"/>
      <c r="J313" s="269"/>
      <c r="K313" s="269"/>
      <c r="L313" s="274"/>
      <c r="M313" s="275"/>
      <c r="N313" s="276"/>
      <c r="O313" s="276"/>
      <c r="P313" s="276"/>
      <c r="Q313" s="276"/>
      <c r="R313" s="276"/>
      <c r="S313" s="276"/>
      <c r="T313" s="27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78" t="s">
        <v>194</v>
      </c>
      <c r="AU313" s="278" t="s">
        <v>88</v>
      </c>
      <c r="AV313" s="14" t="s">
        <v>191</v>
      </c>
      <c r="AW313" s="14" t="s">
        <v>35</v>
      </c>
      <c r="AX313" s="14" t="s">
        <v>86</v>
      </c>
      <c r="AY313" s="278" t="s">
        <v>185</v>
      </c>
    </row>
    <row r="314" s="2" customFormat="1" ht="24.15" customHeight="1">
      <c r="A314" s="38"/>
      <c r="B314" s="39"/>
      <c r="C314" s="227" t="s">
        <v>563</v>
      </c>
      <c r="D314" s="227" t="s">
        <v>187</v>
      </c>
      <c r="E314" s="228" t="s">
        <v>2205</v>
      </c>
      <c r="F314" s="229" t="s">
        <v>2206</v>
      </c>
      <c r="G314" s="230" t="s">
        <v>279</v>
      </c>
      <c r="H314" s="231">
        <v>5.8799999999999999</v>
      </c>
      <c r="I314" s="232"/>
      <c r="J314" s="233">
        <f>ROUND(I314*H314,2)</f>
        <v>0</v>
      </c>
      <c r="K314" s="234"/>
      <c r="L314" s="44"/>
      <c r="M314" s="235" t="s">
        <v>1</v>
      </c>
      <c r="N314" s="236" t="s">
        <v>44</v>
      </c>
      <c r="O314" s="91"/>
      <c r="P314" s="237">
        <f>O314*H314</f>
        <v>0</v>
      </c>
      <c r="Q314" s="237">
        <v>0</v>
      </c>
      <c r="R314" s="237">
        <f>Q314*H314</f>
        <v>0</v>
      </c>
      <c r="S314" s="237">
        <v>0</v>
      </c>
      <c r="T314" s="23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9" t="s">
        <v>268</v>
      </c>
      <c r="AT314" s="239" t="s">
        <v>187</v>
      </c>
      <c r="AU314" s="239" t="s">
        <v>88</v>
      </c>
      <c r="AY314" s="17" t="s">
        <v>185</v>
      </c>
      <c r="BE314" s="240">
        <f>IF(N314="základní",J314,0)</f>
        <v>0</v>
      </c>
      <c r="BF314" s="240">
        <f>IF(N314="snížená",J314,0)</f>
        <v>0</v>
      </c>
      <c r="BG314" s="240">
        <f>IF(N314="zákl. přenesená",J314,0)</f>
        <v>0</v>
      </c>
      <c r="BH314" s="240">
        <f>IF(N314="sníž. přenesená",J314,0)</f>
        <v>0</v>
      </c>
      <c r="BI314" s="240">
        <f>IF(N314="nulová",J314,0)</f>
        <v>0</v>
      </c>
      <c r="BJ314" s="17" t="s">
        <v>86</v>
      </c>
      <c r="BK314" s="240">
        <f>ROUND(I314*H314,2)</f>
        <v>0</v>
      </c>
      <c r="BL314" s="17" t="s">
        <v>268</v>
      </c>
      <c r="BM314" s="239" t="s">
        <v>2207</v>
      </c>
    </row>
    <row r="315" s="2" customFormat="1">
      <c r="A315" s="38"/>
      <c r="B315" s="39"/>
      <c r="C315" s="40"/>
      <c r="D315" s="241" t="s">
        <v>193</v>
      </c>
      <c r="E315" s="40"/>
      <c r="F315" s="242" t="s">
        <v>2206</v>
      </c>
      <c r="G315" s="40"/>
      <c r="H315" s="40"/>
      <c r="I315" s="243"/>
      <c r="J315" s="40"/>
      <c r="K315" s="40"/>
      <c r="L315" s="44"/>
      <c r="M315" s="244"/>
      <c r="N315" s="245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193</v>
      </c>
      <c r="AU315" s="17" t="s">
        <v>88</v>
      </c>
    </row>
    <row r="316" s="2" customFormat="1" ht="49.05" customHeight="1">
      <c r="A316" s="38"/>
      <c r="B316" s="39"/>
      <c r="C316" s="257" t="s">
        <v>568</v>
      </c>
      <c r="D316" s="257" t="s">
        <v>211</v>
      </c>
      <c r="E316" s="258" t="s">
        <v>2208</v>
      </c>
      <c r="F316" s="259" t="s">
        <v>2209</v>
      </c>
      <c r="G316" s="260" t="s">
        <v>279</v>
      </c>
      <c r="H316" s="261">
        <v>6.8529999999999998</v>
      </c>
      <c r="I316" s="262"/>
      <c r="J316" s="263">
        <f>ROUND(I316*H316,2)</f>
        <v>0</v>
      </c>
      <c r="K316" s="264"/>
      <c r="L316" s="265"/>
      <c r="M316" s="266" t="s">
        <v>1</v>
      </c>
      <c r="N316" s="267" t="s">
        <v>44</v>
      </c>
      <c r="O316" s="91"/>
      <c r="P316" s="237">
        <f>O316*H316</f>
        <v>0</v>
      </c>
      <c r="Q316" s="237">
        <v>0</v>
      </c>
      <c r="R316" s="237">
        <f>Q316*H316</f>
        <v>0</v>
      </c>
      <c r="S316" s="237">
        <v>0</v>
      </c>
      <c r="T316" s="23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9" t="s">
        <v>349</v>
      </c>
      <c r="AT316" s="239" t="s">
        <v>211</v>
      </c>
      <c r="AU316" s="239" t="s">
        <v>88</v>
      </c>
      <c r="AY316" s="17" t="s">
        <v>185</v>
      </c>
      <c r="BE316" s="240">
        <f>IF(N316="základní",J316,0)</f>
        <v>0</v>
      </c>
      <c r="BF316" s="240">
        <f>IF(N316="snížená",J316,0)</f>
        <v>0</v>
      </c>
      <c r="BG316" s="240">
        <f>IF(N316="zákl. přenesená",J316,0)</f>
        <v>0</v>
      </c>
      <c r="BH316" s="240">
        <f>IF(N316="sníž. přenesená",J316,0)</f>
        <v>0</v>
      </c>
      <c r="BI316" s="240">
        <f>IF(N316="nulová",J316,0)</f>
        <v>0</v>
      </c>
      <c r="BJ316" s="17" t="s">
        <v>86</v>
      </c>
      <c r="BK316" s="240">
        <f>ROUND(I316*H316,2)</f>
        <v>0</v>
      </c>
      <c r="BL316" s="17" t="s">
        <v>268</v>
      </c>
      <c r="BM316" s="239" t="s">
        <v>2210</v>
      </c>
    </row>
    <row r="317" s="2" customFormat="1">
      <c r="A317" s="38"/>
      <c r="B317" s="39"/>
      <c r="C317" s="40"/>
      <c r="D317" s="241" t="s">
        <v>193</v>
      </c>
      <c r="E317" s="40"/>
      <c r="F317" s="242" t="s">
        <v>2209</v>
      </c>
      <c r="G317" s="40"/>
      <c r="H317" s="40"/>
      <c r="I317" s="243"/>
      <c r="J317" s="40"/>
      <c r="K317" s="40"/>
      <c r="L317" s="44"/>
      <c r="M317" s="244"/>
      <c r="N317" s="245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193</v>
      </c>
      <c r="AU317" s="17" t="s">
        <v>88</v>
      </c>
    </row>
    <row r="318" s="13" customFormat="1">
      <c r="A318" s="13"/>
      <c r="B318" s="246"/>
      <c r="C318" s="247"/>
      <c r="D318" s="241" t="s">
        <v>194</v>
      </c>
      <c r="E318" s="248" t="s">
        <v>1</v>
      </c>
      <c r="F318" s="249" t="s">
        <v>2211</v>
      </c>
      <c r="G318" s="247"/>
      <c r="H318" s="250">
        <v>6.8529999999999998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6" t="s">
        <v>194</v>
      </c>
      <c r="AU318" s="256" t="s">
        <v>88</v>
      </c>
      <c r="AV318" s="13" t="s">
        <v>88</v>
      </c>
      <c r="AW318" s="13" t="s">
        <v>35</v>
      </c>
      <c r="AX318" s="13" t="s">
        <v>86</v>
      </c>
      <c r="AY318" s="256" t="s">
        <v>185</v>
      </c>
    </row>
    <row r="319" s="2" customFormat="1" ht="24.15" customHeight="1">
      <c r="A319" s="38"/>
      <c r="B319" s="39"/>
      <c r="C319" s="227" t="s">
        <v>573</v>
      </c>
      <c r="D319" s="227" t="s">
        <v>187</v>
      </c>
      <c r="E319" s="228" t="s">
        <v>2212</v>
      </c>
      <c r="F319" s="229" t="s">
        <v>2213</v>
      </c>
      <c r="G319" s="230" t="s">
        <v>279</v>
      </c>
      <c r="H319" s="231">
        <v>2</v>
      </c>
      <c r="I319" s="232"/>
      <c r="J319" s="233">
        <f>ROUND(I319*H319,2)</f>
        <v>0</v>
      </c>
      <c r="K319" s="234"/>
      <c r="L319" s="44"/>
      <c r="M319" s="235" t="s">
        <v>1</v>
      </c>
      <c r="N319" s="236" t="s">
        <v>44</v>
      </c>
      <c r="O319" s="91"/>
      <c r="P319" s="237">
        <f>O319*H319</f>
        <v>0</v>
      </c>
      <c r="Q319" s="237">
        <v>0</v>
      </c>
      <c r="R319" s="237">
        <f>Q319*H319</f>
        <v>0</v>
      </c>
      <c r="S319" s="237">
        <v>0</v>
      </c>
      <c r="T319" s="23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9" t="s">
        <v>268</v>
      </c>
      <c r="AT319" s="239" t="s">
        <v>187</v>
      </c>
      <c r="AU319" s="239" t="s">
        <v>88</v>
      </c>
      <c r="AY319" s="17" t="s">
        <v>185</v>
      </c>
      <c r="BE319" s="240">
        <f>IF(N319="základní",J319,0)</f>
        <v>0</v>
      </c>
      <c r="BF319" s="240">
        <f>IF(N319="snížená",J319,0)</f>
        <v>0</v>
      </c>
      <c r="BG319" s="240">
        <f>IF(N319="zákl. přenesená",J319,0)</f>
        <v>0</v>
      </c>
      <c r="BH319" s="240">
        <f>IF(N319="sníž. přenesená",J319,0)</f>
        <v>0</v>
      </c>
      <c r="BI319" s="240">
        <f>IF(N319="nulová",J319,0)</f>
        <v>0</v>
      </c>
      <c r="BJ319" s="17" t="s">
        <v>86</v>
      </c>
      <c r="BK319" s="240">
        <f>ROUND(I319*H319,2)</f>
        <v>0</v>
      </c>
      <c r="BL319" s="17" t="s">
        <v>268</v>
      </c>
      <c r="BM319" s="239" t="s">
        <v>2214</v>
      </c>
    </row>
    <row r="320" s="2" customFormat="1">
      <c r="A320" s="38"/>
      <c r="B320" s="39"/>
      <c r="C320" s="40"/>
      <c r="D320" s="241" t="s">
        <v>193</v>
      </c>
      <c r="E320" s="40"/>
      <c r="F320" s="242" t="s">
        <v>2213</v>
      </c>
      <c r="G320" s="40"/>
      <c r="H320" s="40"/>
      <c r="I320" s="243"/>
      <c r="J320" s="40"/>
      <c r="K320" s="40"/>
      <c r="L320" s="44"/>
      <c r="M320" s="244"/>
      <c r="N320" s="24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193</v>
      </c>
      <c r="AU320" s="17" t="s">
        <v>88</v>
      </c>
    </row>
    <row r="321" s="2" customFormat="1" ht="49.05" customHeight="1">
      <c r="A321" s="38"/>
      <c r="B321" s="39"/>
      <c r="C321" s="257" t="s">
        <v>577</v>
      </c>
      <c r="D321" s="257" t="s">
        <v>211</v>
      </c>
      <c r="E321" s="258" t="s">
        <v>2208</v>
      </c>
      <c r="F321" s="259" t="s">
        <v>2209</v>
      </c>
      <c r="G321" s="260" t="s">
        <v>279</v>
      </c>
      <c r="H321" s="261">
        <v>2.4420000000000002</v>
      </c>
      <c r="I321" s="262"/>
      <c r="J321" s="263">
        <f>ROUND(I321*H321,2)</f>
        <v>0</v>
      </c>
      <c r="K321" s="264"/>
      <c r="L321" s="265"/>
      <c r="M321" s="266" t="s">
        <v>1</v>
      </c>
      <c r="N321" s="267" t="s">
        <v>44</v>
      </c>
      <c r="O321" s="91"/>
      <c r="P321" s="237">
        <f>O321*H321</f>
        <v>0</v>
      </c>
      <c r="Q321" s="237">
        <v>0</v>
      </c>
      <c r="R321" s="237">
        <f>Q321*H321</f>
        <v>0</v>
      </c>
      <c r="S321" s="237">
        <v>0</v>
      </c>
      <c r="T321" s="23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9" t="s">
        <v>349</v>
      </c>
      <c r="AT321" s="239" t="s">
        <v>211</v>
      </c>
      <c r="AU321" s="239" t="s">
        <v>88</v>
      </c>
      <c r="AY321" s="17" t="s">
        <v>185</v>
      </c>
      <c r="BE321" s="240">
        <f>IF(N321="základní",J321,0)</f>
        <v>0</v>
      </c>
      <c r="BF321" s="240">
        <f>IF(N321="snížená",J321,0)</f>
        <v>0</v>
      </c>
      <c r="BG321" s="240">
        <f>IF(N321="zákl. přenesená",J321,0)</f>
        <v>0</v>
      </c>
      <c r="BH321" s="240">
        <f>IF(N321="sníž. přenesená",J321,0)</f>
        <v>0</v>
      </c>
      <c r="BI321" s="240">
        <f>IF(N321="nulová",J321,0)</f>
        <v>0</v>
      </c>
      <c r="BJ321" s="17" t="s">
        <v>86</v>
      </c>
      <c r="BK321" s="240">
        <f>ROUND(I321*H321,2)</f>
        <v>0</v>
      </c>
      <c r="BL321" s="17" t="s">
        <v>268</v>
      </c>
      <c r="BM321" s="239" t="s">
        <v>2215</v>
      </c>
    </row>
    <row r="322" s="2" customFormat="1">
      <c r="A322" s="38"/>
      <c r="B322" s="39"/>
      <c r="C322" s="40"/>
      <c r="D322" s="241" t="s">
        <v>193</v>
      </c>
      <c r="E322" s="40"/>
      <c r="F322" s="242" t="s">
        <v>2209</v>
      </c>
      <c r="G322" s="40"/>
      <c r="H322" s="40"/>
      <c r="I322" s="243"/>
      <c r="J322" s="40"/>
      <c r="K322" s="40"/>
      <c r="L322" s="44"/>
      <c r="M322" s="244"/>
      <c r="N322" s="245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193</v>
      </c>
      <c r="AU322" s="17" t="s">
        <v>88</v>
      </c>
    </row>
    <row r="323" s="13" customFormat="1">
      <c r="A323" s="13"/>
      <c r="B323" s="246"/>
      <c r="C323" s="247"/>
      <c r="D323" s="241" t="s">
        <v>194</v>
      </c>
      <c r="E323" s="248" t="s">
        <v>1</v>
      </c>
      <c r="F323" s="249" t="s">
        <v>2216</v>
      </c>
      <c r="G323" s="247"/>
      <c r="H323" s="250">
        <v>2.4420000000000002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6" t="s">
        <v>194</v>
      </c>
      <c r="AU323" s="256" t="s">
        <v>88</v>
      </c>
      <c r="AV323" s="13" t="s">
        <v>88</v>
      </c>
      <c r="AW323" s="13" t="s">
        <v>35</v>
      </c>
      <c r="AX323" s="13" t="s">
        <v>86</v>
      </c>
      <c r="AY323" s="256" t="s">
        <v>185</v>
      </c>
    </row>
    <row r="324" s="2" customFormat="1" ht="24.15" customHeight="1">
      <c r="A324" s="38"/>
      <c r="B324" s="39"/>
      <c r="C324" s="227" t="s">
        <v>582</v>
      </c>
      <c r="D324" s="227" t="s">
        <v>187</v>
      </c>
      <c r="E324" s="228" t="s">
        <v>2217</v>
      </c>
      <c r="F324" s="229" t="s">
        <v>2218</v>
      </c>
      <c r="G324" s="230" t="s">
        <v>198</v>
      </c>
      <c r="H324" s="231">
        <v>0.050000000000000003</v>
      </c>
      <c r="I324" s="232"/>
      <c r="J324" s="233">
        <f>ROUND(I324*H324,2)</f>
        <v>0</v>
      </c>
      <c r="K324" s="234"/>
      <c r="L324" s="44"/>
      <c r="M324" s="235" t="s">
        <v>1</v>
      </c>
      <c r="N324" s="236" t="s">
        <v>44</v>
      </c>
      <c r="O324" s="91"/>
      <c r="P324" s="237">
        <f>O324*H324</f>
        <v>0</v>
      </c>
      <c r="Q324" s="237">
        <v>0</v>
      </c>
      <c r="R324" s="237">
        <f>Q324*H324</f>
        <v>0</v>
      </c>
      <c r="S324" s="237">
        <v>0</v>
      </c>
      <c r="T324" s="23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9" t="s">
        <v>268</v>
      </c>
      <c r="AT324" s="239" t="s">
        <v>187</v>
      </c>
      <c r="AU324" s="239" t="s">
        <v>88</v>
      </c>
      <c r="AY324" s="17" t="s">
        <v>185</v>
      </c>
      <c r="BE324" s="240">
        <f>IF(N324="základní",J324,0)</f>
        <v>0</v>
      </c>
      <c r="BF324" s="240">
        <f>IF(N324="snížená",J324,0)</f>
        <v>0</v>
      </c>
      <c r="BG324" s="240">
        <f>IF(N324="zákl. přenesená",J324,0)</f>
        <v>0</v>
      </c>
      <c r="BH324" s="240">
        <f>IF(N324="sníž. přenesená",J324,0)</f>
        <v>0</v>
      </c>
      <c r="BI324" s="240">
        <f>IF(N324="nulová",J324,0)</f>
        <v>0</v>
      </c>
      <c r="BJ324" s="17" t="s">
        <v>86</v>
      </c>
      <c r="BK324" s="240">
        <f>ROUND(I324*H324,2)</f>
        <v>0</v>
      </c>
      <c r="BL324" s="17" t="s">
        <v>268</v>
      </c>
      <c r="BM324" s="239" t="s">
        <v>2219</v>
      </c>
    </row>
    <row r="325" s="2" customFormat="1">
      <c r="A325" s="38"/>
      <c r="B325" s="39"/>
      <c r="C325" s="40"/>
      <c r="D325" s="241" t="s">
        <v>193</v>
      </c>
      <c r="E325" s="40"/>
      <c r="F325" s="242" t="s">
        <v>2218</v>
      </c>
      <c r="G325" s="40"/>
      <c r="H325" s="40"/>
      <c r="I325" s="243"/>
      <c r="J325" s="40"/>
      <c r="K325" s="40"/>
      <c r="L325" s="44"/>
      <c r="M325" s="244"/>
      <c r="N325" s="245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193</v>
      </c>
      <c r="AU325" s="17" t="s">
        <v>88</v>
      </c>
    </row>
    <row r="326" s="12" customFormat="1" ht="22.8" customHeight="1">
      <c r="A326" s="12"/>
      <c r="B326" s="211"/>
      <c r="C326" s="212"/>
      <c r="D326" s="213" t="s">
        <v>78</v>
      </c>
      <c r="E326" s="225" t="s">
        <v>2220</v>
      </c>
      <c r="F326" s="225" t="s">
        <v>2221</v>
      </c>
      <c r="G326" s="212"/>
      <c r="H326" s="212"/>
      <c r="I326" s="215"/>
      <c r="J326" s="226">
        <f>BK326</f>
        <v>0</v>
      </c>
      <c r="K326" s="212"/>
      <c r="L326" s="217"/>
      <c r="M326" s="218"/>
      <c r="N326" s="219"/>
      <c r="O326" s="219"/>
      <c r="P326" s="220">
        <f>SUM(P327:P336)</f>
        <v>0</v>
      </c>
      <c r="Q326" s="219"/>
      <c r="R326" s="220">
        <f>SUM(R327:R336)</f>
        <v>0</v>
      </c>
      <c r="S326" s="219"/>
      <c r="T326" s="221">
        <f>SUM(T327:T336)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22" t="s">
        <v>88</v>
      </c>
      <c r="AT326" s="223" t="s">
        <v>78</v>
      </c>
      <c r="AU326" s="223" t="s">
        <v>86</v>
      </c>
      <c r="AY326" s="222" t="s">
        <v>185</v>
      </c>
      <c r="BK326" s="224">
        <f>SUM(BK327:BK336)</f>
        <v>0</v>
      </c>
    </row>
    <row r="327" s="2" customFormat="1" ht="16.5" customHeight="1">
      <c r="A327" s="38"/>
      <c r="B327" s="39"/>
      <c r="C327" s="227" t="s">
        <v>587</v>
      </c>
      <c r="D327" s="227" t="s">
        <v>187</v>
      </c>
      <c r="E327" s="228" t="s">
        <v>2222</v>
      </c>
      <c r="F327" s="229" t="s">
        <v>2223</v>
      </c>
      <c r="G327" s="230" t="s">
        <v>279</v>
      </c>
      <c r="H327" s="231">
        <v>1.77</v>
      </c>
      <c r="I327" s="232"/>
      <c r="J327" s="233">
        <f>ROUND(I327*H327,2)</f>
        <v>0</v>
      </c>
      <c r="K327" s="234"/>
      <c r="L327" s="44"/>
      <c r="M327" s="235" t="s">
        <v>1</v>
      </c>
      <c r="N327" s="236" t="s">
        <v>44</v>
      </c>
      <c r="O327" s="91"/>
      <c r="P327" s="237">
        <f>O327*H327</f>
        <v>0</v>
      </c>
      <c r="Q327" s="237">
        <v>0</v>
      </c>
      <c r="R327" s="237">
        <f>Q327*H327</f>
        <v>0</v>
      </c>
      <c r="S327" s="237">
        <v>0</v>
      </c>
      <c r="T327" s="23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9" t="s">
        <v>268</v>
      </c>
      <c r="AT327" s="239" t="s">
        <v>187</v>
      </c>
      <c r="AU327" s="239" t="s">
        <v>88</v>
      </c>
      <c r="AY327" s="17" t="s">
        <v>185</v>
      </c>
      <c r="BE327" s="240">
        <f>IF(N327="základní",J327,0)</f>
        <v>0</v>
      </c>
      <c r="BF327" s="240">
        <f>IF(N327="snížená",J327,0)</f>
        <v>0</v>
      </c>
      <c r="BG327" s="240">
        <f>IF(N327="zákl. přenesená",J327,0)</f>
        <v>0</v>
      </c>
      <c r="BH327" s="240">
        <f>IF(N327="sníž. přenesená",J327,0)</f>
        <v>0</v>
      </c>
      <c r="BI327" s="240">
        <f>IF(N327="nulová",J327,0)</f>
        <v>0</v>
      </c>
      <c r="BJ327" s="17" t="s">
        <v>86</v>
      </c>
      <c r="BK327" s="240">
        <f>ROUND(I327*H327,2)</f>
        <v>0</v>
      </c>
      <c r="BL327" s="17" t="s">
        <v>268</v>
      </c>
      <c r="BM327" s="239" t="s">
        <v>2224</v>
      </c>
    </row>
    <row r="328" s="2" customFormat="1">
      <c r="A328" s="38"/>
      <c r="B328" s="39"/>
      <c r="C328" s="40"/>
      <c r="D328" s="241" t="s">
        <v>193</v>
      </c>
      <c r="E328" s="40"/>
      <c r="F328" s="242" t="s">
        <v>2223</v>
      </c>
      <c r="G328" s="40"/>
      <c r="H328" s="40"/>
      <c r="I328" s="243"/>
      <c r="J328" s="40"/>
      <c r="K328" s="40"/>
      <c r="L328" s="44"/>
      <c r="M328" s="244"/>
      <c r="N328" s="245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193</v>
      </c>
      <c r="AU328" s="17" t="s">
        <v>88</v>
      </c>
    </row>
    <row r="329" s="13" customFormat="1">
      <c r="A329" s="13"/>
      <c r="B329" s="246"/>
      <c r="C329" s="247"/>
      <c r="D329" s="241" t="s">
        <v>194</v>
      </c>
      <c r="E329" s="248" t="s">
        <v>1</v>
      </c>
      <c r="F329" s="249" t="s">
        <v>2225</v>
      </c>
      <c r="G329" s="247"/>
      <c r="H329" s="250">
        <v>1.77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6" t="s">
        <v>194</v>
      </c>
      <c r="AU329" s="256" t="s">
        <v>88</v>
      </c>
      <c r="AV329" s="13" t="s">
        <v>88</v>
      </c>
      <c r="AW329" s="13" t="s">
        <v>35</v>
      </c>
      <c r="AX329" s="13" t="s">
        <v>79</v>
      </c>
      <c r="AY329" s="256" t="s">
        <v>185</v>
      </c>
    </row>
    <row r="330" s="14" customFormat="1">
      <c r="A330" s="14"/>
      <c r="B330" s="268"/>
      <c r="C330" s="269"/>
      <c r="D330" s="241" t="s">
        <v>194</v>
      </c>
      <c r="E330" s="270" t="s">
        <v>1</v>
      </c>
      <c r="F330" s="271" t="s">
        <v>218</v>
      </c>
      <c r="G330" s="269"/>
      <c r="H330" s="272">
        <v>1.77</v>
      </c>
      <c r="I330" s="273"/>
      <c r="J330" s="269"/>
      <c r="K330" s="269"/>
      <c r="L330" s="274"/>
      <c r="M330" s="275"/>
      <c r="N330" s="276"/>
      <c r="O330" s="276"/>
      <c r="P330" s="276"/>
      <c r="Q330" s="276"/>
      <c r="R330" s="276"/>
      <c r="S330" s="276"/>
      <c r="T330" s="27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78" t="s">
        <v>194</v>
      </c>
      <c r="AU330" s="278" t="s">
        <v>88</v>
      </c>
      <c r="AV330" s="14" t="s">
        <v>191</v>
      </c>
      <c r="AW330" s="14" t="s">
        <v>35</v>
      </c>
      <c r="AX330" s="14" t="s">
        <v>86</v>
      </c>
      <c r="AY330" s="278" t="s">
        <v>185</v>
      </c>
    </row>
    <row r="331" s="2" customFormat="1" ht="24.15" customHeight="1">
      <c r="A331" s="38"/>
      <c r="B331" s="39"/>
      <c r="C331" s="227" t="s">
        <v>591</v>
      </c>
      <c r="D331" s="227" t="s">
        <v>187</v>
      </c>
      <c r="E331" s="228" t="s">
        <v>2226</v>
      </c>
      <c r="F331" s="229" t="s">
        <v>2227</v>
      </c>
      <c r="G331" s="230" t="s">
        <v>279</v>
      </c>
      <c r="H331" s="231">
        <v>1.77</v>
      </c>
      <c r="I331" s="232"/>
      <c r="J331" s="233">
        <f>ROUND(I331*H331,2)</f>
        <v>0</v>
      </c>
      <c r="K331" s="234"/>
      <c r="L331" s="44"/>
      <c r="M331" s="235" t="s">
        <v>1</v>
      </c>
      <c r="N331" s="236" t="s">
        <v>44</v>
      </c>
      <c r="O331" s="91"/>
      <c r="P331" s="237">
        <f>O331*H331</f>
        <v>0</v>
      </c>
      <c r="Q331" s="237">
        <v>0</v>
      </c>
      <c r="R331" s="237">
        <f>Q331*H331</f>
        <v>0</v>
      </c>
      <c r="S331" s="237">
        <v>0</v>
      </c>
      <c r="T331" s="23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9" t="s">
        <v>268</v>
      </c>
      <c r="AT331" s="239" t="s">
        <v>187</v>
      </c>
      <c r="AU331" s="239" t="s">
        <v>88</v>
      </c>
      <c r="AY331" s="17" t="s">
        <v>185</v>
      </c>
      <c r="BE331" s="240">
        <f>IF(N331="základní",J331,0)</f>
        <v>0</v>
      </c>
      <c r="BF331" s="240">
        <f>IF(N331="snížená",J331,0)</f>
        <v>0</v>
      </c>
      <c r="BG331" s="240">
        <f>IF(N331="zákl. přenesená",J331,0)</f>
        <v>0</v>
      </c>
      <c r="BH331" s="240">
        <f>IF(N331="sníž. přenesená",J331,0)</f>
        <v>0</v>
      </c>
      <c r="BI331" s="240">
        <f>IF(N331="nulová",J331,0)</f>
        <v>0</v>
      </c>
      <c r="BJ331" s="17" t="s">
        <v>86</v>
      </c>
      <c r="BK331" s="240">
        <f>ROUND(I331*H331,2)</f>
        <v>0</v>
      </c>
      <c r="BL331" s="17" t="s">
        <v>268</v>
      </c>
      <c r="BM331" s="239" t="s">
        <v>2228</v>
      </c>
    </row>
    <row r="332" s="2" customFormat="1">
      <c r="A332" s="38"/>
      <c r="B332" s="39"/>
      <c r="C332" s="40"/>
      <c r="D332" s="241" t="s">
        <v>193</v>
      </c>
      <c r="E332" s="40"/>
      <c r="F332" s="242" t="s">
        <v>2227</v>
      </c>
      <c r="G332" s="40"/>
      <c r="H332" s="40"/>
      <c r="I332" s="243"/>
      <c r="J332" s="40"/>
      <c r="K332" s="40"/>
      <c r="L332" s="44"/>
      <c r="M332" s="244"/>
      <c r="N332" s="24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193</v>
      </c>
      <c r="AU332" s="17" t="s">
        <v>88</v>
      </c>
    </row>
    <row r="333" s="13" customFormat="1">
      <c r="A333" s="13"/>
      <c r="B333" s="246"/>
      <c r="C333" s="247"/>
      <c r="D333" s="241" t="s">
        <v>194</v>
      </c>
      <c r="E333" s="248" t="s">
        <v>1</v>
      </c>
      <c r="F333" s="249" t="s">
        <v>2225</v>
      </c>
      <c r="G333" s="247"/>
      <c r="H333" s="250">
        <v>1.77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6" t="s">
        <v>194</v>
      </c>
      <c r="AU333" s="256" t="s">
        <v>88</v>
      </c>
      <c r="AV333" s="13" t="s">
        <v>88</v>
      </c>
      <c r="AW333" s="13" t="s">
        <v>35</v>
      </c>
      <c r="AX333" s="13" t="s">
        <v>79</v>
      </c>
      <c r="AY333" s="256" t="s">
        <v>185</v>
      </c>
    </row>
    <row r="334" s="14" customFormat="1">
      <c r="A334" s="14"/>
      <c r="B334" s="268"/>
      <c r="C334" s="269"/>
      <c r="D334" s="241" t="s">
        <v>194</v>
      </c>
      <c r="E334" s="270" t="s">
        <v>1</v>
      </c>
      <c r="F334" s="271" t="s">
        <v>218</v>
      </c>
      <c r="G334" s="269"/>
      <c r="H334" s="272">
        <v>1.77</v>
      </c>
      <c r="I334" s="273"/>
      <c r="J334" s="269"/>
      <c r="K334" s="269"/>
      <c r="L334" s="274"/>
      <c r="M334" s="275"/>
      <c r="N334" s="276"/>
      <c r="O334" s="276"/>
      <c r="P334" s="276"/>
      <c r="Q334" s="276"/>
      <c r="R334" s="276"/>
      <c r="S334" s="276"/>
      <c r="T334" s="27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78" t="s">
        <v>194</v>
      </c>
      <c r="AU334" s="278" t="s">
        <v>88</v>
      </c>
      <c r="AV334" s="14" t="s">
        <v>191</v>
      </c>
      <c r="AW334" s="14" t="s">
        <v>35</v>
      </c>
      <c r="AX334" s="14" t="s">
        <v>86</v>
      </c>
      <c r="AY334" s="278" t="s">
        <v>185</v>
      </c>
    </row>
    <row r="335" s="2" customFormat="1" ht="24.15" customHeight="1">
      <c r="A335" s="38"/>
      <c r="B335" s="39"/>
      <c r="C335" s="227" t="s">
        <v>596</v>
      </c>
      <c r="D335" s="227" t="s">
        <v>187</v>
      </c>
      <c r="E335" s="228" t="s">
        <v>2229</v>
      </c>
      <c r="F335" s="229" t="s">
        <v>2230</v>
      </c>
      <c r="G335" s="230" t="s">
        <v>198</v>
      </c>
      <c r="H335" s="231">
        <v>0.38100000000000001</v>
      </c>
      <c r="I335" s="232"/>
      <c r="J335" s="233">
        <f>ROUND(I335*H335,2)</f>
        <v>0</v>
      </c>
      <c r="K335" s="234"/>
      <c r="L335" s="44"/>
      <c r="M335" s="235" t="s">
        <v>1</v>
      </c>
      <c r="N335" s="236" t="s">
        <v>44</v>
      </c>
      <c r="O335" s="91"/>
      <c r="P335" s="237">
        <f>O335*H335</f>
        <v>0</v>
      </c>
      <c r="Q335" s="237">
        <v>0</v>
      </c>
      <c r="R335" s="237">
        <f>Q335*H335</f>
        <v>0</v>
      </c>
      <c r="S335" s="237">
        <v>0</v>
      </c>
      <c r="T335" s="238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9" t="s">
        <v>268</v>
      </c>
      <c r="AT335" s="239" t="s">
        <v>187</v>
      </c>
      <c r="AU335" s="239" t="s">
        <v>88</v>
      </c>
      <c r="AY335" s="17" t="s">
        <v>185</v>
      </c>
      <c r="BE335" s="240">
        <f>IF(N335="základní",J335,0)</f>
        <v>0</v>
      </c>
      <c r="BF335" s="240">
        <f>IF(N335="snížená",J335,0)</f>
        <v>0</v>
      </c>
      <c r="BG335" s="240">
        <f>IF(N335="zákl. přenesená",J335,0)</f>
        <v>0</v>
      </c>
      <c r="BH335" s="240">
        <f>IF(N335="sníž. přenesená",J335,0)</f>
        <v>0</v>
      </c>
      <c r="BI335" s="240">
        <f>IF(N335="nulová",J335,0)</f>
        <v>0</v>
      </c>
      <c r="BJ335" s="17" t="s">
        <v>86</v>
      </c>
      <c r="BK335" s="240">
        <f>ROUND(I335*H335,2)</f>
        <v>0</v>
      </c>
      <c r="BL335" s="17" t="s">
        <v>268</v>
      </c>
      <c r="BM335" s="239" t="s">
        <v>2231</v>
      </c>
    </row>
    <row r="336" s="2" customFormat="1">
      <c r="A336" s="38"/>
      <c r="B336" s="39"/>
      <c r="C336" s="40"/>
      <c r="D336" s="241" t="s">
        <v>193</v>
      </c>
      <c r="E336" s="40"/>
      <c r="F336" s="242" t="s">
        <v>2230</v>
      </c>
      <c r="G336" s="40"/>
      <c r="H336" s="40"/>
      <c r="I336" s="243"/>
      <c r="J336" s="40"/>
      <c r="K336" s="40"/>
      <c r="L336" s="44"/>
      <c r="M336" s="244"/>
      <c r="N336" s="245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193</v>
      </c>
      <c r="AU336" s="17" t="s">
        <v>88</v>
      </c>
    </row>
    <row r="337" s="12" customFormat="1" ht="22.8" customHeight="1">
      <c r="A337" s="12"/>
      <c r="B337" s="211"/>
      <c r="C337" s="212"/>
      <c r="D337" s="213" t="s">
        <v>78</v>
      </c>
      <c r="E337" s="225" t="s">
        <v>2232</v>
      </c>
      <c r="F337" s="225" t="s">
        <v>2233</v>
      </c>
      <c r="G337" s="212"/>
      <c r="H337" s="212"/>
      <c r="I337" s="215"/>
      <c r="J337" s="226">
        <f>BK337</f>
        <v>0</v>
      </c>
      <c r="K337" s="212"/>
      <c r="L337" s="217"/>
      <c r="M337" s="218"/>
      <c r="N337" s="219"/>
      <c r="O337" s="219"/>
      <c r="P337" s="220">
        <f>SUM(P338:P343)</f>
        <v>0</v>
      </c>
      <c r="Q337" s="219"/>
      <c r="R337" s="220">
        <f>SUM(R338:R343)</f>
        <v>0</v>
      </c>
      <c r="S337" s="219"/>
      <c r="T337" s="221">
        <f>SUM(T338:T343)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22" t="s">
        <v>88</v>
      </c>
      <c r="AT337" s="223" t="s">
        <v>78</v>
      </c>
      <c r="AU337" s="223" t="s">
        <v>86</v>
      </c>
      <c r="AY337" s="222" t="s">
        <v>185</v>
      </c>
      <c r="BK337" s="224">
        <f>SUM(BK338:BK343)</f>
        <v>0</v>
      </c>
    </row>
    <row r="338" s="2" customFormat="1" ht="24.15" customHeight="1">
      <c r="A338" s="38"/>
      <c r="B338" s="39"/>
      <c r="C338" s="227" t="s">
        <v>600</v>
      </c>
      <c r="D338" s="227" t="s">
        <v>187</v>
      </c>
      <c r="E338" s="228" t="s">
        <v>2234</v>
      </c>
      <c r="F338" s="229" t="s">
        <v>2235</v>
      </c>
      <c r="G338" s="230" t="s">
        <v>279</v>
      </c>
      <c r="H338" s="231">
        <v>7.0300000000000002</v>
      </c>
      <c r="I338" s="232"/>
      <c r="J338" s="233">
        <f>ROUND(I338*H338,2)</f>
        <v>0</v>
      </c>
      <c r="K338" s="234"/>
      <c r="L338" s="44"/>
      <c r="M338" s="235" t="s">
        <v>1</v>
      </c>
      <c r="N338" s="236" t="s">
        <v>44</v>
      </c>
      <c r="O338" s="91"/>
      <c r="P338" s="237">
        <f>O338*H338</f>
        <v>0</v>
      </c>
      <c r="Q338" s="237">
        <v>0</v>
      </c>
      <c r="R338" s="237">
        <f>Q338*H338</f>
        <v>0</v>
      </c>
      <c r="S338" s="237">
        <v>0</v>
      </c>
      <c r="T338" s="23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9" t="s">
        <v>268</v>
      </c>
      <c r="AT338" s="239" t="s">
        <v>187</v>
      </c>
      <c r="AU338" s="239" t="s">
        <v>88</v>
      </c>
      <c r="AY338" s="17" t="s">
        <v>185</v>
      </c>
      <c r="BE338" s="240">
        <f>IF(N338="základní",J338,0)</f>
        <v>0</v>
      </c>
      <c r="BF338" s="240">
        <f>IF(N338="snížená",J338,0)</f>
        <v>0</v>
      </c>
      <c r="BG338" s="240">
        <f>IF(N338="zákl. přenesená",J338,0)</f>
        <v>0</v>
      </c>
      <c r="BH338" s="240">
        <f>IF(N338="sníž. přenesená",J338,0)</f>
        <v>0</v>
      </c>
      <c r="BI338" s="240">
        <f>IF(N338="nulová",J338,0)</f>
        <v>0</v>
      </c>
      <c r="BJ338" s="17" t="s">
        <v>86</v>
      </c>
      <c r="BK338" s="240">
        <f>ROUND(I338*H338,2)</f>
        <v>0</v>
      </c>
      <c r="BL338" s="17" t="s">
        <v>268</v>
      </c>
      <c r="BM338" s="239" t="s">
        <v>2236</v>
      </c>
    </row>
    <row r="339" s="2" customFormat="1">
      <c r="A339" s="38"/>
      <c r="B339" s="39"/>
      <c r="C339" s="40"/>
      <c r="D339" s="241" t="s">
        <v>193</v>
      </c>
      <c r="E339" s="40"/>
      <c r="F339" s="242" t="s">
        <v>2235</v>
      </c>
      <c r="G339" s="40"/>
      <c r="H339" s="40"/>
      <c r="I339" s="243"/>
      <c r="J339" s="40"/>
      <c r="K339" s="40"/>
      <c r="L339" s="44"/>
      <c r="M339" s="244"/>
      <c r="N339" s="245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193</v>
      </c>
      <c r="AU339" s="17" t="s">
        <v>88</v>
      </c>
    </row>
    <row r="340" s="13" customFormat="1">
      <c r="A340" s="13"/>
      <c r="B340" s="246"/>
      <c r="C340" s="247"/>
      <c r="D340" s="241" t="s">
        <v>194</v>
      </c>
      <c r="E340" s="248" t="s">
        <v>1</v>
      </c>
      <c r="F340" s="249" t="s">
        <v>2076</v>
      </c>
      <c r="G340" s="247"/>
      <c r="H340" s="250">
        <v>7.0300000000000002</v>
      </c>
      <c r="I340" s="251"/>
      <c r="J340" s="247"/>
      <c r="K340" s="247"/>
      <c r="L340" s="252"/>
      <c r="M340" s="253"/>
      <c r="N340" s="254"/>
      <c r="O340" s="254"/>
      <c r="P340" s="254"/>
      <c r="Q340" s="254"/>
      <c r="R340" s="254"/>
      <c r="S340" s="254"/>
      <c r="T340" s="25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6" t="s">
        <v>194</v>
      </c>
      <c r="AU340" s="256" t="s">
        <v>88</v>
      </c>
      <c r="AV340" s="13" t="s">
        <v>88</v>
      </c>
      <c r="AW340" s="13" t="s">
        <v>35</v>
      </c>
      <c r="AX340" s="13" t="s">
        <v>79</v>
      </c>
      <c r="AY340" s="256" t="s">
        <v>185</v>
      </c>
    </row>
    <row r="341" s="14" customFormat="1">
      <c r="A341" s="14"/>
      <c r="B341" s="268"/>
      <c r="C341" s="269"/>
      <c r="D341" s="241" t="s">
        <v>194</v>
      </c>
      <c r="E341" s="270" t="s">
        <v>1</v>
      </c>
      <c r="F341" s="271" t="s">
        <v>218</v>
      </c>
      <c r="G341" s="269"/>
      <c r="H341" s="272">
        <v>7.0300000000000002</v>
      </c>
      <c r="I341" s="273"/>
      <c r="J341" s="269"/>
      <c r="K341" s="269"/>
      <c r="L341" s="274"/>
      <c r="M341" s="275"/>
      <c r="N341" s="276"/>
      <c r="O341" s="276"/>
      <c r="P341" s="276"/>
      <c r="Q341" s="276"/>
      <c r="R341" s="276"/>
      <c r="S341" s="276"/>
      <c r="T341" s="277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78" t="s">
        <v>194</v>
      </c>
      <c r="AU341" s="278" t="s">
        <v>88</v>
      </c>
      <c r="AV341" s="14" t="s">
        <v>191</v>
      </c>
      <c r="AW341" s="14" t="s">
        <v>35</v>
      </c>
      <c r="AX341" s="14" t="s">
        <v>86</v>
      </c>
      <c r="AY341" s="278" t="s">
        <v>185</v>
      </c>
    </row>
    <row r="342" s="2" customFormat="1" ht="24.15" customHeight="1">
      <c r="A342" s="38"/>
      <c r="B342" s="39"/>
      <c r="C342" s="227" t="s">
        <v>776</v>
      </c>
      <c r="D342" s="227" t="s">
        <v>187</v>
      </c>
      <c r="E342" s="228" t="s">
        <v>2237</v>
      </c>
      <c r="F342" s="229" t="s">
        <v>2238</v>
      </c>
      <c r="G342" s="230" t="s">
        <v>279</v>
      </c>
      <c r="H342" s="231">
        <v>7.0300000000000002</v>
      </c>
      <c r="I342" s="232"/>
      <c r="J342" s="233">
        <f>ROUND(I342*H342,2)</f>
        <v>0</v>
      </c>
      <c r="K342" s="234"/>
      <c r="L342" s="44"/>
      <c r="M342" s="235" t="s">
        <v>1</v>
      </c>
      <c r="N342" s="236" t="s">
        <v>44</v>
      </c>
      <c r="O342" s="91"/>
      <c r="P342" s="237">
        <f>O342*H342</f>
        <v>0</v>
      </c>
      <c r="Q342" s="237">
        <v>0</v>
      </c>
      <c r="R342" s="237">
        <f>Q342*H342</f>
        <v>0</v>
      </c>
      <c r="S342" s="237">
        <v>0</v>
      </c>
      <c r="T342" s="23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9" t="s">
        <v>268</v>
      </c>
      <c r="AT342" s="239" t="s">
        <v>187</v>
      </c>
      <c r="AU342" s="239" t="s">
        <v>88</v>
      </c>
      <c r="AY342" s="17" t="s">
        <v>185</v>
      </c>
      <c r="BE342" s="240">
        <f>IF(N342="základní",J342,0)</f>
        <v>0</v>
      </c>
      <c r="BF342" s="240">
        <f>IF(N342="snížená",J342,0)</f>
        <v>0</v>
      </c>
      <c r="BG342" s="240">
        <f>IF(N342="zákl. přenesená",J342,0)</f>
        <v>0</v>
      </c>
      <c r="BH342" s="240">
        <f>IF(N342="sníž. přenesená",J342,0)</f>
        <v>0</v>
      </c>
      <c r="BI342" s="240">
        <f>IF(N342="nulová",J342,0)</f>
        <v>0</v>
      </c>
      <c r="BJ342" s="17" t="s">
        <v>86</v>
      </c>
      <c r="BK342" s="240">
        <f>ROUND(I342*H342,2)</f>
        <v>0</v>
      </c>
      <c r="BL342" s="17" t="s">
        <v>268</v>
      </c>
      <c r="BM342" s="239" t="s">
        <v>2239</v>
      </c>
    </row>
    <row r="343" s="2" customFormat="1">
      <c r="A343" s="38"/>
      <c r="B343" s="39"/>
      <c r="C343" s="40"/>
      <c r="D343" s="241" t="s">
        <v>193</v>
      </c>
      <c r="E343" s="40"/>
      <c r="F343" s="242" t="s">
        <v>2238</v>
      </c>
      <c r="G343" s="40"/>
      <c r="H343" s="40"/>
      <c r="I343" s="243"/>
      <c r="J343" s="40"/>
      <c r="K343" s="40"/>
      <c r="L343" s="44"/>
      <c r="M343" s="279"/>
      <c r="N343" s="280"/>
      <c r="O343" s="281"/>
      <c r="P343" s="281"/>
      <c r="Q343" s="281"/>
      <c r="R343" s="281"/>
      <c r="S343" s="281"/>
      <c r="T343" s="28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193</v>
      </c>
      <c r="AU343" s="17" t="s">
        <v>88</v>
      </c>
    </row>
    <row r="344" s="2" customFormat="1" ht="6.96" customHeight="1">
      <c r="A344" s="38"/>
      <c r="B344" s="66"/>
      <c r="C344" s="67"/>
      <c r="D344" s="67"/>
      <c r="E344" s="67"/>
      <c r="F344" s="67"/>
      <c r="G344" s="67"/>
      <c r="H344" s="67"/>
      <c r="I344" s="67"/>
      <c r="J344" s="67"/>
      <c r="K344" s="67"/>
      <c r="L344" s="44"/>
      <c r="M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</row>
  </sheetData>
  <sheetProtection sheet="1" autoFilter="0" formatColumns="0" formatRows="0" objects="1" scenarios="1" spinCount="100000" saltValue="G/xam89iwqa1tLpq3Roqmu8csNjuXU+ioTuL/GMR6v/Caq+R8dXgs1WB6fdMeF8Sb/jN8c99L4CdsUFLGKm3Hw==" hashValue="xNp85Isg7/32+9VKg1peRLhXgPWRlGu6gCBp6vYqhvXFwK0yxo2CE/36zl+A+QUy3FyrsXsmLsWJRYjs0OMLlg==" algorithmName="SHA-512" password="CC35"/>
  <autoFilter ref="C131:K34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155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157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2240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27</v>
      </c>
      <c r="F15" s="38"/>
      <c r="G15" s="38"/>
      <c r="H15" s="38"/>
      <c r="I15" s="150" t="s">
        <v>28</v>
      </c>
      <c r="J15" s="141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34</v>
      </c>
      <c r="F21" s="38"/>
      <c r="G21" s="38"/>
      <c r="H21" s="38"/>
      <c r="I21" s="150" t="s">
        <v>28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36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37</v>
      </c>
      <c r="F24" s="38"/>
      <c r="G24" s="38"/>
      <c r="H24" s="38"/>
      <c r="I24" s="150" t="s">
        <v>28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39</v>
      </c>
      <c r="E30" s="38"/>
      <c r="F30" s="38"/>
      <c r="G30" s="38"/>
      <c r="H30" s="38"/>
      <c r="I30" s="38"/>
      <c r="J30" s="160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41</v>
      </c>
      <c r="G32" s="38"/>
      <c r="H32" s="38"/>
      <c r="I32" s="161" t="s">
        <v>40</v>
      </c>
      <c r="J32" s="161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43</v>
      </c>
      <c r="E33" s="150" t="s">
        <v>44</v>
      </c>
      <c r="F33" s="163">
        <f>ROUND((SUM(BE121:BE146)),  2)</f>
        <v>0</v>
      </c>
      <c r="G33" s="38"/>
      <c r="H33" s="38"/>
      <c r="I33" s="164">
        <v>0.20999999999999999</v>
      </c>
      <c r="J33" s="163">
        <f>ROUND(((SUM(BE121:BE146))*I33),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45</v>
      </c>
      <c r="F34" s="163">
        <f>ROUND((SUM(BF121:BF146)),  2)</f>
        <v>0</v>
      </c>
      <c r="G34" s="38"/>
      <c r="H34" s="38"/>
      <c r="I34" s="164">
        <v>0.12</v>
      </c>
      <c r="J34" s="163">
        <f>ROUND(((SUM(BF121:BF146))*I34),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46</v>
      </c>
      <c r="F35" s="163">
        <f>ROUND((SUM(BG121:BG146)),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47</v>
      </c>
      <c r="F36" s="163">
        <f>ROUND((SUM(BH121:BH146)),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48</v>
      </c>
      <c r="F37" s="163">
        <f>ROUND((SUM(BI121:BI146)),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49</v>
      </c>
      <c r="E39" s="167"/>
      <c r="F39" s="167"/>
      <c r="G39" s="168" t="s">
        <v>50</v>
      </c>
      <c r="H39" s="169" t="s">
        <v>51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157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rozpočetové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Cheb</v>
      </c>
      <c r="G89" s="40"/>
      <c r="H89" s="40"/>
      <c r="I89" s="32" t="s">
        <v>22</v>
      </c>
      <c r="J89" s="79" t="str">
        <f>IF(J12="","",J12)</f>
        <v>2. 9. 2025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Cheb</v>
      </c>
      <c r="G91" s="40"/>
      <c r="H91" s="40"/>
      <c r="I91" s="32" t="s">
        <v>32</v>
      </c>
      <c r="J91" s="36" t="str">
        <f>E21</f>
        <v>Ateliér Prinz,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162</v>
      </c>
      <c r="D94" s="185"/>
      <c r="E94" s="185"/>
      <c r="F94" s="185"/>
      <c r="G94" s="185"/>
      <c r="H94" s="185"/>
      <c r="I94" s="185"/>
      <c r="J94" s="186" t="s">
        <v>163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164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165</v>
      </c>
    </row>
    <row r="97" s="9" customFormat="1" ht="24.96" customHeight="1">
      <c r="A97" s="9"/>
      <c r="B97" s="188"/>
      <c r="C97" s="189"/>
      <c r="D97" s="190" t="s">
        <v>2241</v>
      </c>
      <c r="E97" s="191"/>
      <c r="F97" s="191"/>
      <c r="G97" s="191"/>
      <c r="H97" s="191"/>
      <c r="I97" s="191"/>
      <c r="J97" s="192">
        <f>J122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2242</v>
      </c>
      <c r="E98" s="196"/>
      <c r="F98" s="196"/>
      <c r="G98" s="196"/>
      <c r="H98" s="196"/>
      <c r="I98" s="196"/>
      <c r="J98" s="197">
        <f>J123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2243</v>
      </c>
      <c r="E99" s="196"/>
      <c r="F99" s="196"/>
      <c r="G99" s="196"/>
      <c r="H99" s="196"/>
      <c r="I99" s="196"/>
      <c r="J99" s="197">
        <f>J130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2244</v>
      </c>
      <c r="E100" s="196"/>
      <c r="F100" s="196"/>
      <c r="G100" s="196"/>
      <c r="H100" s="196"/>
      <c r="I100" s="196"/>
      <c r="J100" s="197">
        <f>J139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2245</v>
      </c>
      <c r="E101" s="196"/>
      <c r="F101" s="196"/>
      <c r="G101" s="196"/>
      <c r="H101" s="196"/>
      <c r="I101" s="196"/>
      <c r="J101" s="197">
        <f>J142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170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Rekonstrukce Schillerových sadů v Chebu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157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VRN - Vedlejší rozpočetové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Cheb</v>
      </c>
      <c r="G115" s="40"/>
      <c r="H115" s="40"/>
      <c r="I115" s="32" t="s">
        <v>22</v>
      </c>
      <c r="J115" s="79" t="str">
        <f>IF(J12="","",J12)</f>
        <v>2. 9. 2025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Město Cheb</v>
      </c>
      <c r="G117" s="40"/>
      <c r="H117" s="40"/>
      <c r="I117" s="32" t="s">
        <v>32</v>
      </c>
      <c r="J117" s="36" t="str">
        <f>E21</f>
        <v>Ateliér Prinz,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36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171</v>
      </c>
      <c r="D120" s="202" t="s">
        <v>64</v>
      </c>
      <c r="E120" s="202" t="s">
        <v>60</v>
      </c>
      <c r="F120" s="202" t="s">
        <v>61</v>
      </c>
      <c r="G120" s="202" t="s">
        <v>172</v>
      </c>
      <c r="H120" s="202" t="s">
        <v>173</v>
      </c>
      <c r="I120" s="202" t="s">
        <v>174</v>
      </c>
      <c r="J120" s="203" t="s">
        <v>163</v>
      </c>
      <c r="K120" s="204" t="s">
        <v>175</v>
      </c>
      <c r="L120" s="205"/>
      <c r="M120" s="100" t="s">
        <v>1</v>
      </c>
      <c r="N120" s="101" t="s">
        <v>43</v>
      </c>
      <c r="O120" s="101" t="s">
        <v>176</v>
      </c>
      <c r="P120" s="101" t="s">
        <v>177</v>
      </c>
      <c r="Q120" s="101" t="s">
        <v>178</v>
      </c>
      <c r="R120" s="101" t="s">
        <v>179</v>
      </c>
      <c r="S120" s="101" t="s">
        <v>180</v>
      </c>
      <c r="T120" s="102" t="s">
        <v>181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182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165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78</v>
      </c>
      <c r="E122" s="214" t="s">
        <v>153</v>
      </c>
      <c r="F122" s="214" t="s">
        <v>2246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P123+P130+P139+P142</f>
        <v>0</v>
      </c>
      <c r="Q122" s="219"/>
      <c r="R122" s="220">
        <f>R123+R130+R139+R142</f>
        <v>0</v>
      </c>
      <c r="S122" s="219"/>
      <c r="T122" s="221">
        <f>T123+T130+T139+T142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210</v>
      </c>
      <c r="AT122" s="223" t="s">
        <v>78</v>
      </c>
      <c r="AU122" s="223" t="s">
        <v>79</v>
      </c>
      <c r="AY122" s="222" t="s">
        <v>185</v>
      </c>
      <c r="BK122" s="224">
        <f>BK123+BK130+BK139+BK142</f>
        <v>0</v>
      </c>
    </row>
    <row r="123" s="12" customFormat="1" ht="22.8" customHeight="1">
      <c r="A123" s="12"/>
      <c r="B123" s="211"/>
      <c r="C123" s="212"/>
      <c r="D123" s="213" t="s">
        <v>78</v>
      </c>
      <c r="E123" s="225" t="s">
        <v>2247</v>
      </c>
      <c r="F123" s="225" t="s">
        <v>2248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SUM(P124:P129)</f>
        <v>0</v>
      </c>
      <c r="Q123" s="219"/>
      <c r="R123" s="220">
        <f>SUM(R124:R129)</f>
        <v>0</v>
      </c>
      <c r="S123" s="219"/>
      <c r="T123" s="221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210</v>
      </c>
      <c r="AT123" s="223" t="s">
        <v>78</v>
      </c>
      <c r="AU123" s="223" t="s">
        <v>86</v>
      </c>
      <c r="AY123" s="222" t="s">
        <v>185</v>
      </c>
      <c r="BK123" s="224">
        <f>SUM(BK124:BK129)</f>
        <v>0</v>
      </c>
    </row>
    <row r="124" s="2" customFormat="1" ht="16.5" customHeight="1">
      <c r="A124" s="38"/>
      <c r="B124" s="39"/>
      <c r="C124" s="227" t="s">
        <v>86</v>
      </c>
      <c r="D124" s="227" t="s">
        <v>187</v>
      </c>
      <c r="E124" s="228" t="s">
        <v>2249</v>
      </c>
      <c r="F124" s="229" t="s">
        <v>2250</v>
      </c>
      <c r="G124" s="230" t="s">
        <v>2251</v>
      </c>
      <c r="H124" s="231">
        <v>1</v>
      </c>
      <c r="I124" s="232"/>
      <c r="J124" s="233">
        <f>ROUND(I124*H124,2)</f>
        <v>0</v>
      </c>
      <c r="K124" s="234"/>
      <c r="L124" s="44"/>
      <c r="M124" s="235" t="s">
        <v>1</v>
      </c>
      <c r="N124" s="236" t="s">
        <v>44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2252</v>
      </c>
      <c r="AT124" s="239" t="s">
        <v>187</v>
      </c>
      <c r="AU124" s="239" t="s">
        <v>88</v>
      </c>
      <c r="AY124" s="17" t="s">
        <v>185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86</v>
      </c>
      <c r="BK124" s="240">
        <f>ROUND(I124*H124,2)</f>
        <v>0</v>
      </c>
      <c r="BL124" s="17" t="s">
        <v>2252</v>
      </c>
      <c r="BM124" s="239" t="s">
        <v>2253</v>
      </c>
    </row>
    <row r="125" s="2" customFormat="1">
      <c r="A125" s="38"/>
      <c r="B125" s="39"/>
      <c r="C125" s="40"/>
      <c r="D125" s="241" t="s">
        <v>193</v>
      </c>
      <c r="E125" s="40"/>
      <c r="F125" s="242" t="s">
        <v>2250</v>
      </c>
      <c r="G125" s="40"/>
      <c r="H125" s="40"/>
      <c r="I125" s="243"/>
      <c r="J125" s="40"/>
      <c r="K125" s="40"/>
      <c r="L125" s="44"/>
      <c r="M125" s="244"/>
      <c r="N125" s="24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193</v>
      </c>
      <c r="AU125" s="17" t="s">
        <v>88</v>
      </c>
    </row>
    <row r="126" s="2" customFormat="1" ht="16.5" customHeight="1">
      <c r="A126" s="38"/>
      <c r="B126" s="39"/>
      <c r="C126" s="227" t="s">
        <v>88</v>
      </c>
      <c r="D126" s="227" t="s">
        <v>187</v>
      </c>
      <c r="E126" s="228" t="s">
        <v>2254</v>
      </c>
      <c r="F126" s="229" t="s">
        <v>2255</v>
      </c>
      <c r="G126" s="230" t="s">
        <v>2251</v>
      </c>
      <c r="H126" s="231">
        <v>1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44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2252</v>
      </c>
      <c r="AT126" s="239" t="s">
        <v>187</v>
      </c>
      <c r="AU126" s="239" t="s">
        <v>88</v>
      </c>
      <c r="AY126" s="17" t="s">
        <v>185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86</v>
      </c>
      <c r="BK126" s="240">
        <f>ROUND(I126*H126,2)</f>
        <v>0</v>
      </c>
      <c r="BL126" s="17" t="s">
        <v>2252</v>
      </c>
      <c r="BM126" s="239" t="s">
        <v>2256</v>
      </c>
    </row>
    <row r="127" s="2" customFormat="1">
      <c r="A127" s="38"/>
      <c r="B127" s="39"/>
      <c r="C127" s="40"/>
      <c r="D127" s="241" t="s">
        <v>193</v>
      </c>
      <c r="E127" s="40"/>
      <c r="F127" s="242" t="s">
        <v>2255</v>
      </c>
      <c r="G127" s="40"/>
      <c r="H127" s="40"/>
      <c r="I127" s="243"/>
      <c r="J127" s="40"/>
      <c r="K127" s="40"/>
      <c r="L127" s="44"/>
      <c r="M127" s="244"/>
      <c r="N127" s="24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193</v>
      </c>
      <c r="AU127" s="17" t="s">
        <v>88</v>
      </c>
    </row>
    <row r="128" s="2" customFormat="1" ht="16.5" customHeight="1">
      <c r="A128" s="38"/>
      <c r="B128" s="39"/>
      <c r="C128" s="227" t="s">
        <v>201</v>
      </c>
      <c r="D128" s="227" t="s">
        <v>187</v>
      </c>
      <c r="E128" s="228" t="s">
        <v>2257</v>
      </c>
      <c r="F128" s="229" t="s">
        <v>2258</v>
      </c>
      <c r="G128" s="230" t="s">
        <v>2251</v>
      </c>
      <c r="H128" s="231">
        <v>1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44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2252</v>
      </c>
      <c r="AT128" s="239" t="s">
        <v>187</v>
      </c>
      <c r="AU128" s="239" t="s">
        <v>88</v>
      </c>
      <c r="AY128" s="17" t="s">
        <v>185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86</v>
      </c>
      <c r="BK128" s="240">
        <f>ROUND(I128*H128,2)</f>
        <v>0</v>
      </c>
      <c r="BL128" s="17" t="s">
        <v>2252</v>
      </c>
      <c r="BM128" s="239" t="s">
        <v>2259</v>
      </c>
    </row>
    <row r="129" s="2" customFormat="1">
      <c r="A129" s="38"/>
      <c r="B129" s="39"/>
      <c r="C129" s="40"/>
      <c r="D129" s="241" t="s">
        <v>193</v>
      </c>
      <c r="E129" s="40"/>
      <c r="F129" s="242" t="s">
        <v>2258</v>
      </c>
      <c r="G129" s="40"/>
      <c r="H129" s="40"/>
      <c r="I129" s="243"/>
      <c r="J129" s="40"/>
      <c r="K129" s="40"/>
      <c r="L129" s="44"/>
      <c r="M129" s="244"/>
      <c r="N129" s="24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193</v>
      </c>
      <c r="AU129" s="17" t="s">
        <v>88</v>
      </c>
    </row>
    <row r="130" s="12" customFormat="1" ht="22.8" customHeight="1">
      <c r="A130" s="12"/>
      <c r="B130" s="211"/>
      <c r="C130" s="212"/>
      <c r="D130" s="213" t="s">
        <v>78</v>
      </c>
      <c r="E130" s="225" t="s">
        <v>2260</v>
      </c>
      <c r="F130" s="225" t="s">
        <v>2261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SUM(P131:P138)</f>
        <v>0</v>
      </c>
      <c r="Q130" s="219"/>
      <c r="R130" s="220">
        <f>SUM(R131:R138)</f>
        <v>0</v>
      </c>
      <c r="S130" s="219"/>
      <c r="T130" s="221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210</v>
      </c>
      <c r="AT130" s="223" t="s">
        <v>78</v>
      </c>
      <c r="AU130" s="223" t="s">
        <v>86</v>
      </c>
      <c r="AY130" s="222" t="s">
        <v>185</v>
      </c>
      <c r="BK130" s="224">
        <f>SUM(BK131:BK138)</f>
        <v>0</v>
      </c>
    </row>
    <row r="131" s="2" customFormat="1" ht="16.5" customHeight="1">
      <c r="A131" s="38"/>
      <c r="B131" s="39"/>
      <c r="C131" s="227" t="s">
        <v>191</v>
      </c>
      <c r="D131" s="227" t="s">
        <v>187</v>
      </c>
      <c r="E131" s="228" t="s">
        <v>2262</v>
      </c>
      <c r="F131" s="229" t="s">
        <v>2261</v>
      </c>
      <c r="G131" s="230" t="s">
        <v>2263</v>
      </c>
      <c r="H131" s="231">
        <v>1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44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2252</v>
      </c>
      <c r="AT131" s="239" t="s">
        <v>187</v>
      </c>
      <c r="AU131" s="239" t="s">
        <v>88</v>
      </c>
      <c r="AY131" s="17" t="s">
        <v>185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86</v>
      </c>
      <c r="BK131" s="240">
        <f>ROUND(I131*H131,2)</f>
        <v>0</v>
      </c>
      <c r="BL131" s="17" t="s">
        <v>2252</v>
      </c>
      <c r="BM131" s="239" t="s">
        <v>2264</v>
      </c>
    </row>
    <row r="132" s="2" customFormat="1">
      <c r="A132" s="38"/>
      <c r="B132" s="39"/>
      <c r="C132" s="40"/>
      <c r="D132" s="241" t="s">
        <v>193</v>
      </c>
      <c r="E132" s="40"/>
      <c r="F132" s="242" t="s">
        <v>2261</v>
      </c>
      <c r="G132" s="40"/>
      <c r="H132" s="40"/>
      <c r="I132" s="243"/>
      <c r="J132" s="40"/>
      <c r="K132" s="40"/>
      <c r="L132" s="44"/>
      <c r="M132" s="244"/>
      <c r="N132" s="24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193</v>
      </c>
      <c r="AU132" s="17" t="s">
        <v>88</v>
      </c>
    </row>
    <row r="133" s="2" customFormat="1" ht="16.5" customHeight="1">
      <c r="A133" s="38"/>
      <c r="B133" s="39"/>
      <c r="C133" s="227" t="s">
        <v>210</v>
      </c>
      <c r="D133" s="227" t="s">
        <v>187</v>
      </c>
      <c r="E133" s="228" t="s">
        <v>2247</v>
      </c>
      <c r="F133" s="229" t="s">
        <v>2265</v>
      </c>
      <c r="G133" s="230" t="s">
        <v>2251</v>
      </c>
      <c r="H133" s="231">
        <v>1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44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2252</v>
      </c>
      <c r="AT133" s="239" t="s">
        <v>187</v>
      </c>
      <c r="AU133" s="239" t="s">
        <v>88</v>
      </c>
      <c r="AY133" s="17" t="s">
        <v>185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2252</v>
      </c>
      <c r="BM133" s="239" t="s">
        <v>2266</v>
      </c>
    </row>
    <row r="134" s="2" customFormat="1">
      <c r="A134" s="38"/>
      <c r="B134" s="39"/>
      <c r="C134" s="40"/>
      <c r="D134" s="241" t="s">
        <v>193</v>
      </c>
      <c r="E134" s="40"/>
      <c r="F134" s="242" t="s">
        <v>2265</v>
      </c>
      <c r="G134" s="40"/>
      <c r="H134" s="40"/>
      <c r="I134" s="243"/>
      <c r="J134" s="40"/>
      <c r="K134" s="40"/>
      <c r="L134" s="44"/>
      <c r="M134" s="244"/>
      <c r="N134" s="24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193</v>
      </c>
      <c r="AU134" s="17" t="s">
        <v>88</v>
      </c>
    </row>
    <row r="135" s="2" customFormat="1" ht="16.5" customHeight="1">
      <c r="A135" s="38"/>
      <c r="B135" s="39"/>
      <c r="C135" s="227" t="s">
        <v>219</v>
      </c>
      <c r="D135" s="227" t="s">
        <v>187</v>
      </c>
      <c r="E135" s="228" t="s">
        <v>2267</v>
      </c>
      <c r="F135" s="229" t="s">
        <v>2268</v>
      </c>
      <c r="G135" s="230" t="s">
        <v>2251</v>
      </c>
      <c r="H135" s="231">
        <v>1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44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2252</v>
      </c>
      <c r="AT135" s="239" t="s">
        <v>187</v>
      </c>
      <c r="AU135" s="239" t="s">
        <v>88</v>
      </c>
      <c r="AY135" s="17" t="s">
        <v>185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2252</v>
      </c>
      <c r="BM135" s="239" t="s">
        <v>2269</v>
      </c>
    </row>
    <row r="136" s="2" customFormat="1">
      <c r="A136" s="38"/>
      <c r="B136" s="39"/>
      <c r="C136" s="40"/>
      <c r="D136" s="241" t="s">
        <v>193</v>
      </c>
      <c r="E136" s="40"/>
      <c r="F136" s="242" t="s">
        <v>2268</v>
      </c>
      <c r="G136" s="40"/>
      <c r="H136" s="40"/>
      <c r="I136" s="243"/>
      <c r="J136" s="40"/>
      <c r="K136" s="40"/>
      <c r="L136" s="44"/>
      <c r="M136" s="244"/>
      <c r="N136" s="24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193</v>
      </c>
      <c r="AU136" s="17" t="s">
        <v>88</v>
      </c>
    </row>
    <row r="137" s="2" customFormat="1" ht="16.5" customHeight="1">
      <c r="A137" s="38"/>
      <c r="B137" s="39"/>
      <c r="C137" s="227" t="s">
        <v>224</v>
      </c>
      <c r="D137" s="227" t="s">
        <v>187</v>
      </c>
      <c r="E137" s="228" t="s">
        <v>2260</v>
      </c>
      <c r="F137" s="229" t="s">
        <v>2270</v>
      </c>
      <c r="G137" s="230" t="s">
        <v>2251</v>
      </c>
      <c r="H137" s="231">
        <v>1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44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2252</v>
      </c>
      <c r="AT137" s="239" t="s">
        <v>187</v>
      </c>
      <c r="AU137" s="239" t="s">
        <v>88</v>
      </c>
      <c r="AY137" s="17" t="s">
        <v>185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86</v>
      </c>
      <c r="BK137" s="240">
        <f>ROUND(I137*H137,2)</f>
        <v>0</v>
      </c>
      <c r="BL137" s="17" t="s">
        <v>2252</v>
      </c>
      <c r="BM137" s="239" t="s">
        <v>2271</v>
      </c>
    </row>
    <row r="138" s="2" customFormat="1">
      <c r="A138" s="38"/>
      <c r="B138" s="39"/>
      <c r="C138" s="40"/>
      <c r="D138" s="241" t="s">
        <v>193</v>
      </c>
      <c r="E138" s="40"/>
      <c r="F138" s="242" t="s">
        <v>2270</v>
      </c>
      <c r="G138" s="40"/>
      <c r="H138" s="40"/>
      <c r="I138" s="243"/>
      <c r="J138" s="40"/>
      <c r="K138" s="40"/>
      <c r="L138" s="44"/>
      <c r="M138" s="244"/>
      <c r="N138" s="24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193</v>
      </c>
      <c r="AU138" s="17" t="s">
        <v>88</v>
      </c>
    </row>
    <row r="139" s="12" customFormat="1" ht="22.8" customHeight="1">
      <c r="A139" s="12"/>
      <c r="B139" s="211"/>
      <c r="C139" s="212"/>
      <c r="D139" s="213" t="s">
        <v>78</v>
      </c>
      <c r="E139" s="225" t="s">
        <v>2272</v>
      </c>
      <c r="F139" s="225" t="s">
        <v>2273</v>
      </c>
      <c r="G139" s="212"/>
      <c r="H139" s="212"/>
      <c r="I139" s="215"/>
      <c r="J139" s="226">
        <f>BK139</f>
        <v>0</v>
      </c>
      <c r="K139" s="212"/>
      <c r="L139" s="217"/>
      <c r="M139" s="218"/>
      <c r="N139" s="219"/>
      <c r="O139" s="219"/>
      <c r="P139" s="220">
        <f>SUM(P140:P141)</f>
        <v>0</v>
      </c>
      <c r="Q139" s="219"/>
      <c r="R139" s="220">
        <f>SUM(R140:R141)</f>
        <v>0</v>
      </c>
      <c r="S139" s="219"/>
      <c r="T139" s="221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210</v>
      </c>
      <c r="AT139" s="223" t="s">
        <v>78</v>
      </c>
      <c r="AU139" s="223" t="s">
        <v>86</v>
      </c>
      <c r="AY139" s="222" t="s">
        <v>185</v>
      </c>
      <c r="BK139" s="224">
        <f>SUM(BK140:BK141)</f>
        <v>0</v>
      </c>
    </row>
    <row r="140" s="2" customFormat="1" ht="16.5" customHeight="1">
      <c r="A140" s="38"/>
      <c r="B140" s="39"/>
      <c r="C140" s="227" t="s">
        <v>214</v>
      </c>
      <c r="D140" s="227" t="s">
        <v>187</v>
      </c>
      <c r="E140" s="228" t="s">
        <v>2274</v>
      </c>
      <c r="F140" s="229" t="s">
        <v>2273</v>
      </c>
      <c r="G140" s="230" t="s">
        <v>2251</v>
      </c>
      <c r="H140" s="231">
        <v>1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44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2252</v>
      </c>
      <c r="AT140" s="239" t="s">
        <v>187</v>
      </c>
      <c r="AU140" s="239" t="s">
        <v>88</v>
      </c>
      <c r="AY140" s="17" t="s">
        <v>185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86</v>
      </c>
      <c r="BK140" s="240">
        <f>ROUND(I140*H140,2)</f>
        <v>0</v>
      </c>
      <c r="BL140" s="17" t="s">
        <v>2252</v>
      </c>
      <c r="BM140" s="239" t="s">
        <v>2275</v>
      </c>
    </row>
    <row r="141" s="2" customFormat="1">
      <c r="A141" s="38"/>
      <c r="B141" s="39"/>
      <c r="C141" s="40"/>
      <c r="D141" s="241" t="s">
        <v>193</v>
      </c>
      <c r="E141" s="40"/>
      <c r="F141" s="242" t="s">
        <v>2273</v>
      </c>
      <c r="G141" s="40"/>
      <c r="H141" s="40"/>
      <c r="I141" s="243"/>
      <c r="J141" s="40"/>
      <c r="K141" s="40"/>
      <c r="L141" s="44"/>
      <c r="M141" s="244"/>
      <c r="N141" s="24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193</v>
      </c>
      <c r="AU141" s="17" t="s">
        <v>88</v>
      </c>
    </row>
    <row r="142" s="12" customFormat="1" ht="22.8" customHeight="1">
      <c r="A142" s="12"/>
      <c r="B142" s="211"/>
      <c r="C142" s="212"/>
      <c r="D142" s="213" t="s">
        <v>78</v>
      </c>
      <c r="E142" s="225" t="s">
        <v>2276</v>
      </c>
      <c r="F142" s="225" t="s">
        <v>2277</v>
      </c>
      <c r="G142" s="212"/>
      <c r="H142" s="212"/>
      <c r="I142" s="215"/>
      <c r="J142" s="226">
        <f>BK142</f>
        <v>0</v>
      </c>
      <c r="K142" s="212"/>
      <c r="L142" s="217"/>
      <c r="M142" s="218"/>
      <c r="N142" s="219"/>
      <c r="O142" s="219"/>
      <c r="P142" s="220">
        <f>SUM(P143:P146)</f>
        <v>0</v>
      </c>
      <c r="Q142" s="219"/>
      <c r="R142" s="220">
        <f>SUM(R143:R146)</f>
        <v>0</v>
      </c>
      <c r="S142" s="219"/>
      <c r="T142" s="221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2" t="s">
        <v>210</v>
      </c>
      <c r="AT142" s="223" t="s">
        <v>78</v>
      </c>
      <c r="AU142" s="223" t="s">
        <v>86</v>
      </c>
      <c r="AY142" s="222" t="s">
        <v>185</v>
      </c>
      <c r="BK142" s="224">
        <f>SUM(BK143:BK146)</f>
        <v>0</v>
      </c>
    </row>
    <row r="143" s="2" customFormat="1" ht="16.5" customHeight="1">
      <c r="A143" s="38"/>
      <c r="B143" s="39"/>
      <c r="C143" s="227" t="s">
        <v>233</v>
      </c>
      <c r="D143" s="227" t="s">
        <v>187</v>
      </c>
      <c r="E143" s="228" t="s">
        <v>2278</v>
      </c>
      <c r="F143" s="229" t="s">
        <v>2277</v>
      </c>
      <c r="G143" s="230" t="s">
        <v>2251</v>
      </c>
      <c r="H143" s="231">
        <v>1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44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2252</v>
      </c>
      <c r="AT143" s="239" t="s">
        <v>187</v>
      </c>
      <c r="AU143" s="239" t="s">
        <v>88</v>
      </c>
      <c r="AY143" s="17" t="s">
        <v>185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2252</v>
      </c>
      <c r="BM143" s="239" t="s">
        <v>2279</v>
      </c>
    </row>
    <row r="144" s="2" customFormat="1">
      <c r="A144" s="38"/>
      <c r="B144" s="39"/>
      <c r="C144" s="40"/>
      <c r="D144" s="241" t="s">
        <v>193</v>
      </c>
      <c r="E144" s="40"/>
      <c r="F144" s="242" t="s">
        <v>2277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193</v>
      </c>
      <c r="AU144" s="17" t="s">
        <v>88</v>
      </c>
    </row>
    <row r="145" s="2" customFormat="1" ht="16.5" customHeight="1">
      <c r="A145" s="38"/>
      <c r="B145" s="39"/>
      <c r="C145" s="227" t="s">
        <v>238</v>
      </c>
      <c r="D145" s="227" t="s">
        <v>187</v>
      </c>
      <c r="E145" s="228" t="s">
        <v>2280</v>
      </c>
      <c r="F145" s="229" t="s">
        <v>2281</v>
      </c>
      <c r="G145" s="230" t="s">
        <v>2282</v>
      </c>
      <c r="H145" s="231">
        <v>1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44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2252</v>
      </c>
      <c r="AT145" s="239" t="s">
        <v>187</v>
      </c>
      <c r="AU145" s="239" t="s">
        <v>88</v>
      </c>
      <c r="AY145" s="17" t="s">
        <v>185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86</v>
      </c>
      <c r="BK145" s="240">
        <f>ROUND(I145*H145,2)</f>
        <v>0</v>
      </c>
      <c r="BL145" s="17" t="s">
        <v>2252</v>
      </c>
      <c r="BM145" s="239" t="s">
        <v>2283</v>
      </c>
    </row>
    <row r="146" s="2" customFormat="1">
      <c r="A146" s="38"/>
      <c r="B146" s="39"/>
      <c r="C146" s="40"/>
      <c r="D146" s="241" t="s">
        <v>193</v>
      </c>
      <c r="E146" s="40"/>
      <c r="F146" s="242" t="s">
        <v>2281</v>
      </c>
      <c r="G146" s="40"/>
      <c r="H146" s="40"/>
      <c r="I146" s="243"/>
      <c r="J146" s="40"/>
      <c r="K146" s="40"/>
      <c r="L146" s="44"/>
      <c r="M146" s="279"/>
      <c r="N146" s="280"/>
      <c r="O146" s="281"/>
      <c r="P146" s="281"/>
      <c r="Q146" s="281"/>
      <c r="R146" s="281"/>
      <c r="S146" s="281"/>
      <c r="T146" s="28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193</v>
      </c>
      <c r="AU146" s="17" t="s">
        <v>88</v>
      </c>
    </row>
    <row r="147" s="2" customFormat="1" ht="6.96" customHeight="1">
      <c r="A147" s="38"/>
      <c r="B147" s="66"/>
      <c r="C147" s="67"/>
      <c r="D147" s="67"/>
      <c r="E147" s="67"/>
      <c r="F147" s="67"/>
      <c r="G147" s="67"/>
      <c r="H147" s="67"/>
      <c r="I147" s="67"/>
      <c r="J147" s="67"/>
      <c r="K147" s="67"/>
      <c r="L147" s="44"/>
      <c r="M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</sheetData>
  <sheetProtection sheet="1" autoFilter="0" formatColumns="0" formatRows="0" objects="1" scenarios="1" spinCount="100000" saltValue="GhQ5PQp6lg0JoHp5TtiiGuPMdgVJTIDvfVy4I210DR+gKqk61UJ+5usJfpb9dOf3yeueTmsXwYtGlyG59sji6Q==" hashValue="Jq4LkHnMNyzL6c9B3rsDASdIW5b+xNXv/4qV9ruG2NVajOttTnnlzJvKdjTKoZkxISb8MjSahg6neECbnFXsFA==" algorithmName="SHA-512" password="CC35"/>
  <autoFilter ref="C120:K14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158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160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ROUND((SUM(BE124:BE245)),  2)</f>
        <v>0</v>
      </c>
      <c r="G35" s="38"/>
      <c r="H35" s="38"/>
      <c r="I35" s="164">
        <v>0.20999999999999999</v>
      </c>
      <c r="J35" s="163">
        <f>ROUND(((SUM(BE124:BE245))*I35),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ROUND((SUM(BF124:BF245)),  2)</f>
        <v>0</v>
      </c>
      <c r="G36" s="38"/>
      <c r="H36" s="38"/>
      <c r="I36" s="164">
        <v>0.12</v>
      </c>
      <c r="J36" s="163">
        <f>ROUND(((SUM(BF124:BF245))*I36),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ROUND((SUM(BG124:BG245)),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ROUND((SUM(BH124:BH245)),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ROUND((SUM(BI124:BI245)),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158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01.02 - Výsadba stromů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168</v>
      </c>
      <c r="E101" s="196"/>
      <c r="F101" s="196"/>
      <c r="G101" s="196"/>
      <c r="H101" s="196"/>
      <c r="I101" s="196"/>
      <c r="J101" s="197">
        <f>J206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169</v>
      </c>
      <c r="E102" s="191"/>
      <c r="F102" s="191"/>
      <c r="G102" s="191"/>
      <c r="H102" s="191"/>
      <c r="I102" s="191"/>
      <c r="J102" s="192">
        <f>J209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170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Rekonstrukce Schillerových sadů v Chebu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157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158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159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01.02 - Výsadba stromů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Cheb</v>
      </c>
      <c r="G118" s="40"/>
      <c r="H118" s="40"/>
      <c r="I118" s="32" t="s">
        <v>22</v>
      </c>
      <c r="J118" s="79" t="str">
        <f>IF(J14="","",J14)</f>
        <v>2. 9. 2025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>Město Cheb</v>
      </c>
      <c r="G120" s="40"/>
      <c r="H120" s="40"/>
      <c r="I120" s="32" t="s">
        <v>32</v>
      </c>
      <c r="J120" s="36" t="str">
        <f>E23</f>
        <v>Ateliér Prinz,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IF(E20="","",E20)</f>
        <v>Vyplň údaj</v>
      </c>
      <c r="G121" s="40"/>
      <c r="H121" s="40"/>
      <c r="I121" s="32" t="s">
        <v>36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171</v>
      </c>
      <c r="D123" s="202" t="s">
        <v>64</v>
      </c>
      <c r="E123" s="202" t="s">
        <v>60</v>
      </c>
      <c r="F123" s="202" t="s">
        <v>61</v>
      </c>
      <c r="G123" s="202" t="s">
        <v>172</v>
      </c>
      <c r="H123" s="202" t="s">
        <v>173</v>
      </c>
      <c r="I123" s="202" t="s">
        <v>174</v>
      </c>
      <c r="J123" s="203" t="s">
        <v>163</v>
      </c>
      <c r="K123" s="204" t="s">
        <v>175</v>
      </c>
      <c r="L123" s="205"/>
      <c r="M123" s="100" t="s">
        <v>1</v>
      </c>
      <c r="N123" s="101" t="s">
        <v>43</v>
      </c>
      <c r="O123" s="101" t="s">
        <v>176</v>
      </c>
      <c r="P123" s="101" t="s">
        <v>177</v>
      </c>
      <c r="Q123" s="101" t="s">
        <v>178</v>
      </c>
      <c r="R123" s="101" t="s">
        <v>179</v>
      </c>
      <c r="S123" s="101" t="s">
        <v>180</v>
      </c>
      <c r="T123" s="102" t="s">
        <v>181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182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P125+P209</f>
        <v>0</v>
      </c>
      <c r="Q124" s="104"/>
      <c r="R124" s="208">
        <f>R125+R209</f>
        <v>12.065930000000002</v>
      </c>
      <c r="S124" s="104"/>
      <c r="T124" s="209">
        <f>T125+T209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78</v>
      </c>
      <c r="AU124" s="17" t="s">
        <v>165</v>
      </c>
      <c r="BK124" s="210">
        <f>BK125+BK209</f>
        <v>0</v>
      </c>
    </row>
    <row r="125" s="12" customFormat="1" ht="25.92" customHeight="1">
      <c r="A125" s="12"/>
      <c r="B125" s="211"/>
      <c r="C125" s="212"/>
      <c r="D125" s="213" t="s">
        <v>78</v>
      </c>
      <c r="E125" s="214" t="s">
        <v>183</v>
      </c>
      <c r="F125" s="214" t="s">
        <v>184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P126+P206</f>
        <v>0</v>
      </c>
      <c r="Q125" s="219"/>
      <c r="R125" s="220">
        <f>R126+R206</f>
        <v>12.065930000000002</v>
      </c>
      <c r="S125" s="219"/>
      <c r="T125" s="221">
        <f>T126+T206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86</v>
      </c>
      <c r="AT125" s="223" t="s">
        <v>78</v>
      </c>
      <c r="AU125" s="223" t="s">
        <v>79</v>
      </c>
      <c r="AY125" s="222" t="s">
        <v>185</v>
      </c>
      <c r="BK125" s="224">
        <f>BK126+BK206</f>
        <v>0</v>
      </c>
    </row>
    <row r="126" s="12" customFormat="1" ht="22.8" customHeight="1">
      <c r="A126" s="12"/>
      <c r="B126" s="211"/>
      <c r="C126" s="212"/>
      <c r="D126" s="213" t="s">
        <v>78</v>
      </c>
      <c r="E126" s="225" t="s">
        <v>86</v>
      </c>
      <c r="F126" s="225" t="s">
        <v>186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SUM(P127:P205)</f>
        <v>0</v>
      </c>
      <c r="Q126" s="219"/>
      <c r="R126" s="220">
        <f>SUM(R127:R205)</f>
        <v>12.065930000000002</v>
      </c>
      <c r="S126" s="219"/>
      <c r="T126" s="221">
        <f>SUM(T127:T205)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86</v>
      </c>
      <c r="AT126" s="223" t="s">
        <v>78</v>
      </c>
      <c r="AU126" s="223" t="s">
        <v>86</v>
      </c>
      <c r="AY126" s="222" t="s">
        <v>185</v>
      </c>
      <c r="BK126" s="224">
        <f>SUM(BK127:BK205)</f>
        <v>0</v>
      </c>
    </row>
    <row r="127" s="2" customFormat="1" ht="62.7" customHeight="1">
      <c r="A127" s="38"/>
      <c r="B127" s="39"/>
      <c r="C127" s="227" t="s">
        <v>86</v>
      </c>
      <c r="D127" s="227" t="s">
        <v>187</v>
      </c>
      <c r="E127" s="228" t="s">
        <v>188</v>
      </c>
      <c r="F127" s="229" t="s">
        <v>189</v>
      </c>
      <c r="G127" s="230" t="s">
        <v>190</v>
      </c>
      <c r="H127" s="231">
        <v>19.280000000000001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44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191</v>
      </c>
      <c r="AT127" s="239" t="s">
        <v>187</v>
      </c>
      <c r="AU127" s="239" t="s">
        <v>88</v>
      </c>
      <c r="AY127" s="17" t="s">
        <v>185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86</v>
      </c>
      <c r="BK127" s="240">
        <f>ROUND(I127*H127,2)</f>
        <v>0</v>
      </c>
      <c r="BL127" s="17" t="s">
        <v>191</v>
      </c>
      <c r="BM127" s="239" t="s">
        <v>192</v>
      </c>
    </row>
    <row r="128" s="2" customFormat="1">
      <c r="A128" s="38"/>
      <c r="B128" s="39"/>
      <c r="C128" s="40"/>
      <c r="D128" s="241" t="s">
        <v>193</v>
      </c>
      <c r="E128" s="40"/>
      <c r="F128" s="242" t="s">
        <v>189</v>
      </c>
      <c r="G128" s="40"/>
      <c r="H128" s="40"/>
      <c r="I128" s="243"/>
      <c r="J128" s="40"/>
      <c r="K128" s="40"/>
      <c r="L128" s="44"/>
      <c r="M128" s="244"/>
      <c r="N128" s="24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193</v>
      </c>
      <c r="AU128" s="17" t="s">
        <v>88</v>
      </c>
    </row>
    <row r="129" s="13" customFormat="1">
      <c r="A129" s="13"/>
      <c r="B129" s="246"/>
      <c r="C129" s="247"/>
      <c r="D129" s="241" t="s">
        <v>194</v>
      </c>
      <c r="E129" s="248" t="s">
        <v>1</v>
      </c>
      <c r="F129" s="249" t="s">
        <v>195</v>
      </c>
      <c r="G129" s="247"/>
      <c r="H129" s="250">
        <v>19.280000000000001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194</v>
      </c>
      <c r="AU129" s="256" t="s">
        <v>88</v>
      </c>
      <c r="AV129" s="13" t="s">
        <v>88</v>
      </c>
      <c r="AW129" s="13" t="s">
        <v>35</v>
      </c>
      <c r="AX129" s="13" t="s">
        <v>86</v>
      </c>
      <c r="AY129" s="256" t="s">
        <v>185</v>
      </c>
    </row>
    <row r="130" s="2" customFormat="1" ht="44.25" customHeight="1">
      <c r="A130" s="38"/>
      <c r="B130" s="39"/>
      <c r="C130" s="227" t="s">
        <v>88</v>
      </c>
      <c r="D130" s="227" t="s">
        <v>187</v>
      </c>
      <c r="E130" s="228" t="s">
        <v>196</v>
      </c>
      <c r="F130" s="229" t="s">
        <v>197</v>
      </c>
      <c r="G130" s="230" t="s">
        <v>198</v>
      </c>
      <c r="H130" s="231">
        <v>34.704000000000001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44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191</v>
      </c>
      <c r="AT130" s="239" t="s">
        <v>187</v>
      </c>
      <c r="AU130" s="239" t="s">
        <v>88</v>
      </c>
      <c r="AY130" s="17" t="s">
        <v>185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86</v>
      </c>
      <c r="BK130" s="240">
        <f>ROUND(I130*H130,2)</f>
        <v>0</v>
      </c>
      <c r="BL130" s="17" t="s">
        <v>191</v>
      </c>
      <c r="BM130" s="239" t="s">
        <v>199</v>
      </c>
    </row>
    <row r="131" s="2" customFormat="1">
      <c r="A131" s="38"/>
      <c r="B131" s="39"/>
      <c r="C131" s="40"/>
      <c r="D131" s="241" t="s">
        <v>193</v>
      </c>
      <c r="E131" s="40"/>
      <c r="F131" s="242" t="s">
        <v>197</v>
      </c>
      <c r="G131" s="40"/>
      <c r="H131" s="40"/>
      <c r="I131" s="243"/>
      <c r="J131" s="40"/>
      <c r="K131" s="40"/>
      <c r="L131" s="44"/>
      <c r="M131" s="244"/>
      <c r="N131" s="24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193</v>
      </c>
      <c r="AU131" s="17" t="s">
        <v>88</v>
      </c>
    </row>
    <row r="132" s="13" customFormat="1">
      <c r="A132" s="13"/>
      <c r="B132" s="246"/>
      <c r="C132" s="247"/>
      <c r="D132" s="241" t="s">
        <v>194</v>
      </c>
      <c r="E132" s="248" t="s">
        <v>1</v>
      </c>
      <c r="F132" s="249" t="s">
        <v>200</v>
      </c>
      <c r="G132" s="247"/>
      <c r="H132" s="250">
        <v>34.704000000000001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194</v>
      </c>
      <c r="AU132" s="256" t="s">
        <v>88</v>
      </c>
      <c r="AV132" s="13" t="s">
        <v>88</v>
      </c>
      <c r="AW132" s="13" t="s">
        <v>35</v>
      </c>
      <c r="AX132" s="13" t="s">
        <v>86</v>
      </c>
      <c r="AY132" s="256" t="s">
        <v>185</v>
      </c>
    </row>
    <row r="133" s="2" customFormat="1" ht="37.8" customHeight="1">
      <c r="A133" s="38"/>
      <c r="B133" s="39"/>
      <c r="C133" s="227" t="s">
        <v>201</v>
      </c>
      <c r="D133" s="227" t="s">
        <v>187</v>
      </c>
      <c r="E133" s="228" t="s">
        <v>202</v>
      </c>
      <c r="F133" s="229" t="s">
        <v>203</v>
      </c>
      <c r="G133" s="230" t="s">
        <v>190</v>
      </c>
      <c r="H133" s="231">
        <v>19.280000000000001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44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191</v>
      </c>
      <c r="AT133" s="239" t="s">
        <v>187</v>
      </c>
      <c r="AU133" s="239" t="s">
        <v>88</v>
      </c>
      <c r="AY133" s="17" t="s">
        <v>185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191</v>
      </c>
      <c r="BM133" s="239" t="s">
        <v>204</v>
      </c>
    </row>
    <row r="134" s="2" customFormat="1">
      <c r="A134" s="38"/>
      <c r="B134" s="39"/>
      <c r="C134" s="40"/>
      <c r="D134" s="241" t="s">
        <v>193</v>
      </c>
      <c r="E134" s="40"/>
      <c r="F134" s="242" t="s">
        <v>203</v>
      </c>
      <c r="G134" s="40"/>
      <c r="H134" s="40"/>
      <c r="I134" s="243"/>
      <c r="J134" s="40"/>
      <c r="K134" s="40"/>
      <c r="L134" s="44"/>
      <c r="M134" s="244"/>
      <c r="N134" s="24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193</v>
      </c>
      <c r="AU134" s="17" t="s">
        <v>88</v>
      </c>
    </row>
    <row r="135" s="2" customFormat="1" ht="44.25" customHeight="1">
      <c r="A135" s="38"/>
      <c r="B135" s="39"/>
      <c r="C135" s="227" t="s">
        <v>191</v>
      </c>
      <c r="D135" s="227" t="s">
        <v>187</v>
      </c>
      <c r="E135" s="228" t="s">
        <v>205</v>
      </c>
      <c r="F135" s="229" t="s">
        <v>206</v>
      </c>
      <c r="G135" s="230" t="s">
        <v>207</v>
      </c>
      <c r="H135" s="231">
        <v>24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44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191</v>
      </c>
      <c r="AT135" s="239" t="s">
        <v>187</v>
      </c>
      <c r="AU135" s="239" t="s">
        <v>88</v>
      </c>
      <c r="AY135" s="17" t="s">
        <v>185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191</v>
      </c>
      <c r="BM135" s="239" t="s">
        <v>208</v>
      </c>
    </row>
    <row r="136" s="2" customFormat="1">
      <c r="A136" s="38"/>
      <c r="B136" s="39"/>
      <c r="C136" s="40"/>
      <c r="D136" s="241" t="s">
        <v>193</v>
      </c>
      <c r="E136" s="40"/>
      <c r="F136" s="242" t="s">
        <v>206</v>
      </c>
      <c r="G136" s="40"/>
      <c r="H136" s="40"/>
      <c r="I136" s="243"/>
      <c r="J136" s="40"/>
      <c r="K136" s="40"/>
      <c r="L136" s="44"/>
      <c r="M136" s="244"/>
      <c r="N136" s="24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193</v>
      </c>
      <c r="AU136" s="17" t="s">
        <v>88</v>
      </c>
    </row>
    <row r="137" s="13" customFormat="1">
      <c r="A137" s="13"/>
      <c r="B137" s="246"/>
      <c r="C137" s="247"/>
      <c r="D137" s="241" t="s">
        <v>194</v>
      </c>
      <c r="E137" s="248" t="s">
        <v>1</v>
      </c>
      <c r="F137" s="249" t="s">
        <v>209</v>
      </c>
      <c r="G137" s="247"/>
      <c r="H137" s="250">
        <v>24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194</v>
      </c>
      <c r="AU137" s="256" t="s">
        <v>88</v>
      </c>
      <c r="AV137" s="13" t="s">
        <v>88</v>
      </c>
      <c r="AW137" s="13" t="s">
        <v>35</v>
      </c>
      <c r="AX137" s="13" t="s">
        <v>86</v>
      </c>
      <c r="AY137" s="256" t="s">
        <v>185</v>
      </c>
    </row>
    <row r="138" s="2" customFormat="1" ht="16.5" customHeight="1">
      <c r="A138" s="38"/>
      <c r="B138" s="39"/>
      <c r="C138" s="257" t="s">
        <v>210</v>
      </c>
      <c r="D138" s="257" t="s">
        <v>211</v>
      </c>
      <c r="E138" s="258" t="s">
        <v>212</v>
      </c>
      <c r="F138" s="259" t="s">
        <v>213</v>
      </c>
      <c r="G138" s="260" t="s">
        <v>190</v>
      </c>
      <c r="H138" s="261">
        <v>19.280000000000001</v>
      </c>
      <c r="I138" s="262"/>
      <c r="J138" s="263">
        <f>ROUND(I138*H138,2)</f>
        <v>0</v>
      </c>
      <c r="K138" s="264"/>
      <c r="L138" s="265"/>
      <c r="M138" s="266" t="s">
        <v>1</v>
      </c>
      <c r="N138" s="267" t="s">
        <v>44</v>
      </c>
      <c r="O138" s="91"/>
      <c r="P138" s="237">
        <f>O138*H138</f>
        <v>0</v>
      </c>
      <c r="Q138" s="237">
        <v>0.22</v>
      </c>
      <c r="R138" s="237">
        <f>Q138*H138</f>
        <v>4.2416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214</v>
      </c>
      <c r="AT138" s="239" t="s">
        <v>211</v>
      </c>
      <c r="AU138" s="239" t="s">
        <v>88</v>
      </c>
      <c r="AY138" s="17" t="s">
        <v>185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86</v>
      </c>
      <c r="BK138" s="240">
        <f>ROUND(I138*H138,2)</f>
        <v>0</v>
      </c>
      <c r="BL138" s="17" t="s">
        <v>191</v>
      </c>
      <c r="BM138" s="239" t="s">
        <v>215</v>
      </c>
    </row>
    <row r="139" s="2" customFormat="1">
      <c r="A139" s="38"/>
      <c r="B139" s="39"/>
      <c r="C139" s="40"/>
      <c r="D139" s="241" t="s">
        <v>193</v>
      </c>
      <c r="E139" s="40"/>
      <c r="F139" s="242" t="s">
        <v>213</v>
      </c>
      <c r="G139" s="40"/>
      <c r="H139" s="40"/>
      <c r="I139" s="243"/>
      <c r="J139" s="40"/>
      <c r="K139" s="40"/>
      <c r="L139" s="44"/>
      <c r="M139" s="244"/>
      <c r="N139" s="24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193</v>
      </c>
      <c r="AU139" s="17" t="s">
        <v>88</v>
      </c>
    </row>
    <row r="140" s="13" customFormat="1">
      <c r="A140" s="13"/>
      <c r="B140" s="246"/>
      <c r="C140" s="247"/>
      <c r="D140" s="241" t="s">
        <v>194</v>
      </c>
      <c r="E140" s="248" t="s">
        <v>1</v>
      </c>
      <c r="F140" s="249" t="s">
        <v>216</v>
      </c>
      <c r="G140" s="247"/>
      <c r="H140" s="250">
        <v>12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6" t="s">
        <v>194</v>
      </c>
      <c r="AU140" s="256" t="s">
        <v>88</v>
      </c>
      <c r="AV140" s="13" t="s">
        <v>88</v>
      </c>
      <c r="AW140" s="13" t="s">
        <v>35</v>
      </c>
      <c r="AX140" s="13" t="s">
        <v>79</v>
      </c>
      <c r="AY140" s="256" t="s">
        <v>185</v>
      </c>
    </row>
    <row r="141" s="13" customFormat="1">
      <c r="A141" s="13"/>
      <c r="B141" s="246"/>
      <c r="C141" s="247"/>
      <c r="D141" s="241" t="s">
        <v>194</v>
      </c>
      <c r="E141" s="248" t="s">
        <v>1</v>
      </c>
      <c r="F141" s="249" t="s">
        <v>217</v>
      </c>
      <c r="G141" s="247"/>
      <c r="H141" s="250">
        <v>7.2800000000000002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194</v>
      </c>
      <c r="AU141" s="256" t="s">
        <v>88</v>
      </c>
      <c r="AV141" s="13" t="s">
        <v>88</v>
      </c>
      <c r="AW141" s="13" t="s">
        <v>35</v>
      </c>
      <c r="AX141" s="13" t="s">
        <v>79</v>
      </c>
      <c r="AY141" s="256" t="s">
        <v>185</v>
      </c>
    </row>
    <row r="142" s="14" customFormat="1">
      <c r="A142" s="14"/>
      <c r="B142" s="268"/>
      <c r="C142" s="269"/>
      <c r="D142" s="241" t="s">
        <v>194</v>
      </c>
      <c r="E142" s="270" t="s">
        <v>1</v>
      </c>
      <c r="F142" s="271" t="s">
        <v>218</v>
      </c>
      <c r="G142" s="269"/>
      <c r="H142" s="272">
        <v>19.280000000000001</v>
      </c>
      <c r="I142" s="273"/>
      <c r="J142" s="269"/>
      <c r="K142" s="269"/>
      <c r="L142" s="274"/>
      <c r="M142" s="275"/>
      <c r="N142" s="276"/>
      <c r="O142" s="276"/>
      <c r="P142" s="276"/>
      <c r="Q142" s="276"/>
      <c r="R142" s="276"/>
      <c r="S142" s="276"/>
      <c r="T142" s="27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78" t="s">
        <v>194</v>
      </c>
      <c r="AU142" s="278" t="s">
        <v>88</v>
      </c>
      <c r="AV142" s="14" t="s">
        <v>191</v>
      </c>
      <c r="AW142" s="14" t="s">
        <v>35</v>
      </c>
      <c r="AX142" s="14" t="s">
        <v>86</v>
      </c>
      <c r="AY142" s="278" t="s">
        <v>185</v>
      </c>
    </row>
    <row r="143" s="2" customFormat="1" ht="44.25" customHeight="1">
      <c r="A143" s="38"/>
      <c r="B143" s="39"/>
      <c r="C143" s="227" t="s">
        <v>219</v>
      </c>
      <c r="D143" s="227" t="s">
        <v>187</v>
      </c>
      <c r="E143" s="228" t="s">
        <v>220</v>
      </c>
      <c r="F143" s="229" t="s">
        <v>221</v>
      </c>
      <c r="G143" s="230" t="s">
        <v>207</v>
      </c>
      <c r="H143" s="231">
        <v>13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44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191</v>
      </c>
      <c r="AT143" s="239" t="s">
        <v>187</v>
      </c>
      <c r="AU143" s="239" t="s">
        <v>88</v>
      </c>
      <c r="AY143" s="17" t="s">
        <v>185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191</v>
      </c>
      <c r="BM143" s="239" t="s">
        <v>222</v>
      </c>
    </row>
    <row r="144" s="2" customFormat="1">
      <c r="A144" s="38"/>
      <c r="B144" s="39"/>
      <c r="C144" s="40"/>
      <c r="D144" s="241" t="s">
        <v>193</v>
      </c>
      <c r="E144" s="40"/>
      <c r="F144" s="242" t="s">
        <v>221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193</v>
      </c>
      <c r="AU144" s="17" t="s">
        <v>88</v>
      </c>
    </row>
    <row r="145" s="13" customFormat="1">
      <c r="A145" s="13"/>
      <c r="B145" s="246"/>
      <c r="C145" s="247"/>
      <c r="D145" s="241" t="s">
        <v>194</v>
      </c>
      <c r="E145" s="248" t="s">
        <v>1</v>
      </c>
      <c r="F145" s="249" t="s">
        <v>223</v>
      </c>
      <c r="G145" s="247"/>
      <c r="H145" s="250">
        <v>13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194</v>
      </c>
      <c r="AU145" s="256" t="s">
        <v>88</v>
      </c>
      <c r="AV145" s="13" t="s">
        <v>88</v>
      </c>
      <c r="AW145" s="13" t="s">
        <v>35</v>
      </c>
      <c r="AX145" s="13" t="s">
        <v>86</v>
      </c>
      <c r="AY145" s="256" t="s">
        <v>185</v>
      </c>
    </row>
    <row r="146" s="2" customFormat="1" ht="37.8" customHeight="1">
      <c r="A146" s="38"/>
      <c r="B146" s="39"/>
      <c r="C146" s="227" t="s">
        <v>224</v>
      </c>
      <c r="D146" s="227" t="s">
        <v>187</v>
      </c>
      <c r="E146" s="228" t="s">
        <v>225</v>
      </c>
      <c r="F146" s="229" t="s">
        <v>226</v>
      </c>
      <c r="G146" s="230" t="s">
        <v>207</v>
      </c>
      <c r="H146" s="231">
        <v>18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44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191</v>
      </c>
      <c r="AT146" s="239" t="s">
        <v>187</v>
      </c>
      <c r="AU146" s="239" t="s">
        <v>88</v>
      </c>
      <c r="AY146" s="17" t="s">
        <v>185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86</v>
      </c>
      <c r="BK146" s="240">
        <f>ROUND(I146*H146,2)</f>
        <v>0</v>
      </c>
      <c r="BL146" s="17" t="s">
        <v>191</v>
      </c>
      <c r="BM146" s="239" t="s">
        <v>227</v>
      </c>
    </row>
    <row r="147" s="2" customFormat="1">
      <c r="A147" s="38"/>
      <c r="B147" s="39"/>
      <c r="C147" s="40"/>
      <c r="D147" s="241" t="s">
        <v>193</v>
      </c>
      <c r="E147" s="40"/>
      <c r="F147" s="242" t="s">
        <v>226</v>
      </c>
      <c r="G147" s="40"/>
      <c r="H147" s="40"/>
      <c r="I147" s="243"/>
      <c r="J147" s="40"/>
      <c r="K147" s="40"/>
      <c r="L147" s="44"/>
      <c r="M147" s="244"/>
      <c r="N147" s="24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193</v>
      </c>
      <c r="AU147" s="17" t="s">
        <v>88</v>
      </c>
    </row>
    <row r="148" s="13" customFormat="1">
      <c r="A148" s="13"/>
      <c r="B148" s="246"/>
      <c r="C148" s="247"/>
      <c r="D148" s="241" t="s">
        <v>194</v>
      </c>
      <c r="E148" s="248" t="s">
        <v>1</v>
      </c>
      <c r="F148" s="249" t="s">
        <v>228</v>
      </c>
      <c r="G148" s="247"/>
      <c r="H148" s="250">
        <v>18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194</v>
      </c>
      <c r="AU148" s="256" t="s">
        <v>88</v>
      </c>
      <c r="AV148" s="13" t="s">
        <v>88</v>
      </c>
      <c r="AW148" s="13" t="s">
        <v>35</v>
      </c>
      <c r="AX148" s="13" t="s">
        <v>86</v>
      </c>
      <c r="AY148" s="256" t="s">
        <v>185</v>
      </c>
    </row>
    <row r="149" s="2" customFormat="1" ht="37.8" customHeight="1">
      <c r="A149" s="38"/>
      <c r="B149" s="39"/>
      <c r="C149" s="227" t="s">
        <v>214</v>
      </c>
      <c r="D149" s="227" t="s">
        <v>187</v>
      </c>
      <c r="E149" s="228" t="s">
        <v>229</v>
      </c>
      <c r="F149" s="229" t="s">
        <v>230</v>
      </c>
      <c r="G149" s="230" t="s">
        <v>207</v>
      </c>
      <c r="H149" s="231">
        <v>6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44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191</v>
      </c>
      <c r="AT149" s="239" t="s">
        <v>187</v>
      </c>
      <c r="AU149" s="239" t="s">
        <v>88</v>
      </c>
      <c r="AY149" s="17" t="s">
        <v>185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86</v>
      </c>
      <c r="BK149" s="240">
        <f>ROUND(I149*H149,2)</f>
        <v>0</v>
      </c>
      <c r="BL149" s="17" t="s">
        <v>191</v>
      </c>
      <c r="BM149" s="239" t="s">
        <v>231</v>
      </c>
    </row>
    <row r="150" s="2" customFormat="1">
      <c r="A150" s="38"/>
      <c r="B150" s="39"/>
      <c r="C150" s="40"/>
      <c r="D150" s="241" t="s">
        <v>193</v>
      </c>
      <c r="E150" s="40"/>
      <c r="F150" s="242" t="s">
        <v>230</v>
      </c>
      <c r="G150" s="40"/>
      <c r="H150" s="40"/>
      <c r="I150" s="243"/>
      <c r="J150" s="40"/>
      <c r="K150" s="40"/>
      <c r="L150" s="44"/>
      <c r="M150" s="244"/>
      <c r="N150" s="24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193</v>
      </c>
      <c r="AU150" s="17" t="s">
        <v>88</v>
      </c>
    </row>
    <row r="151" s="13" customFormat="1">
      <c r="A151" s="13"/>
      <c r="B151" s="246"/>
      <c r="C151" s="247"/>
      <c r="D151" s="241" t="s">
        <v>194</v>
      </c>
      <c r="E151" s="248" t="s">
        <v>1</v>
      </c>
      <c r="F151" s="249" t="s">
        <v>232</v>
      </c>
      <c r="G151" s="247"/>
      <c r="H151" s="250">
        <v>6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194</v>
      </c>
      <c r="AU151" s="256" t="s">
        <v>88</v>
      </c>
      <c r="AV151" s="13" t="s">
        <v>88</v>
      </c>
      <c r="AW151" s="13" t="s">
        <v>35</v>
      </c>
      <c r="AX151" s="13" t="s">
        <v>86</v>
      </c>
      <c r="AY151" s="256" t="s">
        <v>185</v>
      </c>
    </row>
    <row r="152" s="2" customFormat="1" ht="37.8" customHeight="1">
      <c r="A152" s="38"/>
      <c r="B152" s="39"/>
      <c r="C152" s="227" t="s">
        <v>233</v>
      </c>
      <c r="D152" s="227" t="s">
        <v>187</v>
      </c>
      <c r="E152" s="228" t="s">
        <v>234</v>
      </c>
      <c r="F152" s="229" t="s">
        <v>235</v>
      </c>
      <c r="G152" s="230" t="s">
        <v>207</v>
      </c>
      <c r="H152" s="231">
        <v>13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44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191</v>
      </c>
      <c r="AT152" s="239" t="s">
        <v>187</v>
      </c>
      <c r="AU152" s="239" t="s">
        <v>88</v>
      </c>
      <c r="AY152" s="17" t="s">
        <v>185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86</v>
      </c>
      <c r="BK152" s="240">
        <f>ROUND(I152*H152,2)</f>
        <v>0</v>
      </c>
      <c r="BL152" s="17" t="s">
        <v>191</v>
      </c>
      <c r="BM152" s="239" t="s">
        <v>236</v>
      </c>
    </row>
    <row r="153" s="2" customFormat="1">
      <c r="A153" s="38"/>
      <c r="B153" s="39"/>
      <c r="C153" s="40"/>
      <c r="D153" s="241" t="s">
        <v>193</v>
      </c>
      <c r="E153" s="40"/>
      <c r="F153" s="242" t="s">
        <v>235</v>
      </c>
      <c r="G153" s="40"/>
      <c r="H153" s="40"/>
      <c r="I153" s="243"/>
      <c r="J153" s="40"/>
      <c r="K153" s="40"/>
      <c r="L153" s="44"/>
      <c r="M153" s="244"/>
      <c r="N153" s="24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193</v>
      </c>
      <c r="AU153" s="17" t="s">
        <v>88</v>
      </c>
    </row>
    <row r="154" s="13" customFormat="1">
      <c r="A154" s="13"/>
      <c r="B154" s="246"/>
      <c r="C154" s="247"/>
      <c r="D154" s="241" t="s">
        <v>194</v>
      </c>
      <c r="E154" s="248" t="s">
        <v>1</v>
      </c>
      <c r="F154" s="249" t="s">
        <v>237</v>
      </c>
      <c r="G154" s="247"/>
      <c r="H154" s="250">
        <v>13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194</v>
      </c>
      <c r="AU154" s="256" t="s">
        <v>88</v>
      </c>
      <c r="AV154" s="13" t="s">
        <v>88</v>
      </c>
      <c r="AW154" s="13" t="s">
        <v>35</v>
      </c>
      <c r="AX154" s="13" t="s">
        <v>86</v>
      </c>
      <c r="AY154" s="256" t="s">
        <v>185</v>
      </c>
    </row>
    <row r="155" s="2" customFormat="1" ht="24.15" customHeight="1">
      <c r="A155" s="38"/>
      <c r="B155" s="39"/>
      <c r="C155" s="227" t="s">
        <v>238</v>
      </c>
      <c r="D155" s="227" t="s">
        <v>187</v>
      </c>
      <c r="E155" s="228" t="s">
        <v>239</v>
      </c>
      <c r="F155" s="229" t="s">
        <v>240</v>
      </c>
      <c r="G155" s="230" t="s">
        <v>207</v>
      </c>
      <c r="H155" s="231">
        <v>23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44</v>
      </c>
      <c r="O155" s="91"/>
      <c r="P155" s="237">
        <f>O155*H155</f>
        <v>0</v>
      </c>
      <c r="Q155" s="237">
        <v>5.0000000000000002E-05</v>
      </c>
      <c r="R155" s="237">
        <f>Q155*H155</f>
        <v>0.00115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191</v>
      </c>
      <c r="AT155" s="239" t="s">
        <v>187</v>
      </c>
      <c r="AU155" s="239" t="s">
        <v>88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191</v>
      </c>
      <c r="BM155" s="239" t="s">
        <v>241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240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88</v>
      </c>
    </row>
    <row r="157" s="13" customFormat="1">
      <c r="A157" s="13"/>
      <c r="B157" s="246"/>
      <c r="C157" s="247"/>
      <c r="D157" s="241" t="s">
        <v>194</v>
      </c>
      <c r="E157" s="248" t="s">
        <v>1</v>
      </c>
      <c r="F157" s="249" t="s">
        <v>242</v>
      </c>
      <c r="G157" s="247"/>
      <c r="H157" s="250">
        <v>23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194</v>
      </c>
      <c r="AU157" s="256" t="s">
        <v>88</v>
      </c>
      <c r="AV157" s="13" t="s">
        <v>88</v>
      </c>
      <c r="AW157" s="13" t="s">
        <v>35</v>
      </c>
      <c r="AX157" s="13" t="s">
        <v>86</v>
      </c>
      <c r="AY157" s="256" t="s">
        <v>185</v>
      </c>
    </row>
    <row r="158" s="2" customFormat="1" ht="21.75" customHeight="1">
      <c r="A158" s="38"/>
      <c r="B158" s="39"/>
      <c r="C158" s="257" t="s">
        <v>243</v>
      </c>
      <c r="D158" s="257" t="s">
        <v>211</v>
      </c>
      <c r="E158" s="258" t="s">
        <v>244</v>
      </c>
      <c r="F158" s="259" t="s">
        <v>245</v>
      </c>
      <c r="G158" s="260" t="s">
        <v>207</v>
      </c>
      <c r="H158" s="261">
        <v>23</v>
      </c>
      <c r="I158" s="262"/>
      <c r="J158" s="263">
        <f>ROUND(I158*H158,2)</f>
        <v>0</v>
      </c>
      <c r="K158" s="264"/>
      <c r="L158" s="265"/>
      <c r="M158" s="266" t="s">
        <v>1</v>
      </c>
      <c r="N158" s="267" t="s">
        <v>44</v>
      </c>
      <c r="O158" s="91"/>
      <c r="P158" s="237">
        <f>O158*H158</f>
        <v>0</v>
      </c>
      <c r="Q158" s="237">
        <v>0.0047200000000000002</v>
      </c>
      <c r="R158" s="237">
        <f>Q158*H158</f>
        <v>0.10856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214</v>
      </c>
      <c r="AT158" s="239" t="s">
        <v>211</v>
      </c>
      <c r="AU158" s="239" t="s">
        <v>88</v>
      </c>
      <c r="AY158" s="17" t="s">
        <v>185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86</v>
      </c>
      <c r="BK158" s="240">
        <f>ROUND(I158*H158,2)</f>
        <v>0</v>
      </c>
      <c r="BL158" s="17" t="s">
        <v>191</v>
      </c>
      <c r="BM158" s="239" t="s">
        <v>246</v>
      </c>
    </row>
    <row r="159" s="2" customFormat="1">
      <c r="A159" s="38"/>
      <c r="B159" s="39"/>
      <c r="C159" s="40"/>
      <c r="D159" s="241" t="s">
        <v>193</v>
      </c>
      <c r="E159" s="40"/>
      <c r="F159" s="242" t="s">
        <v>245</v>
      </c>
      <c r="G159" s="40"/>
      <c r="H159" s="40"/>
      <c r="I159" s="243"/>
      <c r="J159" s="40"/>
      <c r="K159" s="40"/>
      <c r="L159" s="44"/>
      <c r="M159" s="244"/>
      <c r="N159" s="24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193</v>
      </c>
      <c r="AU159" s="17" t="s">
        <v>88</v>
      </c>
    </row>
    <row r="160" s="2" customFormat="1" ht="24.15" customHeight="1">
      <c r="A160" s="38"/>
      <c r="B160" s="39"/>
      <c r="C160" s="227" t="s">
        <v>8</v>
      </c>
      <c r="D160" s="227" t="s">
        <v>187</v>
      </c>
      <c r="E160" s="228" t="s">
        <v>247</v>
      </c>
      <c r="F160" s="229" t="s">
        <v>248</v>
      </c>
      <c r="G160" s="230" t="s">
        <v>207</v>
      </c>
      <c r="H160" s="231">
        <v>14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44</v>
      </c>
      <c r="O160" s="91"/>
      <c r="P160" s="237">
        <f>O160*H160</f>
        <v>0</v>
      </c>
      <c r="Q160" s="237">
        <v>6.0000000000000002E-05</v>
      </c>
      <c r="R160" s="237">
        <f>Q160*H160</f>
        <v>0.00084000000000000003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191</v>
      </c>
      <c r="AT160" s="239" t="s">
        <v>187</v>
      </c>
      <c r="AU160" s="239" t="s">
        <v>88</v>
      </c>
      <c r="AY160" s="17" t="s">
        <v>185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86</v>
      </c>
      <c r="BK160" s="240">
        <f>ROUND(I160*H160,2)</f>
        <v>0</v>
      </c>
      <c r="BL160" s="17" t="s">
        <v>191</v>
      </c>
      <c r="BM160" s="239" t="s">
        <v>249</v>
      </c>
    </row>
    <row r="161" s="2" customFormat="1">
      <c r="A161" s="38"/>
      <c r="B161" s="39"/>
      <c r="C161" s="40"/>
      <c r="D161" s="241" t="s">
        <v>193</v>
      </c>
      <c r="E161" s="40"/>
      <c r="F161" s="242" t="s">
        <v>248</v>
      </c>
      <c r="G161" s="40"/>
      <c r="H161" s="40"/>
      <c r="I161" s="243"/>
      <c r="J161" s="40"/>
      <c r="K161" s="40"/>
      <c r="L161" s="44"/>
      <c r="M161" s="244"/>
      <c r="N161" s="24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193</v>
      </c>
      <c r="AU161" s="17" t="s">
        <v>88</v>
      </c>
    </row>
    <row r="162" s="13" customFormat="1">
      <c r="A162" s="13"/>
      <c r="B162" s="246"/>
      <c r="C162" s="247"/>
      <c r="D162" s="241" t="s">
        <v>194</v>
      </c>
      <c r="E162" s="248" t="s">
        <v>1</v>
      </c>
      <c r="F162" s="249" t="s">
        <v>250</v>
      </c>
      <c r="G162" s="247"/>
      <c r="H162" s="250">
        <v>14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194</v>
      </c>
      <c r="AU162" s="256" t="s">
        <v>88</v>
      </c>
      <c r="AV162" s="13" t="s">
        <v>88</v>
      </c>
      <c r="AW162" s="13" t="s">
        <v>35</v>
      </c>
      <c r="AX162" s="13" t="s">
        <v>86</v>
      </c>
      <c r="AY162" s="256" t="s">
        <v>185</v>
      </c>
    </row>
    <row r="163" s="2" customFormat="1" ht="21.75" customHeight="1">
      <c r="A163" s="38"/>
      <c r="B163" s="39"/>
      <c r="C163" s="257" t="s">
        <v>251</v>
      </c>
      <c r="D163" s="257" t="s">
        <v>211</v>
      </c>
      <c r="E163" s="258" t="s">
        <v>252</v>
      </c>
      <c r="F163" s="259" t="s">
        <v>253</v>
      </c>
      <c r="G163" s="260" t="s">
        <v>207</v>
      </c>
      <c r="H163" s="261">
        <v>42</v>
      </c>
      <c r="I163" s="262"/>
      <c r="J163" s="263">
        <f>ROUND(I163*H163,2)</f>
        <v>0</v>
      </c>
      <c r="K163" s="264"/>
      <c r="L163" s="265"/>
      <c r="M163" s="266" t="s">
        <v>1</v>
      </c>
      <c r="N163" s="267" t="s">
        <v>44</v>
      </c>
      <c r="O163" s="91"/>
      <c r="P163" s="237">
        <f>O163*H163</f>
        <v>0</v>
      </c>
      <c r="Q163" s="237">
        <v>0.0070899999999999999</v>
      </c>
      <c r="R163" s="237">
        <f>Q163*H163</f>
        <v>0.29777999999999999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214</v>
      </c>
      <c r="AT163" s="239" t="s">
        <v>211</v>
      </c>
      <c r="AU163" s="239" t="s">
        <v>88</v>
      </c>
      <c r="AY163" s="17" t="s">
        <v>185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191</v>
      </c>
      <c r="BM163" s="239" t="s">
        <v>254</v>
      </c>
    </row>
    <row r="164" s="2" customFormat="1">
      <c r="A164" s="38"/>
      <c r="B164" s="39"/>
      <c r="C164" s="40"/>
      <c r="D164" s="241" t="s">
        <v>193</v>
      </c>
      <c r="E164" s="40"/>
      <c r="F164" s="242" t="s">
        <v>253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193</v>
      </c>
      <c r="AU164" s="17" t="s">
        <v>88</v>
      </c>
    </row>
    <row r="165" s="13" customFormat="1">
      <c r="A165" s="13"/>
      <c r="B165" s="246"/>
      <c r="C165" s="247"/>
      <c r="D165" s="241" t="s">
        <v>194</v>
      </c>
      <c r="E165" s="248" t="s">
        <v>1</v>
      </c>
      <c r="F165" s="249" t="s">
        <v>255</v>
      </c>
      <c r="G165" s="247"/>
      <c r="H165" s="250">
        <v>42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6" t="s">
        <v>194</v>
      </c>
      <c r="AU165" s="256" t="s">
        <v>88</v>
      </c>
      <c r="AV165" s="13" t="s">
        <v>88</v>
      </c>
      <c r="AW165" s="13" t="s">
        <v>35</v>
      </c>
      <c r="AX165" s="13" t="s">
        <v>86</v>
      </c>
      <c r="AY165" s="256" t="s">
        <v>185</v>
      </c>
    </row>
    <row r="166" s="2" customFormat="1" ht="21.75" customHeight="1">
      <c r="A166" s="38"/>
      <c r="B166" s="39"/>
      <c r="C166" s="257" t="s">
        <v>256</v>
      </c>
      <c r="D166" s="257" t="s">
        <v>211</v>
      </c>
      <c r="E166" s="258" t="s">
        <v>257</v>
      </c>
      <c r="F166" s="259" t="s">
        <v>258</v>
      </c>
      <c r="G166" s="260" t="s">
        <v>259</v>
      </c>
      <c r="H166" s="261">
        <v>76.5</v>
      </c>
      <c r="I166" s="262"/>
      <c r="J166" s="263">
        <f>ROUND(I166*H166,2)</f>
        <v>0</v>
      </c>
      <c r="K166" s="264"/>
      <c r="L166" s="265"/>
      <c r="M166" s="266" t="s">
        <v>1</v>
      </c>
      <c r="N166" s="267" t="s">
        <v>44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214</v>
      </c>
      <c r="AT166" s="239" t="s">
        <v>211</v>
      </c>
      <c r="AU166" s="239" t="s">
        <v>88</v>
      </c>
      <c r="AY166" s="17" t="s">
        <v>185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86</v>
      </c>
      <c r="BK166" s="240">
        <f>ROUND(I166*H166,2)</f>
        <v>0</v>
      </c>
      <c r="BL166" s="17" t="s">
        <v>191</v>
      </c>
      <c r="BM166" s="239" t="s">
        <v>260</v>
      </c>
    </row>
    <row r="167" s="2" customFormat="1">
      <c r="A167" s="38"/>
      <c r="B167" s="39"/>
      <c r="C167" s="40"/>
      <c r="D167" s="241" t="s">
        <v>193</v>
      </c>
      <c r="E167" s="40"/>
      <c r="F167" s="242" t="s">
        <v>258</v>
      </c>
      <c r="G167" s="40"/>
      <c r="H167" s="40"/>
      <c r="I167" s="243"/>
      <c r="J167" s="40"/>
      <c r="K167" s="40"/>
      <c r="L167" s="44"/>
      <c r="M167" s="244"/>
      <c r="N167" s="24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193</v>
      </c>
      <c r="AU167" s="17" t="s">
        <v>88</v>
      </c>
    </row>
    <row r="168" s="13" customFormat="1">
      <c r="A168" s="13"/>
      <c r="B168" s="246"/>
      <c r="C168" s="247"/>
      <c r="D168" s="241" t="s">
        <v>194</v>
      </c>
      <c r="E168" s="248" t="s">
        <v>1</v>
      </c>
      <c r="F168" s="249" t="s">
        <v>261</v>
      </c>
      <c r="G168" s="247"/>
      <c r="H168" s="250">
        <v>34.5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194</v>
      </c>
      <c r="AU168" s="256" t="s">
        <v>88</v>
      </c>
      <c r="AV168" s="13" t="s">
        <v>88</v>
      </c>
      <c r="AW168" s="13" t="s">
        <v>35</v>
      </c>
      <c r="AX168" s="13" t="s">
        <v>79</v>
      </c>
      <c r="AY168" s="256" t="s">
        <v>185</v>
      </c>
    </row>
    <row r="169" s="13" customFormat="1">
      <c r="A169" s="13"/>
      <c r="B169" s="246"/>
      <c r="C169" s="247"/>
      <c r="D169" s="241" t="s">
        <v>194</v>
      </c>
      <c r="E169" s="248" t="s">
        <v>1</v>
      </c>
      <c r="F169" s="249" t="s">
        <v>262</v>
      </c>
      <c r="G169" s="247"/>
      <c r="H169" s="250">
        <v>42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6" t="s">
        <v>194</v>
      </c>
      <c r="AU169" s="256" t="s">
        <v>88</v>
      </c>
      <c r="AV169" s="13" t="s">
        <v>88</v>
      </c>
      <c r="AW169" s="13" t="s">
        <v>35</v>
      </c>
      <c r="AX169" s="13" t="s">
        <v>79</v>
      </c>
      <c r="AY169" s="256" t="s">
        <v>185</v>
      </c>
    </row>
    <row r="170" s="14" customFormat="1">
      <c r="A170" s="14"/>
      <c r="B170" s="268"/>
      <c r="C170" s="269"/>
      <c r="D170" s="241" t="s">
        <v>194</v>
      </c>
      <c r="E170" s="270" t="s">
        <v>1</v>
      </c>
      <c r="F170" s="271" t="s">
        <v>218</v>
      </c>
      <c r="G170" s="269"/>
      <c r="H170" s="272">
        <v>76.5</v>
      </c>
      <c r="I170" s="273"/>
      <c r="J170" s="269"/>
      <c r="K170" s="269"/>
      <c r="L170" s="274"/>
      <c r="M170" s="275"/>
      <c r="N170" s="276"/>
      <c r="O170" s="276"/>
      <c r="P170" s="276"/>
      <c r="Q170" s="276"/>
      <c r="R170" s="276"/>
      <c r="S170" s="276"/>
      <c r="T170" s="27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78" t="s">
        <v>194</v>
      </c>
      <c r="AU170" s="278" t="s">
        <v>88</v>
      </c>
      <c r="AV170" s="14" t="s">
        <v>191</v>
      </c>
      <c r="AW170" s="14" t="s">
        <v>35</v>
      </c>
      <c r="AX170" s="14" t="s">
        <v>86</v>
      </c>
      <c r="AY170" s="278" t="s">
        <v>185</v>
      </c>
    </row>
    <row r="171" s="2" customFormat="1" ht="21.75" customHeight="1">
      <c r="A171" s="38"/>
      <c r="B171" s="39"/>
      <c r="C171" s="257" t="s">
        <v>263</v>
      </c>
      <c r="D171" s="257" t="s">
        <v>211</v>
      </c>
      <c r="E171" s="258" t="s">
        <v>264</v>
      </c>
      <c r="F171" s="259" t="s">
        <v>265</v>
      </c>
      <c r="G171" s="260" t="s">
        <v>207</v>
      </c>
      <c r="H171" s="261">
        <v>168</v>
      </c>
      <c r="I171" s="262"/>
      <c r="J171" s="263">
        <f>ROUND(I171*H171,2)</f>
        <v>0</v>
      </c>
      <c r="K171" s="264"/>
      <c r="L171" s="265"/>
      <c r="M171" s="266" t="s">
        <v>1</v>
      </c>
      <c r="N171" s="267" t="s">
        <v>44</v>
      </c>
      <c r="O171" s="91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214</v>
      </c>
      <c r="AT171" s="239" t="s">
        <v>211</v>
      </c>
      <c r="AU171" s="239" t="s">
        <v>88</v>
      </c>
      <c r="AY171" s="17" t="s">
        <v>185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86</v>
      </c>
      <c r="BK171" s="240">
        <f>ROUND(I171*H171,2)</f>
        <v>0</v>
      </c>
      <c r="BL171" s="17" t="s">
        <v>191</v>
      </c>
      <c r="BM171" s="239" t="s">
        <v>266</v>
      </c>
    </row>
    <row r="172" s="2" customFormat="1">
      <c r="A172" s="38"/>
      <c r="B172" s="39"/>
      <c r="C172" s="40"/>
      <c r="D172" s="241" t="s">
        <v>193</v>
      </c>
      <c r="E172" s="40"/>
      <c r="F172" s="242" t="s">
        <v>265</v>
      </c>
      <c r="G172" s="40"/>
      <c r="H172" s="40"/>
      <c r="I172" s="243"/>
      <c r="J172" s="40"/>
      <c r="K172" s="40"/>
      <c r="L172" s="44"/>
      <c r="M172" s="244"/>
      <c r="N172" s="24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193</v>
      </c>
      <c r="AU172" s="17" t="s">
        <v>88</v>
      </c>
    </row>
    <row r="173" s="13" customFormat="1">
      <c r="A173" s="13"/>
      <c r="B173" s="246"/>
      <c r="C173" s="247"/>
      <c r="D173" s="241" t="s">
        <v>194</v>
      </c>
      <c r="E173" s="248" t="s">
        <v>1</v>
      </c>
      <c r="F173" s="249" t="s">
        <v>267</v>
      </c>
      <c r="G173" s="247"/>
      <c r="H173" s="250">
        <v>168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194</v>
      </c>
      <c r="AU173" s="256" t="s">
        <v>88</v>
      </c>
      <c r="AV173" s="13" t="s">
        <v>88</v>
      </c>
      <c r="AW173" s="13" t="s">
        <v>35</v>
      </c>
      <c r="AX173" s="13" t="s">
        <v>86</v>
      </c>
      <c r="AY173" s="256" t="s">
        <v>185</v>
      </c>
    </row>
    <row r="174" s="2" customFormat="1" ht="33" customHeight="1">
      <c r="A174" s="38"/>
      <c r="B174" s="39"/>
      <c r="C174" s="227" t="s">
        <v>268</v>
      </c>
      <c r="D174" s="227" t="s">
        <v>187</v>
      </c>
      <c r="E174" s="228" t="s">
        <v>269</v>
      </c>
      <c r="F174" s="229" t="s">
        <v>270</v>
      </c>
      <c r="G174" s="230" t="s">
        <v>207</v>
      </c>
      <c r="H174" s="231">
        <v>37</v>
      </c>
      <c r="I174" s="232"/>
      <c r="J174" s="233">
        <f>ROUND(I174*H174,2)</f>
        <v>0</v>
      </c>
      <c r="K174" s="234"/>
      <c r="L174" s="44"/>
      <c r="M174" s="235" t="s">
        <v>1</v>
      </c>
      <c r="N174" s="236" t="s">
        <v>44</v>
      </c>
      <c r="O174" s="91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191</v>
      </c>
      <c r="AT174" s="239" t="s">
        <v>187</v>
      </c>
      <c r="AU174" s="239" t="s">
        <v>88</v>
      </c>
      <c r="AY174" s="17" t="s">
        <v>185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86</v>
      </c>
      <c r="BK174" s="240">
        <f>ROUND(I174*H174,2)</f>
        <v>0</v>
      </c>
      <c r="BL174" s="17" t="s">
        <v>191</v>
      </c>
      <c r="BM174" s="239" t="s">
        <v>271</v>
      </c>
    </row>
    <row r="175" s="2" customFormat="1">
      <c r="A175" s="38"/>
      <c r="B175" s="39"/>
      <c r="C175" s="40"/>
      <c r="D175" s="241" t="s">
        <v>193</v>
      </c>
      <c r="E175" s="40"/>
      <c r="F175" s="242" t="s">
        <v>270</v>
      </c>
      <c r="G175" s="40"/>
      <c r="H175" s="40"/>
      <c r="I175" s="243"/>
      <c r="J175" s="40"/>
      <c r="K175" s="40"/>
      <c r="L175" s="44"/>
      <c r="M175" s="244"/>
      <c r="N175" s="24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193</v>
      </c>
      <c r="AU175" s="17" t="s">
        <v>88</v>
      </c>
    </row>
    <row r="176" s="2" customFormat="1" ht="24.15" customHeight="1">
      <c r="A176" s="38"/>
      <c r="B176" s="39"/>
      <c r="C176" s="227" t="s">
        <v>272</v>
      </c>
      <c r="D176" s="227" t="s">
        <v>187</v>
      </c>
      <c r="E176" s="228" t="s">
        <v>273</v>
      </c>
      <c r="F176" s="229" t="s">
        <v>274</v>
      </c>
      <c r="G176" s="230" t="s">
        <v>207</v>
      </c>
      <c r="H176" s="231">
        <v>37</v>
      </c>
      <c r="I176" s="232"/>
      <c r="J176" s="233">
        <f>ROUND(I176*H176,2)</f>
        <v>0</v>
      </c>
      <c r="K176" s="234"/>
      <c r="L176" s="44"/>
      <c r="M176" s="235" t="s">
        <v>1</v>
      </c>
      <c r="N176" s="236" t="s">
        <v>44</v>
      </c>
      <c r="O176" s="91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191</v>
      </c>
      <c r="AT176" s="239" t="s">
        <v>187</v>
      </c>
      <c r="AU176" s="239" t="s">
        <v>88</v>
      </c>
      <c r="AY176" s="17" t="s">
        <v>185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86</v>
      </c>
      <c r="BK176" s="240">
        <f>ROUND(I176*H176,2)</f>
        <v>0</v>
      </c>
      <c r="BL176" s="17" t="s">
        <v>191</v>
      </c>
      <c r="BM176" s="239" t="s">
        <v>275</v>
      </c>
    </row>
    <row r="177" s="2" customFormat="1">
      <c r="A177" s="38"/>
      <c r="B177" s="39"/>
      <c r="C177" s="40"/>
      <c r="D177" s="241" t="s">
        <v>193</v>
      </c>
      <c r="E177" s="40"/>
      <c r="F177" s="242" t="s">
        <v>274</v>
      </c>
      <c r="G177" s="40"/>
      <c r="H177" s="40"/>
      <c r="I177" s="243"/>
      <c r="J177" s="40"/>
      <c r="K177" s="40"/>
      <c r="L177" s="44"/>
      <c r="M177" s="244"/>
      <c r="N177" s="24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193</v>
      </c>
      <c r="AU177" s="17" t="s">
        <v>88</v>
      </c>
    </row>
    <row r="178" s="2" customFormat="1" ht="24.15" customHeight="1">
      <c r="A178" s="38"/>
      <c r="B178" s="39"/>
      <c r="C178" s="227" t="s">
        <v>276</v>
      </c>
      <c r="D178" s="227" t="s">
        <v>187</v>
      </c>
      <c r="E178" s="228" t="s">
        <v>277</v>
      </c>
      <c r="F178" s="229" t="s">
        <v>278</v>
      </c>
      <c r="G178" s="230" t="s">
        <v>279</v>
      </c>
      <c r="H178" s="231">
        <v>36</v>
      </c>
      <c r="I178" s="232"/>
      <c r="J178" s="233">
        <f>ROUND(I178*H178,2)</f>
        <v>0</v>
      </c>
      <c r="K178" s="234"/>
      <c r="L178" s="44"/>
      <c r="M178" s="235" t="s">
        <v>1</v>
      </c>
      <c r="N178" s="236" t="s">
        <v>44</v>
      </c>
      <c r="O178" s="91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191</v>
      </c>
      <c r="AT178" s="239" t="s">
        <v>187</v>
      </c>
      <c r="AU178" s="239" t="s">
        <v>88</v>
      </c>
      <c r="AY178" s="17" t="s">
        <v>185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7" t="s">
        <v>86</v>
      </c>
      <c r="BK178" s="240">
        <f>ROUND(I178*H178,2)</f>
        <v>0</v>
      </c>
      <c r="BL178" s="17" t="s">
        <v>191</v>
      </c>
      <c r="BM178" s="239" t="s">
        <v>280</v>
      </c>
    </row>
    <row r="179" s="2" customFormat="1">
      <c r="A179" s="38"/>
      <c r="B179" s="39"/>
      <c r="C179" s="40"/>
      <c r="D179" s="241" t="s">
        <v>193</v>
      </c>
      <c r="E179" s="40"/>
      <c r="F179" s="242" t="s">
        <v>278</v>
      </c>
      <c r="G179" s="40"/>
      <c r="H179" s="40"/>
      <c r="I179" s="243"/>
      <c r="J179" s="40"/>
      <c r="K179" s="40"/>
      <c r="L179" s="44"/>
      <c r="M179" s="244"/>
      <c r="N179" s="24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193</v>
      </c>
      <c r="AU179" s="17" t="s">
        <v>88</v>
      </c>
    </row>
    <row r="180" s="13" customFormat="1">
      <c r="A180" s="13"/>
      <c r="B180" s="246"/>
      <c r="C180" s="247"/>
      <c r="D180" s="241" t="s">
        <v>194</v>
      </c>
      <c r="E180" s="248" t="s">
        <v>1</v>
      </c>
      <c r="F180" s="249" t="s">
        <v>281</v>
      </c>
      <c r="G180" s="247"/>
      <c r="H180" s="250">
        <v>36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6" t="s">
        <v>194</v>
      </c>
      <c r="AU180" s="256" t="s">
        <v>88</v>
      </c>
      <c r="AV180" s="13" t="s">
        <v>88</v>
      </c>
      <c r="AW180" s="13" t="s">
        <v>35</v>
      </c>
      <c r="AX180" s="13" t="s">
        <v>86</v>
      </c>
      <c r="AY180" s="256" t="s">
        <v>185</v>
      </c>
    </row>
    <row r="181" s="2" customFormat="1" ht="16.5" customHeight="1">
      <c r="A181" s="38"/>
      <c r="B181" s="39"/>
      <c r="C181" s="257" t="s">
        <v>282</v>
      </c>
      <c r="D181" s="257" t="s">
        <v>211</v>
      </c>
      <c r="E181" s="258" t="s">
        <v>283</v>
      </c>
      <c r="F181" s="259" t="s">
        <v>284</v>
      </c>
      <c r="G181" s="260" t="s">
        <v>190</v>
      </c>
      <c r="H181" s="261">
        <v>37.079999999999998</v>
      </c>
      <c r="I181" s="262"/>
      <c r="J181" s="263">
        <f>ROUND(I181*H181,2)</f>
        <v>0</v>
      </c>
      <c r="K181" s="264"/>
      <c r="L181" s="265"/>
      <c r="M181" s="266" t="s">
        <v>1</v>
      </c>
      <c r="N181" s="267" t="s">
        <v>44</v>
      </c>
      <c r="O181" s="91"/>
      <c r="P181" s="237">
        <f>O181*H181</f>
        <v>0</v>
      </c>
      <c r="Q181" s="237">
        <v>0.20000000000000001</v>
      </c>
      <c r="R181" s="237">
        <f>Q181*H181</f>
        <v>7.4160000000000004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214</v>
      </c>
      <c r="AT181" s="239" t="s">
        <v>211</v>
      </c>
      <c r="AU181" s="239" t="s">
        <v>88</v>
      </c>
      <c r="AY181" s="17" t="s">
        <v>185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86</v>
      </c>
      <c r="BK181" s="240">
        <f>ROUND(I181*H181,2)</f>
        <v>0</v>
      </c>
      <c r="BL181" s="17" t="s">
        <v>191</v>
      </c>
      <c r="BM181" s="239" t="s">
        <v>285</v>
      </c>
    </row>
    <row r="182" s="2" customFormat="1">
      <c r="A182" s="38"/>
      <c r="B182" s="39"/>
      <c r="C182" s="40"/>
      <c r="D182" s="241" t="s">
        <v>193</v>
      </c>
      <c r="E182" s="40"/>
      <c r="F182" s="242" t="s">
        <v>284</v>
      </c>
      <c r="G182" s="40"/>
      <c r="H182" s="40"/>
      <c r="I182" s="243"/>
      <c r="J182" s="40"/>
      <c r="K182" s="40"/>
      <c r="L182" s="44"/>
      <c r="M182" s="244"/>
      <c r="N182" s="24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193</v>
      </c>
      <c r="AU182" s="17" t="s">
        <v>88</v>
      </c>
    </row>
    <row r="183" s="13" customFormat="1">
      <c r="A183" s="13"/>
      <c r="B183" s="246"/>
      <c r="C183" s="247"/>
      <c r="D183" s="241" t="s">
        <v>194</v>
      </c>
      <c r="E183" s="248" t="s">
        <v>1</v>
      </c>
      <c r="F183" s="249" t="s">
        <v>286</v>
      </c>
      <c r="G183" s="247"/>
      <c r="H183" s="250">
        <v>37.079999999999998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194</v>
      </c>
      <c r="AU183" s="256" t="s">
        <v>88</v>
      </c>
      <c r="AV183" s="13" t="s">
        <v>88</v>
      </c>
      <c r="AW183" s="13" t="s">
        <v>35</v>
      </c>
      <c r="AX183" s="13" t="s">
        <v>86</v>
      </c>
      <c r="AY183" s="256" t="s">
        <v>185</v>
      </c>
    </row>
    <row r="184" s="2" customFormat="1" ht="37.8" customHeight="1">
      <c r="A184" s="38"/>
      <c r="B184" s="39"/>
      <c r="C184" s="227" t="s">
        <v>287</v>
      </c>
      <c r="D184" s="227" t="s">
        <v>187</v>
      </c>
      <c r="E184" s="228" t="s">
        <v>288</v>
      </c>
      <c r="F184" s="229" t="s">
        <v>289</v>
      </c>
      <c r="G184" s="230" t="s">
        <v>198</v>
      </c>
      <c r="H184" s="231">
        <v>0.002</v>
      </c>
      <c r="I184" s="232"/>
      <c r="J184" s="233">
        <f>ROUND(I184*H184,2)</f>
        <v>0</v>
      </c>
      <c r="K184" s="234"/>
      <c r="L184" s="44"/>
      <c r="M184" s="235" t="s">
        <v>1</v>
      </c>
      <c r="N184" s="236" t="s">
        <v>44</v>
      </c>
      <c r="O184" s="91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191</v>
      </c>
      <c r="AT184" s="239" t="s">
        <v>187</v>
      </c>
      <c r="AU184" s="239" t="s">
        <v>88</v>
      </c>
      <c r="AY184" s="17" t="s">
        <v>185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7" t="s">
        <v>86</v>
      </c>
      <c r="BK184" s="240">
        <f>ROUND(I184*H184,2)</f>
        <v>0</v>
      </c>
      <c r="BL184" s="17" t="s">
        <v>191</v>
      </c>
      <c r="BM184" s="239" t="s">
        <v>290</v>
      </c>
    </row>
    <row r="185" s="2" customFormat="1">
      <c r="A185" s="38"/>
      <c r="B185" s="39"/>
      <c r="C185" s="40"/>
      <c r="D185" s="241" t="s">
        <v>193</v>
      </c>
      <c r="E185" s="40"/>
      <c r="F185" s="242" t="s">
        <v>289</v>
      </c>
      <c r="G185" s="40"/>
      <c r="H185" s="40"/>
      <c r="I185" s="243"/>
      <c r="J185" s="40"/>
      <c r="K185" s="40"/>
      <c r="L185" s="44"/>
      <c r="M185" s="244"/>
      <c r="N185" s="24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193</v>
      </c>
      <c r="AU185" s="17" t="s">
        <v>88</v>
      </c>
    </row>
    <row r="186" s="13" customFormat="1">
      <c r="A186" s="13"/>
      <c r="B186" s="246"/>
      <c r="C186" s="247"/>
      <c r="D186" s="241" t="s">
        <v>194</v>
      </c>
      <c r="E186" s="248" t="s">
        <v>1</v>
      </c>
      <c r="F186" s="249" t="s">
        <v>291</v>
      </c>
      <c r="G186" s="247"/>
      <c r="H186" s="250">
        <v>0.002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194</v>
      </c>
      <c r="AU186" s="256" t="s">
        <v>88</v>
      </c>
      <c r="AV186" s="13" t="s">
        <v>88</v>
      </c>
      <c r="AW186" s="13" t="s">
        <v>35</v>
      </c>
      <c r="AX186" s="13" t="s">
        <v>86</v>
      </c>
      <c r="AY186" s="256" t="s">
        <v>185</v>
      </c>
    </row>
    <row r="187" s="2" customFormat="1" ht="24.15" customHeight="1">
      <c r="A187" s="38"/>
      <c r="B187" s="39"/>
      <c r="C187" s="257" t="s">
        <v>7</v>
      </c>
      <c r="D187" s="257" t="s">
        <v>211</v>
      </c>
      <c r="E187" s="258" t="s">
        <v>292</v>
      </c>
      <c r="F187" s="259" t="s">
        <v>293</v>
      </c>
      <c r="G187" s="260" t="s">
        <v>294</v>
      </c>
      <c r="H187" s="261">
        <v>1.8500000000000001</v>
      </c>
      <c r="I187" s="262"/>
      <c r="J187" s="263">
        <f>ROUND(I187*H187,2)</f>
        <v>0</v>
      </c>
      <c r="K187" s="264"/>
      <c r="L187" s="265"/>
      <c r="M187" s="266" t="s">
        <v>1</v>
      </c>
      <c r="N187" s="267" t="s">
        <v>44</v>
      </c>
      <c r="O187" s="91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214</v>
      </c>
      <c r="AT187" s="239" t="s">
        <v>211</v>
      </c>
      <c r="AU187" s="239" t="s">
        <v>88</v>
      </c>
      <c r="AY187" s="17" t="s">
        <v>185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7" t="s">
        <v>86</v>
      </c>
      <c r="BK187" s="240">
        <f>ROUND(I187*H187,2)</f>
        <v>0</v>
      </c>
      <c r="BL187" s="17" t="s">
        <v>191</v>
      </c>
      <c r="BM187" s="239" t="s">
        <v>295</v>
      </c>
    </row>
    <row r="188" s="2" customFormat="1">
      <c r="A188" s="38"/>
      <c r="B188" s="39"/>
      <c r="C188" s="40"/>
      <c r="D188" s="241" t="s">
        <v>193</v>
      </c>
      <c r="E188" s="40"/>
      <c r="F188" s="242" t="s">
        <v>293</v>
      </c>
      <c r="G188" s="40"/>
      <c r="H188" s="40"/>
      <c r="I188" s="243"/>
      <c r="J188" s="40"/>
      <c r="K188" s="40"/>
      <c r="L188" s="44"/>
      <c r="M188" s="244"/>
      <c r="N188" s="24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193</v>
      </c>
      <c r="AU188" s="17" t="s">
        <v>88</v>
      </c>
    </row>
    <row r="189" s="13" customFormat="1">
      <c r="A189" s="13"/>
      <c r="B189" s="246"/>
      <c r="C189" s="247"/>
      <c r="D189" s="241" t="s">
        <v>194</v>
      </c>
      <c r="E189" s="248" t="s">
        <v>1</v>
      </c>
      <c r="F189" s="249" t="s">
        <v>296</v>
      </c>
      <c r="G189" s="247"/>
      <c r="H189" s="250">
        <v>1.8500000000000001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6" t="s">
        <v>194</v>
      </c>
      <c r="AU189" s="256" t="s">
        <v>88</v>
      </c>
      <c r="AV189" s="13" t="s">
        <v>88</v>
      </c>
      <c r="AW189" s="13" t="s">
        <v>35</v>
      </c>
      <c r="AX189" s="13" t="s">
        <v>86</v>
      </c>
      <c r="AY189" s="256" t="s">
        <v>185</v>
      </c>
    </row>
    <row r="190" s="2" customFormat="1" ht="21.75" customHeight="1">
      <c r="A190" s="38"/>
      <c r="B190" s="39"/>
      <c r="C190" s="227" t="s">
        <v>297</v>
      </c>
      <c r="D190" s="227" t="s">
        <v>187</v>
      </c>
      <c r="E190" s="228" t="s">
        <v>298</v>
      </c>
      <c r="F190" s="229" t="s">
        <v>299</v>
      </c>
      <c r="G190" s="230" t="s">
        <v>190</v>
      </c>
      <c r="H190" s="231">
        <v>74</v>
      </c>
      <c r="I190" s="232"/>
      <c r="J190" s="233">
        <f>ROUND(I190*H190,2)</f>
        <v>0</v>
      </c>
      <c r="K190" s="234"/>
      <c r="L190" s="44"/>
      <c r="M190" s="235" t="s">
        <v>1</v>
      </c>
      <c r="N190" s="236" t="s">
        <v>44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191</v>
      </c>
      <c r="AT190" s="239" t="s">
        <v>187</v>
      </c>
      <c r="AU190" s="239" t="s">
        <v>88</v>
      </c>
      <c r="AY190" s="17" t="s">
        <v>185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7" t="s">
        <v>86</v>
      </c>
      <c r="BK190" s="240">
        <f>ROUND(I190*H190,2)</f>
        <v>0</v>
      </c>
      <c r="BL190" s="17" t="s">
        <v>191</v>
      </c>
      <c r="BM190" s="239" t="s">
        <v>300</v>
      </c>
    </row>
    <row r="191" s="2" customFormat="1">
      <c r="A191" s="38"/>
      <c r="B191" s="39"/>
      <c r="C191" s="40"/>
      <c r="D191" s="241" t="s">
        <v>193</v>
      </c>
      <c r="E191" s="40"/>
      <c r="F191" s="242" t="s">
        <v>299</v>
      </c>
      <c r="G191" s="40"/>
      <c r="H191" s="40"/>
      <c r="I191" s="243"/>
      <c r="J191" s="40"/>
      <c r="K191" s="40"/>
      <c r="L191" s="44"/>
      <c r="M191" s="244"/>
      <c r="N191" s="24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193</v>
      </c>
      <c r="AU191" s="17" t="s">
        <v>88</v>
      </c>
    </row>
    <row r="192" s="13" customFormat="1">
      <c r="A192" s="13"/>
      <c r="B192" s="246"/>
      <c r="C192" s="247"/>
      <c r="D192" s="241" t="s">
        <v>194</v>
      </c>
      <c r="E192" s="248" t="s">
        <v>1</v>
      </c>
      <c r="F192" s="249" t="s">
        <v>301</v>
      </c>
      <c r="G192" s="247"/>
      <c r="H192" s="250">
        <v>3.7000000000000002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6" t="s">
        <v>194</v>
      </c>
      <c r="AU192" s="256" t="s">
        <v>88</v>
      </c>
      <c r="AV192" s="13" t="s">
        <v>88</v>
      </c>
      <c r="AW192" s="13" t="s">
        <v>35</v>
      </c>
      <c r="AX192" s="13" t="s">
        <v>79</v>
      </c>
      <c r="AY192" s="256" t="s">
        <v>185</v>
      </c>
    </row>
    <row r="193" s="13" customFormat="1">
      <c r="A193" s="13"/>
      <c r="B193" s="246"/>
      <c r="C193" s="247"/>
      <c r="D193" s="241" t="s">
        <v>194</v>
      </c>
      <c r="E193" s="248" t="s">
        <v>1</v>
      </c>
      <c r="F193" s="249" t="s">
        <v>302</v>
      </c>
      <c r="G193" s="247"/>
      <c r="H193" s="250">
        <v>74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6" t="s">
        <v>194</v>
      </c>
      <c r="AU193" s="256" t="s">
        <v>88</v>
      </c>
      <c r="AV193" s="13" t="s">
        <v>88</v>
      </c>
      <c r="AW193" s="13" t="s">
        <v>35</v>
      </c>
      <c r="AX193" s="13" t="s">
        <v>86</v>
      </c>
      <c r="AY193" s="256" t="s">
        <v>185</v>
      </c>
    </row>
    <row r="194" s="2" customFormat="1" ht="16.5" customHeight="1">
      <c r="A194" s="38"/>
      <c r="B194" s="39"/>
      <c r="C194" s="227" t="s">
        <v>303</v>
      </c>
      <c r="D194" s="227" t="s">
        <v>187</v>
      </c>
      <c r="E194" s="228" t="s">
        <v>304</v>
      </c>
      <c r="F194" s="229" t="s">
        <v>305</v>
      </c>
      <c r="G194" s="230" t="s">
        <v>294</v>
      </c>
      <c r="H194" s="231">
        <v>3.7879999999999998</v>
      </c>
      <c r="I194" s="232"/>
      <c r="J194" s="233">
        <f>ROUND(I194*H194,2)</f>
        <v>0</v>
      </c>
      <c r="K194" s="234"/>
      <c r="L194" s="44"/>
      <c r="M194" s="235" t="s">
        <v>1</v>
      </c>
      <c r="N194" s="236" t="s">
        <v>44</v>
      </c>
      <c r="O194" s="91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9" t="s">
        <v>191</v>
      </c>
      <c r="AT194" s="239" t="s">
        <v>187</v>
      </c>
      <c r="AU194" s="239" t="s">
        <v>88</v>
      </c>
      <c r="AY194" s="17" t="s">
        <v>185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7" t="s">
        <v>86</v>
      </c>
      <c r="BK194" s="240">
        <f>ROUND(I194*H194,2)</f>
        <v>0</v>
      </c>
      <c r="BL194" s="17" t="s">
        <v>191</v>
      </c>
      <c r="BM194" s="239" t="s">
        <v>306</v>
      </c>
    </row>
    <row r="195" s="2" customFormat="1">
      <c r="A195" s="38"/>
      <c r="B195" s="39"/>
      <c r="C195" s="40"/>
      <c r="D195" s="241" t="s">
        <v>193</v>
      </c>
      <c r="E195" s="40"/>
      <c r="F195" s="242" t="s">
        <v>305</v>
      </c>
      <c r="G195" s="40"/>
      <c r="H195" s="40"/>
      <c r="I195" s="243"/>
      <c r="J195" s="40"/>
      <c r="K195" s="40"/>
      <c r="L195" s="44"/>
      <c r="M195" s="244"/>
      <c r="N195" s="24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193</v>
      </c>
      <c r="AU195" s="17" t="s">
        <v>88</v>
      </c>
    </row>
    <row r="196" s="13" customFormat="1">
      <c r="A196" s="13"/>
      <c r="B196" s="246"/>
      <c r="C196" s="247"/>
      <c r="D196" s="241" t="s">
        <v>194</v>
      </c>
      <c r="E196" s="248" t="s">
        <v>1</v>
      </c>
      <c r="F196" s="249" t="s">
        <v>307</v>
      </c>
      <c r="G196" s="247"/>
      <c r="H196" s="250">
        <v>3.7879999999999998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6" t="s">
        <v>194</v>
      </c>
      <c r="AU196" s="256" t="s">
        <v>88</v>
      </c>
      <c r="AV196" s="13" t="s">
        <v>88</v>
      </c>
      <c r="AW196" s="13" t="s">
        <v>35</v>
      </c>
      <c r="AX196" s="13" t="s">
        <v>86</v>
      </c>
      <c r="AY196" s="256" t="s">
        <v>185</v>
      </c>
    </row>
    <row r="197" s="2" customFormat="1" ht="21.75" customHeight="1">
      <c r="A197" s="38"/>
      <c r="B197" s="39"/>
      <c r="C197" s="227" t="s">
        <v>308</v>
      </c>
      <c r="D197" s="227" t="s">
        <v>187</v>
      </c>
      <c r="E197" s="228" t="s">
        <v>309</v>
      </c>
      <c r="F197" s="229" t="s">
        <v>310</v>
      </c>
      <c r="G197" s="230" t="s">
        <v>311</v>
      </c>
      <c r="H197" s="231">
        <v>1</v>
      </c>
      <c r="I197" s="232"/>
      <c r="J197" s="233">
        <f>ROUND(I197*H197,2)</f>
        <v>0</v>
      </c>
      <c r="K197" s="234"/>
      <c r="L197" s="44"/>
      <c r="M197" s="235" t="s">
        <v>1</v>
      </c>
      <c r="N197" s="236" t="s">
        <v>44</v>
      </c>
      <c r="O197" s="91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191</v>
      </c>
      <c r="AT197" s="239" t="s">
        <v>187</v>
      </c>
      <c r="AU197" s="239" t="s">
        <v>88</v>
      </c>
      <c r="AY197" s="17" t="s">
        <v>185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7" t="s">
        <v>86</v>
      </c>
      <c r="BK197" s="240">
        <f>ROUND(I197*H197,2)</f>
        <v>0</v>
      </c>
      <c r="BL197" s="17" t="s">
        <v>191</v>
      </c>
      <c r="BM197" s="239" t="s">
        <v>312</v>
      </c>
    </row>
    <row r="198" s="2" customFormat="1">
      <c r="A198" s="38"/>
      <c r="B198" s="39"/>
      <c r="C198" s="40"/>
      <c r="D198" s="241" t="s">
        <v>193</v>
      </c>
      <c r="E198" s="40"/>
      <c r="F198" s="242" t="s">
        <v>310</v>
      </c>
      <c r="G198" s="40"/>
      <c r="H198" s="40"/>
      <c r="I198" s="243"/>
      <c r="J198" s="40"/>
      <c r="K198" s="40"/>
      <c r="L198" s="44"/>
      <c r="M198" s="244"/>
      <c r="N198" s="24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193</v>
      </c>
      <c r="AU198" s="17" t="s">
        <v>88</v>
      </c>
    </row>
    <row r="199" s="2" customFormat="1" ht="16.5" customHeight="1">
      <c r="A199" s="38"/>
      <c r="B199" s="39"/>
      <c r="C199" s="227" t="s">
        <v>313</v>
      </c>
      <c r="D199" s="227" t="s">
        <v>187</v>
      </c>
      <c r="E199" s="228" t="s">
        <v>314</v>
      </c>
      <c r="F199" s="229" t="s">
        <v>315</v>
      </c>
      <c r="G199" s="230" t="s">
        <v>311</v>
      </c>
      <c r="H199" s="231">
        <v>1</v>
      </c>
      <c r="I199" s="232"/>
      <c r="J199" s="233">
        <f>ROUND(I199*H199,2)</f>
        <v>0</v>
      </c>
      <c r="K199" s="234"/>
      <c r="L199" s="44"/>
      <c r="M199" s="235" t="s">
        <v>1</v>
      </c>
      <c r="N199" s="236" t="s">
        <v>44</v>
      </c>
      <c r="O199" s="91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191</v>
      </c>
      <c r="AT199" s="239" t="s">
        <v>187</v>
      </c>
      <c r="AU199" s="239" t="s">
        <v>88</v>
      </c>
      <c r="AY199" s="17" t="s">
        <v>185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86</v>
      </c>
      <c r="BK199" s="240">
        <f>ROUND(I199*H199,2)</f>
        <v>0</v>
      </c>
      <c r="BL199" s="17" t="s">
        <v>191</v>
      </c>
      <c r="BM199" s="239" t="s">
        <v>316</v>
      </c>
    </row>
    <row r="200" s="2" customFormat="1">
      <c r="A200" s="38"/>
      <c r="B200" s="39"/>
      <c r="C200" s="40"/>
      <c r="D200" s="241" t="s">
        <v>193</v>
      </c>
      <c r="E200" s="40"/>
      <c r="F200" s="242" t="s">
        <v>315</v>
      </c>
      <c r="G200" s="40"/>
      <c r="H200" s="40"/>
      <c r="I200" s="243"/>
      <c r="J200" s="40"/>
      <c r="K200" s="40"/>
      <c r="L200" s="44"/>
      <c r="M200" s="244"/>
      <c r="N200" s="24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193</v>
      </c>
      <c r="AU200" s="17" t="s">
        <v>88</v>
      </c>
    </row>
    <row r="201" s="2" customFormat="1" ht="24.15" customHeight="1">
      <c r="A201" s="38"/>
      <c r="B201" s="39"/>
      <c r="C201" s="227" t="s">
        <v>317</v>
      </c>
      <c r="D201" s="227" t="s">
        <v>187</v>
      </c>
      <c r="E201" s="228" t="s">
        <v>318</v>
      </c>
      <c r="F201" s="229" t="s">
        <v>319</v>
      </c>
      <c r="G201" s="230" t="s">
        <v>294</v>
      </c>
      <c r="H201" s="231">
        <v>57.840000000000003</v>
      </c>
      <c r="I201" s="232"/>
      <c r="J201" s="233">
        <f>ROUND(I201*H201,2)</f>
        <v>0</v>
      </c>
      <c r="K201" s="234"/>
      <c r="L201" s="44"/>
      <c r="M201" s="235" t="s">
        <v>1</v>
      </c>
      <c r="N201" s="236" t="s">
        <v>44</v>
      </c>
      <c r="O201" s="91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9" t="s">
        <v>191</v>
      </c>
      <c r="AT201" s="239" t="s">
        <v>187</v>
      </c>
      <c r="AU201" s="239" t="s">
        <v>88</v>
      </c>
      <c r="AY201" s="17" t="s">
        <v>185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7" t="s">
        <v>86</v>
      </c>
      <c r="BK201" s="240">
        <f>ROUND(I201*H201,2)</f>
        <v>0</v>
      </c>
      <c r="BL201" s="17" t="s">
        <v>191</v>
      </c>
      <c r="BM201" s="239" t="s">
        <v>320</v>
      </c>
    </row>
    <row r="202" s="2" customFormat="1">
      <c r="A202" s="38"/>
      <c r="B202" s="39"/>
      <c r="C202" s="40"/>
      <c r="D202" s="241" t="s">
        <v>193</v>
      </c>
      <c r="E202" s="40"/>
      <c r="F202" s="242" t="s">
        <v>319</v>
      </c>
      <c r="G202" s="40"/>
      <c r="H202" s="40"/>
      <c r="I202" s="243"/>
      <c r="J202" s="40"/>
      <c r="K202" s="40"/>
      <c r="L202" s="44"/>
      <c r="M202" s="244"/>
      <c r="N202" s="24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193</v>
      </c>
      <c r="AU202" s="17" t="s">
        <v>88</v>
      </c>
    </row>
    <row r="203" s="13" customFormat="1">
      <c r="A203" s="13"/>
      <c r="B203" s="246"/>
      <c r="C203" s="247"/>
      <c r="D203" s="241" t="s">
        <v>194</v>
      </c>
      <c r="E203" s="248" t="s">
        <v>1</v>
      </c>
      <c r="F203" s="249" t="s">
        <v>321</v>
      </c>
      <c r="G203" s="247"/>
      <c r="H203" s="250">
        <v>21.84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6" t="s">
        <v>194</v>
      </c>
      <c r="AU203" s="256" t="s">
        <v>88</v>
      </c>
      <c r="AV203" s="13" t="s">
        <v>88</v>
      </c>
      <c r="AW203" s="13" t="s">
        <v>35</v>
      </c>
      <c r="AX203" s="13" t="s">
        <v>79</v>
      </c>
      <c r="AY203" s="256" t="s">
        <v>185</v>
      </c>
    </row>
    <row r="204" s="13" customFormat="1">
      <c r="A204" s="13"/>
      <c r="B204" s="246"/>
      <c r="C204" s="247"/>
      <c r="D204" s="241" t="s">
        <v>194</v>
      </c>
      <c r="E204" s="248" t="s">
        <v>1</v>
      </c>
      <c r="F204" s="249" t="s">
        <v>322</v>
      </c>
      <c r="G204" s="247"/>
      <c r="H204" s="250">
        <v>36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194</v>
      </c>
      <c r="AU204" s="256" t="s">
        <v>88</v>
      </c>
      <c r="AV204" s="13" t="s">
        <v>88</v>
      </c>
      <c r="AW204" s="13" t="s">
        <v>35</v>
      </c>
      <c r="AX204" s="13" t="s">
        <v>79</v>
      </c>
      <c r="AY204" s="256" t="s">
        <v>185</v>
      </c>
    </row>
    <row r="205" s="14" customFormat="1">
      <c r="A205" s="14"/>
      <c r="B205" s="268"/>
      <c r="C205" s="269"/>
      <c r="D205" s="241" t="s">
        <v>194</v>
      </c>
      <c r="E205" s="270" t="s">
        <v>1</v>
      </c>
      <c r="F205" s="271" t="s">
        <v>218</v>
      </c>
      <c r="G205" s="269"/>
      <c r="H205" s="272">
        <v>57.840000000000003</v>
      </c>
      <c r="I205" s="273"/>
      <c r="J205" s="269"/>
      <c r="K205" s="269"/>
      <c r="L205" s="274"/>
      <c r="M205" s="275"/>
      <c r="N205" s="276"/>
      <c r="O205" s="276"/>
      <c r="P205" s="276"/>
      <c r="Q205" s="276"/>
      <c r="R205" s="276"/>
      <c r="S205" s="276"/>
      <c r="T205" s="27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8" t="s">
        <v>194</v>
      </c>
      <c r="AU205" s="278" t="s">
        <v>88</v>
      </c>
      <c r="AV205" s="14" t="s">
        <v>191</v>
      </c>
      <c r="AW205" s="14" t="s">
        <v>35</v>
      </c>
      <c r="AX205" s="14" t="s">
        <v>86</v>
      </c>
      <c r="AY205" s="278" t="s">
        <v>185</v>
      </c>
    </row>
    <row r="206" s="12" customFormat="1" ht="22.8" customHeight="1">
      <c r="A206" s="12"/>
      <c r="B206" s="211"/>
      <c r="C206" s="212"/>
      <c r="D206" s="213" t="s">
        <v>78</v>
      </c>
      <c r="E206" s="225" t="s">
        <v>323</v>
      </c>
      <c r="F206" s="225" t="s">
        <v>324</v>
      </c>
      <c r="G206" s="212"/>
      <c r="H206" s="212"/>
      <c r="I206" s="215"/>
      <c r="J206" s="226">
        <f>BK206</f>
        <v>0</v>
      </c>
      <c r="K206" s="212"/>
      <c r="L206" s="217"/>
      <c r="M206" s="218"/>
      <c r="N206" s="219"/>
      <c r="O206" s="219"/>
      <c r="P206" s="220">
        <f>SUM(P207:P208)</f>
        <v>0</v>
      </c>
      <c r="Q206" s="219"/>
      <c r="R206" s="220">
        <f>SUM(R207:R208)</f>
        <v>0</v>
      </c>
      <c r="S206" s="219"/>
      <c r="T206" s="221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2" t="s">
        <v>86</v>
      </c>
      <c r="AT206" s="223" t="s">
        <v>78</v>
      </c>
      <c r="AU206" s="223" t="s">
        <v>86</v>
      </c>
      <c r="AY206" s="222" t="s">
        <v>185</v>
      </c>
      <c r="BK206" s="224">
        <f>SUM(BK207:BK208)</f>
        <v>0</v>
      </c>
    </row>
    <row r="207" s="2" customFormat="1" ht="24.15" customHeight="1">
      <c r="A207" s="38"/>
      <c r="B207" s="39"/>
      <c r="C207" s="227" t="s">
        <v>325</v>
      </c>
      <c r="D207" s="227" t="s">
        <v>187</v>
      </c>
      <c r="E207" s="228" t="s">
        <v>326</v>
      </c>
      <c r="F207" s="229" t="s">
        <v>327</v>
      </c>
      <c r="G207" s="230" t="s">
        <v>198</v>
      </c>
      <c r="H207" s="231">
        <v>5.3920000000000003</v>
      </c>
      <c r="I207" s="232"/>
      <c r="J207" s="233">
        <f>ROUND(I207*H207,2)</f>
        <v>0</v>
      </c>
      <c r="K207" s="234"/>
      <c r="L207" s="44"/>
      <c r="M207" s="235" t="s">
        <v>1</v>
      </c>
      <c r="N207" s="236" t="s">
        <v>44</v>
      </c>
      <c r="O207" s="91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9" t="s">
        <v>191</v>
      </c>
      <c r="AT207" s="239" t="s">
        <v>187</v>
      </c>
      <c r="AU207" s="239" t="s">
        <v>88</v>
      </c>
      <c r="AY207" s="17" t="s">
        <v>185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7" t="s">
        <v>86</v>
      </c>
      <c r="BK207" s="240">
        <f>ROUND(I207*H207,2)</f>
        <v>0</v>
      </c>
      <c r="BL207" s="17" t="s">
        <v>191</v>
      </c>
      <c r="BM207" s="239" t="s">
        <v>328</v>
      </c>
    </row>
    <row r="208" s="2" customFormat="1">
      <c r="A208" s="38"/>
      <c r="B208" s="39"/>
      <c r="C208" s="40"/>
      <c r="D208" s="241" t="s">
        <v>193</v>
      </c>
      <c r="E208" s="40"/>
      <c r="F208" s="242" t="s">
        <v>327</v>
      </c>
      <c r="G208" s="40"/>
      <c r="H208" s="40"/>
      <c r="I208" s="243"/>
      <c r="J208" s="40"/>
      <c r="K208" s="40"/>
      <c r="L208" s="44"/>
      <c r="M208" s="244"/>
      <c r="N208" s="24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193</v>
      </c>
      <c r="AU208" s="17" t="s">
        <v>88</v>
      </c>
    </row>
    <row r="209" s="12" customFormat="1" ht="25.92" customHeight="1">
      <c r="A209" s="12"/>
      <c r="B209" s="211"/>
      <c r="C209" s="212"/>
      <c r="D209" s="213" t="s">
        <v>78</v>
      </c>
      <c r="E209" s="214" t="s">
        <v>329</v>
      </c>
      <c r="F209" s="214" t="s">
        <v>330</v>
      </c>
      <c r="G209" s="212"/>
      <c r="H209" s="212"/>
      <c r="I209" s="215"/>
      <c r="J209" s="216">
        <f>BK209</f>
        <v>0</v>
      </c>
      <c r="K209" s="212"/>
      <c r="L209" s="217"/>
      <c r="M209" s="218"/>
      <c r="N209" s="219"/>
      <c r="O209" s="219"/>
      <c r="P209" s="220">
        <f>SUM(P210:P245)</f>
        <v>0</v>
      </c>
      <c r="Q209" s="219"/>
      <c r="R209" s="220">
        <f>SUM(R210:R245)</f>
        <v>0</v>
      </c>
      <c r="S209" s="219"/>
      <c r="T209" s="221">
        <f>SUM(T210:T245)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2" t="s">
        <v>201</v>
      </c>
      <c r="AT209" s="223" t="s">
        <v>78</v>
      </c>
      <c r="AU209" s="223" t="s">
        <v>79</v>
      </c>
      <c r="AY209" s="222" t="s">
        <v>185</v>
      </c>
      <c r="BK209" s="224">
        <f>SUM(BK210:BK245)</f>
        <v>0</v>
      </c>
    </row>
    <row r="210" s="2" customFormat="1" ht="16.5" customHeight="1">
      <c r="A210" s="38"/>
      <c r="B210" s="39"/>
      <c r="C210" s="257" t="s">
        <v>331</v>
      </c>
      <c r="D210" s="257" t="s">
        <v>211</v>
      </c>
      <c r="E210" s="258" t="s">
        <v>332</v>
      </c>
      <c r="F210" s="259" t="s">
        <v>333</v>
      </c>
      <c r="G210" s="260" t="s">
        <v>207</v>
      </c>
      <c r="H210" s="261">
        <v>7</v>
      </c>
      <c r="I210" s="262"/>
      <c r="J210" s="263">
        <f>ROUND(I210*H210,2)</f>
        <v>0</v>
      </c>
      <c r="K210" s="264"/>
      <c r="L210" s="265"/>
      <c r="M210" s="266" t="s">
        <v>1</v>
      </c>
      <c r="N210" s="267" t="s">
        <v>44</v>
      </c>
      <c r="O210" s="91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9" t="s">
        <v>334</v>
      </c>
      <c r="AT210" s="239" t="s">
        <v>211</v>
      </c>
      <c r="AU210" s="239" t="s">
        <v>86</v>
      </c>
      <c r="AY210" s="17" t="s">
        <v>185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7" t="s">
        <v>86</v>
      </c>
      <c r="BK210" s="240">
        <f>ROUND(I210*H210,2)</f>
        <v>0</v>
      </c>
      <c r="BL210" s="17" t="s">
        <v>335</v>
      </c>
      <c r="BM210" s="239" t="s">
        <v>336</v>
      </c>
    </row>
    <row r="211" s="2" customFormat="1">
      <c r="A211" s="38"/>
      <c r="B211" s="39"/>
      <c r="C211" s="40"/>
      <c r="D211" s="241" t="s">
        <v>193</v>
      </c>
      <c r="E211" s="40"/>
      <c r="F211" s="242" t="s">
        <v>333</v>
      </c>
      <c r="G211" s="40"/>
      <c r="H211" s="40"/>
      <c r="I211" s="243"/>
      <c r="J211" s="40"/>
      <c r="K211" s="40"/>
      <c r="L211" s="44"/>
      <c r="M211" s="244"/>
      <c r="N211" s="24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193</v>
      </c>
      <c r="AU211" s="17" t="s">
        <v>86</v>
      </c>
    </row>
    <row r="212" s="2" customFormat="1" ht="16.5" customHeight="1">
      <c r="A212" s="38"/>
      <c r="B212" s="39"/>
      <c r="C212" s="257" t="s">
        <v>337</v>
      </c>
      <c r="D212" s="257" t="s">
        <v>211</v>
      </c>
      <c r="E212" s="258" t="s">
        <v>338</v>
      </c>
      <c r="F212" s="259" t="s">
        <v>339</v>
      </c>
      <c r="G212" s="260" t="s">
        <v>207</v>
      </c>
      <c r="H212" s="261">
        <v>3</v>
      </c>
      <c r="I212" s="262"/>
      <c r="J212" s="263">
        <f>ROUND(I212*H212,2)</f>
        <v>0</v>
      </c>
      <c r="K212" s="264"/>
      <c r="L212" s="265"/>
      <c r="M212" s="266" t="s">
        <v>1</v>
      </c>
      <c r="N212" s="267" t="s">
        <v>44</v>
      </c>
      <c r="O212" s="91"/>
      <c r="P212" s="237">
        <f>O212*H212</f>
        <v>0</v>
      </c>
      <c r="Q212" s="237">
        <v>0</v>
      </c>
      <c r="R212" s="237">
        <f>Q212*H212</f>
        <v>0</v>
      </c>
      <c r="S212" s="237">
        <v>0</v>
      </c>
      <c r="T212" s="23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9" t="s">
        <v>334</v>
      </c>
      <c r="AT212" s="239" t="s">
        <v>211</v>
      </c>
      <c r="AU212" s="239" t="s">
        <v>86</v>
      </c>
      <c r="AY212" s="17" t="s">
        <v>185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7" t="s">
        <v>86</v>
      </c>
      <c r="BK212" s="240">
        <f>ROUND(I212*H212,2)</f>
        <v>0</v>
      </c>
      <c r="BL212" s="17" t="s">
        <v>335</v>
      </c>
      <c r="BM212" s="239" t="s">
        <v>340</v>
      </c>
    </row>
    <row r="213" s="2" customFormat="1">
      <c r="A213" s="38"/>
      <c r="B213" s="39"/>
      <c r="C213" s="40"/>
      <c r="D213" s="241" t="s">
        <v>193</v>
      </c>
      <c r="E213" s="40"/>
      <c r="F213" s="242" t="s">
        <v>339</v>
      </c>
      <c r="G213" s="40"/>
      <c r="H213" s="40"/>
      <c r="I213" s="243"/>
      <c r="J213" s="40"/>
      <c r="K213" s="40"/>
      <c r="L213" s="44"/>
      <c r="M213" s="244"/>
      <c r="N213" s="24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193</v>
      </c>
      <c r="AU213" s="17" t="s">
        <v>86</v>
      </c>
    </row>
    <row r="214" s="2" customFormat="1" ht="16.5" customHeight="1">
      <c r="A214" s="38"/>
      <c r="B214" s="39"/>
      <c r="C214" s="257" t="s">
        <v>341</v>
      </c>
      <c r="D214" s="257" t="s">
        <v>211</v>
      </c>
      <c r="E214" s="258" t="s">
        <v>342</v>
      </c>
      <c r="F214" s="259" t="s">
        <v>343</v>
      </c>
      <c r="G214" s="260" t="s">
        <v>207</v>
      </c>
      <c r="H214" s="261">
        <v>2</v>
      </c>
      <c r="I214" s="262"/>
      <c r="J214" s="263">
        <f>ROUND(I214*H214,2)</f>
        <v>0</v>
      </c>
      <c r="K214" s="264"/>
      <c r="L214" s="265"/>
      <c r="M214" s="266" t="s">
        <v>1</v>
      </c>
      <c r="N214" s="267" t="s">
        <v>44</v>
      </c>
      <c r="O214" s="91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9" t="s">
        <v>334</v>
      </c>
      <c r="AT214" s="239" t="s">
        <v>211</v>
      </c>
      <c r="AU214" s="239" t="s">
        <v>86</v>
      </c>
      <c r="AY214" s="17" t="s">
        <v>185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7" t="s">
        <v>86</v>
      </c>
      <c r="BK214" s="240">
        <f>ROUND(I214*H214,2)</f>
        <v>0</v>
      </c>
      <c r="BL214" s="17" t="s">
        <v>335</v>
      </c>
      <c r="BM214" s="239" t="s">
        <v>344</v>
      </c>
    </row>
    <row r="215" s="2" customFormat="1">
      <c r="A215" s="38"/>
      <c r="B215" s="39"/>
      <c r="C215" s="40"/>
      <c r="D215" s="241" t="s">
        <v>193</v>
      </c>
      <c r="E215" s="40"/>
      <c r="F215" s="242" t="s">
        <v>343</v>
      </c>
      <c r="G215" s="40"/>
      <c r="H215" s="40"/>
      <c r="I215" s="243"/>
      <c r="J215" s="40"/>
      <c r="K215" s="40"/>
      <c r="L215" s="44"/>
      <c r="M215" s="244"/>
      <c r="N215" s="24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193</v>
      </c>
      <c r="AU215" s="17" t="s">
        <v>86</v>
      </c>
    </row>
    <row r="216" s="2" customFormat="1" ht="16.5" customHeight="1">
      <c r="A216" s="38"/>
      <c r="B216" s="39"/>
      <c r="C216" s="257" t="s">
        <v>345</v>
      </c>
      <c r="D216" s="257" t="s">
        <v>211</v>
      </c>
      <c r="E216" s="258" t="s">
        <v>346</v>
      </c>
      <c r="F216" s="259" t="s">
        <v>347</v>
      </c>
      <c r="G216" s="260" t="s">
        <v>207</v>
      </c>
      <c r="H216" s="261">
        <v>1</v>
      </c>
      <c r="I216" s="262"/>
      <c r="J216" s="263">
        <f>ROUND(I216*H216,2)</f>
        <v>0</v>
      </c>
      <c r="K216" s="264"/>
      <c r="L216" s="265"/>
      <c r="M216" s="266" t="s">
        <v>1</v>
      </c>
      <c r="N216" s="267" t="s">
        <v>44</v>
      </c>
      <c r="O216" s="91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9" t="s">
        <v>334</v>
      </c>
      <c r="AT216" s="239" t="s">
        <v>211</v>
      </c>
      <c r="AU216" s="239" t="s">
        <v>86</v>
      </c>
      <c r="AY216" s="17" t="s">
        <v>185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7" t="s">
        <v>86</v>
      </c>
      <c r="BK216" s="240">
        <f>ROUND(I216*H216,2)</f>
        <v>0</v>
      </c>
      <c r="BL216" s="17" t="s">
        <v>335</v>
      </c>
      <c r="BM216" s="239" t="s">
        <v>348</v>
      </c>
    </row>
    <row r="217" s="2" customFormat="1">
      <c r="A217" s="38"/>
      <c r="B217" s="39"/>
      <c r="C217" s="40"/>
      <c r="D217" s="241" t="s">
        <v>193</v>
      </c>
      <c r="E217" s="40"/>
      <c r="F217" s="242" t="s">
        <v>347</v>
      </c>
      <c r="G217" s="40"/>
      <c r="H217" s="40"/>
      <c r="I217" s="243"/>
      <c r="J217" s="40"/>
      <c r="K217" s="40"/>
      <c r="L217" s="44"/>
      <c r="M217" s="244"/>
      <c r="N217" s="24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193</v>
      </c>
      <c r="AU217" s="17" t="s">
        <v>86</v>
      </c>
    </row>
    <row r="218" s="2" customFormat="1" ht="16.5" customHeight="1">
      <c r="A218" s="38"/>
      <c r="B218" s="39"/>
      <c r="C218" s="257" t="s">
        <v>349</v>
      </c>
      <c r="D218" s="257" t="s">
        <v>211</v>
      </c>
      <c r="E218" s="258" t="s">
        <v>350</v>
      </c>
      <c r="F218" s="259" t="s">
        <v>351</v>
      </c>
      <c r="G218" s="260" t="s">
        <v>207</v>
      </c>
      <c r="H218" s="261">
        <v>2</v>
      </c>
      <c r="I218" s="262"/>
      <c r="J218" s="263">
        <f>ROUND(I218*H218,2)</f>
        <v>0</v>
      </c>
      <c r="K218" s="264"/>
      <c r="L218" s="265"/>
      <c r="M218" s="266" t="s">
        <v>1</v>
      </c>
      <c r="N218" s="267" t="s">
        <v>44</v>
      </c>
      <c r="O218" s="91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9" t="s">
        <v>334</v>
      </c>
      <c r="AT218" s="239" t="s">
        <v>211</v>
      </c>
      <c r="AU218" s="239" t="s">
        <v>86</v>
      </c>
      <c r="AY218" s="17" t="s">
        <v>185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7" t="s">
        <v>86</v>
      </c>
      <c r="BK218" s="240">
        <f>ROUND(I218*H218,2)</f>
        <v>0</v>
      </c>
      <c r="BL218" s="17" t="s">
        <v>335</v>
      </c>
      <c r="BM218" s="239" t="s">
        <v>352</v>
      </c>
    </row>
    <row r="219" s="2" customFormat="1">
      <c r="A219" s="38"/>
      <c r="B219" s="39"/>
      <c r="C219" s="40"/>
      <c r="D219" s="241" t="s">
        <v>193</v>
      </c>
      <c r="E219" s="40"/>
      <c r="F219" s="242" t="s">
        <v>351</v>
      </c>
      <c r="G219" s="40"/>
      <c r="H219" s="40"/>
      <c r="I219" s="243"/>
      <c r="J219" s="40"/>
      <c r="K219" s="40"/>
      <c r="L219" s="44"/>
      <c r="M219" s="244"/>
      <c r="N219" s="24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193</v>
      </c>
      <c r="AU219" s="17" t="s">
        <v>86</v>
      </c>
    </row>
    <row r="220" s="2" customFormat="1" ht="16.5" customHeight="1">
      <c r="A220" s="38"/>
      <c r="B220" s="39"/>
      <c r="C220" s="257" t="s">
        <v>353</v>
      </c>
      <c r="D220" s="257" t="s">
        <v>211</v>
      </c>
      <c r="E220" s="258" t="s">
        <v>354</v>
      </c>
      <c r="F220" s="259" t="s">
        <v>355</v>
      </c>
      <c r="G220" s="260" t="s">
        <v>207</v>
      </c>
      <c r="H220" s="261">
        <v>1</v>
      </c>
      <c r="I220" s="262"/>
      <c r="J220" s="263">
        <f>ROUND(I220*H220,2)</f>
        <v>0</v>
      </c>
      <c r="K220" s="264"/>
      <c r="L220" s="265"/>
      <c r="M220" s="266" t="s">
        <v>1</v>
      </c>
      <c r="N220" s="267" t="s">
        <v>44</v>
      </c>
      <c r="O220" s="91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9" t="s">
        <v>334</v>
      </c>
      <c r="AT220" s="239" t="s">
        <v>211</v>
      </c>
      <c r="AU220" s="239" t="s">
        <v>86</v>
      </c>
      <c r="AY220" s="17" t="s">
        <v>185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7" t="s">
        <v>86</v>
      </c>
      <c r="BK220" s="240">
        <f>ROUND(I220*H220,2)</f>
        <v>0</v>
      </c>
      <c r="BL220" s="17" t="s">
        <v>335</v>
      </c>
      <c r="BM220" s="239" t="s">
        <v>356</v>
      </c>
    </row>
    <row r="221" s="2" customFormat="1">
      <c r="A221" s="38"/>
      <c r="B221" s="39"/>
      <c r="C221" s="40"/>
      <c r="D221" s="241" t="s">
        <v>193</v>
      </c>
      <c r="E221" s="40"/>
      <c r="F221" s="242" t="s">
        <v>355</v>
      </c>
      <c r="G221" s="40"/>
      <c r="H221" s="40"/>
      <c r="I221" s="243"/>
      <c r="J221" s="40"/>
      <c r="K221" s="40"/>
      <c r="L221" s="44"/>
      <c r="M221" s="244"/>
      <c r="N221" s="24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193</v>
      </c>
      <c r="AU221" s="17" t="s">
        <v>86</v>
      </c>
    </row>
    <row r="222" s="2" customFormat="1" ht="16.5" customHeight="1">
      <c r="A222" s="38"/>
      <c r="B222" s="39"/>
      <c r="C222" s="257" t="s">
        <v>357</v>
      </c>
      <c r="D222" s="257" t="s">
        <v>211</v>
      </c>
      <c r="E222" s="258" t="s">
        <v>358</v>
      </c>
      <c r="F222" s="259" t="s">
        <v>359</v>
      </c>
      <c r="G222" s="260" t="s">
        <v>207</v>
      </c>
      <c r="H222" s="261">
        <v>1</v>
      </c>
      <c r="I222" s="262"/>
      <c r="J222" s="263">
        <f>ROUND(I222*H222,2)</f>
        <v>0</v>
      </c>
      <c r="K222" s="264"/>
      <c r="L222" s="265"/>
      <c r="M222" s="266" t="s">
        <v>1</v>
      </c>
      <c r="N222" s="267" t="s">
        <v>44</v>
      </c>
      <c r="O222" s="91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9" t="s">
        <v>334</v>
      </c>
      <c r="AT222" s="239" t="s">
        <v>211</v>
      </c>
      <c r="AU222" s="239" t="s">
        <v>86</v>
      </c>
      <c r="AY222" s="17" t="s">
        <v>185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7" t="s">
        <v>86</v>
      </c>
      <c r="BK222" s="240">
        <f>ROUND(I222*H222,2)</f>
        <v>0</v>
      </c>
      <c r="BL222" s="17" t="s">
        <v>335</v>
      </c>
      <c r="BM222" s="239" t="s">
        <v>360</v>
      </c>
    </row>
    <row r="223" s="2" customFormat="1">
      <c r="A223" s="38"/>
      <c r="B223" s="39"/>
      <c r="C223" s="40"/>
      <c r="D223" s="241" t="s">
        <v>193</v>
      </c>
      <c r="E223" s="40"/>
      <c r="F223" s="242" t="s">
        <v>359</v>
      </c>
      <c r="G223" s="40"/>
      <c r="H223" s="40"/>
      <c r="I223" s="243"/>
      <c r="J223" s="40"/>
      <c r="K223" s="40"/>
      <c r="L223" s="44"/>
      <c r="M223" s="244"/>
      <c r="N223" s="24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193</v>
      </c>
      <c r="AU223" s="17" t="s">
        <v>86</v>
      </c>
    </row>
    <row r="224" s="2" customFormat="1" ht="16.5" customHeight="1">
      <c r="A224" s="38"/>
      <c r="B224" s="39"/>
      <c r="C224" s="257" t="s">
        <v>361</v>
      </c>
      <c r="D224" s="257" t="s">
        <v>211</v>
      </c>
      <c r="E224" s="258" t="s">
        <v>362</v>
      </c>
      <c r="F224" s="259" t="s">
        <v>363</v>
      </c>
      <c r="G224" s="260" t="s">
        <v>207</v>
      </c>
      <c r="H224" s="261">
        <v>1</v>
      </c>
      <c r="I224" s="262"/>
      <c r="J224" s="263">
        <f>ROUND(I224*H224,2)</f>
        <v>0</v>
      </c>
      <c r="K224" s="264"/>
      <c r="L224" s="265"/>
      <c r="M224" s="266" t="s">
        <v>1</v>
      </c>
      <c r="N224" s="267" t="s">
        <v>44</v>
      </c>
      <c r="O224" s="91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9" t="s">
        <v>334</v>
      </c>
      <c r="AT224" s="239" t="s">
        <v>211</v>
      </c>
      <c r="AU224" s="239" t="s">
        <v>86</v>
      </c>
      <c r="AY224" s="17" t="s">
        <v>185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7" t="s">
        <v>86</v>
      </c>
      <c r="BK224" s="240">
        <f>ROUND(I224*H224,2)</f>
        <v>0</v>
      </c>
      <c r="BL224" s="17" t="s">
        <v>335</v>
      </c>
      <c r="BM224" s="239" t="s">
        <v>364</v>
      </c>
    </row>
    <row r="225" s="2" customFormat="1">
      <c r="A225" s="38"/>
      <c r="B225" s="39"/>
      <c r="C225" s="40"/>
      <c r="D225" s="241" t="s">
        <v>193</v>
      </c>
      <c r="E225" s="40"/>
      <c r="F225" s="242" t="s">
        <v>363</v>
      </c>
      <c r="G225" s="40"/>
      <c r="H225" s="40"/>
      <c r="I225" s="243"/>
      <c r="J225" s="40"/>
      <c r="K225" s="40"/>
      <c r="L225" s="44"/>
      <c r="M225" s="244"/>
      <c r="N225" s="24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193</v>
      </c>
      <c r="AU225" s="17" t="s">
        <v>86</v>
      </c>
    </row>
    <row r="226" s="2" customFormat="1" ht="16.5" customHeight="1">
      <c r="A226" s="38"/>
      <c r="B226" s="39"/>
      <c r="C226" s="257" t="s">
        <v>365</v>
      </c>
      <c r="D226" s="257" t="s">
        <v>211</v>
      </c>
      <c r="E226" s="258" t="s">
        <v>366</v>
      </c>
      <c r="F226" s="259" t="s">
        <v>367</v>
      </c>
      <c r="G226" s="260" t="s">
        <v>207</v>
      </c>
      <c r="H226" s="261">
        <v>1</v>
      </c>
      <c r="I226" s="262"/>
      <c r="J226" s="263">
        <f>ROUND(I226*H226,2)</f>
        <v>0</v>
      </c>
      <c r="K226" s="264"/>
      <c r="L226" s="265"/>
      <c r="M226" s="266" t="s">
        <v>1</v>
      </c>
      <c r="N226" s="267" t="s">
        <v>44</v>
      </c>
      <c r="O226" s="91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9" t="s">
        <v>334</v>
      </c>
      <c r="AT226" s="239" t="s">
        <v>211</v>
      </c>
      <c r="AU226" s="239" t="s">
        <v>86</v>
      </c>
      <c r="AY226" s="17" t="s">
        <v>185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7" t="s">
        <v>86</v>
      </c>
      <c r="BK226" s="240">
        <f>ROUND(I226*H226,2)</f>
        <v>0</v>
      </c>
      <c r="BL226" s="17" t="s">
        <v>335</v>
      </c>
      <c r="BM226" s="239" t="s">
        <v>368</v>
      </c>
    </row>
    <row r="227" s="2" customFormat="1">
      <c r="A227" s="38"/>
      <c r="B227" s="39"/>
      <c r="C227" s="40"/>
      <c r="D227" s="241" t="s">
        <v>193</v>
      </c>
      <c r="E227" s="40"/>
      <c r="F227" s="242" t="s">
        <v>367</v>
      </c>
      <c r="G227" s="40"/>
      <c r="H227" s="40"/>
      <c r="I227" s="243"/>
      <c r="J227" s="40"/>
      <c r="K227" s="40"/>
      <c r="L227" s="44"/>
      <c r="M227" s="244"/>
      <c r="N227" s="24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193</v>
      </c>
      <c r="AU227" s="17" t="s">
        <v>86</v>
      </c>
    </row>
    <row r="228" s="2" customFormat="1" ht="16.5" customHeight="1">
      <c r="A228" s="38"/>
      <c r="B228" s="39"/>
      <c r="C228" s="257" t="s">
        <v>369</v>
      </c>
      <c r="D228" s="257" t="s">
        <v>211</v>
      </c>
      <c r="E228" s="258" t="s">
        <v>370</v>
      </c>
      <c r="F228" s="259" t="s">
        <v>371</v>
      </c>
      <c r="G228" s="260" t="s">
        <v>207</v>
      </c>
      <c r="H228" s="261">
        <v>1</v>
      </c>
      <c r="I228" s="262"/>
      <c r="J228" s="263">
        <f>ROUND(I228*H228,2)</f>
        <v>0</v>
      </c>
      <c r="K228" s="264"/>
      <c r="L228" s="265"/>
      <c r="M228" s="266" t="s">
        <v>1</v>
      </c>
      <c r="N228" s="267" t="s">
        <v>44</v>
      </c>
      <c r="O228" s="91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9" t="s">
        <v>334</v>
      </c>
      <c r="AT228" s="239" t="s">
        <v>211</v>
      </c>
      <c r="AU228" s="239" t="s">
        <v>86</v>
      </c>
      <c r="AY228" s="17" t="s">
        <v>185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7" t="s">
        <v>86</v>
      </c>
      <c r="BK228" s="240">
        <f>ROUND(I228*H228,2)</f>
        <v>0</v>
      </c>
      <c r="BL228" s="17" t="s">
        <v>335</v>
      </c>
      <c r="BM228" s="239" t="s">
        <v>372</v>
      </c>
    </row>
    <row r="229" s="2" customFormat="1">
      <c r="A229" s="38"/>
      <c r="B229" s="39"/>
      <c r="C229" s="40"/>
      <c r="D229" s="241" t="s">
        <v>193</v>
      </c>
      <c r="E229" s="40"/>
      <c r="F229" s="242" t="s">
        <v>371</v>
      </c>
      <c r="G229" s="40"/>
      <c r="H229" s="40"/>
      <c r="I229" s="243"/>
      <c r="J229" s="40"/>
      <c r="K229" s="40"/>
      <c r="L229" s="44"/>
      <c r="M229" s="244"/>
      <c r="N229" s="24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193</v>
      </c>
      <c r="AU229" s="17" t="s">
        <v>86</v>
      </c>
    </row>
    <row r="230" s="2" customFormat="1" ht="16.5" customHeight="1">
      <c r="A230" s="38"/>
      <c r="B230" s="39"/>
      <c r="C230" s="257" t="s">
        <v>373</v>
      </c>
      <c r="D230" s="257" t="s">
        <v>211</v>
      </c>
      <c r="E230" s="258" t="s">
        <v>374</v>
      </c>
      <c r="F230" s="259" t="s">
        <v>375</v>
      </c>
      <c r="G230" s="260" t="s">
        <v>207</v>
      </c>
      <c r="H230" s="261">
        <v>1</v>
      </c>
      <c r="I230" s="262"/>
      <c r="J230" s="263">
        <f>ROUND(I230*H230,2)</f>
        <v>0</v>
      </c>
      <c r="K230" s="264"/>
      <c r="L230" s="265"/>
      <c r="M230" s="266" t="s">
        <v>1</v>
      </c>
      <c r="N230" s="267" t="s">
        <v>44</v>
      </c>
      <c r="O230" s="91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9" t="s">
        <v>334</v>
      </c>
      <c r="AT230" s="239" t="s">
        <v>211</v>
      </c>
      <c r="AU230" s="239" t="s">
        <v>86</v>
      </c>
      <c r="AY230" s="17" t="s">
        <v>185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7" t="s">
        <v>86</v>
      </c>
      <c r="BK230" s="240">
        <f>ROUND(I230*H230,2)</f>
        <v>0</v>
      </c>
      <c r="BL230" s="17" t="s">
        <v>335</v>
      </c>
      <c r="BM230" s="239" t="s">
        <v>376</v>
      </c>
    </row>
    <row r="231" s="2" customFormat="1">
      <c r="A231" s="38"/>
      <c r="B231" s="39"/>
      <c r="C231" s="40"/>
      <c r="D231" s="241" t="s">
        <v>193</v>
      </c>
      <c r="E231" s="40"/>
      <c r="F231" s="242" t="s">
        <v>375</v>
      </c>
      <c r="G231" s="40"/>
      <c r="H231" s="40"/>
      <c r="I231" s="243"/>
      <c r="J231" s="40"/>
      <c r="K231" s="40"/>
      <c r="L231" s="44"/>
      <c r="M231" s="244"/>
      <c r="N231" s="24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193</v>
      </c>
      <c r="AU231" s="17" t="s">
        <v>86</v>
      </c>
    </row>
    <row r="232" s="2" customFormat="1" ht="16.5" customHeight="1">
      <c r="A232" s="38"/>
      <c r="B232" s="39"/>
      <c r="C232" s="257" t="s">
        <v>377</v>
      </c>
      <c r="D232" s="257" t="s">
        <v>211</v>
      </c>
      <c r="E232" s="258" t="s">
        <v>378</v>
      </c>
      <c r="F232" s="259" t="s">
        <v>379</v>
      </c>
      <c r="G232" s="260" t="s">
        <v>207</v>
      </c>
      <c r="H232" s="261">
        <v>1</v>
      </c>
      <c r="I232" s="262"/>
      <c r="J232" s="263">
        <f>ROUND(I232*H232,2)</f>
        <v>0</v>
      </c>
      <c r="K232" s="264"/>
      <c r="L232" s="265"/>
      <c r="M232" s="266" t="s">
        <v>1</v>
      </c>
      <c r="N232" s="267" t="s">
        <v>44</v>
      </c>
      <c r="O232" s="91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9" t="s">
        <v>334</v>
      </c>
      <c r="AT232" s="239" t="s">
        <v>211</v>
      </c>
      <c r="AU232" s="239" t="s">
        <v>86</v>
      </c>
      <c r="AY232" s="17" t="s">
        <v>185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7" t="s">
        <v>86</v>
      </c>
      <c r="BK232" s="240">
        <f>ROUND(I232*H232,2)</f>
        <v>0</v>
      </c>
      <c r="BL232" s="17" t="s">
        <v>335</v>
      </c>
      <c r="BM232" s="239" t="s">
        <v>380</v>
      </c>
    </row>
    <row r="233" s="2" customFormat="1">
      <c r="A233" s="38"/>
      <c r="B233" s="39"/>
      <c r="C233" s="40"/>
      <c r="D233" s="241" t="s">
        <v>193</v>
      </c>
      <c r="E233" s="40"/>
      <c r="F233" s="242" t="s">
        <v>379</v>
      </c>
      <c r="G233" s="40"/>
      <c r="H233" s="40"/>
      <c r="I233" s="243"/>
      <c r="J233" s="40"/>
      <c r="K233" s="40"/>
      <c r="L233" s="44"/>
      <c r="M233" s="244"/>
      <c r="N233" s="24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193</v>
      </c>
      <c r="AU233" s="17" t="s">
        <v>86</v>
      </c>
    </row>
    <row r="234" s="2" customFormat="1" ht="16.5" customHeight="1">
      <c r="A234" s="38"/>
      <c r="B234" s="39"/>
      <c r="C234" s="257" t="s">
        <v>381</v>
      </c>
      <c r="D234" s="257" t="s">
        <v>211</v>
      </c>
      <c r="E234" s="258" t="s">
        <v>382</v>
      </c>
      <c r="F234" s="259" t="s">
        <v>383</v>
      </c>
      <c r="G234" s="260" t="s">
        <v>207</v>
      </c>
      <c r="H234" s="261">
        <v>4</v>
      </c>
      <c r="I234" s="262"/>
      <c r="J234" s="263">
        <f>ROUND(I234*H234,2)</f>
        <v>0</v>
      </c>
      <c r="K234" s="264"/>
      <c r="L234" s="265"/>
      <c r="M234" s="266" t="s">
        <v>1</v>
      </c>
      <c r="N234" s="267" t="s">
        <v>44</v>
      </c>
      <c r="O234" s="91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9" t="s">
        <v>334</v>
      </c>
      <c r="AT234" s="239" t="s">
        <v>211</v>
      </c>
      <c r="AU234" s="239" t="s">
        <v>86</v>
      </c>
      <c r="AY234" s="17" t="s">
        <v>185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7" t="s">
        <v>86</v>
      </c>
      <c r="BK234" s="240">
        <f>ROUND(I234*H234,2)</f>
        <v>0</v>
      </c>
      <c r="BL234" s="17" t="s">
        <v>335</v>
      </c>
      <c r="BM234" s="239" t="s">
        <v>384</v>
      </c>
    </row>
    <row r="235" s="2" customFormat="1">
      <c r="A235" s="38"/>
      <c r="B235" s="39"/>
      <c r="C235" s="40"/>
      <c r="D235" s="241" t="s">
        <v>193</v>
      </c>
      <c r="E235" s="40"/>
      <c r="F235" s="242" t="s">
        <v>383</v>
      </c>
      <c r="G235" s="40"/>
      <c r="H235" s="40"/>
      <c r="I235" s="243"/>
      <c r="J235" s="40"/>
      <c r="K235" s="40"/>
      <c r="L235" s="44"/>
      <c r="M235" s="244"/>
      <c r="N235" s="24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193</v>
      </c>
      <c r="AU235" s="17" t="s">
        <v>86</v>
      </c>
    </row>
    <row r="236" s="2" customFormat="1" ht="16.5" customHeight="1">
      <c r="A236" s="38"/>
      <c r="B236" s="39"/>
      <c r="C236" s="257" t="s">
        <v>385</v>
      </c>
      <c r="D236" s="257" t="s">
        <v>211</v>
      </c>
      <c r="E236" s="258" t="s">
        <v>386</v>
      </c>
      <c r="F236" s="259" t="s">
        <v>387</v>
      </c>
      <c r="G236" s="260" t="s">
        <v>207</v>
      </c>
      <c r="H236" s="261">
        <v>1</v>
      </c>
      <c r="I236" s="262"/>
      <c r="J236" s="263">
        <f>ROUND(I236*H236,2)</f>
        <v>0</v>
      </c>
      <c r="K236" s="264"/>
      <c r="L236" s="265"/>
      <c r="M236" s="266" t="s">
        <v>1</v>
      </c>
      <c r="N236" s="267" t="s">
        <v>44</v>
      </c>
      <c r="O236" s="91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9" t="s">
        <v>334</v>
      </c>
      <c r="AT236" s="239" t="s">
        <v>211</v>
      </c>
      <c r="AU236" s="239" t="s">
        <v>86</v>
      </c>
      <c r="AY236" s="17" t="s">
        <v>185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7" t="s">
        <v>86</v>
      </c>
      <c r="BK236" s="240">
        <f>ROUND(I236*H236,2)</f>
        <v>0</v>
      </c>
      <c r="BL236" s="17" t="s">
        <v>335</v>
      </c>
      <c r="BM236" s="239" t="s">
        <v>388</v>
      </c>
    </row>
    <row r="237" s="2" customFormat="1">
      <c r="A237" s="38"/>
      <c r="B237" s="39"/>
      <c r="C237" s="40"/>
      <c r="D237" s="241" t="s">
        <v>193</v>
      </c>
      <c r="E237" s="40"/>
      <c r="F237" s="242" t="s">
        <v>387</v>
      </c>
      <c r="G237" s="40"/>
      <c r="H237" s="40"/>
      <c r="I237" s="243"/>
      <c r="J237" s="40"/>
      <c r="K237" s="40"/>
      <c r="L237" s="44"/>
      <c r="M237" s="244"/>
      <c r="N237" s="24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193</v>
      </c>
      <c r="AU237" s="17" t="s">
        <v>86</v>
      </c>
    </row>
    <row r="238" s="2" customFormat="1" ht="16.5" customHeight="1">
      <c r="A238" s="38"/>
      <c r="B238" s="39"/>
      <c r="C238" s="257" t="s">
        <v>389</v>
      </c>
      <c r="D238" s="257" t="s">
        <v>211</v>
      </c>
      <c r="E238" s="258" t="s">
        <v>390</v>
      </c>
      <c r="F238" s="259" t="s">
        <v>391</v>
      </c>
      <c r="G238" s="260" t="s">
        <v>207</v>
      </c>
      <c r="H238" s="261">
        <v>1</v>
      </c>
      <c r="I238" s="262"/>
      <c r="J238" s="263">
        <f>ROUND(I238*H238,2)</f>
        <v>0</v>
      </c>
      <c r="K238" s="264"/>
      <c r="L238" s="265"/>
      <c r="M238" s="266" t="s">
        <v>1</v>
      </c>
      <c r="N238" s="267" t="s">
        <v>44</v>
      </c>
      <c r="O238" s="91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9" t="s">
        <v>334</v>
      </c>
      <c r="AT238" s="239" t="s">
        <v>211</v>
      </c>
      <c r="AU238" s="239" t="s">
        <v>86</v>
      </c>
      <c r="AY238" s="17" t="s">
        <v>185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7" t="s">
        <v>86</v>
      </c>
      <c r="BK238" s="240">
        <f>ROUND(I238*H238,2)</f>
        <v>0</v>
      </c>
      <c r="BL238" s="17" t="s">
        <v>335</v>
      </c>
      <c r="BM238" s="239" t="s">
        <v>392</v>
      </c>
    </row>
    <row r="239" s="2" customFormat="1">
      <c r="A239" s="38"/>
      <c r="B239" s="39"/>
      <c r="C239" s="40"/>
      <c r="D239" s="241" t="s">
        <v>193</v>
      </c>
      <c r="E239" s="40"/>
      <c r="F239" s="242" t="s">
        <v>391</v>
      </c>
      <c r="G239" s="40"/>
      <c r="H239" s="40"/>
      <c r="I239" s="243"/>
      <c r="J239" s="40"/>
      <c r="K239" s="40"/>
      <c r="L239" s="44"/>
      <c r="M239" s="244"/>
      <c r="N239" s="24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193</v>
      </c>
      <c r="AU239" s="17" t="s">
        <v>86</v>
      </c>
    </row>
    <row r="240" s="2" customFormat="1" ht="16.5" customHeight="1">
      <c r="A240" s="38"/>
      <c r="B240" s="39"/>
      <c r="C240" s="257" t="s">
        <v>393</v>
      </c>
      <c r="D240" s="257" t="s">
        <v>211</v>
      </c>
      <c r="E240" s="258" t="s">
        <v>394</v>
      </c>
      <c r="F240" s="259" t="s">
        <v>395</v>
      </c>
      <c r="G240" s="260" t="s">
        <v>207</v>
      </c>
      <c r="H240" s="261">
        <v>4</v>
      </c>
      <c r="I240" s="262"/>
      <c r="J240" s="263">
        <f>ROUND(I240*H240,2)</f>
        <v>0</v>
      </c>
      <c r="K240" s="264"/>
      <c r="L240" s="265"/>
      <c r="M240" s="266" t="s">
        <v>1</v>
      </c>
      <c r="N240" s="267" t="s">
        <v>44</v>
      </c>
      <c r="O240" s="91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9" t="s">
        <v>334</v>
      </c>
      <c r="AT240" s="239" t="s">
        <v>211</v>
      </c>
      <c r="AU240" s="239" t="s">
        <v>86</v>
      </c>
      <c r="AY240" s="17" t="s">
        <v>185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7" t="s">
        <v>86</v>
      </c>
      <c r="BK240" s="240">
        <f>ROUND(I240*H240,2)</f>
        <v>0</v>
      </c>
      <c r="BL240" s="17" t="s">
        <v>335</v>
      </c>
      <c r="BM240" s="239" t="s">
        <v>396</v>
      </c>
    </row>
    <row r="241" s="2" customFormat="1">
      <c r="A241" s="38"/>
      <c r="B241" s="39"/>
      <c r="C241" s="40"/>
      <c r="D241" s="241" t="s">
        <v>193</v>
      </c>
      <c r="E241" s="40"/>
      <c r="F241" s="242" t="s">
        <v>395</v>
      </c>
      <c r="G241" s="40"/>
      <c r="H241" s="40"/>
      <c r="I241" s="243"/>
      <c r="J241" s="40"/>
      <c r="K241" s="40"/>
      <c r="L241" s="44"/>
      <c r="M241" s="244"/>
      <c r="N241" s="245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193</v>
      </c>
      <c r="AU241" s="17" t="s">
        <v>86</v>
      </c>
    </row>
    <row r="242" s="2" customFormat="1" ht="16.5" customHeight="1">
      <c r="A242" s="38"/>
      <c r="B242" s="39"/>
      <c r="C242" s="257" t="s">
        <v>397</v>
      </c>
      <c r="D242" s="257" t="s">
        <v>211</v>
      </c>
      <c r="E242" s="258" t="s">
        <v>398</v>
      </c>
      <c r="F242" s="259" t="s">
        <v>399</v>
      </c>
      <c r="G242" s="260" t="s">
        <v>207</v>
      </c>
      <c r="H242" s="261">
        <v>1</v>
      </c>
      <c r="I242" s="262"/>
      <c r="J242" s="263">
        <f>ROUND(I242*H242,2)</f>
        <v>0</v>
      </c>
      <c r="K242" s="264"/>
      <c r="L242" s="265"/>
      <c r="M242" s="266" t="s">
        <v>1</v>
      </c>
      <c r="N242" s="267" t="s">
        <v>44</v>
      </c>
      <c r="O242" s="91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9" t="s">
        <v>334</v>
      </c>
      <c r="AT242" s="239" t="s">
        <v>211</v>
      </c>
      <c r="AU242" s="239" t="s">
        <v>86</v>
      </c>
      <c r="AY242" s="17" t="s">
        <v>185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7" t="s">
        <v>86</v>
      </c>
      <c r="BK242" s="240">
        <f>ROUND(I242*H242,2)</f>
        <v>0</v>
      </c>
      <c r="BL242" s="17" t="s">
        <v>335</v>
      </c>
      <c r="BM242" s="239" t="s">
        <v>400</v>
      </c>
    </row>
    <row r="243" s="2" customFormat="1">
      <c r="A243" s="38"/>
      <c r="B243" s="39"/>
      <c r="C243" s="40"/>
      <c r="D243" s="241" t="s">
        <v>193</v>
      </c>
      <c r="E243" s="40"/>
      <c r="F243" s="242" t="s">
        <v>399</v>
      </c>
      <c r="G243" s="40"/>
      <c r="H243" s="40"/>
      <c r="I243" s="243"/>
      <c r="J243" s="40"/>
      <c r="K243" s="40"/>
      <c r="L243" s="44"/>
      <c r="M243" s="244"/>
      <c r="N243" s="24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193</v>
      </c>
      <c r="AU243" s="17" t="s">
        <v>86</v>
      </c>
    </row>
    <row r="244" s="2" customFormat="1" ht="21.75" customHeight="1">
      <c r="A244" s="38"/>
      <c r="B244" s="39"/>
      <c r="C244" s="257" t="s">
        <v>401</v>
      </c>
      <c r="D244" s="257" t="s">
        <v>211</v>
      </c>
      <c r="E244" s="258" t="s">
        <v>402</v>
      </c>
      <c r="F244" s="259" t="s">
        <v>403</v>
      </c>
      <c r="G244" s="260" t="s">
        <v>207</v>
      </c>
      <c r="H244" s="261">
        <v>4</v>
      </c>
      <c r="I244" s="262"/>
      <c r="J244" s="263">
        <f>ROUND(I244*H244,2)</f>
        <v>0</v>
      </c>
      <c r="K244" s="264"/>
      <c r="L244" s="265"/>
      <c r="M244" s="266" t="s">
        <v>1</v>
      </c>
      <c r="N244" s="267" t="s">
        <v>44</v>
      </c>
      <c r="O244" s="91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9" t="s">
        <v>334</v>
      </c>
      <c r="AT244" s="239" t="s">
        <v>211</v>
      </c>
      <c r="AU244" s="239" t="s">
        <v>86</v>
      </c>
      <c r="AY244" s="17" t="s">
        <v>185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7" t="s">
        <v>86</v>
      </c>
      <c r="BK244" s="240">
        <f>ROUND(I244*H244,2)</f>
        <v>0</v>
      </c>
      <c r="BL244" s="17" t="s">
        <v>335</v>
      </c>
      <c r="BM244" s="239" t="s">
        <v>404</v>
      </c>
    </row>
    <row r="245" s="2" customFormat="1">
      <c r="A245" s="38"/>
      <c r="B245" s="39"/>
      <c r="C245" s="40"/>
      <c r="D245" s="241" t="s">
        <v>193</v>
      </c>
      <c r="E245" s="40"/>
      <c r="F245" s="242" t="s">
        <v>403</v>
      </c>
      <c r="G245" s="40"/>
      <c r="H245" s="40"/>
      <c r="I245" s="243"/>
      <c r="J245" s="40"/>
      <c r="K245" s="40"/>
      <c r="L245" s="44"/>
      <c r="M245" s="279"/>
      <c r="N245" s="280"/>
      <c r="O245" s="281"/>
      <c r="P245" s="281"/>
      <c r="Q245" s="281"/>
      <c r="R245" s="281"/>
      <c r="S245" s="281"/>
      <c r="T245" s="28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193</v>
      </c>
      <c r="AU245" s="17" t="s">
        <v>86</v>
      </c>
    </row>
    <row r="246" s="2" customFormat="1" ht="6.96" customHeight="1">
      <c r="A246" s="38"/>
      <c r="B246" s="66"/>
      <c r="C246" s="67"/>
      <c r="D246" s="67"/>
      <c r="E246" s="67"/>
      <c r="F246" s="67"/>
      <c r="G246" s="67"/>
      <c r="H246" s="67"/>
      <c r="I246" s="67"/>
      <c r="J246" s="67"/>
      <c r="K246" s="67"/>
      <c r="L246" s="44"/>
      <c r="M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</row>
  </sheetData>
  <sheetProtection sheet="1" autoFilter="0" formatColumns="0" formatRows="0" objects="1" scenarios="1" spinCount="100000" saltValue="OOY4E3MQJHzOMDs8r1WFnT8j17cXotK7CXWFPTLF8U9GkM/6M8l7BFYTqzQ3HUAYQSAe6CBWWW6zGMK0q8ySLA==" hashValue="VW+RniKUdSE/hmXYFaEqzujSsVuFjQGFv2o3x5kHD5D08UyDLCKsYK4q788EhLVkJICbCVr66kBEivEgMz7Wlw==" algorithmName="SHA-512" password="CC35"/>
  <autoFilter ref="C123:K24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158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405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ROUND((SUM(BE124:BE267)),  2)</f>
        <v>0</v>
      </c>
      <c r="G35" s="38"/>
      <c r="H35" s="38"/>
      <c r="I35" s="164">
        <v>0.20999999999999999</v>
      </c>
      <c r="J35" s="163">
        <f>ROUND(((SUM(BE124:BE267))*I35),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ROUND((SUM(BF124:BF267)),  2)</f>
        <v>0</v>
      </c>
      <c r="G36" s="38"/>
      <c r="H36" s="38"/>
      <c r="I36" s="164">
        <v>0.12</v>
      </c>
      <c r="J36" s="163">
        <f>ROUND(((SUM(BF124:BF267))*I36),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ROUND((SUM(BG124:BG267)),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ROUND((SUM(BH124:BH267)),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ROUND((SUM(BI124:BI267)),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158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01.03 - Výsadba keřů, založení keřových záhonů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168</v>
      </c>
      <c r="E101" s="196"/>
      <c r="F101" s="196"/>
      <c r="G101" s="196"/>
      <c r="H101" s="196"/>
      <c r="I101" s="196"/>
      <c r="J101" s="197">
        <f>J222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169</v>
      </c>
      <c r="E102" s="191"/>
      <c r="F102" s="191"/>
      <c r="G102" s="191"/>
      <c r="H102" s="191"/>
      <c r="I102" s="191"/>
      <c r="J102" s="192">
        <f>J225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170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Rekonstrukce Schillerových sadů v Chebu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157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158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159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01.03 - Výsadba keřů, založení keřových záhonů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Cheb</v>
      </c>
      <c r="G118" s="40"/>
      <c r="H118" s="40"/>
      <c r="I118" s="32" t="s">
        <v>22</v>
      </c>
      <c r="J118" s="79" t="str">
        <f>IF(J14="","",J14)</f>
        <v>2. 9. 2025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>Město Cheb</v>
      </c>
      <c r="G120" s="40"/>
      <c r="H120" s="40"/>
      <c r="I120" s="32" t="s">
        <v>32</v>
      </c>
      <c r="J120" s="36" t="str">
        <f>E23</f>
        <v>Ateliér Prinz,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IF(E20="","",E20)</f>
        <v>Vyplň údaj</v>
      </c>
      <c r="G121" s="40"/>
      <c r="H121" s="40"/>
      <c r="I121" s="32" t="s">
        <v>36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171</v>
      </c>
      <c r="D123" s="202" t="s">
        <v>64</v>
      </c>
      <c r="E123" s="202" t="s">
        <v>60</v>
      </c>
      <c r="F123" s="202" t="s">
        <v>61</v>
      </c>
      <c r="G123" s="202" t="s">
        <v>172</v>
      </c>
      <c r="H123" s="202" t="s">
        <v>173</v>
      </c>
      <c r="I123" s="202" t="s">
        <v>174</v>
      </c>
      <c r="J123" s="203" t="s">
        <v>163</v>
      </c>
      <c r="K123" s="204" t="s">
        <v>175</v>
      </c>
      <c r="L123" s="205"/>
      <c r="M123" s="100" t="s">
        <v>1</v>
      </c>
      <c r="N123" s="101" t="s">
        <v>43</v>
      </c>
      <c r="O123" s="101" t="s">
        <v>176</v>
      </c>
      <c r="P123" s="101" t="s">
        <v>177</v>
      </c>
      <c r="Q123" s="101" t="s">
        <v>178</v>
      </c>
      <c r="R123" s="101" t="s">
        <v>179</v>
      </c>
      <c r="S123" s="101" t="s">
        <v>180</v>
      </c>
      <c r="T123" s="102" t="s">
        <v>181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182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P125+P225</f>
        <v>0</v>
      </c>
      <c r="Q124" s="104"/>
      <c r="R124" s="208">
        <f>R125+R225</f>
        <v>20.995930000000005</v>
      </c>
      <c r="S124" s="104"/>
      <c r="T124" s="209">
        <f>T125+T225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78</v>
      </c>
      <c r="AU124" s="17" t="s">
        <v>165</v>
      </c>
      <c r="BK124" s="210">
        <f>BK125+BK225</f>
        <v>0</v>
      </c>
    </row>
    <row r="125" s="12" customFormat="1" ht="25.92" customHeight="1">
      <c r="A125" s="12"/>
      <c r="B125" s="211"/>
      <c r="C125" s="212"/>
      <c r="D125" s="213" t="s">
        <v>78</v>
      </c>
      <c r="E125" s="214" t="s">
        <v>183</v>
      </c>
      <c r="F125" s="214" t="s">
        <v>184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P126+P222</f>
        <v>0</v>
      </c>
      <c r="Q125" s="219"/>
      <c r="R125" s="220">
        <f>R126+R222</f>
        <v>20.995930000000005</v>
      </c>
      <c r="S125" s="219"/>
      <c r="T125" s="221">
        <f>T126+T222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86</v>
      </c>
      <c r="AT125" s="223" t="s">
        <v>78</v>
      </c>
      <c r="AU125" s="223" t="s">
        <v>79</v>
      </c>
      <c r="AY125" s="222" t="s">
        <v>185</v>
      </c>
      <c r="BK125" s="224">
        <f>BK126+BK222</f>
        <v>0</v>
      </c>
    </row>
    <row r="126" s="12" customFormat="1" ht="22.8" customHeight="1">
      <c r="A126" s="12"/>
      <c r="B126" s="211"/>
      <c r="C126" s="212"/>
      <c r="D126" s="213" t="s">
        <v>78</v>
      </c>
      <c r="E126" s="225" t="s">
        <v>86</v>
      </c>
      <c r="F126" s="225" t="s">
        <v>186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SUM(P127:P221)</f>
        <v>0</v>
      </c>
      <c r="Q126" s="219"/>
      <c r="R126" s="220">
        <f>SUM(R127:R221)</f>
        <v>20.995930000000005</v>
      </c>
      <c r="S126" s="219"/>
      <c r="T126" s="221">
        <f>SUM(T127:T221)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86</v>
      </c>
      <c r="AT126" s="223" t="s">
        <v>78</v>
      </c>
      <c r="AU126" s="223" t="s">
        <v>86</v>
      </c>
      <c r="AY126" s="222" t="s">
        <v>185</v>
      </c>
      <c r="BK126" s="224">
        <f>SUM(BK127:BK221)</f>
        <v>0</v>
      </c>
    </row>
    <row r="127" s="2" customFormat="1" ht="49.05" customHeight="1">
      <c r="A127" s="38"/>
      <c r="B127" s="39"/>
      <c r="C127" s="227" t="s">
        <v>86</v>
      </c>
      <c r="D127" s="227" t="s">
        <v>187</v>
      </c>
      <c r="E127" s="228" t="s">
        <v>406</v>
      </c>
      <c r="F127" s="229" t="s">
        <v>407</v>
      </c>
      <c r="G127" s="230" t="s">
        <v>279</v>
      </c>
      <c r="H127" s="231">
        <v>46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44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191</v>
      </c>
      <c r="AT127" s="239" t="s">
        <v>187</v>
      </c>
      <c r="AU127" s="239" t="s">
        <v>88</v>
      </c>
      <c r="AY127" s="17" t="s">
        <v>185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86</v>
      </c>
      <c r="BK127" s="240">
        <f>ROUND(I127*H127,2)</f>
        <v>0</v>
      </c>
      <c r="BL127" s="17" t="s">
        <v>191</v>
      </c>
      <c r="BM127" s="239" t="s">
        <v>408</v>
      </c>
    </row>
    <row r="128" s="2" customFormat="1">
      <c r="A128" s="38"/>
      <c r="B128" s="39"/>
      <c r="C128" s="40"/>
      <c r="D128" s="241" t="s">
        <v>193</v>
      </c>
      <c r="E128" s="40"/>
      <c r="F128" s="242" t="s">
        <v>407</v>
      </c>
      <c r="G128" s="40"/>
      <c r="H128" s="40"/>
      <c r="I128" s="243"/>
      <c r="J128" s="40"/>
      <c r="K128" s="40"/>
      <c r="L128" s="44"/>
      <c r="M128" s="244"/>
      <c r="N128" s="24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193</v>
      </c>
      <c r="AU128" s="17" t="s">
        <v>88</v>
      </c>
    </row>
    <row r="129" s="13" customFormat="1">
      <c r="A129" s="13"/>
      <c r="B129" s="246"/>
      <c r="C129" s="247"/>
      <c r="D129" s="241" t="s">
        <v>194</v>
      </c>
      <c r="E129" s="248" t="s">
        <v>1</v>
      </c>
      <c r="F129" s="249" t="s">
        <v>409</v>
      </c>
      <c r="G129" s="247"/>
      <c r="H129" s="250">
        <v>46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194</v>
      </c>
      <c r="AU129" s="256" t="s">
        <v>88</v>
      </c>
      <c r="AV129" s="13" t="s">
        <v>88</v>
      </c>
      <c r="AW129" s="13" t="s">
        <v>35</v>
      </c>
      <c r="AX129" s="13" t="s">
        <v>86</v>
      </c>
      <c r="AY129" s="256" t="s">
        <v>185</v>
      </c>
    </row>
    <row r="130" s="2" customFormat="1" ht="37.8" customHeight="1">
      <c r="A130" s="38"/>
      <c r="B130" s="39"/>
      <c r="C130" s="227" t="s">
        <v>88</v>
      </c>
      <c r="D130" s="227" t="s">
        <v>187</v>
      </c>
      <c r="E130" s="228" t="s">
        <v>410</v>
      </c>
      <c r="F130" s="229" t="s">
        <v>411</v>
      </c>
      <c r="G130" s="230" t="s">
        <v>279</v>
      </c>
      <c r="H130" s="231">
        <v>11.6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44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191</v>
      </c>
      <c r="AT130" s="239" t="s">
        <v>187</v>
      </c>
      <c r="AU130" s="239" t="s">
        <v>88</v>
      </c>
      <c r="AY130" s="17" t="s">
        <v>185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86</v>
      </c>
      <c r="BK130" s="240">
        <f>ROUND(I130*H130,2)</f>
        <v>0</v>
      </c>
      <c r="BL130" s="17" t="s">
        <v>191</v>
      </c>
      <c r="BM130" s="239" t="s">
        <v>412</v>
      </c>
    </row>
    <row r="131" s="2" customFormat="1">
      <c r="A131" s="38"/>
      <c r="B131" s="39"/>
      <c r="C131" s="40"/>
      <c r="D131" s="241" t="s">
        <v>193</v>
      </c>
      <c r="E131" s="40"/>
      <c r="F131" s="242" t="s">
        <v>411</v>
      </c>
      <c r="G131" s="40"/>
      <c r="H131" s="40"/>
      <c r="I131" s="243"/>
      <c r="J131" s="40"/>
      <c r="K131" s="40"/>
      <c r="L131" s="44"/>
      <c r="M131" s="244"/>
      <c r="N131" s="24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193</v>
      </c>
      <c r="AU131" s="17" t="s">
        <v>88</v>
      </c>
    </row>
    <row r="132" s="13" customFormat="1">
      <c r="A132" s="13"/>
      <c r="B132" s="246"/>
      <c r="C132" s="247"/>
      <c r="D132" s="241" t="s">
        <v>194</v>
      </c>
      <c r="E132" s="248" t="s">
        <v>1</v>
      </c>
      <c r="F132" s="249" t="s">
        <v>413</v>
      </c>
      <c r="G132" s="247"/>
      <c r="H132" s="250">
        <v>11.6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194</v>
      </c>
      <c r="AU132" s="256" t="s">
        <v>88</v>
      </c>
      <c r="AV132" s="13" t="s">
        <v>88</v>
      </c>
      <c r="AW132" s="13" t="s">
        <v>35</v>
      </c>
      <c r="AX132" s="13" t="s">
        <v>86</v>
      </c>
      <c r="AY132" s="256" t="s">
        <v>185</v>
      </c>
    </row>
    <row r="133" s="2" customFormat="1" ht="44.25" customHeight="1">
      <c r="A133" s="38"/>
      <c r="B133" s="39"/>
      <c r="C133" s="227" t="s">
        <v>201</v>
      </c>
      <c r="D133" s="227" t="s">
        <v>187</v>
      </c>
      <c r="E133" s="228" t="s">
        <v>414</v>
      </c>
      <c r="F133" s="229" t="s">
        <v>415</v>
      </c>
      <c r="G133" s="230" t="s">
        <v>279</v>
      </c>
      <c r="H133" s="231">
        <v>72.200000000000003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44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191</v>
      </c>
      <c r="AT133" s="239" t="s">
        <v>187</v>
      </c>
      <c r="AU133" s="239" t="s">
        <v>88</v>
      </c>
      <c r="AY133" s="17" t="s">
        <v>185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191</v>
      </c>
      <c r="BM133" s="239" t="s">
        <v>416</v>
      </c>
    </row>
    <row r="134" s="2" customFormat="1">
      <c r="A134" s="38"/>
      <c r="B134" s="39"/>
      <c r="C134" s="40"/>
      <c r="D134" s="241" t="s">
        <v>193</v>
      </c>
      <c r="E134" s="40"/>
      <c r="F134" s="242" t="s">
        <v>415</v>
      </c>
      <c r="G134" s="40"/>
      <c r="H134" s="40"/>
      <c r="I134" s="243"/>
      <c r="J134" s="40"/>
      <c r="K134" s="40"/>
      <c r="L134" s="44"/>
      <c r="M134" s="244"/>
      <c r="N134" s="24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193</v>
      </c>
      <c r="AU134" s="17" t="s">
        <v>88</v>
      </c>
    </row>
    <row r="135" s="13" customFormat="1">
      <c r="A135" s="13"/>
      <c r="B135" s="246"/>
      <c r="C135" s="247"/>
      <c r="D135" s="241" t="s">
        <v>194</v>
      </c>
      <c r="E135" s="248" t="s">
        <v>1</v>
      </c>
      <c r="F135" s="249" t="s">
        <v>417</v>
      </c>
      <c r="G135" s="247"/>
      <c r="H135" s="250">
        <v>72.200000000000003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194</v>
      </c>
      <c r="AU135" s="256" t="s">
        <v>88</v>
      </c>
      <c r="AV135" s="13" t="s">
        <v>88</v>
      </c>
      <c r="AW135" s="13" t="s">
        <v>35</v>
      </c>
      <c r="AX135" s="13" t="s">
        <v>86</v>
      </c>
      <c r="AY135" s="256" t="s">
        <v>185</v>
      </c>
    </row>
    <row r="136" s="2" customFormat="1" ht="33" customHeight="1">
      <c r="A136" s="38"/>
      <c r="B136" s="39"/>
      <c r="C136" s="227" t="s">
        <v>191</v>
      </c>
      <c r="D136" s="227" t="s">
        <v>187</v>
      </c>
      <c r="E136" s="228" t="s">
        <v>418</v>
      </c>
      <c r="F136" s="229" t="s">
        <v>419</v>
      </c>
      <c r="G136" s="230" t="s">
        <v>207</v>
      </c>
      <c r="H136" s="231">
        <v>44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44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191</v>
      </c>
      <c r="AT136" s="239" t="s">
        <v>187</v>
      </c>
      <c r="AU136" s="239" t="s">
        <v>88</v>
      </c>
      <c r="AY136" s="17" t="s">
        <v>185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86</v>
      </c>
      <c r="BK136" s="240">
        <f>ROUND(I136*H136,2)</f>
        <v>0</v>
      </c>
      <c r="BL136" s="17" t="s">
        <v>191</v>
      </c>
      <c r="BM136" s="239" t="s">
        <v>420</v>
      </c>
    </row>
    <row r="137" s="2" customFormat="1">
      <c r="A137" s="38"/>
      <c r="B137" s="39"/>
      <c r="C137" s="40"/>
      <c r="D137" s="241" t="s">
        <v>193</v>
      </c>
      <c r="E137" s="40"/>
      <c r="F137" s="242" t="s">
        <v>419</v>
      </c>
      <c r="G137" s="40"/>
      <c r="H137" s="40"/>
      <c r="I137" s="243"/>
      <c r="J137" s="40"/>
      <c r="K137" s="40"/>
      <c r="L137" s="44"/>
      <c r="M137" s="244"/>
      <c r="N137" s="24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193</v>
      </c>
      <c r="AU137" s="17" t="s">
        <v>88</v>
      </c>
    </row>
    <row r="138" s="13" customFormat="1">
      <c r="A138" s="13"/>
      <c r="B138" s="246"/>
      <c r="C138" s="247"/>
      <c r="D138" s="241" t="s">
        <v>194</v>
      </c>
      <c r="E138" s="248" t="s">
        <v>1</v>
      </c>
      <c r="F138" s="249" t="s">
        <v>421</v>
      </c>
      <c r="G138" s="247"/>
      <c r="H138" s="250">
        <v>44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194</v>
      </c>
      <c r="AU138" s="256" t="s">
        <v>88</v>
      </c>
      <c r="AV138" s="13" t="s">
        <v>88</v>
      </c>
      <c r="AW138" s="13" t="s">
        <v>35</v>
      </c>
      <c r="AX138" s="13" t="s">
        <v>86</v>
      </c>
      <c r="AY138" s="256" t="s">
        <v>185</v>
      </c>
    </row>
    <row r="139" s="2" customFormat="1" ht="33" customHeight="1">
      <c r="A139" s="38"/>
      <c r="B139" s="39"/>
      <c r="C139" s="227" t="s">
        <v>210</v>
      </c>
      <c r="D139" s="227" t="s">
        <v>187</v>
      </c>
      <c r="E139" s="228" t="s">
        <v>422</v>
      </c>
      <c r="F139" s="229" t="s">
        <v>423</v>
      </c>
      <c r="G139" s="230" t="s">
        <v>279</v>
      </c>
      <c r="H139" s="231">
        <v>46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44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191</v>
      </c>
      <c r="AT139" s="239" t="s">
        <v>187</v>
      </c>
      <c r="AU139" s="239" t="s">
        <v>88</v>
      </c>
      <c r="AY139" s="17" t="s">
        <v>185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191</v>
      </c>
      <c r="BM139" s="239" t="s">
        <v>424</v>
      </c>
    </row>
    <row r="140" s="2" customFormat="1">
      <c r="A140" s="38"/>
      <c r="B140" s="39"/>
      <c r="C140" s="40"/>
      <c r="D140" s="241" t="s">
        <v>193</v>
      </c>
      <c r="E140" s="40"/>
      <c r="F140" s="242" t="s">
        <v>423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193</v>
      </c>
      <c r="AU140" s="17" t="s">
        <v>88</v>
      </c>
    </row>
    <row r="141" s="2" customFormat="1" ht="62.7" customHeight="1">
      <c r="A141" s="38"/>
      <c r="B141" s="39"/>
      <c r="C141" s="227" t="s">
        <v>219</v>
      </c>
      <c r="D141" s="227" t="s">
        <v>187</v>
      </c>
      <c r="E141" s="228" t="s">
        <v>425</v>
      </c>
      <c r="F141" s="229" t="s">
        <v>426</v>
      </c>
      <c r="G141" s="230" t="s">
        <v>190</v>
      </c>
      <c r="H141" s="231">
        <v>5.8440000000000003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44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191</v>
      </c>
      <c r="AT141" s="239" t="s">
        <v>187</v>
      </c>
      <c r="AU141" s="239" t="s">
        <v>88</v>
      </c>
      <c r="AY141" s="17" t="s">
        <v>185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86</v>
      </c>
      <c r="BK141" s="240">
        <f>ROUND(I141*H141,2)</f>
        <v>0</v>
      </c>
      <c r="BL141" s="17" t="s">
        <v>191</v>
      </c>
      <c r="BM141" s="239" t="s">
        <v>427</v>
      </c>
    </row>
    <row r="142" s="2" customFormat="1">
      <c r="A142" s="38"/>
      <c r="B142" s="39"/>
      <c r="C142" s="40"/>
      <c r="D142" s="241" t="s">
        <v>193</v>
      </c>
      <c r="E142" s="40"/>
      <c r="F142" s="242" t="s">
        <v>426</v>
      </c>
      <c r="G142" s="40"/>
      <c r="H142" s="40"/>
      <c r="I142" s="243"/>
      <c r="J142" s="40"/>
      <c r="K142" s="40"/>
      <c r="L142" s="44"/>
      <c r="M142" s="244"/>
      <c r="N142" s="24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193</v>
      </c>
      <c r="AU142" s="17" t="s">
        <v>88</v>
      </c>
    </row>
    <row r="143" s="13" customFormat="1">
      <c r="A143" s="13"/>
      <c r="B143" s="246"/>
      <c r="C143" s="247"/>
      <c r="D143" s="241" t="s">
        <v>194</v>
      </c>
      <c r="E143" s="248" t="s">
        <v>1</v>
      </c>
      <c r="F143" s="249" t="s">
        <v>428</v>
      </c>
      <c r="G143" s="247"/>
      <c r="H143" s="250">
        <v>5.8440000000000003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194</v>
      </c>
      <c r="AU143" s="256" t="s">
        <v>88</v>
      </c>
      <c r="AV143" s="13" t="s">
        <v>88</v>
      </c>
      <c r="AW143" s="13" t="s">
        <v>35</v>
      </c>
      <c r="AX143" s="13" t="s">
        <v>86</v>
      </c>
      <c r="AY143" s="256" t="s">
        <v>185</v>
      </c>
    </row>
    <row r="144" s="2" customFormat="1" ht="62.7" customHeight="1">
      <c r="A144" s="38"/>
      <c r="B144" s="39"/>
      <c r="C144" s="227" t="s">
        <v>224</v>
      </c>
      <c r="D144" s="227" t="s">
        <v>187</v>
      </c>
      <c r="E144" s="228" t="s">
        <v>188</v>
      </c>
      <c r="F144" s="229" t="s">
        <v>189</v>
      </c>
      <c r="G144" s="230" t="s">
        <v>190</v>
      </c>
      <c r="H144" s="231">
        <v>5.8440000000000003</v>
      </c>
      <c r="I144" s="232"/>
      <c r="J144" s="233">
        <f>ROUND(I144*H144,2)</f>
        <v>0</v>
      </c>
      <c r="K144" s="234"/>
      <c r="L144" s="44"/>
      <c r="M144" s="235" t="s">
        <v>1</v>
      </c>
      <c r="N144" s="236" t="s">
        <v>44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191</v>
      </c>
      <c r="AT144" s="239" t="s">
        <v>187</v>
      </c>
      <c r="AU144" s="239" t="s">
        <v>88</v>
      </c>
      <c r="AY144" s="17" t="s">
        <v>185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86</v>
      </c>
      <c r="BK144" s="240">
        <f>ROUND(I144*H144,2)</f>
        <v>0</v>
      </c>
      <c r="BL144" s="17" t="s">
        <v>191</v>
      </c>
      <c r="BM144" s="239" t="s">
        <v>429</v>
      </c>
    </row>
    <row r="145" s="2" customFormat="1">
      <c r="A145" s="38"/>
      <c r="B145" s="39"/>
      <c r="C145" s="40"/>
      <c r="D145" s="241" t="s">
        <v>193</v>
      </c>
      <c r="E145" s="40"/>
      <c r="F145" s="242" t="s">
        <v>189</v>
      </c>
      <c r="G145" s="40"/>
      <c r="H145" s="40"/>
      <c r="I145" s="243"/>
      <c r="J145" s="40"/>
      <c r="K145" s="40"/>
      <c r="L145" s="44"/>
      <c r="M145" s="244"/>
      <c r="N145" s="24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193</v>
      </c>
      <c r="AU145" s="17" t="s">
        <v>88</v>
      </c>
    </row>
    <row r="146" s="13" customFormat="1">
      <c r="A146" s="13"/>
      <c r="B146" s="246"/>
      <c r="C146" s="247"/>
      <c r="D146" s="241" t="s">
        <v>194</v>
      </c>
      <c r="E146" s="248" t="s">
        <v>1</v>
      </c>
      <c r="F146" s="249" t="s">
        <v>428</v>
      </c>
      <c r="G146" s="247"/>
      <c r="H146" s="250">
        <v>5.8440000000000003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194</v>
      </c>
      <c r="AU146" s="256" t="s">
        <v>88</v>
      </c>
      <c r="AV146" s="13" t="s">
        <v>88</v>
      </c>
      <c r="AW146" s="13" t="s">
        <v>35</v>
      </c>
      <c r="AX146" s="13" t="s">
        <v>86</v>
      </c>
      <c r="AY146" s="256" t="s">
        <v>185</v>
      </c>
    </row>
    <row r="147" s="2" customFormat="1" ht="44.25" customHeight="1">
      <c r="A147" s="38"/>
      <c r="B147" s="39"/>
      <c r="C147" s="227" t="s">
        <v>214</v>
      </c>
      <c r="D147" s="227" t="s">
        <v>187</v>
      </c>
      <c r="E147" s="228" t="s">
        <v>196</v>
      </c>
      <c r="F147" s="229" t="s">
        <v>197</v>
      </c>
      <c r="G147" s="230" t="s">
        <v>198</v>
      </c>
      <c r="H147" s="231">
        <v>10.519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44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191</v>
      </c>
      <c r="AT147" s="239" t="s">
        <v>187</v>
      </c>
      <c r="AU147" s="239" t="s">
        <v>88</v>
      </c>
      <c r="AY147" s="17" t="s">
        <v>185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191</v>
      </c>
      <c r="BM147" s="239" t="s">
        <v>430</v>
      </c>
    </row>
    <row r="148" s="2" customFormat="1">
      <c r="A148" s="38"/>
      <c r="B148" s="39"/>
      <c r="C148" s="40"/>
      <c r="D148" s="241" t="s">
        <v>193</v>
      </c>
      <c r="E148" s="40"/>
      <c r="F148" s="242" t="s">
        <v>197</v>
      </c>
      <c r="G148" s="40"/>
      <c r="H148" s="40"/>
      <c r="I148" s="243"/>
      <c r="J148" s="40"/>
      <c r="K148" s="40"/>
      <c r="L148" s="44"/>
      <c r="M148" s="244"/>
      <c r="N148" s="24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193</v>
      </c>
      <c r="AU148" s="17" t="s">
        <v>88</v>
      </c>
    </row>
    <row r="149" s="13" customFormat="1">
      <c r="A149" s="13"/>
      <c r="B149" s="246"/>
      <c r="C149" s="247"/>
      <c r="D149" s="241" t="s">
        <v>194</v>
      </c>
      <c r="E149" s="248" t="s">
        <v>1</v>
      </c>
      <c r="F149" s="249" t="s">
        <v>431</v>
      </c>
      <c r="G149" s="247"/>
      <c r="H149" s="250">
        <v>10.519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194</v>
      </c>
      <c r="AU149" s="256" t="s">
        <v>88</v>
      </c>
      <c r="AV149" s="13" t="s">
        <v>88</v>
      </c>
      <c r="AW149" s="13" t="s">
        <v>35</v>
      </c>
      <c r="AX149" s="13" t="s">
        <v>86</v>
      </c>
      <c r="AY149" s="256" t="s">
        <v>185</v>
      </c>
    </row>
    <row r="150" s="2" customFormat="1" ht="37.8" customHeight="1">
      <c r="A150" s="38"/>
      <c r="B150" s="39"/>
      <c r="C150" s="227" t="s">
        <v>233</v>
      </c>
      <c r="D150" s="227" t="s">
        <v>187</v>
      </c>
      <c r="E150" s="228" t="s">
        <v>202</v>
      </c>
      <c r="F150" s="229" t="s">
        <v>203</v>
      </c>
      <c r="G150" s="230" t="s">
        <v>190</v>
      </c>
      <c r="H150" s="231">
        <v>5.8440000000000003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44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191</v>
      </c>
      <c r="AT150" s="239" t="s">
        <v>187</v>
      </c>
      <c r="AU150" s="239" t="s">
        <v>88</v>
      </c>
      <c r="AY150" s="17" t="s">
        <v>185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86</v>
      </c>
      <c r="BK150" s="240">
        <f>ROUND(I150*H150,2)</f>
        <v>0</v>
      </c>
      <c r="BL150" s="17" t="s">
        <v>191</v>
      </c>
      <c r="BM150" s="239" t="s">
        <v>432</v>
      </c>
    </row>
    <row r="151" s="2" customFormat="1">
      <c r="A151" s="38"/>
      <c r="B151" s="39"/>
      <c r="C151" s="40"/>
      <c r="D151" s="241" t="s">
        <v>193</v>
      </c>
      <c r="E151" s="40"/>
      <c r="F151" s="242" t="s">
        <v>203</v>
      </c>
      <c r="G151" s="40"/>
      <c r="H151" s="40"/>
      <c r="I151" s="243"/>
      <c r="J151" s="40"/>
      <c r="K151" s="40"/>
      <c r="L151" s="44"/>
      <c r="M151" s="244"/>
      <c r="N151" s="24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193</v>
      </c>
      <c r="AU151" s="17" t="s">
        <v>88</v>
      </c>
    </row>
    <row r="152" s="2" customFormat="1" ht="44.25" customHeight="1">
      <c r="A152" s="38"/>
      <c r="B152" s="39"/>
      <c r="C152" s="227" t="s">
        <v>238</v>
      </c>
      <c r="D152" s="227" t="s">
        <v>187</v>
      </c>
      <c r="E152" s="228" t="s">
        <v>433</v>
      </c>
      <c r="F152" s="229" t="s">
        <v>434</v>
      </c>
      <c r="G152" s="230" t="s">
        <v>207</v>
      </c>
      <c r="H152" s="231">
        <v>49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44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191</v>
      </c>
      <c r="AT152" s="239" t="s">
        <v>187</v>
      </c>
      <c r="AU152" s="239" t="s">
        <v>88</v>
      </c>
      <c r="AY152" s="17" t="s">
        <v>185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86</v>
      </c>
      <c r="BK152" s="240">
        <f>ROUND(I152*H152,2)</f>
        <v>0</v>
      </c>
      <c r="BL152" s="17" t="s">
        <v>191</v>
      </c>
      <c r="BM152" s="239" t="s">
        <v>435</v>
      </c>
    </row>
    <row r="153" s="2" customFormat="1">
      <c r="A153" s="38"/>
      <c r="B153" s="39"/>
      <c r="C153" s="40"/>
      <c r="D153" s="241" t="s">
        <v>193</v>
      </c>
      <c r="E153" s="40"/>
      <c r="F153" s="242" t="s">
        <v>434</v>
      </c>
      <c r="G153" s="40"/>
      <c r="H153" s="40"/>
      <c r="I153" s="243"/>
      <c r="J153" s="40"/>
      <c r="K153" s="40"/>
      <c r="L153" s="44"/>
      <c r="M153" s="244"/>
      <c r="N153" s="24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193</v>
      </c>
      <c r="AU153" s="17" t="s">
        <v>88</v>
      </c>
    </row>
    <row r="154" s="13" customFormat="1">
      <c r="A154" s="13"/>
      <c r="B154" s="246"/>
      <c r="C154" s="247"/>
      <c r="D154" s="241" t="s">
        <v>194</v>
      </c>
      <c r="E154" s="248" t="s">
        <v>1</v>
      </c>
      <c r="F154" s="249" t="s">
        <v>436</v>
      </c>
      <c r="G154" s="247"/>
      <c r="H154" s="250">
        <v>49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194</v>
      </c>
      <c r="AU154" s="256" t="s">
        <v>88</v>
      </c>
      <c r="AV154" s="13" t="s">
        <v>88</v>
      </c>
      <c r="AW154" s="13" t="s">
        <v>35</v>
      </c>
      <c r="AX154" s="13" t="s">
        <v>86</v>
      </c>
      <c r="AY154" s="256" t="s">
        <v>185</v>
      </c>
    </row>
    <row r="155" s="2" customFormat="1" ht="44.25" customHeight="1">
      <c r="A155" s="38"/>
      <c r="B155" s="39"/>
      <c r="C155" s="227" t="s">
        <v>243</v>
      </c>
      <c r="D155" s="227" t="s">
        <v>187</v>
      </c>
      <c r="E155" s="228" t="s">
        <v>437</v>
      </c>
      <c r="F155" s="229" t="s">
        <v>438</v>
      </c>
      <c r="G155" s="230" t="s">
        <v>207</v>
      </c>
      <c r="H155" s="231">
        <v>10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44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191</v>
      </c>
      <c r="AT155" s="239" t="s">
        <v>187</v>
      </c>
      <c r="AU155" s="239" t="s">
        <v>88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191</v>
      </c>
      <c r="BM155" s="239" t="s">
        <v>439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438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88</v>
      </c>
    </row>
    <row r="157" s="13" customFormat="1">
      <c r="A157" s="13"/>
      <c r="B157" s="246"/>
      <c r="C157" s="247"/>
      <c r="D157" s="241" t="s">
        <v>194</v>
      </c>
      <c r="E157" s="248" t="s">
        <v>1</v>
      </c>
      <c r="F157" s="249" t="s">
        <v>440</v>
      </c>
      <c r="G157" s="247"/>
      <c r="H157" s="250">
        <v>10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194</v>
      </c>
      <c r="AU157" s="256" t="s">
        <v>88</v>
      </c>
      <c r="AV157" s="13" t="s">
        <v>88</v>
      </c>
      <c r="AW157" s="13" t="s">
        <v>35</v>
      </c>
      <c r="AX157" s="13" t="s">
        <v>86</v>
      </c>
      <c r="AY157" s="256" t="s">
        <v>185</v>
      </c>
    </row>
    <row r="158" s="2" customFormat="1" ht="44.25" customHeight="1">
      <c r="A158" s="38"/>
      <c r="B158" s="39"/>
      <c r="C158" s="227" t="s">
        <v>8</v>
      </c>
      <c r="D158" s="227" t="s">
        <v>187</v>
      </c>
      <c r="E158" s="228" t="s">
        <v>441</v>
      </c>
      <c r="F158" s="229" t="s">
        <v>442</v>
      </c>
      <c r="G158" s="230" t="s">
        <v>207</v>
      </c>
      <c r="H158" s="231">
        <v>2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44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191</v>
      </c>
      <c r="AT158" s="239" t="s">
        <v>187</v>
      </c>
      <c r="AU158" s="239" t="s">
        <v>88</v>
      </c>
      <c r="AY158" s="17" t="s">
        <v>185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86</v>
      </c>
      <c r="BK158" s="240">
        <f>ROUND(I158*H158,2)</f>
        <v>0</v>
      </c>
      <c r="BL158" s="17" t="s">
        <v>191</v>
      </c>
      <c r="BM158" s="239" t="s">
        <v>443</v>
      </c>
    </row>
    <row r="159" s="2" customFormat="1">
      <c r="A159" s="38"/>
      <c r="B159" s="39"/>
      <c r="C159" s="40"/>
      <c r="D159" s="241" t="s">
        <v>193</v>
      </c>
      <c r="E159" s="40"/>
      <c r="F159" s="242" t="s">
        <v>442</v>
      </c>
      <c r="G159" s="40"/>
      <c r="H159" s="40"/>
      <c r="I159" s="243"/>
      <c r="J159" s="40"/>
      <c r="K159" s="40"/>
      <c r="L159" s="44"/>
      <c r="M159" s="244"/>
      <c r="N159" s="24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193</v>
      </c>
      <c r="AU159" s="17" t="s">
        <v>88</v>
      </c>
    </row>
    <row r="160" s="13" customFormat="1">
      <c r="A160" s="13"/>
      <c r="B160" s="246"/>
      <c r="C160" s="247"/>
      <c r="D160" s="241" t="s">
        <v>194</v>
      </c>
      <c r="E160" s="248" t="s">
        <v>1</v>
      </c>
      <c r="F160" s="249" t="s">
        <v>444</v>
      </c>
      <c r="G160" s="247"/>
      <c r="H160" s="250">
        <v>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194</v>
      </c>
      <c r="AU160" s="256" t="s">
        <v>88</v>
      </c>
      <c r="AV160" s="13" t="s">
        <v>88</v>
      </c>
      <c r="AW160" s="13" t="s">
        <v>35</v>
      </c>
      <c r="AX160" s="13" t="s">
        <v>86</v>
      </c>
      <c r="AY160" s="256" t="s">
        <v>185</v>
      </c>
    </row>
    <row r="161" s="2" customFormat="1" ht="44.25" customHeight="1">
      <c r="A161" s="38"/>
      <c r="B161" s="39"/>
      <c r="C161" s="227" t="s">
        <v>251</v>
      </c>
      <c r="D161" s="227" t="s">
        <v>187</v>
      </c>
      <c r="E161" s="228" t="s">
        <v>445</v>
      </c>
      <c r="F161" s="229" t="s">
        <v>446</v>
      </c>
      <c r="G161" s="230" t="s">
        <v>207</v>
      </c>
      <c r="H161" s="231">
        <v>32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44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191</v>
      </c>
      <c r="AT161" s="239" t="s">
        <v>187</v>
      </c>
      <c r="AU161" s="239" t="s">
        <v>88</v>
      </c>
      <c r="AY161" s="17" t="s">
        <v>185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191</v>
      </c>
      <c r="BM161" s="239" t="s">
        <v>447</v>
      </c>
    </row>
    <row r="162" s="2" customFormat="1">
      <c r="A162" s="38"/>
      <c r="B162" s="39"/>
      <c r="C162" s="40"/>
      <c r="D162" s="241" t="s">
        <v>193</v>
      </c>
      <c r="E162" s="40"/>
      <c r="F162" s="242" t="s">
        <v>446</v>
      </c>
      <c r="G162" s="40"/>
      <c r="H162" s="40"/>
      <c r="I162" s="243"/>
      <c r="J162" s="40"/>
      <c r="K162" s="40"/>
      <c r="L162" s="44"/>
      <c r="M162" s="244"/>
      <c r="N162" s="24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193</v>
      </c>
      <c r="AU162" s="17" t="s">
        <v>88</v>
      </c>
    </row>
    <row r="163" s="13" customFormat="1">
      <c r="A163" s="13"/>
      <c r="B163" s="246"/>
      <c r="C163" s="247"/>
      <c r="D163" s="241" t="s">
        <v>194</v>
      </c>
      <c r="E163" s="248" t="s">
        <v>1</v>
      </c>
      <c r="F163" s="249" t="s">
        <v>448</v>
      </c>
      <c r="G163" s="247"/>
      <c r="H163" s="250">
        <v>32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194</v>
      </c>
      <c r="AU163" s="256" t="s">
        <v>88</v>
      </c>
      <c r="AV163" s="13" t="s">
        <v>88</v>
      </c>
      <c r="AW163" s="13" t="s">
        <v>35</v>
      </c>
      <c r="AX163" s="13" t="s">
        <v>86</v>
      </c>
      <c r="AY163" s="256" t="s">
        <v>185</v>
      </c>
    </row>
    <row r="164" s="2" customFormat="1" ht="44.25" customHeight="1">
      <c r="A164" s="38"/>
      <c r="B164" s="39"/>
      <c r="C164" s="227" t="s">
        <v>256</v>
      </c>
      <c r="D164" s="227" t="s">
        <v>187</v>
      </c>
      <c r="E164" s="228" t="s">
        <v>449</v>
      </c>
      <c r="F164" s="229" t="s">
        <v>450</v>
      </c>
      <c r="G164" s="230" t="s">
        <v>207</v>
      </c>
      <c r="H164" s="231">
        <v>84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44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191</v>
      </c>
      <c r="AT164" s="239" t="s">
        <v>187</v>
      </c>
      <c r="AU164" s="239" t="s">
        <v>88</v>
      </c>
      <c r="AY164" s="17" t="s">
        <v>185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86</v>
      </c>
      <c r="BK164" s="240">
        <f>ROUND(I164*H164,2)</f>
        <v>0</v>
      </c>
      <c r="BL164" s="17" t="s">
        <v>191</v>
      </c>
      <c r="BM164" s="239" t="s">
        <v>451</v>
      </c>
    </row>
    <row r="165" s="2" customFormat="1">
      <c r="A165" s="38"/>
      <c r="B165" s="39"/>
      <c r="C165" s="40"/>
      <c r="D165" s="241" t="s">
        <v>193</v>
      </c>
      <c r="E165" s="40"/>
      <c r="F165" s="242" t="s">
        <v>450</v>
      </c>
      <c r="G165" s="40"/>
      <c r="H165" s="40"/>
      <c r="I165" s="243"/>
      <c r="J165" s="40"/>
      <c r="K165" s="40"/>
      <c r="L165" s="44"/>
      <c r="M165" s="244"/>
      <c r="N165" s="24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193</v>
      </c>
      <c r="AU165" s="17" t="s">
        <v>88</v>
      </c>
    </row>
    <row r="166" s="13" customFormat="1">
      <c r="A166" s="13"/>
      <c r="B166" s="246"/>
      <c r="C166" s="247"/>
      <c r="D166" s="241" t="s">
        <v>194</v>
      </c>
      <c r="E166" s="248" t="s">
        <v>1</v>
      </c>
      <c r="F166" s="249" t="s">
        <v>452</v>
      </c>
      <c r="G166" s="247"/>
      <c r="H166" s="250">
        <v>84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6" t="s">
        <v>194</v>
      </c>
      <c r="AU166" s="256" t="s">
        <v>88</v>
      </c>
      <c r="AV166" s="13" t="s">
        <v>88</v>
      </c>
      <c r="AW166" s="13" t="s">
        <v>35</v>
      </c>
      <c r="AX166" s="13" t="s">
        <v>86</v>
      </c>
      <c r="AY166" s="256" t="s">
        <v>185</v>
      </c>
    </row>
    <row r="167" s="2" customFormat="1" ht="44.25" customHeight="1">
      <c r="A167" s="38"/>
      <c r="B167" s="39"/>
      <c r="C167" s="227" t="s">
        <v>263</v>
      </c>
      <c r="D167" s="227" t="s">
        <v>187</v>
      </c>
      <c r="E167" s="228" t="s">
        <v>453</v>
      </c>
      <c r="F167" s="229" t="s">
        <v>454</v>
      </c>
      <c r="G167" s="230" t="s">
        <v>207</v>
      </c>
      <c r="H167" s="231">
        <v>24</v>
      </c>
      <c r="I167" s="232"/>
      <c r="J167" s="233">
        <f>ROUND(I167*H167,2)</f>
        <v>0</v>
      </c>
      <c r="K167" s="234"/>
      <c r="L167" s="44"/>
      <c r="M167" s="235" t="s">
        <v>1</v>
      </c>
      <c r="N167" s="236" t="s">
        <v>44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191</v>
      </c>
      <c r="AT167" s="239" t="s">
        <v>187</v>
      </c>
      <c r="AU167" s="239" t="s">
        <v>88</v>
      </c>
      <c r="AY167" s="17" t="s">
        <v>185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86</v>
      </c>
      <c r="BK167" s="240">
        <f>ROUND(I167*H167,2)</f>
        <v>0</v>
      </c>
      <c r="BL167" s="17" t="s">
        <v>191</v>
      </c>
      <c r="BM167" s="239" t="s">
        <v>455</v>
      </c>
    </row>
    <row r="168" s="2" customFormat="1">
      <c r="A168" s="38"/>
      <c r="B168" s="39"/>
      <c r="C168" s="40"/>
      <c r="D168" s="241" t="s">
        <v>193</v>
      </c>
      <c r="E168" s="40"/>
      <c r="F168" s="242" t="s">
        <v>454</v>
      </c>
      <c r="G168" s="40"/>
      <c r="H168" s="40"/>
      <c r="I168" s="243"/>
      <c r="J168" s="40"/>
      <c r="K168" s="40"/>
      <c r="L168" s="44"/>
      <c r="M168" s="244"/>
      <c r="N168" s="24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193</v>
      </c>
      <c r="AU168" s="17" t="s">
        <v>88</v>
      </c>
    </row>
    <row r="169" s="13" customFormat="1">
      <c r="A169" s="13"/>
      <c r="B169" s="246"/>
      <c r="C169" s="247"/>
      <c r="D169" s="241" t="s">
        <v>194</v>
      </c>
      <c r="E169" s="248" t="s">
        <v>1</v>
      </c>
      <c r="F169" s="249" t="s">
        <v>456</v>
      </c>
      <c r="G169" s="247"/>
      <c r="H169" s="250">
        <v>24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6" t="s">
        <v>194</v>
      </c>
      <c r="AU169" s="256" t="s">
        <v>88</v>
      </c>
      <c r="AV169" s="13" t="s">
        <v>88</v>
      </c>
      <c r="AW169" s="13" t="s">
        <v>35</v>
      </c>
      <c r="AX169" s="13" t="s">
        <v>86</v>
      </c>
      <c r="AY169" s="256" t="s">
        <v>185</v>
      </c>
    </row>
    <row r="170" s="2" customFormat="1" ht="16.5" customHeight="1">
      <c r="A170" s="38"/>
      <c r="B170" s="39"/>
      <c r="C170" s="257" t="s">
        <v>268</v>
      </c>
      <c r="D170" s="257" t="s">
        <v>211</v>
      </c>
      <c r="E170" s="258" t="s">
        <v>212</v>
      </c>
      <c r="F170" s="259" t="s">
        <v>213</v>
      </c>
      <c r="G170" s="260" t="s">
        <v>190</v>
      </c>
      <c r="H170" s="261">
        <v>3.194</v>
      </c>
      <c r="I170" s="262"/>
      <c r="J170" s="263">
        <f>ROUND(I170*H170,2)</f>
        <v>0</v>
      </c>
      <c r="K170" s="264"/>
      <c r="L170" s="265"/>
      <c r="M170" s="266" t="s">
        <v>1</v>
      </c>
      <c r="N170" s="267" t="s">
        <v>44</v>
      </c>
      <c r="O170" s="91"/>
      <c r="P170" s="237">
        <f>O170*H170</f>
        <v>0</v>
      </c>
      <c r="Q170" s="237">
        <v>0.22</v>
      </c>
      <c r="R170" s="237">
        <f>Q170*H170</f>
        <v>0.70267999999999997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214</v>
      </c>
      <c r="AT170" s="239" t="s">
        <v>211</v>
      </c>
      <c r="AU170" s="239" t="s">
        <v>88</v>
      </c>
      <c r="AY170" s="17" t="s">
        <v>185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86</v>
      </c>
      <c r="BK170" s="240">
        <f>ROUND(I170*H170,2)</f>
        <v>0</v>
      </c>
      <c r="BL170" s="17" t="s">
        <v>191</v>
      </c>
      <c r="BM170" s="239" t="s">
        <v>457</v>
      </c>
    </row>
    <row r="171" s="2" customFormat="1">
      <c r="A171" s="38"/>
      <c r="B171" s="39"/>
      <c r="C171" s="40"/>
      <c r="D171" s="241" t="s">
        <v>193</v>
      </c>
      <c r="E171" s="40"/>
      <c r="F171" s="242" t="s">
        <v>213</v>
      </c>
      <c r="G171" s="40"/>
      <c r="H171" s="40"/>
      <c r="I171" s="243"/>
      <c r="J171" s="40"/>
      <c r="K171" s="40"/>
      <c r="L171" s="44"/>
      <c r="M171" s="244"/>
      <c r="N171" s="24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193</v>
      </c>
      <c r="AU171" s="17" t="s">
        <v>88</v>
      </c>
    </row>
    <row r="172" s="13" customFormat="1">
      <c r="A172" s="13"/>
      <c r="B172" s="246"/>
      <c r="C172" s="247"/>
      <c r="D172" s="241" t="s">
        <v>194</v>
      </c>
      <c r="E172" s="248" t="s">
        <v>1</v>
      </c>
      <c r="F172" s="249" t="s">
        <v>458</v>
      </c>
      <c r="G172" s="247"/>
      <c r="H172" s="250">
        <v>3.194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194</v>
      </c>
      <c r="AU172" s="256" t="s">
        <v>88</v>
      </c>
      <c r="AV172" s="13" t="s">
        <v>88</v>
      </c>
      <c r="AW172" s="13" t="s">
        <v>35</v>
      </c>
      <c r="AX172" s="13" t="s">
        <v>86</v>
      </c>
      <c r="AY172" s="256" t="s">
        <v>185</v>
      </c>
    </row>
    <row r="173" s="2" customFormat="1" ht="16.5" customHeight="1">
      <c r="A173" s="38"/>
      <c r="B173" s="39"/>
      <c r="C173" s="257" t="s">
        <v>272</v>
      </c>
      <c r="D173" s="257" t="s">
        <v>211</v>
      </c>
      <c r="E173" s="258" t="s">
        <v>459</v>
      </c>
      <c r="F173" s="259" t="s">
        <v>460</v>
      </c>
      <c r="G173" s="260" t="s">
        <v>190</v>
      </c>
      <c r="H173" s="261">
        <v>2.6499999999999999</v>
      </c>
      <c r="I173" s="262"/>
      <c r="J173" s="263">
        <f>ROUND(I173*H173,2)</f>
        <v>0</v>
      </c>
      <c r="K173" s="264"/>
      <c r="L173" s="265"/>
      <c r="M173" s="266" t="s">
        <v>1</v>
      </c>
      <c r="N173" s="267" t="s">
        <v>44</v>
      </c>
      <c r="O173" s="91"/>
      <c r="P173" s="237">
        <f>O173*H173</f>
        <v>0</v>
      </c>
      <c r="Q173" s="237">
        <v>0.20999999999999999</v>
      </c>
      <c r="R173" s="237">
        <f>Q173*H173</f>
        <v>0.55649999999999999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214</v>
      </c>
      <c r="AT173" s="239" t="s">
        <v>211</v>
      </c>
      <c r="AU173" s="239" t="s">
        <v>88</v>
      </c>
      <c r="AY173" s="17" t="s">
        <v>185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86</v>
      </c>
      <c r="BK173" s="240">
        <f>ROUND(I173*H173,2)</f>
        <v>0</v>
      </c>
      <c r="BL173" s="17" t="s">
        <v>191</v>
      </c>
      <c r="BM173" s="239" t="s">
        <v>461</v>
      </c>
    </row>
    <row r="174" s="2" customFormat="1">
      <c r="A174" s="38"/>
      <c r="B174" s="39"/>
      <c r="C174" s="40"/>
      <c r="D174" s="241" t="s">
        <v>193</v>
      </c>
      <c r="E174" s="40"/>
      <c r="F174" s="242" t="s">
        <v>460</v>
      </c>
      <c r="G174" s="40"/>
      <c r="H174" s="40"/>
      <c r="I174" s="243"/>
      <c r="J174" s="40"/>
      <c r="K174" s="40"/>
      <c r="L174" s="44"/>
      <c r="M174" s="244"/>
      <c r="N174" s="24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193</v>
      </c>
      <c r="AU174" s="17" t="s">
        <v>88</v>
      </c>
    </row>
    <row r="175" s="13" customFormat="1">
      <c r="A175" s="13"/>
      <c r="B175" s="246"/>
      <c r="C175" s="247"/>
      <c r="D175" s="241" t="s">
        <v>194</v>
      </c>
      <c r="E175" s="248" t="s">
        <v>1</v>
      </c>
      <c r="F175" s="249" t="s">
        <v>462</v>
      </c>
      <c r="G175" s="247"/>
      <c r="H175" s="250">
        <v>2.6499999999999999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194</v>
      </c>
      <c r="AU175" s="256" t="s">
        <v>88</v>
      </c>
      <c r="AV175" s="13" t="s">
        <v>88</v>
      </c>
      <c r="AW175" s="13" t="s">
        <v>35</v>
      </c>
      <c r="AX175" s="13" t="s">
        <v>86</v>
      </c>
      <c r="AY175" s="256" t="s">
        <v>185</v>
      </c>
    </row>
    <row r="176" s="2" customFormat="1" ht="24.15" customHeight="1">
      <c r="A176" s="38"/>
      <c r="B176" s="39"/>
      <c r="C176" s="227" t="s">
        <v>276</v>
      </c>
      <c r="D176" s="227" t="s">
        <v>187</v>
      </c>
      <c r="E176" s="228" t="s">
        <v>463</v>
      </c>
      <c r="F176" s="229" t="s">
        <v>464</v>
      </c>
      <c r="G176" s="230" t="s">
        <v>279</v>
      </c>
      <c r="H176" s="231">
        <v>167.59999999999999</v>
      </c>
      <c r="I176" s="232"/>
      <c r="J176" s="233">
        <f>ROUND(I176*H176,2)</f>
        <v>0</v>
      </c>
      <c r="K176" s="234"/>
      <c r="L176" s="44"/>
      <c r="M176" s="235" t="s">
        <v>1</v>
      </c>
      <c r="N176" s="236" t="s">
        <v>44</v>
      </c>
      <c r="O176" s="91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191</v>
      </c>
      <c r="AT176" s="239" t="s">
        <v>187</v>
      </c>
      <c r="AU176" s="239" t="s">
        <v>88</v>
      </c>
      <c r="AY176" s="17" t="s">
        <v>185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86</v>
      </c>
      <c r="BK176" s="240">
        <f>ROUND(I176*H176,2)</f>
        <v>0</v>
      </c>
      <c r="BL176" s="17" t="s">
        <v>191</v>
      </c>
      <c r="BM176" s="239" t="s">
        <v>465</v>
      </c>
    </row>
    <row r="177" s="2" customFormat="1">
      <c r="A177" s="38"/>
      <c r="B177" s="39"/>
      <c r="C177" s="40"/>
      <c r="D177" s="241" t="s">
        <v>193</v>
      </c>
      <c r="E177" s="40"/>
      <c r="F177" s="242" t="s">
        <v>464</v>
      </c>
      <c r="G177" s="40"/>
      <c r="H177" s="40"/>
      <c r="I177" s="243"/>
      <c r="J177" s="40"/>
      <c r="K177" s="40"/>
      <c r="L177" s="44"/>
      <c r="M177" s="244"/>
      <c r="N177" s="24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193</v>
      </c>
      <c r="AU177" s="17" t="s">
        <v>88</v>
      </c>
    </row>
    <row r="178" s="13" customFormat="1">
      <c r="A178" s="13"/>
      <c r="B178" s="246"/>
      <c r="C178" s="247"/>
      <c r="D178" s="241" t="s">
        <v>194</v>
      </c>
      <c r="E178" s="248" t="s">
        <v>1</v>
      </c>
      <c r="F178" s="249" t="s">
        <v>466</v>
      </c>
      <c r="G178" s="247"/>
      <c r="H178" s="250">
        <v>167.59999999999999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6" t="s">
        <v>194</v>
      </c>
      <c r="AU178" s="256" t="s">
        <v>88</v>
      </c>
      <c r="AV178" s="13" t="s">
        <v>88</v>
      </c>
      <c r="AW178" s="13" t="s">
        <v>35</v>
      </c>
      <c r="AX178" s="13" t="s">
        <v>86</v>
      </c>
      <c r="AY178" s="256" t="s">
        <v>185</v>
      </c>
    </row>
    <row r="179" s="2" customFormat="1" ht="37.8" customHeight="1">
      <c r="A179" s="38"/>
      <c r="B179" s="39"/>
      <c r="C179" s="227" t="s">
        <v>282</v>
      </c>
      <c r="D179" s="227" t="s">
        <v>187</v>
      </c>
      <c r="E179" s="228" t="s">
        <v>467</v>
      </c>
      <c r="F179" s="229" t="s">
        <v>468</v>
      </c>
      <c r="G179" s="230" t="s">
        <v>207</v>
      </c>
      <c r="H179" s="231">
        <v>116</v>
      </c>
      <c r="I179" s="232"/>
      <c r="J179" s="233">
        <f>ROUND(I179*H179,2)</f>
        <v>0</v>
      </c>
      <c r="K179" s="234"/>
      <c r="L179" s="44"/>
      <c r="M179" s="235" t="s">
        <v>1</v>
      </c>
      <c r="N179" s="236" t="s">
        <v>44</v>
      </c>
      <c r="O179" s="91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191</v>
      </c>
      <c r="AT179" s="239" t="s">
        <v>187</v>
      </c>
      <c r="AU179" s="239" t="s">
        <v>88</v>
      </c>
      <c r="AY179" s="17" t="s">
        <v>185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7" t="s">
        <v>86</v>
      </c>
      <c r="BK179" s="240">
        <f>ROUND(I179*H179,2)</f>
        <v>0</v>
      </c>
      <c r="BL179" s="17" t="s">
        <v>191</v>
      </c>
      <c r="BM179" s="239" t="s">
        <v>469</v>
      </c>
    </row>
    <row r="180" s="2" customFormat="1">
      <c r="A180" s="38"/>
      <c r="B180" s="39"/>
      <c r="C180" s="40"/>
      <c r="D180" s="241" t="s">
        <v>193</v>
      </c>
      <c r="E180" s="40"/>
      <c r="F180" s="242" t="s">
        <v>468</v>
      </c>
      <c r="G180" s="40"/>
      <c r="H180" s="40"/>
      <c r="I180" s="243"/>
      <c r="J180" s="40"/>
      <c r="K180" s="40"/>
      <c r="L180" s="44"/>
      <c r="M180" s="244"/>
      <c r="N180" s="24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193</v>
      </c>
      <c r="AU180" s="17" t="s">
        <v>88</v>
      </c>
    </row>
    <row r="181" s="13" customFormat="1">
      <c r="A181" s="13"/>
      <c r="B181" s="246"/>
      <c r="C181" s="247"/>
      <c r="D181" s="241" t="s">
        <v>194</v>
      </c>
      <c r="E181" s="248" t="s">
        <v>1</v>
      </c>
      <c r="F181" s="249" t="s">
        <v>470</v>
      </c>
      <c r="G181" s="247"/>
      <c r="H181" s="250">
        <v>116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6" t="s">
        <v>194</v>
      </c>
      <c r="AU181" s="256" t="s">
        <v>88</v>
      </c>
      <c r="AV181" s="13" t="s">
        <v>88</v>
      </c>
      <c r="AW181" s="13" t="s">
        <v>35</v>
      </c>
      <c r="AX181" s="13" t="s">
        <v>86</v>
      </c>
      <c r="AY181" s="256" t="s">
        <v>185</v>
      </c>
    </row>
    <row r="182" s="2" customFormat="1" ht="37.8" customHeight="1">
      <c r="A182" s="38"/>
      <c r="B182" s="39"/>
      <c r="C182" s="227" t="s">
        <v>287</v>
      </c>
      <c r="D182" s="227" t="s">
        <v>187</v>
      </c>
      <c r="E182" s="228" t="s">
        <v>471</v>
      </c>
      <c r="F182" s="229" t="s">
        <v>472</v>
      </c>
      <c r="G182" s="230" t="s">
        <v>207</v>
      </c>
      <c r="H182" s="231">
        <v>67</v>
      </c>
      <c r="I182" s="232"/>
      <c r="J182" s="233">
        <f>ROUND(I182*H182,2)</f>
        <v>0</v>
      </c>
      <c r="K182" s="234"/>
      <c r="L182" s="44"/>
      <c r="M182" s="235" t="s">
        <v>1</v>
      </c>
      <c r="N182" s="236" t="s">
        <v>44</v>
      </c>
      <c r="O182" s="91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191</v>
      </c>
      <c r="AT182" s="239" t="s">
        <v>187</v>
      </c>
      <c r="AU182" s="239" t="s">
        <v>88</v>
      </c>
      <c r="AY182" s="17" t="s">
        <v>185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7" t="s">
        <v>86</v>
      </c>
      <c r="BK182" s="240">
        <f>ROUND(I182*H182,2)</f>
        <v>0</v>
      </c>
      <c r="BL182" s="17" t="s">
        <v>191</v>
      </c>
      <c r="BM182" s="239" t="s">
        <v>473</v>
      </c>
    </row>
    <row r="183" s="2" customFormat="1">
      <c r="A183" s="38"/>
      <c r="B183" s="39"/>
      <c r="C183" s="40"/>
      <c r="D183" s="241" t="s">
        <v>193</v>
      </c>
      <c r="E183" s="40"/>
      <c r="F183" s="242" t="s">
        <v>472</v>
      </c>
      <c r="G183" s="40"/>
      <c r="H183" s="40"/>
      <c r="I183" s="243"/>
      <c r="J183" s="40"/>
      <c r="K183" s="40"/>
      <c r="L183" s="44"/>
      <c r="M183" s="244"/>
      <c r="N183" s="245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193</v>
      </c>
      <c r="AU183" s="17" t="s">
        <v>88</v>
      </c>
    </row>
    <row r="184" s="13" customFormat="1">
      <c r="A184" s="13"/>
      <c r="B184" s="246"/>
      <c r="C184" s="247"/>
      <c r="D184" s="241" t="s">
        <v>194</v>
      </c>
      <c r="E184" s="248" t="s">
        <v>1</v>
      </c>
      <c r="F184" s="249" t="s">
        <v>474</v>
      </c>
      <c r="G184" s="247"/>
      <c r="H184" s="250">
        <v>67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6" t="s">
        <v>194</v>
      </c>
      <c r="AU184" s="256" t="s">
        <v>88</v>
      </c>
      <c r="AV184" s="13" t="s">
        <v>88</v>
      </c>
      <c r="AW184" s="13" t="s">
        <v>35</v>
      </c>
      <c r="AX184" s="13" t="s">
        <v>86</v>
      </c>
      <c r="AY184" s="256" t="s">
        <v>185</v>
      </c>
    </row>
    <row r="185" s="2" customFormat="1" ht="37.8" customHeight="1">
      <c r="A185" s="38"/>
      <c r="B185" s="39"/>
      <c r="C185" s="227" t="s">
        <v>7</v>
      </c>
      <c r="D185" s="227" t="s">
        <v>187</v>
      </c>
      <c r="E185" s="228" t="s">
        <v>475</v>
      </c>
      <c r="F185" s="229" t="s">
        <v>476</v>
      </c>
      <c r="G185" s="230" t="s">
        <v>207</v>
      </c>
      <c r="H185" s="231">
        <v>12</v>
      </c>
      <c r="I185" s="232"/>
      <c r="J185" s="233">
        <f>ROUND(I185*H185,2)</f>
        <v>0</v>
      </c>
      <c r="K185" s="234"/>
      <c r="L185" s="44"/>
      <c r="M185" s="235" t="s">
        <v>1</v>
      </c>
      <c r="N185" s="236" t="s">
        <v>44</v>
      </c>
      <c r="O185" s="91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9" t="s">
        <v>191</v>
      </c>
      <c r="AT185" s="239" t="s">
        <v>187</v>
      </c>
      <c r="AU185" s="239" t="s">
        <v>88</v>
      </c>
      <c r="AY185" s="17" t="s">
        <v>185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7" t="s">
        <v>86</v>
      </c>
      <c r="BK185" s="240">
        <f>ROUND(I185*H185,2)</f>
        <v>0</v>
      </c>
      <c r="BL185" s="17" t="s">
        <v>191</v>
      </c>
      <c r="BM185" s="239" t="s">
        <v>477</v>
      </c>
    </row>
    <row r="186" s="2" customFormat="1">
      <c r="A186" s="38"/>
      <c r="B186" s="39"/>
      <c r="C186" s="40"/>
      <c r="D186" s="241" t="s">
        <v>193</v>
      </c>
      <c r="E186" s="40"/>
      <c r="F186" s="242" t="s">
        <v>476</v>
      </c>
      <c r="G186" s="40"/>
      <c r="H186" s="40"/>
      <c r="I186" s="243"/>
      <c r="J186" s="40"/>
      <c r="K186" s="40"/>
      <c r="L186" s="44"/>
      <c r="M186" s="244"/>
      <c r="N186" s="24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193</v>
      </c>
      <c r="AU186" s="17" t="s">
        <v>88</v>
      </c>
    </row>
    <row r="187" s="13" customFormat="1">
      <c r="A187" s="13"/>
      <c r="B187" s="246"/>
      <c r="C187" s="247"/>
      <c r="D187" s="241" t="s">
        <v>194</v>
      </c>
      <c r="E187" s="248" t="s">
        <v>1</v>
      </c>
      <c r="F187" s="249" t="s">
        <v>478</v>
      </c>
      <c r="G187" s="247"/>
      <c r="H187" s="250">
        <v>12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6" t="s">
        <v>194</v>
      </c>
      <c r="AU187" s="256" t="s">
        <v>88</v>
      </c>
      <c r="AV187" s="13" t="s">
        <v>88</v>
      </c>
      <c r="AW187" s="13" t="s">
        <v>35</v>
      </c>
      <c r="AX187" s="13" t="s">
        <v>86</v>
      </c>
      <c r="AY187" s="256" t="s">
        <v>185</v>
      </c>
    </row>
    <row r="188" s="2" customFormat="1" ht="37.8" customHeight="1">
      <c r="A188" s="38"/>
      <c r="B188" s="39"/>
      <c r="C188" s="227" t="s">
        <v>297</v>
      </c>
      <c r="D188" s="227" t="s">
        <v>187</v>
      </c>
      <c r="E188" s="228" t="s">
        <v>479</v>
      </c>
      <c r="F188" s="229" t="s">
        <v>480</v>
      </c>
      <c r="G188" s="230" t="s">
        <v>207</v>
      </c>
      <c r="H188" s="231">
        <v>6</v>
      </c>
      <c r="I188" s="232"/>
      <c r="J188" s="233">
        <f>ROUND(I188*H188,2)</f>
        <v>0</v>
      </c>
      <c r="K188" s="234"/>
      <c r="L188" s="44"/>
      <c r="M188" s="235" t="s">
        <v>1</v>
      </c>
      <c r="N188" s="236" t="s">
        <v>44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191</v>
      </c>
      <c r="AT188" s="239" t="s">
        <v>187</v>
      </c>
      <c r="AU188" s="239" t="s">
        <v>88</v>
      </c>
      <c r="AY188" s="17" t="s">
        <v>185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86</v>
      </c>
      <c r="BK188" s="240">
        <f>ROUND(I188*H188,2)</f>
        <v>0</v>
      </c>
      <c r="BL188" s="17" t="s">
        <v>191</v>
      </c>
      <c r="BM188" s="239" t="s">
        <v>481</v>
      </c>
    </row>
    <row r="189" s="2" customFormat="1">
      <c r="A189" s="38"/>
      <c r="B189" s="39"/>
      <c r="C189" s="40"/>
      <c r="D189" s="241" t="s">
        <v>193</v>
      </c>
      <c r="E189" s="40"/>
      <c r="F189" s="242" t="s">
        <v>480</v>
      </c>
      <c r="G189" s="40"/>
      <c r="H189" s="40"/>
      <c r="I189" s="243"/>
      <c r="J189" s="40"/>
      <c r="K189" s="40"/>
      <c r="L189" s="44"/>
      <c r="M189" s="244"/>
      <c r="N189" s="24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193</v>
      </c>
      <c r="AU189" s="17" t="s">
        <v>88</v>
      </c>
    </row>
    <row r="190" s="13" customFormat="1">
      <c r="A190" s="13"/>
      <c r="B190" s="246"/>
      <c r="C190" s="247"/>
      <c r="D190" s="241" t="s">
        <v>194</v>
      </c>
      <c r="E190" s="248" t="s">
        <v>1</v>
      </c>
      <c r="F190" s="249" t="s">
        <v>482</v>
      </c>
      <c r="G190" s="247"/>
      <c r="H190" s="250">
        <v>6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6" t="s">
        <v>194</v>
      </c>
      <c r="AU190" s="256" t="s">
        <v>88</v>
      </c>
      <c r="AV190" s="13" t="s">
        <v>88</v>
      </c>
      <c r="AW190" s="13" t="s">
        <v>35</v>
      </c>
      <c r="AX190" s="13" t="s">
        <v>86</v>
      </c>
      <c r="AY190" s="256" t="s">
        <v>185</v>
      </c>
    </row>
    <row r="191" s="2" customFormat="1" ht="24.15" customHeight="1">
      <c r="A191" s="38"/>
      <c r="B191" s="39"/>
      <c r="C191" s="227" t="s">
        <v>303</v>
      </c>
      <c r="D191" s="227" t="s">
        <v>187</v>
      </c>
      <c r="E191" s="228" t="s">
        <v>273</v>
      </c>
      <c r="F191" s="229" t="s">
        <v>274</v>
      </c>
      <c r="G191" s="230" t="s">
        <v>207</v>
      </c>
      <c r="H191" s="231">
        <v>88</v>
      </c>
      <c r="I191" s="232"/>
      <c r="J191" s="233">
        <f>ROUND(I191*H191,2)</f>
        <v>0</v>
      </c>
      <c r="K191" s="234"/>
      <c r="L191" s="44"/>
      <c r="M191" s="235" t="s">
        <v>1</v>
      </c>
      <c r="N191" s="236" t="s">
        <v>44</v>
      </c>
      <c r="O191" s="91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9" t="s">
        <v>191</v>
      </c>
      <c r="AT191" s="239" t="s">
        <v>187</v>
      </c>
      <c r="AU191" s="239" t="s">
        <v>88</v>
      </c>
      <c r="AY191" s="17" t="s">
        <v>185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7" t="s">
        <v>86</v>
      </c>
      <c r="BK191" s="240">
        <f>ROUND(I191*H191,2)</f>
        <v>0</v>
      </c>
      <c r="BL191" s="17" t="s">
        <v>191</v>
      </c>
      <c r="BM191" s="239" t="s">
        <v>483</v>
      </c>
    </row>
    <row r="192" s="2" customFormat="1">
      <c r="A192" s="38"/>
      <c r="B192" s="39"/>
      <c r="C192" s="40"/>
      <c r="D192" s="241" t="s">
        <v>193</v>
      </c>
      <c r="E192" s="40"/>
      <c r="F192" s="242" t="s">
        <v>274</v>
      </c>
      <c r="G192" s="40"/>
      <c r="H192" s="40"/>
      <c r="I192" s="243"/>
      <c r="J192" s="40"/>
      <c r="K192" s="40"/>
      <c r="L192" s="44"/>
      <c r="M192" s="244"/>
      <c r="N192" s="24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193</v>
      </c>
      <c r="AU192" s="17" t="s">
        <v>88</v>
      </c>
    </row>
    <row r="193" s="2" customFormat="1" ht="24.15" customHeight="1">
      <c r="A193" s="38"/>
      <c r="B193" s="39"/>
      <c r="C193" s="227" t="s">
        <v>308</v>
      </c>
      <c r="D193" s="227" t="s">
        <v>187</v>
      </c>
      <c r="E193" s="228" t="s">
        <v>484</v>
      </c>
      <c r="F193" s="229" t="s">
        <v>485</v>
      </c>
      <c r="G193" s="230" t="s">
        <v>279</v>
      </c>
      <c r="H193" s="231">
        <v>24.350000000000001</v>
      </c>
      <c r="I193" s="232"/>
      <c r="J193" s="233">
        <f>ROUND(I193*H193,2)</f>
        <v>0</v>
      </c>
      <c r="K193" s="234"/>
      <c r="L193" s="44"/>
      <c r="M193" s="235" t="s">
        <v>1</v>
      </c>
      <c r="N193" s="236" t="s">
        <v>44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191</v>
      </c>
      <c r="AT193" s="239" t="s">
        <v>187</v>
      </c>
      <c r="AU193" s="239" t="s">
        <v>88</v>
      </c>
      <c r="AY193" s="17" t="s">
        <v>185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86</v>
      </c>
      <c r="BK193" s="240">
        <f>ROUND(I193*H193,2)</f>
        <v>0</v>
      </c>
      <c r="BL193" s="17" t="s">
        <v>191</v>
      </c>
      <c r="BM193" s="239" t="s">
        <v>486</v>
      </c>
    </row>
    <row r="194" s="2" customFormat="1">
      <c r="A194" s="38"/>
      <c r="B194" s="39"/>
      <c r="C194" s="40"/>
      <c r="D194" s="241" t="s">
        <v>193</v>
      </c>
      <c r="E194" s="40"/>
      <c r="F194" s="242" t="s">
        <v>485</v>
      </c>
      <c r="G194" s="40"/>
      <c r="H194" s="40"/>
      <c r="I194" s="243"/>
      <c r="J194" s="40"/>
      <c r="K194" s="40"/>
      <c r="L194" s="44"/>
      <c r="M194" s="244"/>
      <c r="N194" s="24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193</v>
      </c>
      <c r="AU194" s="17" t="s">
        <v>88</v>
      </c>
    </row>
    <row r="195" s="2" customFormat="1" ht="49.05" customHeight="1">
      <c r="A195" s="38"/>
      <c r="B195" s="39"/>
      <c r="C195" s="227" t="s">
        <v>313</v>
      </c>
      <c r="D195" s="227" t="s">
        <v>187</v>
      </c>
      <c r="E195" s="228" t="s">
        <v>487</v>
      </c>
      <c r="F195" s="229" t="s">
        <v>488</v>
      </c>
      <c r="G195" s="230" t="s">
        <v>279</v>
      </c>
      <c r="H195" s="231">
        <v>83.799999999999997</v>
      </c>
      <c r="I195" s="232"/>
      <c r="J195" s="233">
        <f>ROUND(I195*H195,2)</f>
        <v>0</v>
      </c>
      <c r="K195" s="234"/>
      <c r="L195" s="44"/>
      <c r="M195" s="235" t="s">
        <v>1</v>
      </c>
      <c r="N195" s="236" t="s">
        <v>44</v>
      </c>
      <c r="O195" s="91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9" t="s">
        <v>191</v>
      </c>
      <c r="AT195" s="239" t="s">
        <v>187</v>
      </c>
      <c r="AU195" s="239" t="s">
        <v>88</v>
      </c>
      <c r="AY195" s="17" t="s">
        <v>185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7" t="s">
        <v>86</v>
      </c>
      <c r="BK195" s="240">
        <f>ROUND(I195*H195,2)</f>
        <v>0</v>
      </c>
      <c r="BL195" s="17" t="s">
        <v>191</v>
      </c>
      <c r="BM195" s="239" t="s">
        <v>489</v>
      </c>
    </row>
    <row r="196" s="2" customFormat="1">
      <c r="A196" s="38"/>
      <c r="B196" s="39"/>
      <c r="C196" s="40"/>
      <c r="D196" s="241" t="s">
        <v>193</v>
      </c>
      <c r="E196" s="40"/>
      <c r="F196" s="242" t="s">
        <v>488</v>
      </c>
      <c r="G196" s="40"/>
      <c r="H196" s="40"/>
      <c r="I196" s="243"/>
      <c r="J196" s="40"/>
      <c r="K196" s="40"/>
      <c r="L196" s="44"/>
      <c r="M196" s="244"/>
      <c r="N196" s="24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193</v>
      </c>
      <c r="AU196" s="17" t="s">
        <v>88</v>
      </c>
    </row>
    <row r="197" s="13" customFormat="1">
      <c r="A197" s="13"/>
      <c r="B197" s="246"/>
      <c r="C197" s="247"/>
      <c r="D197" s="241" t="s">
        <v>194</v>
      </c>
      <c r="E197" s="248" t="s">
        <v>1</v>
      </c>
      <c r="F197" s="249" t="s">
        <v>490</v>
      </c>
      <c r="G197" s="247"/>
      <c r="H197" s="250">
        <v>83.799999999999997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6" t="s">
        <v>194</v>
      </c>
      <c r="AU197" s="256" t="s">
        <v>88</v>
      </c>
      <c r="AV197" s="13" t="s">
        <v>88</v>
      </c>
      <c r="AW197" s="13" t="s">
        <v>35</v>
      </c>
      <c r="AX197" s="13" t="s">
        <v>86</v>
      </c>
      <c r="AY197" s="256" t="s">
        <v>185</v>
      </c>
    </row>
    <row r="198" s="2" customFormat="1" ht="16.5" customHeight="1">
      <c r="A198" s="38"/>
      <c r="B198" s="39"/>
      <c r="C198" s="257" t="s">
        <v>317</v>
      </c>
      <c r="D198" s="257" t="s">
        <v>211</v>
      </c>
      <c r="E198" s="258" t="s">
        <v>491</v>
      </c>
      <c r="F198" s="259" t="s">
        <v>492</v>
      </c>
      <c r="G198" s="260" t="s">
        <v>493</v>
      </c>
      <c r="H198" s="261">
        <v>0.034000000000000002</v>
      </c>
      <c r="I198" s="262"/>
      <c r="J198" s="263">
        <f>ROUND(I198*H198,2)</f>
        <v>0</v>
      </c>
      <c r="K198" s="264"/>
      <c r="L198" s="265"/>
      <c r="M198" s="266" t="s">
        <v>1</v>
      </c>
      <c r="N198" s="267" t="s">
        <v>44</v>
      </c>
      <c r="O198" s="91"/>
      <c r="P198" s="237">
        <f>O198*H198</f>
        <v>0</v>
      </c>
      <c r="Q198" s="237">
        <v>0.001</v>
      </c>
      <c r="R198" s="237">
        <f>Q198*H198</f>
        <v>3.4000000000000007E-05</v>
      </c>
      <c r="S198" s="237">
        <v>0</v>
      </c>
      <c r="T198" s="23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9" t="s">
        <v>214</v>
      </c>
      <c r="AT198" s="239" t="s">
        <v>211</v>
      </c>
      <c r="AU198" s="239" t="s">
        <v>88</v>
      </c>
      <c r="AY198" s="17" t="s">
        <v>185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7" t="s">
        <v>86</v>
      </c>
      <c r="BK198" s="240">
        <f>ROUND(I198*H198,2)</f>
        <v>0</v>
      </c>
      <c r="BL198" s="17" t="s">
        <v>191</v>
      </c>
      <c r="BM198" s="239" t="s">
        <v>494</v>
      </c>
    </row>
    <row r="199" s="2" customFormat="1">
      <c r="A199" s="38"/>
      <c r="B199" s="39"/>
      <c r="C199" s="40"/>
      <c r="D199" s="241" t="s">
        <v>193</v>
      </c>
      <c r="E199" s="40"/>
      <c r="F199" s="242" t="s">
        <v>492</v>
      </c>
      <c r="G199" s="40"/>
      <c r="H199" s="40"/>
      <c r="I199" s="243"/>
      <c r="J199" s="40"/>
      <c r="K199" s="40"/>
      <c r="L199" s="44"/>
      <c r="M199" s="244"/>
      <c r="N199" s="24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193</v>
      </c>
      <c r="AU199" s="17" t="s">
        <v>88</v>
      </c>
    </row>
    <row r="200" s="13" customFormat="1">
      <c r="A200" s="13"/>
      <c r="B200" s="246"/>
      <c r="C200" s="247"/>
      <c r="D200" s="241" t="s">
        <v>194</v>
      </c>
      <c r="E200" s="248" t="s">
        <v>1</v>
      </c>
      <c r="F200" s="249" t="s">
        <v>495</v>
      </c>
      <c r="G200" s="247"/>
      <c r="H200" s="250">
        <v>0.034000000000000002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6" t="s">
        <v>194</v>
      </c>
      <c r="AU200" s="256" t="s">
        <v>88</v>
      </c>
      <c r="AV200" s="13" t="s">
        <v>88</v>
      </c>
      <c r="AW200" s="13" t="s">
        <v>35</v>
      </c>
      <c r="AX200" s="13" t="s">
        <v>86</v>
      </c>
      <c r="AY200" s="256" t="s">
        <v>185</v>
      </c>
    </row>
    <row r="201" s="2" customFormat="1" ht="24.15" customHeight="1">
      <c r="A201" s="38"/>
      <c r="B201" s="39"/>
      <c r="C201" s="227" t="s">
        <v>325</v>
      </c>
      <c r="D201" s="227" t="s">
        <v>187</v>
      </c>
      <c r="E201" s="228" t="s">
        <v>277</v>
      </c>
      <c r="F201" s="229" t="s">
        <v>278</v>
      </c>
      <c r="G201" s="230" t="s">
        <v>279</v>
      </c>
      <c r="H201" s="231">
        <v>95.799999999999997</v>
      </c>
      <c r="I201" s="232"/>
      <c r="J201" s="233">
        <f>ROUND(I201*H201,2)</f>
        <v>0</v>
      </c>
      <c r="K201" s="234"/>
      <c r="L201" s="44"/>
      <c r="M201" s="235" t="s">
        <v>1</v>
      </c>
      <c r="N201" s="236" t="s">
        <v>44</v>
      </c>
      <c r="O201" s="91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9" t="s">
        <v>191</v>
      </c>
      <c r="AT201" s="239" t="s">
        <v>187</v>
      </c>
      <c r="AU201" s="239" t="s">
        <v>88</v>
      </c>
      <c r="AY201" s="17" t="s">
        <v>185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7" t="s">
        <v>86</v>
      </c>
      <c r="BK201" s="240">
        <f>ROUND(I201*H201,2)</f>
        <v>0</v>
      </c>
      <c r="BL201" s="17" t="s">
        <v>191</v>
      </c>
      <c r="BM201" s="239" t="s">
        <v>496</v>
      </c>
    </row>
    <row r="202" s="2" customFormat="1">
      <c r="A202" s="38"/>
      <c r="B202" s="39"/>
      <c r="C202" s="40"/>
      <c r="D202" s="241" t="s">
        <v>193</v>
      </c>
      <c r="E202" s="40"/>
      <c r="F202" s="242" t="s">
        <v>278</v>
      </c>
      <c r="G202" s="40"/>
      <c r="H202" s="40"/>
      <c r="I202" s="243"/>
      <c r="J202" s="40"/>
      <c r="K202" s="40"/>
      <c r="L202" s="44"/>
      <c r="M202" s="244"/>
      <c r="N202" s="24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193</v>
      </c>
      <c r="AU202" s="17" t="s">
        <v>88</v>
      </c>
    </row>
    <row r="203" s="13" customFormat="1">
      <c r="A203" s="13"/>
      <c r="B203" s="246"/>
      <c r="C203" s="247"/>
      <c r="D203" s="241" t="s">
        <v>194</v>
      </c>
      <c r="E203" s="248" t="s">
        <v>1</v>
      </c>
      <c r="F203" s="249" t="s">
        <v>497</v>
      </c>
      <c r="G203" s="247"/>
      <c r="H203" s="250">
        <v>95.799999999999997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6" t="s">
        <v>194</v>
      </c>
      <c r="AU203" s="256" t="s">
        <v>88</v>
      </c>
      <c r="AV203" s="13" t="s">
        <v>88</v>
      </c>
      <c r="AW203" s="13" t="s">
        <v>35</v>
      </c>
      <c r="AX203" s="13" t="s">
        <v>86</v>
      </c>
      <c r="AY203" s="256" t="s">
        <v>185</v>
      </c>
    </row>
    <row r="204" s="2" customFormat="1" ht="16.5" customHeight="1">
      <c r="A204" s="38"/>
      <c r="B204" s="39"/>
      <c r="C204" s="257" t="s">
        <v>331</v>
      </c>
      <c r="D204" s="257" t="s">
        <v>211</v>
      </c>
      <c r="E204" s="258" t="s">
        <v>283</v>
      </c>
      <c r="F204" s="259" t="s">
        <v>498</v>
      </c>
      <c r="G204" s="260" t="s">
        <v>190</v>
      </c>
      <c r="H204" s="261">
        <v>98.674000000000007</v>
      </c>
      <c r="I204" s="262"/>
      <c r="J204" s="263">
        <f>ROUND(I204*H204,2)</f>
        <v>0</v>
      </c>
      <c r="K204" s="264"/>
      <c r="L204" s="265"/>
      <c r="M204" s="266" t="s">
        <v>1</v>
      </c>
      <c r="N204" s="267" t="s">
        <v>44</v>
      </c>
      <c r="O204" s="91"/>
      <c r="P204" s="237">
        <f>O204*H204</f>
        <v>0</v>
      </c>
      <c r="Q204" s="237">
        <v>0.20000000000000001</v>
      </c>
      <c r="R204" s="237">
        <f>Q204*H204</f>
        <v>19.734800000000003</v>
      </c>
      <c r="S204" s="237">
        <v>0</v>
      </c>
      <c r="T204" s="23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9" t="s">
        <v>214</v>
      </c>
      <c r="AT204" s="239" t="s">
        <v>211</v>
      </c>
      <c r="AU204" s="239" t="s">
        <v>88</v>
      </c>
      <c r="AY204" s="17" t="s">
        <v>185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7" t="s">
        <v>86</v>
      </c>
      <c r="BK204" s="240">
        <f>ROUND(I204*H204,2)</f>
        <v>0</v>
      </c>
      <c r="BL204" s="17" t="s">
        <v>191</v>
      </c>
      <c r="BM204" s="239" t="s">
        <v>499</v>
      </c>
    </row>
    <row r="205" s="2" customFormat="1">
      <c r="A205" s="38"/>
      <c r="B205" s="39"/>
      <c r="C205" s="40"/>
      <c r="D205" s="241" t="s">
        <v>193</v>
      </c>
      <c r="E205" s="40"/>
      <c r="F205" s="242" t="s">
        <v>498</v>
      </c>
      <c r="G205" s="40"/>
      <c r="H205" s="40"/>
      <c r="I205" s="243"/>
      <c r="J205" s="40"/>
      <c r="K205" s="40"/>
      <c r="L205" s="44"/>
      <c r="M205" s="244"/>
      <c r="N205" s="24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193</v>
      </c>
      <c r="AU205" s="17" t="s">
        <v>88</v>
      </c>
    </row>
    <row r="206" s="13" customFormat="1">
      <c r="A206" s="13"/>
      <c r="B206" s="246"/>
      <c r="C206" s="247"/>
      <c r="D206" s="241" t="s">
        <v>194</v>
      </c>
      <c r="E206" s="248" t="s">
        <v>1</v>
      </c>
      <c r="F206" s="249" t="s">
        <v>500</v>
      </c>
      <c r="G206" s="247"/>
      <c r="H206" s="250">
        <v>98.674000000000007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6" t="s">
        <v>194</v>
      </c>
      <c r="AU206" s="256" t="s">
        <v>88</v>
      </c>
      <c r="AV206" s="13" t="s">
        <v>88</v>
      </c>
      <c r="AW206" s="13" t="s">
        <v>35</v>
      </c>
      <c r="AX206" s="13" t="s">
        <v>86</v>
      </c>
      <c r="AY206" s="256" t="s">
        <v>185</v>
      </c>
    </row>
    <row r="207" s="2" customFormat="1" ht="24.15" customHeight="1">
      <c r="A207" s="38"/>
      <c r="B207" s="39"/>
      <c r="C207" s="227" t="s">
        <v>337</v>
      </c>
      <c r="D207" s="227" t="s">
        <v>187</v>
      </c>
      <c r="E207" s="228" t="s">
        <v>501</v>
      </c>
      <c r="F207" s="229" t="s">
        <v>502</v>
      </c>
      <c r="G207" s="230" t="s">
        <v>198</v>
      </c>
      <c r="H207" s="231">
        <v>0.002</v>
      </c>
      <c r="I207" s="232"/>
      <c r="J207" s="233">
        <f>ROUND(I207*H207,2)</f>
        <v>0</v>
      </c>
      <c r="K207" s="234"/>
      <c r="L207" s="44"/>
      <c r="M207" s="235" t="s">
        <v>1</v>
      </c>
      <c r="N207" s="236" t="s">
        <v>44</v>
      </c>
      <c r="O207" s="91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9" t="s">
        <v>191</v>
      </c>
      <c r="AT207" s="239" t="s">
        <v>187</v>
      </c>
      <c r="AU207" s="239" t="s">
        <v>88</v>
      </c>
      <c r="AY207" s="17" t="s">
        <v>185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7" t="s">
        <v>86</v>
      </c>
      <c r="BK207" s="240">
        <f>ROUND(I207*H207,2)</f>
        <v>0</v>
      </c>
      <c r="BL207" s="17" t="s">
        <v>191</v>
      </c>
      <c r="BM207" s="239" t="s">
        <v>503</v>
      </c>
    </row>
    <row r="208" s="2" customFormat="1">
      <c r="A208" s="38"/>
      <c r="B208" s="39"/>
      <c r="C208" s="40"/>
      <c r="D208" s="241" t="s">
        <v>193</v>
      </c>
      <c r="E208" s="40"/>
      <c r="F208" s="242" t="s">
        <v>502</v>
      </c>
      <c r="G208" s="40"/>
      <c r="H208" s="40"/>
      <c r="I208" s="243"/>
      <c r="J208" s="40"/>
      <c r="K208" s="40"/>
      <c r="L208" s="44"/>
      <c r="M208" s="244"/>
      <c r="N208" s="24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193</v>
      </c>
      <c r="AU208" s="17" t="s">
        <v>88</v>
      </c>
    </row>
    <row r="209" s="13" customFormat="1">
      <c r="A209" s="13"/>
      <c r="B209" s="246"/>
      <c r="C209" s="247"/>
      <c r="D209" s="241" t="s">
        <v>194</v>
      </c>
      <c r="E209" s="248" t="s">
        <v>1</v>
      </c>
      <c r="F209" s="249" t="s">
        <v>504</v>
      </c>
      <c r="G209" s="247"/>
      <c r="H209" s="250">
        <v>0.002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6" t="s">
        <v>194</v>
      </c>
      <c r="AU209" s="256" t="s">
        <v>88</v>
      </c>
      <c r="AV209" s="13" t="s">
        <v>88</v>
      </c>
      <c r="AW209" s="13" t="s">
        <v>35</v>
      </c>
      <c r="AX209" s="13" t="s">
        <v>86</v>
      </c>
      <c r="AY209" s="256" t="s">
        <v>185</v>
      </c>
    </row>
    <row r="210" s="2" customFormat="1" ht="16.5" customHeight="1">
      <c r="A210" s="38"/>
      <c r="B210" s="39"/>
      <c r="C210" s="257" t="s">
        <v>341</v>
      </c>
      <c r="D210" s="257" t="s">
        <v>211</v>
      </c>
      <c r="E210" s="258" t="s">
        <v>505</v>
      </c>
      <c r="F210" s="259" t="s">
        <v>506</v>
      </c>
      <c r="G210" s="260" t="s">
        <v>294</v>
      </c>
      <c r="H210" s="261">
        <v>1.9159999999999999</v>
      </c>
      <c r="I210" s="262"/>
      <c r="J210" s="263">
        <f>ROUND(I210*H210,2)</f>
        <v>0</v>
      </c>
      <c r="K210" s="264"/>
      <c r="L210" s="265"/>
      <c r="M210" s="266" t="s">
        <v>1</v>
      </c>
      <c r="N210" s="267" t="s">
        <v>44</v>
      </c>
      <c r="O210" s="91"/>
      <c r="P210" s="237">
        <f>O210*H210</f>
        <v>0</v>
      </c>
      <c r="Q210" s="237">
        <v>0.001</v>
      </c>
      <c r="R210" s="237">
        <f>Q210*H210</f>
        <v>0.001916</v>
      </c>
      <c r="S210" s="237">
        <v>0</v>
      </c>
      <c r="T210" s="23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9" t="s">
        <v>214</v>
      </c>
      <c r="AT210" s="239" t="s">
        <v>211</v>
      </c>
      <c r="AU210" s="239" t="s">
        <v>88</v>
      </c>
      <c r="AY210" s="17" t="s">
        <v>185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7" t="s">
        <v>86</v>
      </c>
      <c r="BK210" s="240">
        <f>ROUND(I210*H210,2)</f>
        <v>0</v>
      </c>
      <c r="BL210" s="17" t="s">
        <v>191</v>
      </c>
      <c r="BM210" s="239" t="s">
        <v>507</v>
      </c>
    </row>
    <row r="211" s="2" customFormat="1">
      <c r="A211" s="38"/>
      <c r="B211" s="39"/>
      <c r="C211" s="40"/>
      <c r="D211" s="241" t="s">
        <v>193</v>
      </c>
      <c r="E211" s="40"/>
      <c r="F211" s="242" t="s">
        <v>506</v>
      </c>
      <c r="G211" s="40"/>
      <c r="H211" s="40"/>
      <c r="I211" s="243"/>
      <c r="J211" s="40"/>
      <c r="K211" s="40"/>
      <c r="L211" s="44"/>
      <c r="M211" s="244"/>
      <c r="N211" s="24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193</v>
      </c>
      <c r="AU211" s="17" t="s">
        <v>88</v>
      </c>
    </row>
    <row r="212" s="13" customFormat="1">
      <c r="A212" s="13"/>
      <c r="B212" s="246"/>
      <c r="C212" s="247"/>
      <c r="D212" s="241" t="s">
        <v>194</v>
      </c>
      <c r="E212" s="248" t="s">
        <v>1</v>
      </c>
      <c r="F212" s="249" t="s">
        <v>508</v>
      </c>
      <c r="G212" s="247"/>
      <c r="H212" s="250">
        <v>1.9159999999999999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6" t="s">
        <v>194</v>
      </c>
      <c r="AU212" s="256" t="s">
        <v>88</v>
      </c>
      <c r="AV212" s="13" t="s">
        <v>88</v>
      </c>
      <c r="AW212" s="13" t="s">
        <v>35</v>
      </c>
      <c r="AX212" s="13" t="s">
        <v>86</v>
      </c>
      <c r="AY212" s="256" t="s">
        <v>185</v>
      </c>
    </row>
    <row r="213" s="2" customFormat="1" ht="21.75" customHeight="1">
      <c r="A213" s="38"/>
      <c r="B213" s="39"/>
      <c r="C213" s="227" t="s">
        <v>345</v>
      </c>
      <c r="D213" s="227" t="s">
        <v>187</v>
      </c>
      <c r="E213" s="228" t="s">
        <v>509</v>
      </c>
      <c r="F213" s="229" t="s">
        <v>510</v>
      </c>
      <c r="G213" s="230" t="s">
        <v>190</v>
      </c>
      <c r="H213" s="231">
        <v>36.119999999999997</v>
      </c>
      <c r="I213" s="232"/>
      <c r="J213" s="233">
        <f>ROUND(I213*H213,2)</f>
        <v>0</v>
      </c>
      <c r="K213" s="234"/>
      <c r="L213" s="44"/>
      <c r="M213" s="235" t="s">
        <v>1</v>
      </c>
      <c r="N213" s="236" t="s">
        <v>44</v>
      </c>
      <c r="O213" s="91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9" t="s">
        <v>191</v>
      </c>
      <c r="AT213" s="239" t="s">
        <v>187</v>
      </c>
      <c r="AU213" s="239" t="s">
        <v>88</v>
      </c>
      <c r="AY213" s="17" t="s">
        <v>185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7" t="s">
        <v>86</v>
      </c>
      <c r="BK213" s="240">
        <f>ROUND(I213*H213,2)</f>
        <v>0</v>
      </c>
      <c r="BL213" s="17" t="s">
        <v>191</v>
      </c>
      <c r="BM213" s="239" t="s">
        <v>511</v>
      </c>
    </row>
    <row r="214" s="2" customFormat="1">
      <c r="A214" s="38"/>
      <c r="B214" s="39"/>
      <c r="C214" s="40"/>
      <c r="D214" s="241" t="s">
        <v>193</v>
      </c>
      <c r="E214" s="40"/>
      <c r="F214" s="242" t="s">
        <v>510</v>
      </c>
      <c r="G214" s="40"/>
      <c r="H214" s="40"/>
      <c r="I214" s="243"/>
      <c r="J214" s="40"/>
      <c r="K214" s="40"/>
      <c r="L214" s="44"/>
      <c r="M214" s="244"/>
      <c r="N214" s="24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193</v>
      </c>
      <c r="AU214" s="17" t="s">
        <v>88</v>
      </c>
    </row>
    <row r="215" s="13" customFormat="1">
      <c r="A215" s="13"/>
      <c r="B215" s="246"/>
      <c r="C215" s="247"/>
      <c r="D215" s="241" t="s">
        <v>194</v>
      </c>
      <c r="E215" s="248" t="s">
        <v>1</v>
      </c>
      <c r="F215" s="249" t="s">
        <v>512</v>
      </c>
      <c r="G215" s="247"/>
      <c r="H215" s="250">
        <v>1.8060000000000001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6" t="s">
        <v>194</v>
      </c>
      <c r="AU215" s="256" t="s">
        <v>88</v>
      </c>
      <c r="AV215" s="13" t="s">
        <v>88</v>
      </c>
      <c r="AW215" s="13" t="s">
        <v>35</v>
      </c>
      <c r="AX215" s="13" t="s">
        <v>79</v>
      </c>
      <c r="AY215" s="256" t="s">
        <v>185</v>
      </c>
    </row>
    <row r="216" s="13" customFormat="1">
      <c r="A216" s="13"/>
      <c r="B216" s="246"/>
      <c r="C216" s="247"/>
      <c r="D216" s="241" t="s">
        <v>194</v>
      </c>
      <c r="E216" s="248" t="s">
        <v>1</v>
      </c>
      <c r="F216" s="249" t="s">
        <v>513</v>
      </c>
      <c r="G216" s="247"/>
      <c r="H216" s="250">
        <v>36.119999999999997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6" t="s">
        <v>194</v>
      </c>
      <c r="AU216" s="256" t="s">
        <v>88</v>
      </c>
      <c r="AV216" s="13" t="s">
        <v>88</v>
      </c>
      <c r="AW216" s="13" t="s">
        <v>35</v>
      </c>
      <c r="AX216" s="13" t="s">
        <v>86</v>
      </c>
      <c r="AY216" s="256" t="s">
        <v>185</v>
      </c>
    </row>
    <row r="217" s="2" customFormat="1" ht="21.75" customHeight="1">
      <c r="A217" s="38"/>
      <c r="B217" s="39"/>
      <c r="C217" s="227" t="s">
        <v>349</v>
      </c>
      <c r="D217" s="227" t="s">
        <v>187</v>
      </c>
      <c r="E217" s="228" t="s">
        <v>257</v>
      </c>
      <c r="F217" s="229" t="s">
        <v>514</v>
      </c>
      <c r="G217" s="230" t="s">
        <v>311</v>
      </c>
      <c r="H217" s="231">
        <v>1</v>
      </c>
      <c r="I217" s="232"/>
      <c r="J217" s="233">
        <f>ROUND(I217*H217,2)</f>
        <v>0</v>
      </c>
      <c r="K217" s="234"/>
      <c r="L217" s="44"/>
      <c r="M217" s="235" t="s">
        <v>1</v>
      </c>
      <c r="N217" s="236" t="s">
        <v>44</v>
      </c>
      <c r="O217" s="91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9" t="s">
        <v>335</v>
      </c>
      <c r="AT217" s="239" t="s">
        <v>187</v>
      </c>
      <c r="AU217" s="239" t="s">
        <v>88</v>
      </c>
      <c r="AY217" s="17" t="s">
        <v>185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7" t="s">
        <v>86</v>
      </c>
      <c r="BK217" s="240">
        <f>ROUND(I217*H217,2)</f>
        <v>0</v>
      </c>
      <c r="BL217" s="17" t="s">
        <v>335</v>
      </c>
      <c r="BM217" s="239" t="s">
        <v>515</v>
      </c>
    </row>
    <row r="218" s="2" customFormat="1">
      <c r="A218" s="38"/>
      <c r="B218" s="39"/>
      <c r="C218" s="40"/>
      <c r="D218" s="241" t="s">
        <v>193</v>
      </c>
      <c r="E218" s="40"/>
      <c r="F218" s="242" t="s">
        <v>514</v>
      </c>
      <c r="G218" s="40"/>
      <c r="H218" s="40"/>
      <c r="I218" s="243"/>
      <c r="J218" s="40"/>
      <c r="K218" s="40"/>
      <c r="L218" s="44"/>
      <c r="M218" s="244"/>
      <c r="N218" s="24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193</v>
      </c>
      <c r="AU218" s="17" t="s">
        <v>88</v>
      </c>
    </row>
    <row r="219" s="2" customFormat="1" ht="24.15" customHeight="1">
      <c r="A219" s="38"/>
      <c r="B219" s="39"/>
      <c r="C219" s="227" t="s">
        <v>353</v>
      </c>
      <c r="D219" s="227" t="s">
        <v>187</v>
      </c>
      <c r="E219" s="228" t="s">
        <v>264</v>
      </c>
      <c r="F219" s="229" t="s">
        <v>319</v>
      </c>
      <c r="G219" s="230" t="s">
        <v>294</v>
      </c>
      <c r="H219" s="231">
        <v>8.766</v>
      </c>
      <c r="I219" s="232"/>
      <c r="J219" s="233">
        <f>ROUND(I219*H219,2)</f>
        <v>0</v>
      </c>
      <c r="K219" s="234"/>
      <c r="L219" s="44"/>
      <c r="M219" s="235" t="s">
        <v>1</v>
      </c>
      <c r="N219" s="236" t="s">
        <v>44</v>
      </c>
      <c r="O219" s="91"/>
      <c r="P219" s="237">
        <f>O219*H219</f>
        <v>0</v>
      </c>
      <c r="Q219" s="237">
        <v>0</v>
      </c>
      <c r="R219" s="237">
        <f>Q219*H219</f>
        <v>0</v>
      </c>
      <c r="S219" s="237">
        <v>0</v>
      </c>
      <c r="T219" s="23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9" t="s">
        <v>191</v>
      </c>
      <c r="AT219" s="239" t="s">
        <v>187</v>
      </c>
      <c r="AU219" s="239" t="s">
        <v>88</v>
      </c>
      <c r="AY219" s="17" t="s">
        <v>185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7" t="s">
        <v>86</v>
      </c>
      <c r="BK219" s="240">
        <f>ROUND(I219*H219,2)</f>
        <v>0</v>
      </c>
      <c r="BL219" s="17" t="s">
        <v>191</v>
      </c>
      <c r="BM219" s="239" t="s">
        <v>516</v>
      </c>
    </row>
    <row r="220" s="2" customFormat="1">
      <c r="A220" s="38"/>
      <c r="B220" s="39"/>
      <c r="C220" s="40"/>
      <c r="D220" s="241" t="s">
        <v>193</v>
      </c>
      <c r="E220" s="40"/>
      <c r="F220" s="242" t="s">
        <v>319</v>
      </c>
      <c r="G220" s="40"/>
      <c r="H220" s="40"/>
      <c r="I220" s="243"/>
      <c r="J220" s="40"/>
      <c r="K220" s="40"/>
      <c r="L220" s="44"/>
      <c r="M220" s="244"/>
      <c r="N220" s="245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193</v>
      </c>
      <c r="AU220" s="17" t="s">
        <v>88</v>
      </c>
    </row>
    <row r="221" s="13" customFormat="1">
      <c r="A221" s="13"/>
      <c r="B221" s="246"/>
      <c r="C221" s="247"/>
      <c r="D221" s="241" t="s">
        <v>194</v>
      </c>
      <c r="E221" s="248" t="s">
        <v>1</v>
      </c>
      <c r="F221" s="249" t="s">
        <v>517</v>
      </c>
      <c r="G221" s="247"/>
      <c r="H221" s="250">
        <v>8.766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6" t="s">
        <v>194</v>
      </c>
      <c r="AU221" s="256" t="s">
        <v>88</v>
      </c>
      <c r="AV221" s="13" t="s">
        <v>88</v>
      </c>
      <c r="AW221" s="13" t="s">
        <v>35</v>
      </c>
      <c r="AX221" s="13" t="s">
        <v>86</v>
      </c>
      <c r="AY221" s="256" t="s">
        <v>185</v>
      </c>
    </row>
    <row r="222" s="12" customFormat="1" ht="22.8" customHeight="1">
      <c r="A222" s="12"/>
      <c r="B222" s="211"/>
      <c r="C222" s="212"/>
      <c r="D222" s="213" t="s">
        <v>78</v>
      </c>
      <c r="E222" s="225" t="s">
        <v>323</v>
      </c>
      <c r="F222" s="225" t="s">
        <v>324</v>
      </c>
      <c r="G222" s="212"/>
      <c r="H222" s="212"/>
      <c r="I222" s="215"/>
      <c r="J222" s="226">
        <f>BK222</f>
        <v>0</v>
      </c>
      <c r="K222" s="212"/>
      <c r="L222" s="217"/>
      <c r="M222" s="218"/>
      <c r="N222" s="219"/>
      <c r="O222" s="219"/>
      <c r="P222" s="220">
        <f>SUM(P223:P224)</f>
        <v>0</v>
      </c>
      <c r="Q222" s="219"/>
      <c r="R222" s="220">
        <f>SUM(R223:R224)</f>
        <v>0</v>
      </c>
      <c r="S222" s="219"/>
      <c r="T222" s="221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2" t="s">
        <v>86</v>
      </c>
      <c r="AT222" s="223" t="s">
        <v>78</v>
      </c>
      <c r="AU222" s="223" t="s">
        <v>86</v>
      </c>
      <c r="AY222" s="222" t="s">
        <v>185</v>
      </c>
      <c r="BK222" s="224">
        <f>SUM(BK223:BK224)</f>
        <v>0</v>
      </c>
    </row>
    <row r="223" s="2" customFormat="1" ht="24.15" customHeight="1">
      <c r="A223" s="38"/>
      <c r="B223" s="39"/>
      <c r="C223" s="227" t="s">
        <v>357</v>
      </c>
      <c r="D223" s="227" t="s">
        <v>187</v>
      </c>
      <c r="E223" s="228" t="s">
        <v>326</v>
      </c>
      <c r="F223" s="229" t="s">
        <v>327</v>
      </c>
      <c r="G223" s="230" t="s">
        <v>198</v>
      </c>
      <c r="H223" s="231">
        <v>3.2349999999999999</v>
      </c>
      <c r="I223" s="232"/>
      <c r="J223" s="233">
        <f>ROUND(I223*H223,2)</f>
        <v>0</v>
      </c>
      <c r="K223" s="234"/>
      <c r="L223" s="44"/>
      <c r="M223" s="235" t="s">
        <v>1</v>
      </c>
      <c r="N223" s="236" t="s">
        <v>44</v>
      </c>
      <c r="O223" s="91"/>
      <c r="P223" s="237">
        <f>O223*H223</f>
        <v>0</v>
      </c>
      <c r="Q223" s="237">
        <v>0</v>
      </c>
      <c r="R223" s="237">
        <f>Q223*H223</f>
        <v>0</v>
      </c>
      <c r="S223" s="237">
        <v>0</v>
      </c>
      <c r="T223" s="23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9" t="s">
        <v>191</v>
      </c>
      <c r="AT223" s="239" t="s">
        <v>187</v>
      </c>
      <c r="AU223" s="239" t="s">
        <v>88</v>
      </c>
      <c r="AY223" s="17" t="s">
        <v>185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7" t="s">
        <v>86</v>
      </c>
      <c r="BK223" s="240">
        <f>ROUND(I223*H223,2)</f>
        <v>0</v>
      </c>
      <c r="BL223" s="17" t="s">
        <v>191</v>
      </c>
      <c r="BM223" s="239" t="s">
        <v>518</v>
      </c>
    </row>
    <row r="224" s="2" customFormat="1">
      <c r="A224" s="38"/>
      <c r="B224" s="39"/>
      <c r="C224" s="40"/>
      <c r="D224" s="241" t="s">
        <v>193</v>
      </c>
      <c r="E224" s="40"/>
      <c r="F224" s="242" t="s">
        <v>327</v>
      </c>
      <c r="G224" s="40"/>
      <c r="H224" s="40"/>
      <c r="I224" s="243"/>
      <c r="J224" s="40"/>
      <c r="K224" s="40"/>
      <c r="L224" s="44"/>
      <c r="M224" s="244"/>
      <c r="N224" s="24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193</v>
      </c>
      <c r="AU224" s="17" t="s">
        <v>88</v>
      </c>
    </row>
    <row r="225" s="12" customFormat="1" ht="25.92" customHeight="1">
      <c r="A225" s="12"/>
      <c r="B225" s="211"/>
      <c r="C225" s="212"/>
      <c r="D225" s="213" t="s">
        <v>78</v>
      </c>
      <c r="E225" s="214" t="s">
        <v>329</v>
      </c>
      <c r="F225" s="214" t="s">
        <v>330</v>
      </c>
      <c r="G225" s="212"/>
      <c r="H225" s="212"/>
      <c r="I225" s="215"/>
      <c r="J225" s="216">
        <f>BK225</f>
        <v>0</v>
      </c>
      <c r="K225" s="212"/>
      <c r="L225" s="217"/>
      <c r="M225" s="218"/>
      <c r="N225" s="219"/>
      <c r="O225" s="219"/>
      <c r="P225" s="220">
        <f>SUM(P226:P267)</f>
        <v>0</v>
      </c>
      <c r="Q225" s="219"/>
      <c r="R225" s="220">
        <f>SUM(R226:R267)</f>
        <v>0</v>
      </c>
      <c r="S225" s="219"/>
      <c r="T225" s="221">
        <f>SUM(T226:T267)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2" t="s">
        <v>201</v>
      </c>
      <c r="AT225" s="223" t="s">
        <v>78</v>
      </c>
      <c r="AU225" s="223" t="s">
        <v>79</v>
      </c>
      <c r="AY225" s="222" t="s">
        <v>185</v>
      </c>
      <c r="BK225" s="224">
        <f>SUM(BK226:BK267)</f>
        <v>0</v>
      </c>
    </row>
    <row r="226" s="2" customFormat="1" ht="16.5" customHeight="1">
      <c r="A226" s="38"/>
      <c r="B226" s="39"/>
      <c r="C226" s="257" t="s">
        <v>361</v>
      </c>
      <c r="D226" s="257" t="s">
        <v>211</v>
      </c>
      <c r="E226" s="258" t="s">
        <v>519</v>
      </c>
      <c r="F226" s="259" t="s">
        <v>520</v>
      </c>
      <c r="G226" s="260" t="s">
        <v>207</v>
      </c>
      <c r="H226" s="261">
        <v>1</v>
      </c>
      <c r="I226" s="262"/>
      <c r="J226" s="263">
        <f>ROUND(I226*H226,2)</f>
        <v>0</v>
      </c>
      <c r="K226" s="264"/>
      <c r="L226" s="265"/>
      <c r="M226" s="266" t="s">
        <v>1</v>
      </c>
      <c r="N226" s="267" t="s">
        <v>44</v>
      </c>
      <c r="O226" s="91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9" t="s">
        <v>334</v>
      </c>
      <c r="AT226" s="239" t="s">
        <v>211</v>
      </c>
      <c r="AU226" s="239" t="s">
        <v>86</v>
      </c>
      <c r="AY226" s="17" t="s">
        <v>185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7" t="s">
        <v>86</v>
      </c>
      <c r="BK226" s="240">
        <f>ROUND(I226*H226,2)</f>
        <v>0</v>
      </c>
      <c r="BL226" s="17" t="s">
        <v>335</v>
      </c>
      <c r="BM226" s="239" t="s">
        <v>521</v>
      </c>
    </row>
    <row r="227" s="2" customFormat="1">
      <c r="A227" s="38"/>
      <c r="B227" s="39"/>
      <c r="C227" s="40"/>
      <c r="D227" s="241" t="s">
        <v>193</v>
      </c>
      <c r="E227" s="40"/>
      <c r="F227" s="242" t="s">
        <v>520</v>
      </c>
      <c r="G227" s="40"/>
      <c r="H227" s="40"/>
      <c r="I227" s="243"/>
      <c r="J227" s="40"/>
      <c r="K227" s="40"/>
      <c r="L227" s="44"/>
      <c r="M227" s="244"/>
      <c r="N227" s="24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193</v>
      </c>
      <c r="AU227" s="17" t="s">
        <v>86</v>
      </c>
    </row>
    <row r="228" s="2" customFormat="1" ht="24.9" customHeight="1">
      <c r="A228" s="38"/>
      <c r="B228" s="39"/>
      <c r="C228" s="257" t="s">
        <v>365</v>
      </c>
      <c r="D228" s="257" t="s">
        <v>211</v>
      </c>
      <c r="E228" s="258" t="s">
        <v>522</v>
      </c>
      <c r="F228" s="259" t="s">
        <v>523</v>
      </c>
      <c r="G228" s="260" t="s">
        <v>207</v>
      </c>
      <c r="H228" s="261">
        <v>1</v>
      </c>
      <c r="I228" s="262"/>
      <c r="J228" s="263">
        <f>ROUND(I228*H228,2)</f>
        <v>0</v>
      </c>
      <c r="K228" s="264"/>
      <c r="L228" s="265"/>
      <c r="M228" s="266" t="s">
        <v>1</v>
      </c>
      <c r="N228" s="267" t="s">
        <v>44</v>
      </c>
      <c r="O228" s="91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9" t="s">
        <v>334</v>
      </c>
      <c r="AT228" s="239" t="s">
        <v>211</v>
      </c>
      <c r="AU228" s="239" t="s">
        <v>86</v>
      </c>
      <c r="AY228" s="17" t="s">
        <v>185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7" t="s">
        <v>86</v>
      </c>
      <c r="BK228" s="240">
        <f>ROUND(I228*H228,2)</f>
        <v>0</v>
      </c>
      <c r="BL228" s="17" t="s">
        <v>335</v>
      </c>
      <c r="BM228" s="239" t="s">
        <v>524</v>
      </c>
    </row>
    <row r="229" s="2" customFormat="1">
      <c r="A229" s="38"/>
      <c r="B229" s="39"/>
      <c r="C229" s="40"/>
      <c r="D229" s="241" t="s">
        <v>193</v>
      </c>
      <c r="E229" s="40"/>
      <c r="F229" s="242" t="s">
        <v>525</v>
      </c>
      <c r="G229" s="40"/>
      <c r="H229" s="40"/>
      <c r="I229" s="243"/>
      <c r="J229" s="40"/>
      <c r="K229" s="40"/>
      <c r="L229" s="44"/>
      <c r="M229" s="244"/>
      <c r="N229" s="24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193</v>
      </c>
      <c r="AU229" s="17" t="s">
        <v>86</v>
      </c>
    </row>
    <row r="230" s="2" customFormat="1" ht="21.75" customHeight="1">
      <c r="A230" s="38"/>
      <c r="B230" s="39"/>
      <c r="C230" s="257" t="s">
        <v>369</v>
      </c>
      <c r="D230" s="257" t="s">
        <v>211</v>
      </c>
      <c r="E230" s="258" t="s">
        <v>526</v>
      </c>
      <c r="F230" s="259" t="s">
        <v>527</v>
      </c>
      <c r="G230" s="260" t="s">
        <v>207</v>
      </c>
      <c r="H230" s="261">
        <v>1</v>
      </c>
      <c r="I230" s="262"/>
      <c r="J230" s="263">
        <f>ROUND(I230*H230,2)</f>
        <v>0</v>
      </c>
      <c r="K230" s="264"/>
      <c r="L230" s="265"/>
      <c r="M230" s="266" t="s">
        <v>1</v>
      </c>
      <c r="N230" s="267" t="s">
        <v>44</v>
      </c>
      <c r="O230" s="91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9" t="s">
        <v>334</v>
      </c>
      <c r="AT230" s="239" t="s">
        <v>211</v>
      </c>
      <c r="AU230" s="239" t="s">
        <v>86</v>
      </c>
      <c r="AY230" s="17" t="s">
        <v>185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7" t="s">
        <v>86</v>
      </c>
      <c r="BK230" s="240">
        <f>ROUND(I230*H230,2)</f>
        <v>0</v>
      </c>
      <c r="BL230" s="17" t="s">
        <v>335</v>
      </c>
      <c r="BM230" s="239" t="s">
        <v>528</v>
      </c>
    </row>
    <row r="231" s="2" customFormat="1">
      <c r="A231" s="38"/>
      <c r="B231" s="39"/>
      <c r="C231" s="40"/>
      <c r="D231" s="241" t="s">
        <v>193</v>
      </c>
      <c r="E231" s="40"/>
      <c r="F231" s="242" t="s">
        <v>527</v>
      </c>
      <c r="G231" s="40"/>
      <c r="H231" s="40"/>
      <c r="I231" s="243"/>
      <c r="J231" s="40"/>
      <c r="K231" s="40"/>
      <c r="L231" s="44"/>
      <c r="M231" s="244"/>
      <c r="N231" s="24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193</v>
      </c>
      <c r="AU231" s="17" t="s">
        <v>86</v>
      </c>
    </row>
    <row r="232" s="2" customFormat="1" ht="16.5" customHeight="1">
      <c r="A232" s="38"/>
      <c r="B232" s="39"/>
      <c r="C232" s="257" t="s">
        <v>373</v>
      </c>
      <c r="D232" s="257" t="s">
        <v>211</v>
      </c>
      <c r="E232" s="258" t="s">
        <v>529</v>
      </c>
      <c r="F232" s="259" t="s">
        <v>530</v>
      </c>
      <c r="G232" s="260" t="s">
        <v>207</v>
      </c>
      <c r="H232" s="261">
        <v>32</v>
      </c>
      <c r="I232" s="262"/>
      <c r="J232" s="263">
        <f>ROUND(I232*H232,2)</f>
        <v>0</v>
      </c>
      <c r="K232" s="264"/>
      <c r="L232" s="265"/>
      <c r="M232" s="266" t="s">
        <v>1</v>
      </c>
      <c r="N232" s="267" t="s">
        <v>44</v>
      </c>
      <c r="O232" s="91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9" t="s">
        <v>334</v>
      </c>
      <c r="AT232" s="239" t="s">
        <v>211</v>
      </c>
      <c r="AU232" s="239" t="s">
        <v>86</v>
      </c>
      <c r="AY232" s="17" t="s">
        <v>185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7" t="s">
        <v>86</v>
      </c>
      <c r="BK232" s="240">
        <f>ROUND(I232*H232,2)</f>
        <v>0</v>
      </c>
      <c r="BL232" s="17" t="s">
        <v>335</v>
      </c>
      <c r="BM232" s="239" t="s">
        <v>531</v>
      </c>
    </row>
    <row r="233" s="2" customFormat="1">
      <c r="A233" s="38"/>
      <c r="B233" s="39"/>
      <c r="C233" s="40"/>
      <c r="D233" s="241" t="s">
        <v>193</v>
      </c>
      <c r="E233" s="40"/>
      <c r="F233" s="242" t="s">
        <v>530</v>
      </c>
      <c r="G233" s="40"/>
      <c r="H233" s="40"/>
      <c r="I233" s="243"/>
      <c r="J233" s="40"/>
      <c r="K233" s="40"/>
      <c r="L233" s="44"/>
      <c r="M233" s="244"/>
      <c r="N233" s="24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193</v>
      </c>
      <c r="AU233" s="17" t="s">
        <v>86</v>
      </c>
    </row>
    <row r="234" s="2" customFormat="1" ht="24.9" customHeight="1">
      <c r="A234" s="38"/>
      <c r="B234" s="39"/>
      <c r="C234" s="257" t="s">
        <v>377</v>
      </c>
      <c r="D234" s="257" t="s">
        <v>211</v>
      </c>
      <c r="E234" s="258" t="s">
        <v>532</v>
      </c>
      <c r="F234" s="259" t="s">
        <v>533</v>
      </c>
      <c r="G234" s="260" t="s">
        <v>207</v>
      </c>
      <c r="H234" s="261">
        <v>3</v>
      </c>
      <c r="I234" s="262"/>
      <c r="J234" s="263">
        <f>ROUND(I234*H234,2)</f>
        <v>0</v>
      </c>
      <c r="K234" s="264"/>
      <c r="L234" s="265"/>
      <c r="M234" s="266" t="s">
        <v>1</v>
      </c>
      <c r="N234" s="267" t="s">
        <v>44</v>
      </c>
      <c r="O234" s="91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9" t="s">
        <v>334</v>
      </c>
      <c r="AT234" s="239" t="s">
        <v>211</v>
      </c>
      <c r="AU234" s="239" t="s">
        <v>86</v>
      </c>
      <c r="AY234" s="17" t="s">
        <v>185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7" t="s">
        <v>86</v>
      </c>
      <c r="BK234" s="240">
        <f>ROUND(I234*H234,2)</f>
        <v>0</v>
      </c>
      <c r="BL234" s="17" t="s">
        <v>335</v>
      </c>
      <c r="BM234" s="239" t="s">
        <v>534</v>
      </c>
    </row>
    <row r="235" s="2" customFormat="1">
      <c r="A235" s="38"/>
      <c r="B235" s="39"/>
      <c r="C235" s="40"/>
      <c r="D235" s="241" t="s">
        <v>193</v>
      </c>
      <c r="E235" s="40"/>
      <c r="F235" s="242" t="s">
        <v>535</v>
      </c>
      <c r="G235" s="40"/>
      <c r="H235" s="40"/>
      <c r="I235" s="243"/>
      <c r="J235" s="40"/>
      <c r="K235" s="40"/>
      <c r="L235" s="44"/>
      <c r="M235" s="244"/>
      <c r="N235" s="24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193</v>
      </c>
      <c r="AU235" s="17" t="s">
        <v>86</v>
      </c>
    </row>
    <row r="236" s="2" customFormat="1" ht="24.9" customHeight="1">
      <c r="A236" s="38"/>
      <c r="B236" s="39"/>
      <c r="C236" s="257" t="s">
        <v>381</v>
      </c>
      <c r="D236" s="257" t="s">
        <v>211</v>
      </c>
      <c r="E236" s="258" t="s">
        <v>536</v>
      </c>
      <c r="F236" s="259" t="s">
        <v>537</v>
      </c>
      <c r="G236" s="260" t="s">
        <v>207</v>
      </c>
      <c r="H236" s="261">
        <v>1</v>
      </c>
      <c r="I236" s="262"/>
      <c r="J236" s="263">
        <f>ROUND(I236*H236,2)</f>
        <v>0</v>
      </c>
      <c r="K236" s="264"/>
      <c r="L236" s="265"/>
      <c r="M236" s="266" t="s">
        <v>1</v>
      </c>
      <c r="N236" s="267" t="s">
        <v>44</v>
      </c>
      <c r="O236" s="91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9" t="s">
        <v>334</v>
      </c>
      <c r="AT236" s="239" t="s">
        <v>211</v>
      </c>
      <c r="AU236" s="239" t="s">
        <v>86</v>
      </c>
      <c r="AY236" s="17" t="s">
        <v>185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7" t="s">
        <v>86</v>
      </c>
      <c r="BK236" s="240">
        <f>ROUND(I236*H236,2)</f>
        <v>0</v>
      </c>
      <c r="BL236" s="17" t="s">
        <v>335</v>
      </c>
      <c r="BM236" s="239" t="s">
        <v>538</v>
      </c>
    </row>
    <row r="237" s="2" customFormat="1">
      <c r="A237" s="38"/>
      <c r="B237" s="39"/>
      <c r="C237" s="40"/>
      <c r="D237" s="241" t="s">
        <v>193</v>
      </c>
      <c r="E237" s="40"/>
      <c r="F237" s="242" t="s">
        <v>539</v>
      </c>
      <c r="G237" s="40"/>
      <c r="H237" s="40"/>
      <c r="I237" s="243"/>
      <c r="J237" s="40"/>
      <c r="K237" s="40"/>
      <c r="L237" s="44"/>
      <c r="M237" s="244"/>
      <c r="N237" s="24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193</v>
      </c>
      <c r="AU237" s="17" t="s">
        <v>86</v>
      </c>
    </row>
    <row r="238" s="2" customFormat="1" ht="38.55" customHeight="1">
      <c r="A238" s="38"/>
      <c r="B238" s="39"/>
      <c r="C238" s="257" t="s">
        <v>385</v>
      </c>
      <c r="D238" s="257" t="s">
        <v>211</v>
      </c>
      <c r="E238" s="258" t="s">
        <v>540</v>
      </c>
      <c r="F238" s="259" t="s">
        <v>541</v>
      </c>
      <c r="G238" s="260" t="s">
        <v>207</v>
      </c>
      <c r="H238" s="261">
        <v>1</v>
      </c>
      <c r="I238" s="262"/>
      <c r="J238" s="263">
        <f>ROUND(I238*H238,2)</f>
        <v>0</v>
      </c>
      <c r="K238" s="264"/>
      <c r="L238" s="265"/>
      <c r="M238" s="266" t="s">
        <v>1</v>
      </c>
      <c r="N238" s="267" t="s">
        <v>44</v>
      </c>
      <c r="O238" s="91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9" t="s">
        <v>334</v>
      </c>
      <c r="AT238" s="239" t="s">
        <v>211</v>
      </c>
      <c r="AU238" s="239" t="s">
        <v>86</v>
      </c>
      <c r="AY238" s="17" t="s">
        <v>185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7" t="s">
        <v>86</v>
      </c>
      <c r="BK238" s="240">
        <f>ROUND(I238*H238,2)</f>
        <v>0</v>
      </c>
      <c r="BL238" s="17" t="s">
        <v>335</v>
      </c>
      <c r="BM238" s="239" t="s">
        <v>542</v>
      </c>
    </row>
    <row r="239" s="2" customFormat="1">
      <c r="A239" s="38"/>
      <c r="B239" s="39"/>
      <c r="C239" s="40"/>
      <c r="D239" s="241" t="s">
        <v>193</v>
      </c>
      <c r="E239" s="40"/>
      <c r="F239" s="242" t="s">
        <v>543</v>
      </c>
      <c r="G239" s="40"/>
      <c r="H239" s="40"/>
      <c r="I239" s="243"/>
      <c r="J239" s="40"/>
      <c r="K239" s="40"/>
      <c r="L239" s="44"/>
      <c r="M239" s="244"/>
      <c r="N239" s="24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193</v>
      </c>
      <c r="AU239" s="17" t="s">
        <v>86</v>
      </c>
    </row>
    <row r="240" s="2" customFormat="1" ht="24.9" customHeight="1">
      <c r="A240" s="38"/>
      <c r="B240" s="39"/>
      <c r="C240" s="257" t="s">
        <v>389</v>
      </c>
      <c r="D240" s="257" t="s">
        <v>211</v>
      </c>
      <c r="E240" s="258" t="s">
        <v>544</v>
      </c>
      <c r="F240" s="259" t="s">
        <v>545</v>
      </c>
      <c r="G240" s="260" t="s">
        <v>207</v>
      </c>
      <c r="H240" s="261">
        <v>3</v>
      </c>
      <c r="I240" s="262"/>
      <c r="J240" s="263">
        <f>ROUND(I240*H240,2)</f>
        <v>0</v>
      </c>
      <c r="K240" s="264"/>
      <c r="L240" s="265"/>
      <c r="M240" s="266" t="s">
        <v>1</v>
      </c>
      <c r="N240" s="267" t="s">
        <v>44</v>
      </c>
      <c r="O240" s="91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9" t="s">
        <v>334</v>
      </c>
      <c r="AT240" s="239" t="s">
        <v>211</v>
      </c>
      <c r="AU240" s="239" t="s">
        <v>86</v>
      </c>
      <c r="AY240" s="17" t="s">
        <v>185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7" t="s">
        <v>86</v>
      </c>
      <c r="BK240" s="240">
        <f>ROUND(I240*H240,2)</f>
        <v>0</v>
      </c>
      <c r="BL240" s="17" t="s">
        <v>335</v>
      </c>
      <c r="BM240" s="239" t="s">
        <v>546</v>
      </c>
    </row>
    <row r="241" s="2" customFormat="1">
      <c r="A241" s="38"/>
      <c r="B241" s="39"/>
      <c r="C241" s="40"/>
      <c r="D241" s="241" t="s">
        <v>193</v>
      </c>
      <c r="E241" s="40"/>
      <c r="F241" s="242" t="s">
        <v>547</v>
      </c>
      <c r="G241" s="40"/>
      <c r="H241" s="40"/>
      <c r="I241" s="243"/>
      <c r="J241" s="40"/>
      <c r="K241" s="40"/>
      <c r="L241" s="44"/>
      <c r="M241" s="244"/>
      <c r="N241" s="245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193</v>
      </c>
      <c r="AU241" s="17" t="s">
        <v>86</v>
      </c>
    </row>
    <row r="242" s="2" customFormat="1" ht="24.9" customHeight="1">
      <c r="A242" s="38"/>
      <c r="B242" s="39"/>
      <c r="C242" s="257" t="s">
        <v>393</v>
      </c>
      <c r="D242" s="257" t="s">
        <v>211</v>
      </c>
      <c r="E242" s="258" t="s">
        <v>548</v>
      </c>
      <c r="F242" s="259" t="s">
        <v>549</v>
      </c>
      <c r="G242" s="260" t="s">
        <v>207</v>
      </c>
      <c r="H242" s="261">
        <v>1</v>
      </c>
      <c r="I242" s="262"/>
      <c r="J242" s="263">
        <f>ROUND(I242*H242,2)</f>
        <v>0</v>
      </c>
      <c r="K242" s="264"/>
      <c r="L242" s="265"/>
      <c r="M242" s="266" t="s">
        <v>1</v>
      </c>
      <c r="N242" s="267" t="s">
        <v>44</v>
      </c>
      <c r="O242" s="91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9" t="s">
        <v>334</v>
      </c>
      <c r="AT242" s="239" t="s">
        <v>211</v>
      </c>
      <c r="AU242" s="239" t="s">
        <v>86</v>
      </c>
      <c r="AY242" s="17" t="s">
        <v>185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7" t="s">
        <v>86</v>
      </c>
      <c r="BK242" s="240">
        <f>ROUND(I242*H242,2)</f>
        <v>0</v>
      </c>
      <c r="BL242" s="17" t="s">
        <v>335</v>
      </c>
      <c r="BM242" s="239" t="s">
        <v>550</v>
      </c>
    </row>
    <row r="243" s="2" customFormat="1">
      <c r="A243" s="38"/>
      <c r="B243" s="39"/>
      <c r="C243" s="40"/>
      <c r="D243" s="241" t="s">
        <v>193</v>
      </c>
      <c r="E243" s="40"/>
      <c r="F243" s="242" t="s">
        <v>551</v>
      </c>
      <c r="G243" s="40"/>
      <c r="H243" s="40"/>
      <c r="I243" s="243"/>
      <c r="J243" s="40"/>
      <c r="K243" s="40"/>
      <c r="L243" s="44"/>
      <c r="M243" s="244"/>
      <c r="N243" s="24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193</v>
      </c>
      <c r="AU243" s="17" t="s">
        <v>86</v>
      </c>
    </row>
    <row r="244" s="2" customFormat="1" ht="16.5" customHeight="1">
      <c r="A244" s="38"/>
      <c r="B244" s="39"/>
      <c r="C244" s="257" t="s">
        <v>397</v>
      </c>
      <c r="D244" s="257" t="s">
        <v>211</v>
      </c>
      <c r="E244" s="258" t="s">
        <v>552</v>
      </c>
      <c r="F244" s="259" t="s">
        <v>553</v>
      </c>
      <c r="G244" s="260" t="s">
        <v>207</v>
      </c>
      <c r="H244" s="261">
        <v>2</v>
      </c>
      <c r="I244" s="262"/>
      <c r="J244" s="263">
        <f>ROUND(I244*H244,2)</f>
        <v>0</v>
      </c>
      <c r="K244" s="264"/>
      <c r="L244" s="265"/>
      <c r="M244" s="266" t="s">
        <v>1</v>
      </c>
      <c r="N244" s="267" t="s">
        <v>44</v>
      </c>
      <c r="O244" s="91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9" t="s">
        <v>334</v>
      </c>
      <c r="AT244" s="239" t="s">
        <v>211</v>
      </c>
      <c r="AU244" s="239" t="s">
        <v>86</v>
      </c>
      <c r="AY244" s="17" t="s">
        <v>185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7" t="s">
        <v>86</v>
      </c>
      <c r="BK244" s="240">
        <f>ROUND(I244*H244,2)</f>
        <v>0</v>
      </c>
      <c r="BL244" s="17" t="s">
        <v>335</v>
      </c>
      <c r="BM244" s="239" t="s">
        <v>554</v>
      </c>
    </row>
    <row r="245" s="2" customFormat="1">
      <c r="A245" s="38"/>
      <c r="B245" s="39"/>
      <c r="C245" s="40"/>
      <c r="D245" s="241" t="s">
        <v>193</v>
      </c>
      <c r="E245" s="40"/>
      <c r="F245" s="242" t="s">
        <v>553</v>
      </c>
      <c r="G245" s="40"/>
      <c r="H245" s="40"/>
      <c r="I245" s="243"/>
      <c r="J245" s="40"/>
      <c r="K245" s="40"/>
      <c r="L245" s="44"/>
      <c r="M245" s="244"/>
      <c r="N245" s="24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193</v>
      </c>
      <c r="AU245" s="17" t="s">
        <v>86</v>
      </c>
    </row>
    <row r="246" s="2" customFormat="1" ht="38.55" customHeight="1">
      <c r="A246" s="38"/>
      <c r="B246" s="39"/>
      <c r="C246" s="257" t="s">
        <v>401</v>
      </c>
      <c r="D246" s="257" t="s">
        <v>211</v>
      </c>
      <c r="E246" s="258" t="s">
        <v>555</v>
      </c>
      <c r="F246" s="259" t="s">
        <v>556</v>
      </c>
      <c r="G246" s="260" t="s">
        <v>207</v>
      </c>
      <c r="H246" s="261">
        <v>11</v>
      </c>
      <c r="I246" s="262"/>
      <c r="J246" s="263">
        <f>ROUND(I246*H246,2)</f>
        <v>0</v>
      </c>
      <c r="K246" s="264"/>
      <c r="L246" s="265"/>
      <c r="M246" s="266" t="s">
        <v>1</v>
      </c>
      <c r="N246" s="267" t="s">
        <v>44</v>
      </c>
      <c r="O246" s="91"/>
      <c r="P246" s="237">
        <f>O246*H246</f>
        <v>0</v>
      </c>
      <c r="Q246" s="237">
        <v>0</v>
      </c>
      <c r="R246" s="237">
        <f>Q246*H246</f>
        <v>0</v>
      </c>
      <c r="S246" s="237">
        <v>0</v>
      </c>
      <c r="T246" s="23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9" t="s">
        <v>334</v>
      </c>
      <c r="AT246" s="239" t="s">
        <v>211</v>
      </c>
      <c r="AU246" s="239" t="s">
        <v>86</v>
      </c>
      <c r="AY246" s="17" t="s">
        <v>185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7" t="s">
        <v>86</v>
      </c>
      <c r="BK246" s="240">
        <f>ROUND(I246*H246,2)</f>
        <v>0</v>
      </c>
      <c r="BL246" s="17" t="s">
        <v>335</v>
      </c>
      <c r="BM246" s="239" t="s">
        <v>557</v>
      </c>
    </row>
    <row r="247" s="2" customFormat="1">
      <c r="A247" s="38"/>
      <c r="B247" s="39"/>
      <c r="C247" s="40"/>
      <c r="D247" s="241" t="s">
        <v>193</v>
      </c>
      <c r="E247" s="40"/>
      <c r="F247" s="242" t="s">
        <v>558</v>
      </c>
      <c r="G247" s="40"/>
      <c r="H247" s="40"/>
      <c r="I247" s="243"/>
      <c r="J247" s="40"/>
      <c r="K247" s="40"/>
      <c r="L247" s="44"/>
      <c r="M247" s="244"/>
      <c r="N247" s="245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193</v>
      </c>
      <c r="AU247" s="17" t="s">
        <v>86</v>
      </c>
    </row>
    <row r="248" s="2" customFormat="1" ht="21.75" customHeight="1">
      <c r="A248" s="38"/>
      <c r="B248" s="39"/>
      <c r="C248" s="257" t="s">
        <v>559</v>
      </c>
      <c r="D248" s="257" t="s">
        <v>211</v>
      </c>
      <c r="E248" s="258" t="s">
        <v>560</v>
      </c>
      <c r="F248" s="259" t="s">
        <v>561</v>
      </c>
      <c r="G248" s="260" t="s">
        <v>207</v>
      </c>
      <c r="H248" s="261">
        <v>9</v>
      </c>
      <c r="I248" s="262"/>
      <c r="J248" s="263">
        <f>ROUND(I248*H248,2)</f>
        <v>0</v>
      </c>
      <c r="K248" s="264"/>
      <c r="L248" s="265"/>
      <c r="M248" s="266" t="s">
        <v>1</v>
      </c>
      <c r="N248" s="267" t="s">
        <v>44</v>
      </c>
      <c r="O248" s="91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9" t="s">
        <v>334</v>
      </c>
      <c r="AT248" s="239" t="s">
        <v>211</v>
      </c>
      <c r="AU248" s="239" t="s">
        <v>86</v>
      </c>
      <c r="AY248" s="17" t="s">
        <v>185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7" t="s">
        <v>86</v>
      </c>
      <c r="BK248" s="240">
        <f>ROUND(I248*H248,2)</f>
        <v>0</v>
      </c>
      <c r="BL248" s="17" t="s">
        <v>335</v>
      </c>
      <c r="BM248" s="239" t="s">
        <v>562</v>
      </c>
    </row>
    <row r="249" s="2" customFormat="1">
      <c r="A249" s="38"/>
      <c r="B249" s="39"/>
      <c r="C249" s="40"/>
      <c r="D249" s="241" t="s">
        <v>193</v>
      </c>
      <c r="E249" s="40"/>
      <c r="F249" s="242" t="s">
        <v>561</v>
      </c>
      <c r="G249" s="40"/>
      <c r="H249" s="40"/>
      <c r="I249" s="243"/>
      <c r="J249" s="40"/>
      <c r="K249" s="40"/>
      <c r="L249" s="44"/>
      <c r="M249" s="244"/>
      <c r="N249" s="245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193</v>
      </c>
      <c r="AU249" s="17" t="s">
        <v>86</v>
      </c>
    </row>
    <row r="250" s="2" customFormat="1" ht="24.9" customHeight="1">
      <c r="A250" s="38"/>
      <c r="B250" s="39"/>
      <c r="C250" s="257" t="s">
        <v>563</v>
      </c>
      <c r="D250" s="257" t="s">
        <v>211</v>
      </c>
      <c r="E250" s="258" t="s">
        <v>564</v>
      </c>
      <c r="F250" s="259" t="s">
        <v>565</v>
      </c>
      <c r="G250" s="260" t="s">
        <v>207</v>
      </c>
      <c r="H250" s="261">
        <v>3</v>
      </c>
      <c r="I250" s="262"/>
      <c r="J250" s="263">
        <f>ROUND(I250*H250,2)</f>
        <v>0</v>
      </c>
      <c r="K250" s="264"/>
      <c r="L250" s="265"/>
      <c r="M250" s="266" t="s">
        <v>1</v>
      </c>
      <c r="N250" s="267" t="s">
        <v>44</v>
      </c>
      <c r="O250" s="91"/>
      <c r="P250" s="237">
        <f>O250*H250</f>
        <v>0</v>
      </c>
      <c r="Q250" s="237">
        <v>0</v>
      </c>
      <c r="R250" s="237">
        <f>Q250*H250</f>
        <v>0</v>
      </c>
      <c r="S250" s="237">
        <v>0</v>
      </c>
      <c r="T250" s="23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9" t="s">
        <v>334</v>
      </c>
      <c r="AT250" s="239" t="s">
        <v>211</v>
      </c>
      <c r="AU250" s="239" t="s">
        <v>86</v>
      </c>
      <c r="AY250" s="17" t="s">
        <v>185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7" t="s">
        <v>86</v>
      </c>
      <c r="BK250" s="240">
        <f>ROUND(I250*H250,2)</f>
        <v>0</v>
      </c>
      <c r="BL250" s="17" t="s">
        <v>335</v>
      </c>
      <c r="BM250" s="239" t="s">
        <v>566</v>
      </c>
    </row>
    <row r="251" s="2" customFormat="1">
      <c r="A251" s="38"/>
      <c r="B251" s="39"/>
      <c r="C251" s="40"/>
      <c r="D251" s="241" t="s">
        <v>193</v>
      </c>
      <c r="E251" s="40"/>
      <c r="F251" s="242" t="s">
        <v>567</v>
      </c>
      <c r="G251" s="40"/>
      <c r="H251" s="40"/>
      <c r="I251" s="243"/>
      <c r="J251" s="40"/>
      <c r="K251" s="40"/>
      <c r="L251" s="44"/>
      <c r="M251" s="244"/>
      <c r="N251" s="245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193</v>
      </c>
      <c r="AU251" s="17" t="s">
        <v>86</v>
      </c>
    </row>
    <row r="252" s="2" customFormat="1" ht="33.75" customHeight="1">
      <c r="A252" s="38"/>
      <c r="B252" s="39"/>
      <c r="C252" s="257" t="s">
        <v>568</v>
      </c>
      <c r="D252" s="257" t="s">
        <v>211</v>
      </c>
      <c r="E252" s="258" t="s">
        <v>569</v>
      </c>
      <c r="F252" s="259" t="s">
        <v>570</v>
      </c>
      <c r="G252" s="260" t="s">
        <v>207</v>
      </c>
      <c r="H252" s="261">
        <v>3</v>
      </c>
      <c r="I252" s="262"/>
      <c r="J252" s="263">
        <f>ROUND(I252*H252,2)</f>
        <v>0</v>
      </c>
      <c r="K252" s="264"/>
      <c r="L252" s="265"/>
      <c r="M252" s="266" t="s">
        <v>1</v>
      </c>
      <c r="N252" s="267" t="s">
        <v>44</v>
      </c>
      <c r="O252" s="91"/>
      <c r="P252" s="237">
        <f>O252*H252</f>
        <v>0</v>
      </c>
      <c r="Q252" s="237">
        <v>0</v>
      </c>
      <c r="R252" s="237">
        <f>Q252*H252</f>
        <v>0</v>
      </c>
      <c r="S252" s="237">
        <v>0</v>
      </c>
      <c r="T252" s="23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9" t="s">
        <v>334</v>
      </c>
      <c r="AT252" s="239" t="s">
        <v>211</v>
      </c>
      <c r="AU252" s="239" t="s">
        <v>86</v>
      </c>
      <c r="AY252" s="17" t="s">
        <v>185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7" t="s">
        <v>86</v>
      </c>
      <c r="BK252" s="240">
        <f>ROUND(I252*H252,2)</f>
        <v>0</v>
      </c>
      <c r="BL252" s="17" t="s">
        <v>335</v>
      </c>
      <c r="BM252" s="239" t="s">
        <v>571</v>
      </c>
    </row>
    <row r="253" s="2" customFormat="1">
      <c r="A253" s="38"/>
      <c r="B253" s="39"/>
      <c r="C253" s="40"/>
      <c r="D253" s="241" t="s">
        <v>193</v>
      </c>
      <c r="E253" s="40"/>
      <c r="F253" s="242" t="s">
        <v>572</v>
      </c>
      <c r="G253" s="40"/>
      <c r="H253" s="40"/>
      <c r="I253" s="243"/>
      <c r="J253" s="40"/>
      <c r="K253" s="40"/>
      <c r="L253" s="44"/>
      <c r="M253" s="244"/>
      <c r="N253" s="24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193</v>
      </c>
      <c r="AU253" s="17" t="s">
        <v>86</v>
      </c>
    </row>
    <row r="254" s="2" customFormat="1" ht="21.75" customHeight="1">
      <c r="A254" s="38"/>
      <c r="B254" s="39"/>
      <c r="C254" s="257" t="s">
        <v>573</v>
      </c>
      <c r="D254" s="257" t="s">
        <v>211</v>
      </c>
      <c r="E254" s="258" t="s">
        <v>574</v>
      </c>
      <c r="F254" s="259" t="s">
        <v>575</v>
      </c>
      <c r="G254" s="260" t="s">
        <v>207</v>
      </c>
      <c r="H254" s="261">
        <v>9</v>
      </c>
      <c r="I254" s="262"/>
      <c r="J254" s="263">
        <f>ROUND(I254*H254,2)</f>
        <v>0</v>
      </c>
      <c r="K254" s="264"/>
      <c r="L254" s="265"/>
      <c r="M254" s="266" t="s">
        <v>1</v>
      </c>
      <c r="N254" s="267" t="s">
        <v>44</v>
      </c>
      <c r="O254" s="91"/>
      <c r="P254" s="237">
        <f>O254*H254</f>
        <v>0</v>
      </c>
      <c r="Q254" s="237">
        <v>0</v>
      </c>
      <c r="R254" s="237">
        <f>Q254*H254</f>
        <v>0</v>
      </c>
      <c r="S254" s="237">
        <v>0</v>
      </c>
      <c r="T254" s="23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9" t="s">
        <v>334</v>
      </c>
      <c r="AT254" s="239" t="s">
        <v>211</v>
      </c>
      <c r="AU254" s="239" t="s">
        <v>86</v>
      </c>
      <c r="AY254" s="17" t="s">
        <v>185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7" t="s">
        <v>86</v>
      </c>
      <c r="BK254" s="240">
        <f>ROUND(I254*H254,2)</f>
        <v>0</v>
      </c>
      <c r="BL254" s="17" t="s">
        <v>335</v>
      </c>
      <c r="BM254" s="239" t="s">
        <v>576</v>
      </c>
    </row>
    <row r="255" s="2" customFormat="1">
      <c r="A255" s="38"/>
      <c r="B255" s="39"/>
      <c r="C255" s="40"/>
      <c r="D255" s="241" t="s">
        <v>193</v>
      </c>
      <c r="E255" s="40"/>
      <c r="F255" s="242" t="s">
        <v>575</v>
      </c>
      <c r="G255" s="40"/>
      <c r="H255" s="40"/>
      <c r="I255" s="243"/>
      <c r="J255" s="40"/>
      <c r="K255" s="40"/>
      <c r="L255" s="44"/>
      <c r="M255" s="244"/>
      <c r="N255" s="24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193</v>
      </c>
      <c r="AU255" s="17" t="s">
        <v>86</v>
      </c>
    </row>
    <row r="256" s="2" customFormat="1" ht="38.55" customHeight="1">
      <c r="A256" s="38"/>
      <c r="B256" s="39"/>
      <c r="C256" s="257" t="s">
        <v>577</v>
      </c>
      <c r="D256" s="257" t="s">
        <v>211</v>
      </c>
      <c r="E256" s="258" t="s">
        <v>578</v>
      </c>
      <c r="F256" s="259" t="s">
        <v>579</v>
      </c>
      <c r="G256" s="260" t="s">
        <v>207</v>
      </c>
      <c r="H256" s="261">
        <v>28</v>
      </c>
      <c r="I256" s="262"/>
      <c r="J256" s="263">
        <f>ROUND(I256*H256,2)</f>
        <v>0</v>
      </c>
      <c r="K256" s="264"/>
      <c r="L256" s="265"/>
      <c r="M256" s="266" t="s">
        <v>1</v>
      </c>
      <c r="N256" s="267" t="s">
        <v>44</v>
      </c>
      <c r="O256" s="91"/>
      <c r="P256" s="237">
        <f>O256*H256</f>
        <v>0</v>
      </c>
      <c r="Q256" s="237">
        <v>0</v>
      </c>
      <c r="R256" s="237">
        <f>Q256*H256</f>
        <v>0</v>
      </c>
      <c r="S256" s="237">
        <v>0</v>
      </c>
      <c r="T256" s="23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9" t="s">
        <v>334</v>
      </c>
      <c r="AT256" s="239" t="s">
        <v>211</v>
      </c>
      <c r="AU256" s="239" t="s">
        <v>86</v>
      </c>
      <c r="AY256" s="17" t="s">
        <v>185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7" t="s">
        <v>86</v>
      </c>
      <c r="BK256" s="240">
        <f>ROUND(I256*H256,2)</f>
        <v>0</v>
      </c>
      <c r="BL256" s="17" t="s">
        <v>335</v>
      </c>
      <c r="BM256" s="239" t="s">
        <v>580</v>
      </c>
    </row>
    <row r="257" s="2" customFormat="1">
      <c r="A257" s="38"/>
      <c r="B257" s="39"/>
      <c r="C257" s="40"/>
      <c r="D257" s="241" t="s">
        <v>193</v>
      </c>
      <c r="E257" s="40"/>
      <c r="F257" s="242" t="s">
        <v>581</v>
      </c>
      <c r="G257" s="40"/>
      <c r="H257" s="40"/>
      <c r="I257" s="243"/>
      <c r="J257" s="40"/>
      <c r="K257" s="40"/>
      <c r="L257" s="44"/>
      <c r="M257" s="244"/>
      <c r="N257" s="245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193</v>
      </c>
      <c r="AU257" s="17" t="s">
        <v>86</v>
      </c>
    </row>
    <row r="258" s="2" customFormat="1" ht="33.75" customHeight="1">
      <c r="A258" s="38"/>
      <c r="B258" s="39"/>
      <c r="C258" s="257" t="s">
        <v>582</v>
      </c>
      <c r="D258" s="257" t="s">
        <v>211</v>
      </c>
      <c r="E258" s="258" t="s">
        <v>583</v>
      </c>
      <c r="F258" s="259" t="s">
        <v>584</v>
      </c>
      <c r="G258" s="260" t="s">
        <v>207</v>
      </c>
      <c r="H258" s="261">
        <v>3</v>
      </c>
      <c r="I258" s="262"/>
      <c r="J258" s="263">
        <f>ROUND(I258*H258,2)</f>
        <v>0</v>
      </c>
      <c r="K258" s="264"/>
      <c r="L258" s="265"/>
      <c r="M258" s="266" t="s">
        <v>1</v>
      </c>
      <c r="N258" s="267" t="s">
        <v>44</v>
      </c>
      <c r="O258" s="91"/>
      <c r="P258" s="237">
        <f>O258*H258</f>
        <v>0</v>
      </c>
      <c r="Q258" s="237">
        <v>0</v>
      </c>
      <c r="R258" s="237">
        <f>Q258*H258</f>
        <v>0</v>
      </c>
      <c r="S258" s="237">
        <v>0</v>
      </c>
      <c r="T258" s="23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9" t="s">
        <v>334</v>
      </c>
      <c r="AT258" s="239" t="s">
        <v>211</v>
      </c>
      <c r="AU258" s="239" t="s">
        <v>86</v>
      </c>
      <c r="AY258" s="17" t="s">
        <v>185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7" t="s">
        <v>86</v>
      </c>
      <c r="BK258" s="240">
        <f>ROUND(I258*H258,2)</f>
        <v>0</v>
      </c>
      <c r="BL258" s="17" t="s">
        <v>335</v>
      </c>
      <c r="BM258" s="239" t="s">
        <v>585</v>
      </c>
    </row>
    <row r="259" s="2" customFormat="1">
      <c r="A259" s="38"/>
      <c r="B259" s="39"/>
      <c r="C259" s="40"/>
      <c r="D259" s="241" t="s">
        <v>193</v>
      </c>
      <c r="E259" s="40"/>
      <c r="F259" s="242" t="s">
        <v>586</v>
      </c>
      <c r="G259" s="40"/>
      <c r="H259" s="40"/>
      <c r="I259" s="243"/>
      <c r="J259" s="40"/>
      <c r="K259" s="40"/>
      <c r="L259" s="44"/>
      <c r="M259" s="244"/>
      <c r="N259" s="245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193</v>
      </c>
      <c r="AU259" s="17" t="s">
        <v>86</v>
      </c>
    </row>
    <row r="260" s="2" customFormat="1" ht="16.5" customHeight="1">
      <c r="A260" s="38"/>
      <c r="B260" s="39"/>
      <c r="C260" s="257" t="s">
        <v>587</v>
      </c>
      <c r="D260" s="257" t="s">
        <v>211</v>
      </c>
      <c r="E260" s="258" t="s">
        <v>588</v>
      </c>
      <c r="F260" s="259" t="s">
        <v>589</v>
      </c>
      <c r="G260" s="260" t="s">
        <v>207</v>
      </c>
      <c r="H260" s="261">
        <v>84</v>
      </c>
      <c r="I260" s="262"/>
      <c r="J260" s="263">
        <f>ROUND(I260*H260,2)</f>
        <v>0</v>
      </c>
      <c r="K260" s="264"/>
      <c r="L260" s="265"/>
      <c r="M260" s="266" t="s">
        <v>1</v>
      </c>
      <c r="N260" s="267" t="s">
        <v>44</v>
      </c>
      <c r="O260" s="91"/>
      <c r="P260" s="237">
        <f>O260*H260</f>
        <v>0</v>
      </c>
      <c r="Q260" s="237">
        <v>0</v>
      </c>
      <c r="R260" s="237">
        <f>Q260*H260</f>
        <v>0</v>
      </c>
      <c r="S260" s="237">
        <v>0</v>
      </c>
      <c r="T260" s="23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9" t="s">
        <v>334</v>
      </c>
      <c r="AT260" s="239" t="s">
        <v>211</v>
      </c>
      <c r="AU260" s="239" t="s">
        <v>86</v>
      </c>
      <c r="AY260" s="17" t="s">
        <v>185</v>
      </c>
      <c r="BE260" s="240">
        <f>IF(N260="základní",J260,0)</f>
        <v>0</v>
      </c>
      <c r="BF260" s="240">
        <f>IF(N260="snížená",J260,0)</f>
        <v>0</v>
      </c>
      <c r="BG260" s="240">
        <f>IF(N260="zákl. přenesená",J260,0)</f>
        <v>0</v>
      </c>
      <c r="BH260" s="240">
        <f>IF(N260="sníž. přenesená",J260,0)</f>
        <v>0</v>
      </c>
      <c r="BI260" s="240">
        <f>IF(N260="nulová",J260,0)</f>
        <v>0</v>
      </c>
      <c r="BJ260" s="17" t="s">
        <v>86</v>
      </c>
      <c r="BK260" s="240">
        <f>ROUND(I260*H260,2)</f>
        <v>0</v>
      </c>
      <c r="BL260" s="17" t="s">
        <v>335</v>
      </c>
      <c r="BM260" s="239" t="s">
        <v>590</v>
      </c>
    </row>
    <row r="261" s="2" customFormat="1">
      <c r="A261" s="38"/>
      <c r="B261" s="39"/>
      <c r="C261" s="40"/>
      <c r="D261" s="241" t="s">
        <v>193</v>
      </c>
      <c r="E261" s="40"/>
      <c r="F261" s="242" t="s">
        <v>589</v>
      </c>
      <c r="G261" s="40"/>
      <c r="H261" s="40"/>
      <c r="I261" s="243"/>
      <c r="J261" s="40"/>
      <c r="K261" s="40"/>
      <c r="L261" s="44"/>
      <c r="M261" s="244"/>
      <c r="N261" s="24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193</v>
      </c>
      <c r="AU261" s="17" t="s">
        <v>86</v>
      </c>
    </row>
    <row r="262" s="2" customFormat="1" ht="24.9" customHeight="1">
      <c r="A262" s="38"/>
      <c r="B262" s="39"/>
      <c r="C262" s="257" t="s">
        <v>591</v>
      </c>
      <c r="D262" s="257" t="s">
        <v>211</v>
      </c>
      <c r="E262" s="258" t="s">
        <v>592</v>
      </c>
      <c r="F262" s="259" t="s">
        <v>593</v>
      </c>
      <c r="G262" s="260" t="s">
        <v>207</v>
      </c>
      <c r="H262" s="261">
        <v>3</v>
      </c>
      <c r="I262" s="262"/>
      <c r="J262" s="263">
        <f>ROUND(I262*H262,2)</f>
        <v>0</v>
      </c>
      <c r="K262" s="264"/>
      <c r="L262" s="265"/>
      <c r="M262" s="266" t="s">
        <v>1</v>
      </c>
      <c r="N262" s="267" t="s">
        <v>44</v>
      </c>
      <c r="O262" s="91"/>
      <c r="P262" s="237">
        <f>O262*H262</f>
        <v>0</v>
      </c>
      <c r="Q262" s="237">
        <v>0</v>
      </c>
      <c r="R262" s="237">
        <f>Q262*H262</f>
        <v>0</v>
      </c>
      <c r="S262" s="237">
        <v>0</v>
      </c>
      <c r="T262" s="23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9" t="s">
        <v>334</v>
      </c>
      <c r="AT262" s="239" t="s">
        <v>211</v>
      </c>
      <c r="AU262" s="239" t="s">
        <v>86</v>
      </c>
      <c r="AY262" s="17" t="s">
        <v>185</v>
      </c>
      <c r="BE262" s="240">
        <f>IF(N262="základní",J262,0)</f>
        <v>0</v>
      </c>
      <c r="BF262" s="240">
        <f>IF(N262="snížená",J262,0)</f>
        <v>0</v>
      </c>
      <c r="BG262" s="240">
        <f>IF(N262="zákl. přenesená",J262,0)</f>
        <v>0</v>
      </c>
      <c r="BH262" s="240">
        <f>IF(N262="sníž. přenesená",J262,0)</f>
        <v>0</v>
      </c>
      <c r="BI262" s="240">
        <f>IF(N262="nulová",J262,0)</f>
        <v>0</v>
      </c>
      <c r="BJ262" s="17" t="s">
        <v>86</v>
      </c>
      <c r="BK262" s="240">
        <f>ROUND(I262*H262,2)</f>
        <v>0</v>
      </c>
      <c r="BL262" s="17" t="s">
        <v>335</v>
      </c>
      <c r="BM262" s="239" t="s">
        <v>594</v>
      </c>
    </row>
    <row r="263" s="2" customFormat="1">
      <c r="A263" s="38"/>
      <c r="B263" s="39"/>
      <c r="C263" s="40"/>
      <c r="D263" s="241" t="s">
        <v>193</v>
      </c>
      <c r="E263" s="40"/>
      <c r="F263" s="242" t="s">
        <v>595</v>
      </c>
      <c r="G263" s="40"/>
      <c r="H263" s="40"/>
      <c r="I263" s="243"/>
      <c r="J263" s="40"/>
      <c r="K263" s="40"/>
      <c r="L263" s="44"/>
      <c r="M263" s="244"/>
      <c r="N263" s="24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193</v>
      </c>
      <c r="AU263" s="17" t="s">
        <v>86</v>
      </c>
    </row>
    <row r="264" s="2" customFormat="1" ht="16.5" customHeight="1">
      <c r="A264" s="38"/>
      <c r="B264" s="39"/>
      <c r="C264" s="257" t="s">
        <v>596</v>
      </c>
      <c r="D264" s="257" t="s">
        <v>211</v>
      </c>
      <c r="E264" s="258" t="s">
        <v>597</v>
      </c>
      <c r="F264" s="259" t="s">
        <v>598</v>
      </c>
      <c r="G264" s="260" t="s">
        <v>207</v>
      </c>
      <c r="H264" s="261">
        <v>1</v>
      </c>
      <c r="I264" s="262"/>
      <c r="J264" s="263">
        <f>ROUND(I264*H264,2)</f>
        <v>0</v>
      </c>
      <c r="K264" s="264"/>
      <c r="L264" s="265"/>
      <c r="M264" s="266" t="s">
        <v>1</v>
      </c>
      <c r="N264" s="267" t="s">
        <v>44</v>
      </c>
      <c r="O264" s="91"/>
      <c r="P264" s="237">
        <f>O264*H264</f>
        <v>0</v>
      </c>
      <c r="Q264" s="237">
        <v>0</v>
      </c>
      <c r="R264" s="237">
        <f>Q264*H264</f>
        <v>0</v>
      </c>
      <c r="S264" s="237">
        <v>0</v>
      </c>
      <c r="T264" s="23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9" t="s">
        <v>334</v>
      </c>
      <c r="AT264" s="239" t="s">
        <v>211</v>
      </c>
      <c r="AU264" s="239" t="s">
        <v>86</v>
      </c>
      <c r="AY264" s="17" t="s">
        <v>185</v>
      </c>
      <c r="BE264" s="240">
        <f>IF(N264="základní",J264,0)</f>
        <v>0</v>
      </c>
      <c r="BF264" s="240">
        <f>IF(N264="snížená",J264,0)</f>
        <v>0</v>
      </c>
      <c r="BG264" s="240">
        <f>IF(N264="zákl. přenesená",J264,0)</f>
        <v>0</v>
      </c>
      <c r="BH264" s="240">
        <f>IF(N264="sníž. přenesená",J264,0)</f>
        <v>0</v>
      </c>
      <c r="BI264" s="240">
        <f>IF(N264="nulová",J264,0)</f>
        <v>0</v>
      </c>
      <c r="BJ264" s="17" t="s">
        <v>86</v>
      </c>
      <c r="BK264" s="240">
        <f>ROUND(I264*H264,2)</f>
        <v>0</v>
      </c>
      <c r="BL264" s="17" t="s">
        <v>335</v>
      </c>
      <c r="BM264" s="239" t="s">
        <v>599</v>
      </c>
    </row>
    <row r="265" s="2" customFormat="1">
      <c r="A265" s="38"/>
      <c r="B265" s="39"/>
      <c r="C265" s="40"/>
      <c r="D265" s="241" t="s">
        <v>193</v>
      </c>
      <c r="E265" s="40"/>
      <c r="F265" s="242" t="s">
        <v>598</v>
      </c>
      <c r="G265" s="40"/>
      <c r="H265" s="40"/>
      <c r="I265" s="243"/>
      <c r="J265" s="40"/>
      <c r="K265" s="40"/>
      <c r="L265" s="44"/>
      <c r="M265" s="244"/>
      <c r="N265" s="24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193</v>
      </c>
      <c r="AU265" s="17" t="s">
        <v>86</v>
      </c>
    </row>
    <row r="266" s="2" customFormat="1" ht="33.75" customHeight="1">
      <c r="A266" s="38"/>
      <c r="B266" s="39"/>
      <c r="C266" s="257" t="s">
        <v>600</v>
      </c>
      <c r="D266" s="257" t="s">
        <v>211</v>
      </c>
      <c r="E266" s="258" t="s">
        <v>601</v>
      </c>
      <c r="F266" s="259" t="s">
        <v>602</v>
      </c>
      <c r="G266" s="260" t="s">
        <v>207</v>
      </c>
      <c r="H266" s="261">
        <v>1</v>
      </c>
      <c r="I266" s="262"/>
      <c r="J266" s="263">
        <f>ROUND(I266*H266,2)</f>
        <v>0</v>
      </c>
      <c r="K266" s="264"/>
      <c r="L266" s="265"/>
      <c r="M266" s="266" t="s">
        <v>1</v>
      </c>
      <c r="N266" s="267" t="s">
        <v>44</v>
      </c>
      <c r="O266" s="91"/>
      <c r="P266" s="237">
        <f>O266*H266</f>
        <v>0</v>
      </c>
      <c r="Q266" s="237">
        <v>0</v>
      </c>
      <c r="R266" s="237">
        <f>Q266*H266</f>
        <v>0</v>
      </c>
      <c r="S266" s="237">
        <v>0</v>
      </c>
      <c r="T266" s="23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9" t="s">
        <v>334</v>
      </c>
      <c r="AT266" s="239" t="s">
        <v>211</v>
      </c>
      <c r="AU266" s="239" t="s">
        <v>86</v>
      </c>
      <c r="AY266" s="17" t="s">
        <v>185</v>
      </c>
      <c r="BE266" s="240">
        <f>IF(N266="základní",J266,0)</f>
        <v>0</v>
      </c>
      <c r="BF266" s="240">
        <f>IF(N266="snížená",J266,0)</f>
        <v>0</v>
      </c>
      <c r="BG266" s="240">
        <f>IF(N266="zákl. přenesená",J266,0)</f>
        <v>0</v>
      </c>
      <c r="BH266" s="240">
        <f>IF(N266="sníž. přenesená",J266,0)</f>
        <v>0</v>
      </c>
      <c r="BI266" s="240">
        <f>IF(N266="nulová",J266,0)</f>
        <v>0</v>
      </c>
      <c r="BJ266" s="17" t="s">
        <v>86</v>
      </c>
      <c r="BK266" s="240">
        <f>ROUND(I266*H266,2)</f>
        <v>0</v>
      </c>
      <c r="BL266" s="17" t="s">
        <v>335</v>
      </c>
      <c r="BM266" s="239" t="s">
        <v>603</v>
      </c>
    </row>
    <row r="267" s="2" customFormat="1">
      <c r="A267" s="38"/>
      <c r="B267" s="39"/>
      <c r="C267" s="40"/>
      <c r="D267" s="241" t="s">
        <v>193</v>
      </c>
      <c r="E267" s="40"/>
      <c r="F267" s="242" t="s">
        <v>604</v>
      </c>
      <c r="G267" s="40"/>
      <c r="H267" s="40"/>
      <c r="I267" s="243"/>
      <c r="J267" s="40"/>
      <c r="K267" s="40"/>
      <c r="L267" s="44"/>
      <c r="M267" s="279"/>
      <c r="N267" s="280"/>
      <c r="O267" s="281"/>
      <c r="P267" s="281"/>
      <c r="Q267" s="281"/>
      <c r="R267" s="281"/>
      <c r="S267" s="281"/>
      <c r="T267" s="28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193</v>
      </c>
      <c r="AU267" s="17" t="s">
        <v>86</v>
      </c>
    </row>
    <row r="268" s="2" customFormat="1" ht="6.96" customHeight="1">
      <c r="A268" s="38"/>
      <c r="B268" s="66"/>
      <c r="C268" s="67"/>
      <c r="D268" s="67"/>
      <c r="E268" s="67"/>
      <c r="F268" s="67"/>
      <c r="G268" s="67"/>
      <c r="H268" s="67"/>
      <c r="I268" s="67"/>
      <c r="J268" s="67"/>
      <c r="K268" s="67"/>
      <c r="L268" s="44"/>
      <c r="M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</row>
  </sheetData>
  <sheetProtection sheet="1" autoFilter="0" formatColumns="0" formatRows="0" objects="1" scenarios="1" spinCount="100000" saltValue="FAQNZjgVAV+67q5ZV9sVri/lP1wNrazDnUCQpI43IesEb2YZJNwfwfRcGWK6rp3BMS8PEVqxIQlpj640FgcvrA==" hashValue="bP+Np6cuRPsraRgcMTvb1MkxRaO8Me7dcWN16KTbQYFFloe4iK4Kqkfl7bDrkyJaC7h0qh0EmqS5S08RG65kfA==" algorithmName="SHA-512" password="CC35"/>
  <autoFilter ref="C123:K26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158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605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ROUND((SUM(BE126:BE327)),  2)</f>
        <v>0</v>
      </c>
      <c r="G35" s="38"/>
      <c r="H35" s="38"/>
      <c r="I35" s="164">
        <v>0.20999999999999999</v>
      </c>
      <c r="J35" s="163">
        <f>ROUND(((SUM(BE126:BE327))*I35),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ROUND((SUM(BF126:BF327)),  2)</f>
        <v>0</v>
      </c>
      <c r="G36" s="38"/>
      <c r="H36" s="38"/>
      <c r="I36" s="164">
        <v>0.12</v>
      </c>
      <c r="J36" s="163">
        <f>ROUND(((SUM(BF126:BF327))*I36),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ROUND((SUM(BG126:BG327)),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ROUND((SUM(BH126:BH327)),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ROUND((SUM(BI126:BI327)),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158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01.04 - Založení trvalkových záhonů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168</v>
      </c>
      <c r="E101" s="196"/>
      <c r="F101" s="196"/>
      <c r="G101" s="196"/>
      <c r="H101" s="196"/>
      <c r="I101" s="196"/>
      <c r="J101" s="197">
        <f>J208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606</v>
      </c>
      <c r="E102" s="191"/>
      <c r="F102" s="191"/>
      <c r="G102" s="191"/>
      <c r="H102" s="191"/>
      <c r="I102" s="191"/>
      <c r="J102" s="192">
        <f>J211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607</v>
      </c>
      <c r="E103" s="196"/>
      <c r="F103" s="196"/>
      <c r="G103" s="196"/>
      <c r="H103" s="196"/>
      <c r="I103" s="196"/>
      <c r="J103" s="197">
        <f>J212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169</v>
      </c>
      <c r="E104" s="191"/>
      <c r="F104" s="191"/>
      <c r="G104" s="191"/>
      <c r="H104" s="191"/>
      <c r="I104" s="191"/>
      <c r="J104" s="192">
        <f>J229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170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3" t="str">
        <f>E7</f>
        <v>Rekonstrukce Schillerových sadů v Chebu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157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6.5" customHeight="1">
      <c r="A116" s="38"/>
      <c r="B116" s="39"/>
      <c r="C116" s="40"/>
      <c r="D116" s="40"/>
      <c r="E116" s="183" t="s">
        <v>158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159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E11</f>
        <v>01.04 - Založení trvalkových záhonů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F14</f>
        <v>Cheb</v>
      </c>
      <c r="G120" s="40"/>
      <c r="H120" s="40"/>
      <c r="I120" s="32" t="s">
        <v>22</v>
      </c>
      <c r="J120" s="79" t="str">
        <f>IF(J14="","",J14)</f>
        <v>2. 9. 2025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E17</f>
        <v>Město Cheb</v>
      </c>
      <c r="G122" s="40"/>
      <c r="H122" s="40"/>
      <c r="I122" s="32" t="s">
        <v>32</v>
      </c>
      <c r="J122" s="36" t="str">
        <f>E23</f>
        <v>Ateliér Prinz,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30</v>
      </c>
      <c r="D123" s="40"/>
      <c r="E123" s="40"/>
      <c r="F123" s="27" t="str">
        <f>IF(E20="","",E20)</f>
        <v>Vyplň údaj</v>
      </c>
      <c r="G123" s="40"/>
      <c r="H123" s="40"/>
      <c r="I123" s="32" t="s">
        <v>36</v>
      </c>
      <c r="J123" s="36" t="str">
        <f>E26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171</v>
      </c>
      <c r="D125" s="202" t="s">
        <v>64</v>
      </c>
      <c r="E125" s="202" t="s">
        <v>60</v>
      </c>
      <c r="F125" s="202" t="s">
        <v>61</v>
      </c>
      <c r="G125" s="202" t="s">
        <v>172</v>
      </c>
      <c r="H125" s="202" t="s">
        <v>173</v>
      </c>
      <c r="I125" s="202" t="s">
        <v>174</v>
      </c>
      <c r="J125" s="203" t="s">
        <v>163</v>
      </c>
      <c r="K125" s="204" t="s">
        <v>175</v>
      </c>
      <c r="L125" s="205"/>
      <c r="M125" s="100" t="s">
        <v>1</v>
      </c>
      <c r="N125" s="101" t="s">
        <v>43</v>
      </c>
      <c r="O125" s="101" t="s">
        <v>176</v>
      </c>
      <c r="P125" s="101" t="s">
        <v>177</v>
      </c>
      <c r="Q125" s="101" t="s">
        <v>178</v>
      </c>
      <c r="R125" s="101" t="s">
        <v>179</v>
      </c>
      <c r="S125" s="101" t="s">
        <v>180</v>
      </c>
      <c r="T125" s="102" t="s">
        <v>181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182</v>
      </c>
      <c r="D126" s="40"/>
      <c r="E126" s="40"/>
      <c r="F126" s="40"/>
      <c r="G126" s="40"/>
      <c r="H126" s="40"/>
      <c r="I126" s="40"/>
      <c r="J126" s="206">
        <f>BK126</f>
        <v>0</v>
      </c>
      <c r="K126" s="40"/>
      <c r="L126" s="44"/>
      <c r="M126" s="103"/>
      <c r="N126" s="207"/>
      <c r="O126" s="104"/>
      <c r="P126" s="208">
        <f>P127+P211+P229</f>
        <v>0</v>
      </c>
      <c r="Q126" s="104"/>
      <c r="R126" s="208">
        <f>R127+R211+R229</f>
        <v>22.91732309</v>
      </c>
      <c r="S126" s="104"/>
      <c r="T126" s="209">
        <f>T127+T211+T229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78</v>
      </c>
      <c r="AU126" s="17" t="s">
        <v>165</v>
      </c>
      <c r="BK126" s="210">
        <f>BK127+BK211+BK229</f>
        <v>0</v>
      </c>
    </row>
    <row r="127" s="12" customFormat="1" ht="25.92" customHeight="1">
      <c r="A127" s="12"/>
      <c r="B127" s="211"/>
      <c r="C127" s="212"/>
      <c r="D127" s="213" t="s">
        <v>78</v>
      </c>
      <c r="E127" s="214" t="s">
        <v>183</v>
      </c>
      <c r="F127" s="214" t="s">
        <v>184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P128+P208</f>
        <v>0</v>
      </c>
      <c r="Q127" s="219"/>
      <c r="R127" s="220">
        <f>R128+R208</f>
        <v>22.44708</v>
      </c>
      <c r="S127" s="219"/>
      <c r="T127" s="221">
        <f>T128+T208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86</v>
      </c>
      <c r="AT127" s="223" t="s">
        <v>78</v>
      </c>
      <c r="AU127" s="223" t="s">
        <v>79</v>
      </c>
      <c r="AY127" s="222" t="s">
        <v>185</v>
      </c>
      <c r="BK127" s="224">
        <f>BK128+BK208</f>
        <v>0</v>
      </c>
    </row>
    <row r="128" s="12" customFormat="1" ht="22.8" customHeight="1">
      <c r="A128" s="12"/>
      <c r="B128" s="211"/>
      <c r="C128" s="212"/>
      <c r="D128" s="213" t="s">
        <v>78</v>
      </c>
      <c r="E128" s="225" t="s">
        <v>86</v>
      </c>
      <c r="F128" s="225" t="s">
        <v>186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SUM(P129:P207)</f>
        <v>0</v>
      </c>
      <c r="Q128" s="219"/>
      <c r="R128" s="220">
        <f>SUM(R129:R207)</f>
        <v>22.44708</v>
      </c>
      <c r="S128" s="219"/>
      <c r="T128" s="221">
        <f>SUM(T129:T207)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86</v>
      </c>
      <c r="AT128" s="223" t="s">
        <v>78</v>
      </c>
      <c r="AU128" s="223" t="s">
        <v>86</v>
      </c>
      <c r="AY128" s="222" t="s">
        <v>185</v>
      </c>
      <c r="BK128" s="224">
        <f>SUM(BK129:BK207)</f>
        <v>0</v>
      </c>
    </row>
    <row r="129" s="2" customFormat="1" ht="44.25" customHeight="1">
      <c r="A129" s="38"/>
      <c r="B129" s="39"/>
      <c r="C129" s="227" t="s">
        <v>86</v>
      </c>
      <c r="D129" s="227" t="s">
        <v>187</v>
      </c>
      <c r="E129" s="228" t="s">
        <v>608</v>
      </c>
      <c r="F129" s="229" t="s">
        <v>609</v>
      </c>
      <c r="G129" s="230" t="s">
        <v>279</v>
      </c>
      <c r="H129" s="231">
        <v>659.80999999999995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44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191</v>
      </c>
      <c r="AT129" s="239" t="s">
        <v>187</v>
      </c>
      <c r="AU129" s="239" t="s">
        <v>88</v>
      </c>
      <c r="AY129" s="17" t="s">
        <v>185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86</v>
      </c>
      <c r="BK129" s="240">
        <f>ROUND(I129*H129,2)</f>
        <v>0</v>
      </c>
      <c r="BL129" s="17" t="s">
        <v>191</v>
      </c>
      <c r="BM129" s="239" t="s">
        <v>610</v>
      </c>
    </row>
    <row r="130" s="2" customFormat="1">
      <c r="A130" s="38"/>
      <c r="B130" s="39"/>
      <c r="C130" s="40"/>
      <c r="D130" s="241" t="s">
        <v>193</v>
      </c>
      <c r="E130" s="40"/>
      <c r="F130" s="242" t="s">
        <v>609</v>
      </c>
      <c r="G130" s="40"/>
      <c r="H130" s="40"/>
      <c r="I130" s="243"/>
      <c r="J130" s="40"/>
      <c r="K130" s="40"/>
      <c r="L130" s="44"/>
      <c r="M130" s="244"/>
      <c r="N130" s="24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193</v>
      </c>
      <c r="AU130" s="17" t="s">
        <v>88</v>
      </c>
    </row>
    <row r="131" s="13" customFormat="1">
      <c r="A131" s="13"/>
      <c r="B131" s="246"/>
      <c r="C131" s="247"/>
      <c r="D131" s="241" t="s">
        <v>194</v>
      </c>
      <c r="E131" s="248" t="s">
        <v>1</v>
      </c>
      <c r="F131" s="249" t="s">
        <v>611</v>
      </c>
      <c r="G131" s="247"/>
      <c r="H131" s="250">
        <v>659.80999999999995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194</v>
      </c>
      <c r="AU131" s="256" t="s">
        <v>88</v>
      </c>
      <c r="AV131" s="13" t="s">
        <v>88</v>
      </c>
      <c r="AW131" s="13" t="s">
        <v>35</v>
      </c>
      <c r="AX131" s="13" t="s">
        <v>86</v>
      </c>
      <c r="AY131" s="256" t="s">
        <v>185</v>
      </c>
    </row>
    <row r="132" s="2" customFormat="1" ht="44.25" customHeight="1">
      <c r="A132" s="38"/>
      <c r="B132" s="39"/>
      <c r="C132" s="227" t="s">
        <v>88</v>
      </c>
      <c r="D132" s="227" t="s">
        <v>187</v>
      </c>
      <c r="E132" s="228" t="s">
        <v>608</v>
      </c>
      <c r="F132" s="229" t="s">
        <v>609</v>
      </c>
      <c r="G132" s="230" t="s">
        <v>279</v>
      </c>
      <c r="H132" s="231">
        <v>270.91000000000003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44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191</v>
      </c>
      <c r="AT132" s="239" t="s">
        <v>187</v>
      </c>
      <c r="AU132" s="239" t="s">
        <v>88</v>
      </c>
      <c r="AY132" s="17" t="s">
        <v>185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86</v>
      </c>
      <c r="BK132" s="240">
        <f>ROUND(I132*H132,2)</f>
        <v>0</v>
      </c>
      <c r="BL132" s="17" t="s">
        <v>191</v>
      </c>
      <c r="BM132" s="239" t="s">
        <v>612</v>
      </c>
    </row>
    <row r="133" s="2" customFormat="1">
      <c r="A133" s="38"/>
      <c r="B133" s="39"/>
      <c r="C133" s="40"/>
      <c r="D133" s="241" t="s">
        <v>193</v>
      </c>
      <c r="E133" s="40"/>
      <c r="F133" s="242" t="s">
        <v>609</v>
      </c>
      <c r="G133" s="40"/>
      <c r="H133" s="40"/>
      <c r="I133" s="243"/>
      <c r="J133" s="40"/>
      <c r="K133" s="40"/>
      <c r="L133" s="44"/>
      <c r="M133" s="244"/>
      <c r="N133" s="24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193</v>
      </c>
      <c r="AU133" s="17" t="s">
        <v>88</v>
      </c>
    </row>
    <row r="134" s="13" customFormat="1">
      <c r="A134" s="13"/>
      <c r="B134" s="246"/>
      <c r="C134" s="247"/>
      <c r="D134" s="241" t="s">
        <v>194</v>
      </c>
      <c r="E134" s="248" t="s">
        <v>1</v>
      </c>
      <c r="F134" s="249" t="s">
        <v>613</v>
      </c>
      <c r="G134" s="247"/>
      <c r="H134" s="250">
        <v>270.91000000000003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194</v>
      </c>
      <c r="AU134" s="256" t="s">
        <v>88</v>
      </c>
      <c r="AV134" s="13" t="s">
        <v>88</v>
      </c>
      <c r="AW134" s="13" t="s">
        <v>35</v>
      </c>
      <c r="AX134" s="13" t="s">
        <v>86</v>
      </c>
      <c r="AY134" s="256" t="s">
        <v>185</v>
      </c>
    </row>
    <row r="135" s="2" customFormat="1" ht="44.25" customHeight="1">
      <c r="A135" s="38"/>
      <c r="B135" s="39"/>
      <c r="C135" s="227" t="s">
        <v>201</v>
      </c>
      <c r="D135" s="227" t="s">
        <v>187</v>
      </c>
      <c r="E135" s="228" t="s">
        <v>614</v>
      </c>
      <c r="F135" s="229" t="s">
        <v>615</v>
      </c>
      <c r="G135" s="230" t="s">
        <v>279</v>
      </c>
      <c r="H135" s="231">
        <v>388.89999999999998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44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191</v>
      </c>
      <c r="AT135" s="239" t="s">
        <v>187</v>
      </c>
      <c r="AU135" s="239" t="s">
        <v>88</v>
      </c>
      <c r="AY135" s="17" t="s">
        <v>185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191</v>
      </c>
      <c r="BM135" s="239" t="s">
        <v>616</v>
      </c>
    </row>
    <row r="136" s="2" customFormat="1">
      <c r="A136" s="38"/>
      <c r="B136" s="39"/>
      <c r="C136" s="40"/>
      <c r="D136" s="241" t="s">
        <v>193</v>
      </c>
      <c r="E136" s="40"/>
      <c r="F136" s="242" t="s">
        <v>615</v>
      </c>
      <c r="G136" s="40"/>
      <c r="H136" s="40"/>
      <c r="I136" s="243"/>
      <c r="J136" s="40"/>
      <c r="K136" s="40"/>
      <c r="L136" s="44"/>
      <c r="M136" s="244"/>
      <c r="N136" s="24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193</v>
      </c>
      <c r="AU136" s="17" t="s">
        <v>88</v>
      </c>
    </row>
    <row r="137" s="13" customFormat="1">
      <c r="A137" s="13"/>
      <c r="B137" s="246"/>
      <c r="C137" s="247"/>
      <c r="D137" s="241" t="s">
        <v>194</v>
      </c>
      <c r="E137" s="248" t="s">
        <v>1</v>
      </c>
      <c r="F137" s="249" t="s">
        <v>617</v>
      </c>
      <c r="G137" s="247"/>
      <c r="H137" s="250">
        <v>388.89999999999998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194</v>
      </c>
      <c r="AU137" s="256" t="s">
        <v>88</v>
      </c>
      <c r="AV137" s="13" t="s">
        <v>88</v>
      </c>
      <c r="AW137" s="13" t="s">
        <v>35</v>
      </c>
      <c r="AX137" s="13" t="s">
        <v>86</v>
      </c>
      <c r="AY137" s="256" t="s">
        <v>185</v>
      </c>
    </row>
    <row r="138" s="2" customFormat="1" ht="33" customHeight="1">
      <c r="A138" s="38"/>
      <c r="B138" s="39"/>
      <c r="C138" s="227" t="s">
        <v>191</v>
      </c>
      <c r="D138" s="227" t="s">
        <v>187</v>
      </c>
      <c r="E138" s="228" t="s">
        <v>418</v>
      </c>
      <c r="F138" s="229" t="s">
        <v>419</v>
      </c>
      <c r="G138" s="230" t="s">
        <v>207</v>
      </c>
      <c r="H138" s="231">
        <v>43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44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191</v>
      </c>
      <c r="AT138" s="239" t="s">
        <v>187</v>
      </c>
      <c r="AU138" s="239" t="s">
        <v>88</v>
      </c>
      <c r="AY138" s="17" t="s">
        <v>185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86</v>
      </c>
      <c r="BK138" s="240">
        <f>ROUND(I138*H138,2)</f>
        <v>0</v>
      </c>
      <c r="BL138" s="17" t="s">
        <v>191</v>
      </c>
      <c r="BM138" s="239" t="s">
        <v>618</v>
      </c>
    </row>
    <row r="139" s="2" customFormat="1">
      <c r="A139" s="38"/>
      <c r="B139" s="39"/>
      <c r="C139" s="40"/>
      <c r="D139" s="241" t="s">
        <v>193</v>
      </c>
      <c r="E139" s="40"/>
      <c r="F139" s="242" t="s">
        <v>419</v>
      </c>
      <c r="G139" s="40"/>
      <c r="H139" s="40"/>
      <c r="I139" s="243"/>
      <c r="J139" s="40"/>
      <c r="K139" s="40"/>
      <c r="L139" s="44"/>
      <c r="M139" s="244"/>
      <c r="N139" s="24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193</v>
      </c>
      <c r="AU139" s="17" t="s">
        <v>88</v>
      </c>
    </row>
    <row r="140" s="13" customFormat="1">
      <c r="A140" s="13"/>
      <c r="B140" s="246"/>
      <c r="C140" s="247"/>
      <c r="D140" s="241" t="s">
        <v>194</v>
      </c>
      <c r="E140" s="248" t="s">
        <v>1</v>
      </c>
      <c r="F140" s="249" t="s">
        <v>619</v>
      </c>
      <c r="G140" s="247"/>
      <c r="H140" s="250">
        <v>11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6" t="s">
        <v>194</v>
      </c>
      <c r="AU140" s="256" t="s">
        <v>88</v>
      </c>
      <c r="AV140" s="13" t="s">
        <v>88</v>
      </c>
      <c r="AW140" s="13" t="s">
        <v>35</v>
      </c>
      <c r="AX140" s="13" t="s">
        <v>79</v>
      </c>
      <c r="AY140" s="256" t="s">
        <v>185</v>
      </c>
    </row>
    <row r="141" s="13" customFormat="1">
      <c r="A141" s="13"/>
      <c r="B141" s="246"/>
      <c r="C141" s="247"/>
      <c r="D141" s="241" t="s">
        <v>194</v>
      </c>
      <c r="E141" s="248" t="s">
        <v>1</v>
      </c>
      <c r="F141" s="249" t="s">
        <v>620</v>
      </c>
      <c r="G141" s="247"/>
      <c r="H141" s="250">
        <v>32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194</v>
      </c>
      <c r="AU141" s="256" t="s">
        <v>88</v>
      </c>
      <c r="AV141" s="13" t="s">
        <v>88</v>
      </c>
      <c r="AW141" s="13" t="s">
        <v>35</v>
      </c>
      <c r="AX141" s="13" t="s">
        <v>79</v>
      </c>
      <c r="AY141" s="256" t="s">
        <v>185</v>
      </c>
    </row>
    <row r="142" s="14" customFormat="1">
      <c r="A142" s="14"/>
      <c r="B142" s="268"/>
      <c r="C142" s="269"/>
      <c r="D142" s="241" t="s">
        <v>194</v>
      </c>
      <c r="E142" s="270" t="s">
        <v>1</v>
      </c>
      <c r="F142" s="271" t="s">
        <v>218</v>
      </c>
      <c r="G142" s="269"/>
      <c r="H142" s="272">
        <v>43</v>
      </c>
      <c r="I142" s="273"/>
      <c r="J142" s="269"/>
      <c r="K142" s="269"/>
      <c r="L142" s="274"/>
      <c r="M142" s="275"/>
      <c r="N142" s="276"/>
      <c r="O142" s="276"/>
      <c r="P142" s="276"/>
      <c r="Q142" s="276"/>
      <c r="R142" s="276"/>
      <c r="S142" s="276"/>
      <c r="T142" s="27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78" t="s">
        <v>194</v>
      </c>
      <c r="AU142" s="278" t="s">
        <v>88</v>
      </c>
      <c r="AV142" s="14" t="s">
        <v>191</v>
      </c>
      <c r="AW142" s="14" t="s">
        <v>35</v>
      </c>
      <c r="AX142" s="14" t="s">
        <v>86</v>
      </c>
      <c r="AY142" s="278" t="s">
        <v>185</v>
      </c>
    </row>
    <row r="143" s="2" customFormat="1" ht="33" customHeight="1">
      <c r="A143" s="38"/>
      <c r="B143" s="39"/>
      <c r="C143" s="227" t="s">
        <v>210</v>
      </c>
      <c r="D143" s="227" t="s">
        <v>187</v>
      </c>
      <c r="E143" s="228" t="s">
        <v>621</v>
      </c>
      <c r="F143" s="229" t="s">
        <v>622</v>
      </c>
      <c r="G143" s="230" t="s">
        <v>190</v>
      </c>
      <c r="H143" s="231">
        <v>105.56999999999999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44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191</v>
      </c>
      <c r="AT143" s="239" t="s">
        <v>187</v>
      </c>
      <c r="AU143" s="239" t="s">
        <v>88</v>
      </c>
      <c r="AY143" s="17" t="s">
        <v>185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191</v>
      </c>
      <c r="BM143" s="239" t="s">
        <v>623</v>
      </c>
    </row>
    <row r="144" s="2" customFormat="1">
      <c r="A144" s="38"/>
      <c r="B144" s="39"/>
      <c r="C144" s="40"/>
      <c r="D144" s="241" t="s">
        <v>193</v>
      </c>
      <c r="E144" s="40"/>
      <c r="F144" s="242" t="s">
        <v>622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193</v>
      </c>
      <c r="AU144" s="17" t="s">
        <v>88</v>
      </c>
    </row>
    <row r="145" s="13" customFormat="1">
      <c r="A145" s="13"/>
      <c r="B145" s="246"/>
      <c r="C145" s="247"/>
      <c r="D145" s="241" t="s">
        <v>194</v>
      </c>
      <c r="E145" s="248" t="s">
        <v>1</v>
      </c>
      <c r="F145" s="249" t="s">
        <v>624</v>
      </c>
      <c r="G145" s="247"/>
      <c r="H145" s="250">
        <v>105.56999999999999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194</v>
      </c>
      <c r="AU145" s="256" t="s">
        <v>88</v>
      </c>
      <c r="AV145" s="13" t="s">
        <v>88</v>
      </c>
      <c r="AW145" s="13" t="s">
        <v>35</v>
      </c>
      <c r="AX145" s="13" t="s">
        <v>86</v>
      </c>
      <c r="AY145" s="256" t="s">
        <v>185</v>
      </c>
    </row>
    <row r="146" s="2" customFormat="1" ht="62.7" customHeight="1">
      <c r="A146" s="38"/>
      <c r="B146" s="39"/>
      <c r="C146" s="227" t="s">
        <v>219</v>
      </c>
      <c r="D146" s="227" t="s">
        <v>187</v>
      </c>
      <c r="E146" s="228" t="s">
        <v>425</v>
      </c>
      <c r="F146" s="229" t="s">
        <v>426</v>
      </c>
      <c r="G146" s="230" t="s">
        <v>190</v>
      </c>
      <c r="H146" s="231">
        <v>105.56999999999999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44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191</v>
      </c>
      <c r="AT146" s="239" t="s">
        <v>187</v>
      </c>
      <c r="AU146" s="239" t="s">
        <v>88</v>
      </c>
      <c r="AY146" s="17" t="s">
        <v>185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86</v>
      </c>
      <c r="BK146" s="240">
        <f>ROUND(I146*H146,2)</f>
        <v>0</v>
      </c>
      <c r="BL146" s="17" t="s">
        <v>191</v>
      </c>
      <c r="BM146" s="239" t="s">
        <v>625</v>
      </c>
    </row>
    <row r="147" s="2" customFormat="1">
      <c r="A147" s="38"/>
      <c r="B147" s="39"/>
      <c r="C147" s="40"/>
      <c r="D147" s="241" t="s">
        <v>193</v>
      </c>
      <c r="E147" s="40"/>
      <c r="F147" s="242" t="s">
        <v>426</v>
      </c>
      <c r="G147" s="40"/>
      <c r="H147" s="40"/>
      <c r="I147" s="243"/>
      <c r="J147" s="40"/>
      <c r="K147" s="40"/>
      <c r="L147" s="44"/>
      <c r="M147" s="244"/>
      <c r="N147" s="24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193</v>
      </c>
      <c r="AU147" s="17" t="s">
        <v>88</v>
      </c>
    </row>
    <row r="148" s="2" customFormat="1" ht="37.8" customHeight="1">
      <c r="A148" s="38"/>
      <c r="B148" s="39"/>
      <c r="C148" s="227" t="s">
        <v>224</v>
      </c>
      <c r="D148" s="227" t="s">
        <v>187</v>
      </c>
      <c r="E148" s="228" t="s">
        <v>626</v>
      </c>
      <c r="F148" s="229" t="s">
        <v>627</v>
      </c>
      <c r="G148" s="230" t="s">
        <v>207</v>
      </c>
      <c r="H148" s="231">
        <v>3258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44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191</v>
      </c>
      <c r="AT148" s="239" t="s">
        <v>187</v>
      </c>
      <c r="AU148" s="239" t="s">
        <v>88</v>
      </c>
      <c r="AY148" s="17" t="s">
        <v>185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86</v>
      </c>
      <c r="BK148" s="240">
        <f>ROUND(I148*H148,2)</f>
        <v>0</v>
      </c>
      <c r="BL148" s="17" t="s">
        <v>191</v>
      </c>
      <c r="BM148" s="239" t="s">
        <v>628</v>
      </c>
    </row>
    <row r="149" s="2" customFormat="1">
      <c r="A149" s="38"/>
      <c r="B149" s="39"/>
      <c r="C149" s="40"/>
      <c r="D149" s="241" t="s">
        <v>193</v>
      </c>
      <c r="E149" s="40"/>
      <c r="F149" s="242" t="s">
        <v>627</v>
      </c>
      <c r="G149" s="40"/>
      <c r="H149" s="40"/>
      <c r="I149" s="243"/>
      <c r="J149" s="40"/>
      <c r="K149" s="40"/>
      <c r="L149" s="44"/>
      <c r="M149" s="244"/>
      <c r="N149" s="24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193</v>
      </c>
      <c r="AU149" s="17" t="s">
        <v>88</v>
      </c>
    </row>
    <row r="150" s="13" customFormat="1">
      <c r="A150" s="13"/>
      <c r="B150" s="246"/>
      <c r="C150" s="247"/>
      <c r="D150" s="241" t="s">
        <v>194</v>
      </c>
      <c r="E150" s="248" t="s">
        <v>1</v>
      </c>
      <c r="F150" s="249" t="s">
        <v>629</v>
      </c>
      <c r="G150" s="247"/>
      <c r="H150" s="250">
        <v>3258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194</v>
      </c>
      <c r="AU150" s="256" t="s">
        <v>88</v>
      </c>
      <c r="AV150" s="13" t="s">
        <v>88</v>
      </c>
      <c r="AW150" s="13" t="s">
        <v>35</v>
      </c>
      <c r="AX150" s="13" t="s">
        <v>86</v>
      </c>
      <c r="AY150" s="256" t="s">
        <v>185</v>
      </c>
    </row>
    <row r="151" s="2" customFormat="1" ht="44.25" customHeight="1">
      <c r="A151" s="38"/>
      <c r="B151" s="39"/>
      <c r="C151" s="227" t="s">
        <v>214</v>
      </c>
      <c r="D151" s="227" t="s">
        <v>187</v>
      </c>
      <c r="E151" s="228" t="s">
        <v>630</v>
      </c>
      <c r="F151" s="229" t="s">
        <v>631</v>
      </c>
      <c r="G151" s="230" t="s">
        <v>207</v>
      </c>
      <c r="H151" s="231">
        <v>220</v>
      </c>
      <c r="I151" s="232"/>
      <c r="J151" s="233">
        <f>ROUND(I151*H151,2)</f>
        <v>0</v>
      </c>
      <c r="K151" s="234"/>
      <c r="L151" s="44"/>
      <c r="M151" s="235" t="s">
        <v>1</v>
      </c>
      <c r="N151" s="236" t="s">
        <v>44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191</v>
      </c>
      <c r="AT151" s="239" t="s">
        <v>187</v>
      </c>
      <c r="AU151" s="239" t="s">
        <v>88</v>
      </c>
      <c r="AY151" s="17" t="s">
        <v>185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86</v>
      </c>
      <c r="BK151" s="240">
        <f>ROUND(I151*H151,2)</f>
        <v>0</v>
      </c>
      <c r="BL151" s="17" t="s">
        <v>191</v>
      </c>
      <c r="BM151" s="239" t="s">
        <v>632</v>
      </c>
    </row>
    <row r="152" s="2" customFormat="1">
      <c r="A152" s="38"/>
      <c r="B152" s="39"/>
      <c r="C152" s="40"/>
      <c r="D152" s="241" t="s">
        <v>193</v>
      </c>
      <c r="E152" s="40"/>
      <c r="F152" s="242" t="s">
        <v>631</v>
      </c>
      <c r="G152" s="40"/>
      <c r="H152" s="40"/>
      <c r="I152" s="243"/>
      <c r="J152" s="40"/>
      <c r="K152" s="40"/>
      <c r="L152" s="44"/>
      <c r="M152" s="244"/>
      <c r="N152" s="24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193</v>
      </c>
      <c r="AU152" s="17" t="s">
        <v>88</v>
      </c>
    </row>
    <row r="153" s="13" customFormat="1">
      <c r="A153" s="13"/>
      <c r="B153" s="246"/>
      <c r="C153" s="247"/>
      <c r="D153" s="241" t="s">
        <v>194</v>
      </c>
      <c r="E153" s="248" t="s">
        <v>1</v>
      </c>
      <c r="F153" s="249" t="s">
        <v>633</v>
      </c>
      <c r="G153" s="247"/>
      <c r="H153" s="250">
        <v>220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194</v>
      </c>
      <c r="AU153" s="256" t="s">
        <v>88</v>
      </c>
      <c r="AV153" s="13" t="s">
        <v>88</v>
      </c>
      <c r="AW153" s="13" t="s">
        <v>35</v>
      </c>
      <c r="AX153" s="13" t="s">
        <v>86</v>
      </c>
      <c r="AY153" s="256" t="s">
        <v>185</v>
      </c>
    </row>
    <row r="154" s="2" customFormat="1" ht="24.15" customHeight="1">
      <c r="A154" s="38"/>
      <c r="B154" s="39"/>
      <c r="C154" s="227" t="s">
        <v>233</v>
      </c>
      <c r="D154" s="227" t="s">
        <v>187</v>
      </c>
      <c r="E154" s="228" t="s">
        <v>634</v>
      </c>
      <c r="F154" s="229" t="s">
        <v>635</v>
      </c>
      <c r="G154" s="230" t="s">
        <v>279</v>
      </c>
      <c r="H154" s="231">
        <v>659.80999999999995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44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191</v>
      </c>
      <c r="AT154" s="239" t="s">
        <v>187</v>
      </c>
      <c r="AU154" s="239" t="s">
        <v>88</v>
      </c>
      <c r="AY154" s="17" t="s">
        <v>185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86</v>
      </c>
      <c r="BK154" s="240">
        <f>ROUND(I154*H154,2)</f>
        <v>0</v>
      </c>
      <c r="BL154" s="17" t="s">
        <v>191</v>
      </c>
      <c r="BM154" s="239" t="s">
        <v>636</v>
      </c>
    </row>
    <row r="155" s="2" customFormat="1">
      <c r="A155" s="38"/>
      <c r="B155" s="39"/>
      <c r="C155" s="40"/>
      <c r="D155" s="241" t="s">
        <v>193</v>
      </c>
      <c r="E155" s="40"/>
      <c r="F155" s="242" t="s">
        <v>635</v>
      </c>
      <c r="G155" s="40"/>
      <c r="H155" s="40"/>
      <c r="I155" s="243"/>
      <c r="J155" s="40"/>
      <c r="K155" s="40"/>
      <c r="L155" s="44"/>
      <c r="M155" s="244"/>
      <c r="N155" s="24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193</v>
      </c>
      <c r="AU155" s="17" t="s">
        <v>88</v>
      </c>
    </row>
    <row r="156" s="13" customFormat="1">
      <c r="A156" s="13"/>
      <c r="B156" s="246"/>
      <c r="C156" s="247"/>
      <c r="D156" s="241" t="s">
        <v>194</v>
      </c>
      <c r="E156" s="248" t="s">
        <v>1</v>
      </c>
      <c r="F156" s="249" t="s">
        <v>637</v>
      </c>
      <c r="G156" s="247"/>
      <c r="H156" s="250">
        <v>262.60000000000002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194</v>
      </c>
      <c r="AU156" s="256" t="s">
        <v>88</v>
      </c>
      <c r="AV156" s="13" t="s">
        <v>88</v>
      </c>
      <c r="AW156" s="13" t="s">
        <v>35</v>
      </c>
      <c r="AX156" s="13" t="s">
        <v>79</v>
      </c>
      <c r="AY156" s="256" t="s">
        <v>185</v>
      </c>
    </row>
    <row r="157" s="13" customFormat="1">
      <c r="A157" s="13"/>
      <c r="B157" s="246"/>
      <c r="C157" s="247"/>
      <c r="D157" s="241" t="s">
        <v>194</v>
      </c>
      <c r="E157" s="248" t="s">
        <v>1</v>
      </c>
      <c r="F157" s="249" t="s">
        <v>638</v>
      </c>
      <c r="G157" s="247"/>
      <c r="H157" s="250">
        <v>145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194</v>
      </c>
      <c r="AU157" s="256" t="s">
        <v>88</v>
      </c>
      <c r="AV157" s="13" t="s">
        <v>88</v>
      </c>
      <c r="AW157" s="13" t="s">
        <v>35</v>
      </c>
      <c r="AX157" s="13" t="s">
        <v>79</v>
      </c>
      <c r="AY157" s="256" t="s">
        <v>185</v>
      </c>
    </row>
    <row r="158" s="13" customFormat="1">
      <c r="A158" s="13"/>
      <c r="B158" s="246"/>
      <c r="C158" s="247"/>
      <c r="D158" s="241" t="s">
        <v>194</v>
      </c>
      <c r="E158" s="248" t="s">
        <v>1</v>
      </c>
      <c r="F158" s="249" t="s">
        <v>639</v>
      </c>
      <c r="G158" s="247"/>
      <c r="H158" s="250">
        <v>160.21000000000001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6" t="s">
        <v>194</v>
      </c>
      <c r="AU158" s="256" t="s">
        <v>88</v>
      </c>
      <c r="AV158" s="13" t="s">
        <v>88</v>
      </c>
      <c r="AW158" s="13" t="s">
        <v>35</v>
      </c>
      <c r="AX158" s="13" t="s">
        <v>79</v>
      </c>
      <c r="AY158" s="256" t="s">
        <v>185</v>
      </c>
    </row>
    <row r="159" s="13" customFormat="1">
      <c r="A159" s="13"/>
      <c r="B159" s="246"/>
      <c r="C159" s="247"/>
      <c r="D159" s="241" t="s">
        <v>194</v>
      </c>
      <c r="E159" s="248" t="s">
        <v>1</v>
      </c>
      <c r="F159" s="249" t="s">
        <v>640</v>
      </c>
      <c r="G159" s="247"/>
      <c r="H159" s="250">
        <v>92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6" t="s">
        <v>194</v>
      </c>
      <c r="AU159" s="256" t="s">
        <v>88</v>
      </c>
      <c r="AV159" s="13" t="s">
        <v>88</v>
      </c>
      <c r="AW159" s="13" t="s">
        <v>35</v>
      </c>
      <c r="AX159" s="13" t="s">
        <v>79</v>
      </c>
      <c r="AY159" s="256" t="s">
        <v>185</v>
      </c>
    </row>
    <row r="160" s="14" customFormat="1">
      <c r="A160" s="14"/>
      <c r="B160" s="268"/>
      <c r="C160" s="269"/>
      <c r="D160" s="241" t="s">
        <v>194</v>
      </c>
      <c r="E160" s="270" t="s">
        <v>1</v>
      </c>
      <c r="F160" s="271" t="s">
        <v>218</v>
      </c>
      <c r="G160" s="269"/>
      <c r="H160" s="272">
        <v>659.81000000000006</v>
      </c>
      <c r="I160" s="273"/>
      <c r="J160" s="269"/>
      <c r="K160" s="269"/>
      <c r="L160" s="274"/>
      <c r="M160" s="275"/>
      <c r="N160" s="276"/>
      <c r="O160" s="276"/>
      <c r="P160" s="276"/>
      <c r="Q160" s="276"/>
      <c r="R160" s="276"/>
      <c r="S160" s="276"/>
      <c r="T160" s="27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8" t="s">
        <v>194</v>
      </c>
      <c r="AU160" s="278" t="s">
        <v>88</v>
      </c>
      <c r="AV160" s="14" t="s">
        <v>191</v>
      </c>
      <c r="AW160" s="14" t="s">
        <v>35</v>
      </c>
      <c r="AX160" s="14" t="s">
        <v>86</v>
      </c>
      <c r="AY160" s="278" t="s">
        <v>185</v>
      </c>
    </row>
    <row r="161" s="2" customFormat="1" ht="24.15" customHeight="1">
      <c r="A161" s="38"/>
      <c r="B161" s="39"/>
      <c r="C161" s="227" t="s">
        <v>238</v>
      </c>
      <c r="D161" s="227" t="s">
        <v>187</v>
      </c>
      <c r="E161" s="228" t="s">
        <v>641</v>
      </c>
      <c r="F161" s="229" t="s">
        <v>642</v>
      </c>
      <c r="G161" s="230" t="s">
        <v>207</v>
      </c>
      <c r="H161" s="231">
        <v>545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44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191</v>
      </c>
      <c r="AT161" s="239" t="s">
        <v>187</v>
      </c>
      <c r="AU161" s="239" t="s">
        <v>88</v>
      </c>
      <c r="AY161" s="17" t="s">
        <v>185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191</v>
      </c>
      <c r="BM161" s="239" t="s">
        <v>643</v>
      </c>
    </row>
    <row r="162" s="2" customFormat="1">
      <c r="A162" s="38"/>
      <c r="B162" s="39"/>
      <c r="C162" s="40"/>
      <c r="D162" s="241" t="s">
        <v>193</v>
      </c>
      <c r="E162" s="40"/>
      <c r="F162" s="242" t="s">
        <v>642</v>
      </c>
      <c r="G162" s="40"/>
      <c r="H162" s="40"/>
      <c r="I162" s="243"/>
      <c r="J162" s="40"/>
      <c r="K162" s="40"/>
      <c r="L162" s="44"/>
      <c r="M162" s="244"/>
      <c r="N162" s="24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193</v>
      </c>
      <c r="AU162" s="17" t="s">
        <v>88</v>
      </c>
    </row>
    <row r="163" s="2" customFormat="1" ht="44.25" customHeight="1">
      <c r="A163" s="38"/>
      <c r="B163" s="39"/>
      <c r="C163" s="227" t="s">
        <v>243</v>
      </c>
      <c r="D163" s="227" t="s">
        <v>187</v>
      </c>
      <c r="E163" s="228" t="s">
        <v>644</v>
      </c>
      <c r="F163" s="229" t="s">
        <v>645</v>
      </c>
      <c r="G163" s="230" t="s">
        <v>207</v>
      </c>
      <c r="H163" s="231">
        <v>3258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44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191</v>
      </c>
      <c r="AT163" s="239" t="s">
        <v>187</v>
      </c>
      <c r="AU163" s="239" t="s">
        <v>88</v>
      </c>
      <c r="AY163" s="17" t="s">
        <v>185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191</v>
      </c>
      <c r="BM163" s="239" t="s">
        <v>646</v>
      </c>
    </row>
    <row r="164" s="2" customFormat="1">
      <c r="A164" s="38"/>
      <c r="B164" s="39"/>
      <c r="C164" s="40"/>
      <c r="D164" s="241" t="s">
        <v>193</v>
      </c>
      <c r="E164" s="40"/>
      <c r="F164" s="242" t="s">
        <v>645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193</v>
      </c>
      <c r="AU164" s="17" t="s">
        <v>88</v>
      </c>
    </row>
    <row r="165" s="13" customFormat="1">
      <c r="A165" s="13"/>
      <c r="B165" s="246"/>
      <c r="C165" s="247"/>
      <c r="D165" s="241" t="s">
        <v>194</v>
      </c>
      <c r="E165" s="248" t="s">
        <v>1</v>
      </c>
      <c r="F165" s="249" t="s">
        <v>647</v>
      </c>
      <c r="G165" s="247"/>
      <c r="H165" s="250">
        <v>3258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6" t="s">
        <v>194</v>
      </c>
      <c r="AU165" s="256" t="s">
        <v>88</v>
      </c>
      <c r="AV165" s="13" t="s">
        <v>88</v>
      </c>
      <c r="AW165" s="13" t="s">
        <v>35</v>
      </c>
      <c r="AX165" s="13" t="s">
        <v>86</v>
      </c>
      <c r="AY165" s="256" t="s">
        <v>185</v>
      </c>
    </row>
    <row r="166" s="2" customFormat="1" ht="44.25" customHeight="1">
      <c r="A166" s="38"/>
      <c r="B166" s="39"/>
      <c r="C166" s="227" t="s">
        <v>8</v>
      </c>
      <c r="D166" s="227" t="s">
        <v>187</v>
      </c>
      <c r="E166" s="228" t="s">
        <v>648</v>
      </c>
      <c r="F166" s="229" t="s">
        <v>649</v>
      </c>
      <c r="G166" s="230" t="s">
        <v>207</v>
      </c>
      <c r="H166" s="231">
        <v>220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44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191</v>
      </c>
      <c r="AT166" s="239" t="s">
        <v>187</v>
      </c>
      <c r="AU166" s="239" t="s">
        <v>88</v>
      </c>
      <c r="AY166" s="17" t="s">
        <v>185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86</v>
      </c>
      <c r="BK166" s="240">
        <f>ROUND(I166*H166,2)</f>
        <v>0</v>
      </c>
      <c r="BL166" s="17" t="s">
        <v>191</v>
      </c>
      <c r="BM166" s="239" t="s">
        <v>650</v>
      </c>
    </row>
    <row r="167" s="2" customFormat="1">
      <c r="A167" s="38"/>
      <c r="B167" s="39"/>
      <c r="C167" s="40"/>
      <c r="D167" s="241" t="s">
        <v>193</v>
      </c>
      <c r="E167" s="40"/>
      <c r="F167" s="242" t="s">
        <v>649</v>
      </c>
      <c r="G167" s="40"/>
      <c r="H167" s="40"/>
      <c r="I167" s="243"/>
      <c r="J167" s="40"/>
      <c r="K167" s="40"/>
      <c r="L167" s="44"/>
      <c r="M167" s="244"/>
      <c r="N167" s="24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193</v>
      </c>
      <c r="AU167" s="17" t="s">
        <v>88</v>
      </c>
    </row>
    <row r="168" s="13" customFormat="1">
      <c r="A168" s="13"/>
      <c r="B168" s="246"/>
      <c r="C168" s="247"/>
      <c r="D168" s="241" t="s">
        <v>194</v>
      </c>
      <c r="E168" s="248" t="s">
        <v>1</v>
      </c>
      <c r="F168" s="249" t="s">
        <v>633</v>
      </c>
      <c r="G168" s="247"/>
      <c r="H168" s="250">
        <v>220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194</v>
      </c>
      <c r="AU168" s="256" t="s">
        <v>88</v>
      </c>
      <c r="AV168" s="13" t="s">
        <v>88</v>
      </c>
      <c r="AW168" s="13" t="s">
        <v>35</v>
      </c>
      <c r="AX168" s="13" t="s">
        <v>86</v>
      </c>
      <c r="AY168" s="256" t="s">
        <v>185</v>
      </c>
    </row>
    <row r="169" s="2" customFormat="1" ht="49.05" customHeight="1">
      <c r="A169" s="38"/>
      <c r="B169" s="39"/>
      <c r="C169" s="227" t="s">
        <v>251</v>
      </c>
      <c r="D169" s="227" t="s">
        <v>187</v>
      </c>
      <c r="E169" s="228" t="s">
        <v>651</v>
      </c>
      <c r="F169" s="229" t="s">
        <v>652</v>
      </c>
      <c r="G169" s="230" t="s">
        <v>279</v>
      </c>
      <c r="H169" s="231">
        <v>659.80999999999995</v>
      </c>
      <c r="I169" s="232"/>
      <c r="J169" s="233">
        <f>ROUND(I169*H169,2)</f>
        <v>0</v>
      </c>
      <c r="K169" s="234"/>
      <c r="L169" s="44"/>
      <c r="M169" s="235" t="s">
        <v>1</v>
      </c>
      <c r="N169" s="236" t="s">
        <v>44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191</v>
      </c>
      <c r="AT169" s="239" t="s">
        <v>187</v>
      </c>
      <c r="AU169" s="239" t="s">
        <v>88</v>
      </c>
      <c r="AY169" s="17" t="s">
        <v>185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86</v>
      </c>
      <c r="BK169" s="240">
        <f>ROUND(I169*H169,2)</f>
        <v>0</v>
      </c>
      <c r="BL169" s="17" t="s">
        <v>191</v>
      </c>
      <c r="BM169" s="239" t="s">
        <v>653</v>
      </c>
    </row>
    <row r="170" s="2" customFormat="1">
      <c r="A170" s="38"/>
      <c r="B170" s="39"/>
      <c r="C170" s="40"/>
      <c r="D170" s="241" t="s">
        <v>193</v>
      </c>
      <c r="E170" s="40"/>
      <c r="F170" s="242" t="s">
        <v>652</v>
      </c>
      <c r="G170" s="40"/>
      <c r="H170" s="40"/>
      <c r="I170" s="243"/>
      <c r="J170" s="40"/>
      <c r="K170" s="40"/>
      <c r="L170" s="44"/>
      <c r="M170" s="244"/>
      <c r="N170" s="24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193</v>
      </c>
      <c r="AU170" s="17" t="s">
        <v>88</v>
      </c>
    </row>
    <row r="171" s="2" customFormat="1" ht="16.5" customHeight="1">
      <c r="A171" s="38"/>
      <c r="B171" s="39"/>
      <c r="C171" s="257" t="s">
        <v>256</v>
      </c>
      <c r="D171" s="257" t="s">
        <v>211</v>
      </c>
      <c r="E171" s="258" t="s">
        <v>491</v>
      </c>
      <c r="F171" s="259" t="s">
        <v>492</v>
      </c>
      <c r="G171" s="260" t="s">
        <v>493</v>
      </c>
      <c r="H171" s="261">
        <v>0.26400000000000001</v>
      </c>
      <c r="I171" s="262"/>
      <c r="J171" s="263">
        <f>ROUND(I171*H171,2)</f>
        <v>0</v>
      </c>
      <c r="K171" s="264"/>
      <c r="L171" s="265"/>
      <c r="M171" s="266" t="s">
        <v>1</v>
      </c>
      <c r="N171" s="267" t="s">
        <v>44</v>
      </c>
      <c r="O171" s="91"/>
      <c r="P171" s="237">
        <f>O171*H171</f>
        <v>0</v>
      </c>
      <c r="Q171" s="237">
        <v>0.001</v>
      </c>
      <c r="R171" s="237">
        <f>Q171*H171</f>
        <v>0.00026400000000000002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214</v>
      </c>
      <c r="AT171" s="239" t="s">
        <v>211</v>
      </c>
      <c r="AU171" s="239" t="s">
        <v>88</v>
      </c>
      <c r="AY171" s="17" t="s">
        <v>185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86</v>
      </c>
      <c r="BK171" s="240">
        <f>ROUND(I171*H171,2)</f>
        <v>0</v>
      </c>
      <c r="BL171" s="17" t="s">
        <v>191</v>
      </c>
      <c r="BM171" s="239" t="s">
        <v>654</v>
      </c>
    </row>
    <row r="172" s="2" customFormat="1">
      <c r="A172" s="38"/>
      <c r="B172" s="39"/>
      <c r="C172" s="40"/>
      <c r="D172" s="241" t="s">
        <v>193</v>
      </c>
      <c r="E172" s="40"/>
      <c r="F172" s="242" t="s">
        <v>492</v>
      </c>
      <c r="G172" s="40"/>
      <c r="H172" s="40"/>
      <c r="I172" s="243"/>
      <c r="J172" s="40"/>
      <c r="K172" s="40"/>
      <c r="L172" s="44"/>
      <c r="M172" s="244"/>
      <c r="N172" s="24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193</v>
      </c>
      <c r="AU172" s="17" t="s">
        <v>88</v>
      </c>
    </row>
    <row r="173" s="13" customFormat="1">
      <c r="A173" s="13"/>
      <c r="B173" s="246"/>
      <c r="C173" s="247"/>
      <c r="D173" s="241" t="s">
        <v>194</v>
      </c>
      <c r="E173" s="248" t="s">
        <v>1</v>
      </c>
      <c r="F173" s="249" t="s">
        <v>655</v>
      </c>
      <c r="G173" s="247"/>
      <c r="H173" s="250">
        <v>0.26400000000000001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194</v>
      </c>
      <c r="AU173" s="256" t="s">
        <v>88</v>
      </c>
      <c r="AV173" s="13" t="s">
        <v>88</v>
      </c>
      <c r="AW173" s="13" t="s">
        <v>35</v>
      </c>
      <c r="AX173" s="13" t="s">
        <v>86</v>
      </c>
      <c r="AY173" s="256" t="s">
        <v>185</v>
      </c>
    </row>
    <row r="174" s="2" customFormat="1" ht="37.8" customHeight="1">
      <c r="A174" s="38"/>
      <c r="B174" s="39"/>
      <c r="C174" s="227" t="s">
        <v>263</v>
      </c>
      <c r="D174" s="227" t="s">
        <v>187</v>
      </c>
      <c r="E174" s="228" t="s">
        <v>656</v>
      </c>
      <c r="F174" s="229" t="s">
        <v>657</v>
      </c>
      <c r="G174" s="230" t="s">
        <v>279</v>
      </c>
      <c r="H174" s="231">
        <v>659.80999999999995</v>
      </c>
      <c r="I174" s="232"/>
      <c r="J174" s="233">
        <f>ROUND(I174*H174,2)</f>
        <v>0</v>
      </c>
      <c r="K174" s="234"/>
      <c r="L174" s="44"/>
      <c r="M174" s="235" t="s">
        <v>1</v>
      </c>
      <c r="N174" s="236" t="s">
        <v>44</v>
      </c>
      <c r="O174" s="91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191</v>
      </c>
      <c r="AT174" s="239" t="s">
        <v>187</v>
      </c>
      <c r="AU174" s="239" t="s">
        <v>88</v>
      </c>
      <c r="AY174" s="17" t="s">
        <v>185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86</v>
      </c>
      <c r="BK174" s="240">
        <f>ROUND(I174*H174,2)</f>
        <v>0</v>
      </c>
      <c r="BL174" s="17" t="s">
        <v>191</v>
      </c>
      <c r="BM174" s="239" t="s">
        <v>658</v>
      </c>
    </row>
    <row r="175" s="2" customFormat="1">
      <c r="A175" s="38"/>
      <c r="B175" s="39"/>
      <c r="C175" s="40"/>
      <c r="D175" s="241" t="s">
        <v>193</v>
      </c>
      <c r="E175" s="40"/>
      <c r="F175" s="242" t="s">
        <v>657</v>
      </c>
      <c r="G175" s="40"/>
      <c r="H175" s="40"/>
      <c r="I175" s="243"/>
      <c r="J175" s="40"/>
      <c r="K175" s="40"/>
      <c r="L175" s="44"/>
      <c r="M175" s="244"/>
      <c r="N175" s="24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193</v>
      </c>
      <c r="AU175" s="17" t="s">
        <v>88</v>
      </c>
    </row>
    <row r="176" s="13" customFormat="1">
      <c r="A176" s="13"/>
      <c r="B176" s="246"/>
      <c r="C176" s="247"/>
      <c r="D176" s="241" t="s">
        <v>194</v>
      </c>
      <c r="E176" s="248" t="s">
        <v>1</v>
      </c>
      <c r="F176" s="249" t="s">
        <v>659</v>
      </c>
      <c r="G176" s="247"/>
      <c r="H176" s="250">
        <v>659.80999999999995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6" t="s">
        <v>194</v>
      </c>
      <c r="AU176" s="256" t="s">
        <v>88</v>
      </c>
      <c r="AV176" s="13" t="s">
        <v>88</v>
      </c>
      <c r="AW176" s="13" t="s">
        <v>35</v>
      </c>
      <c r="AX176" s="13" t="s">
        <v>86</v>
      </c>
      <c r="AY176" s="256" t="s">
        <v>185</v>
      </c>
    </row>
    <row r="177" s="2" customFormat="1" ht="24.15" customHeight="1">
      <c r="A177" s="38"/>
      <c r="B177" s="39"/>
      <c r="C177" s="227" t="s">
        <v>268</v>
      </c>
      <c r="D177" s="227" t="s">
        <v>187</v>
      </c>
      <c r="E177" s="228" t="s">
        <v>277</v>
      </c>
      <c r="F177" s="229" t="s">
        <v>278</v>
      </c>
      <c r="G177" s="230" t="s">
        <v>279</v>
      </c>
      <c r="H177" s="231">
        <v>659.80999999999995</v>
      </c>
      <c r="I177" s="232"/>
      <c r="J177" s="233">
        <f>ROUND(I177*H177,2)</f>
        <v>0</v>
      </c>
      <c r="K177" s="234"/>
      <c r="L177" s="44"/>
      <c r="M177" s="235" t="s">
        <v>1</v>
      </c>
      <c r="N177" s="236" t="s">
        <v>44</v>
      </c>
      <c r="O177" s="91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191</v>
      </c>
      <c r="AT177" s="239" t="s">
        <v>187</v>
      </c>
      <c r="AU177" s="239" t="s">
        <v>88</v>
      </c>
      <c r="AY177" s="17" t="s">
        <v>185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7" t="s">
        <v>86</v>
      </c>
      <c r="BK177" s="240">
        <f>ROUND(I177*H177,2)</f>
        <v>0</v>
      </c>
      <c r="BL177" s="17" t="s">
        <v>191</v>
      </c>
      <c r="BM177" s="239" t="s">
        <v>660</v>
      </c>
    </row>
    <row r="178" s="2" customFormat="1">
      <c r="A178" s="38"/>
      <c r="B178" s="39"/>
      <c r="C178" s="40"/>
      <c r="D178" s="241" t="s">
        <v>193</v>
      </c>
      <c r="E178" s="40"/>
      <c r="F178" s="242" t="s">
        <v>278</v>
      </c>
      <c r="G178" s="40"/>
      <c r="H178" s="40"/>
      <c r="I178" s="243"/>
      <c r="J178" s="40"/>
      <c r="K178" s="40"/>
      <c r="L178" s="44"/>
      <c r="M178" s="244"/>
      <c r="N178" s="24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193</v>
      </c>
      <c r="AU178" s="17" t="s">
        <v>88</v>
      </c>
    </row>
    <row r="179" s="13" customFormat="1">
      <c r="A179" s="13"/>
      <c r="B179" s="246"/>
      <c r="C179" s="247"/>
      <c r="D179" s="241" t="s">
        <v>194</v>
      </c>
      <c r="E179" s="248" t="s">
        <v>1</v>
      </c>
      <c r="F179" s="249" t="s">
        <v>661</v>
      </c>
      <c r="G179" s="247"/>
      <c r="H179" s="250">
        <v>659.80999999999995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6" t="s">
        <v>194</v>
      </c>
      <c r="AU179" s="256" t="s">
        <v>88</v>
      </c>
      <c r="AV179" s="13" t="s">
        <v>88</v>
      </c>
      <c r="AW179" s="13" t="s">
        <v>35</v>
      </c>
      <c r="AX179" s="13" t="s">
        <v>86</v>
      </c>
      <c r="AY179" s="256" t="s">
        <v>185</v>
      </c>
    </row>
    <row r="180" s="2" customFormat="1" ht="16.5" customHeight="1">
      <c r="A180" s="38"/>
      <c r="B180" s="39"/>
      <c r="C180" s="257" t="s">
        <v>272</v>
      </c>
      <c r="D180" s="257" t="s">
        <v>211</v>
      </c>
      <c r="E180" s="258" t="s">
        <v>283</v>
      </c>
      <c r="F180" s="259" t="s">
        <v>498</v>
      </c>
      <c r="G180" s="260" t="s">
        <v>190</v>
      </c>
      <c r="H180" s="261">
        <v>39.588999999999999</v>
      </c>
      <c r="I180" s="262"/>
      <c r="J180" s="263">
        <f>ROUND(I180*H180,2)</f>
        <v>0</v>
      </c>
      <c r="K180" s="264"/>
      <c r="L180" s="265"/>
      <c r="M180" s="266" t="s">
        <v>1</v>
      </c>
      <c r="N180" s="267" t="s">
        <v>44</v>
      </c>
      <c r="O180" s="91"/>
      <c r="P180" s="237">
        <f>O180*H180</f>
        <v>0</v>
      </c>
      <c r="Q180" s="237">
        <v>0.20000000000000001</v>
      </c>
      <c r="R180" s="237">
        <f>Q180*H180</f>
        <v>7.9177999999999997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214</v>
      </c>
      <c r="AT180" s="239" t="s">
        <v>211</v>
      </c>
      <c r="AU180" s="239" t="s">
        <v>88</v>
      </c>
      <c r="AY180" s="17" t="s">
        <v>185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7" t="s">
        <v>86</v>
      </c>
      <c r="BK180" s="240">
        <f>ROUND(I180*H180,2)</f>
        <v>0</v>
      </c>
      <c r="BL180" s="17" t="s">
        <v>191</v>
      </c>
      <c r="BM180" s="239" t="s">
        <v>662</v>
      </c>
    </row>
    <row r="181" s="2" customFormat="1">
      <c r="A181" s="38"/>
      <c r="B181" s="39"/>
      <c r="C181" s="40"/>
      <c r="D181" s="241" t="s">
        <v>193</v>
      </c>
      <c r="E181" s="40"/>
      <c r="F181" s="242" t="s">
        <v>498</v>
      </c>
      <c r="G181" s="40"/>
      <c r="H181" s="40"/>
      <c r="I181" s="243"/>
      <c r="J181" s="40"/>
      <c r="K181" s="40"/>
      <c r="L181" s="44"/>
      <c r="M181" s="244"/>
      <c r="N181" s="24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193</v>
      </c>
      <c r="AU181" s="17" t="s">
        <v>88</v>
      </c>
    </row>
    <row r="182" s="13" customFormat="1">
      <c r="A182" s="13"/>
      <c r="B182" s="246"/>
      <c r="C182" s="247"/>
      <c r="D182" s="241" t="s">
        <v>194</v>
      </c>
      <c r="E182" s="248" t="s">
        <v>1</v>
      </c>
      <c r="F182" s="249" t="s">
        <v>663</v>
      </c>
      <c r="G182" s="247"/>
      <c r="H182" s="250">
        <v>39.588999999999999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6" t="s">
        <v>194</v>
      </c>
      <c r="AU182" s="256" t="s">
        <v>88</v>
      </c>
      <c r="AV182" s="13" t="s">
        <v>88</v>
      </c>
      <c r="AW182" s="13" t="s">
        <v>35</v>
      </c>
      <c r="AX182" s="13" t="s">
        <v>86</v>
      </c>
      <c r="AY182" s="256" t="s">
        <v>185</v>
      </c>
    </row>
    <row r="183" s="2" customFormat="1" ht="33" customHeight="1">
      <c r="A183" s="38"/>
      <c r="B183" s="39"/>
      <c r="C183" s="227" t="s">
        <v>276</v>
      </c>
      <c r="D183" s="227" t="s">
        <v>187</v>
      </c>
      <c r="E183" s="228" t="s">
        <v>664</v>
      </c>
      <c r="F183" s="229" t="s">
        <v>665</v>
      </c>
      <c r="G183" s="230" t="s">
        <v>198</v>
      </c>
      <c r="H183" s="231">
        <v>118.76600000000001</v>
      </c>
      <c r="I183" s="232"/>
      <c r="J183" s="233">
        <f>ROUND(I183*H183,2)</f>
        <v>0</v>
      </c>
      <c r="K183" s="234"/>
      <c r="L183" s="44"/>
      <c r="M183" s="235" t="s">
        <v>1</v>
      </c>
      <c r="N183" s="236" t="s">
        <v>44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191</v>
      </c>
      <c r="AT183" s="239" t="s">
        <v>187</v>
      </c>
      <c r="AU183" s="239" t="s">
        <v>88</v>
      </c>
      <c r="AY183" s="17" t="s">
        <v>185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86</v>
      </c>
      <c r="BK183" s="240">
        <f>ROUND(I183*H183,2)</f>
        <v>0</v>
      </c>
      <c r="BL183" s="17" t="s">
        <v>191</v>
      </c>
      <c r="BM183" s="239" t="s">
        <v>666</v>
      </c>
    </row>
    <row r="184" s="2" customFormat="1">
      <c r="A184" s="38"/>
      <c r="B184" s="39"/>
      <c r="C184" s="40"/>
      <c r="D184" s="241" t="s">
        <v>193</v>
      </c>
      <c r="E184" s="40"/>
      <c r="F184" s="242" t="s">
        <v>665</v>
      </c>
      <c r="G184" s="40"/>
      <c r="H184" s="40"/>
      <c r="I184" s="243"/>
      <c r="J184" s="40"/>
      <c r="K184" s="40"/>
      <c r="L184" s="44"/>
      <c r="M184" s="244"/>
      <c r="N184" s="24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193</v>
      </c>
      <c r="AU184" s="17" t="s">
        <v>88</v>
      </c>
    </row>
    <row r="185" s="13" customFormat="1">
      <c r="A185" s="13"/>
      <c r="B185" s="246"/>
      <c r="C185" s="247"/>
      <c r="D185" s="241" t="s">
        <v>194</v>
      </c>
      <c r="E185" s="248" t="s">
        <v>1</v>
      </c>
      <c r="F185" s="249" t="s">
        <v>667</v>
      </c>
      <c r="G185" s="247"/>
      <c r="H185" s="250">
        <v>65.980999999999995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6" t="s">
        <v>194</v>
      </c>
      <c r="AU185" s="256" t="s">
        <v>88</v>
      </c>
      <c r="AV185" s="13" t="s">
        <v>88</v>
      </c>
      <c r="AW185" s="13" t="s">
        <v>35</v>
      </c>
      <c r="AX185" s="13" t="s">
        <v>79</v>
      </c>
      <c r="AY185" s="256" t="s">
        <v>185</v>
      </c>
    </row>
    <row r="186" s="13" customFormat="1">
      <c r="A186" s="13"/>
      <c r="B186" s="246"/>
      <c r="C186" s="247"/>
      <c r="D186" s="241" t="s">
        <v>194</v>
      </c>
      <c r="E186" s="248" t="s">
        <v>1</v>
      </c>
      <c r="F186" s="249" t="s">
        <v>668</v>
      </c>
      <c r="G186" s="247"/>
      <c r="H186" s="250">
        <v>118.76600000000001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194</v>
      </c>
      <c r="AU186" s="256" t="s">
        <v>88</v>
      </c>
      <c r="AV186" s="13" t="s">
        <v>88</v>
      </c>
      <c r="AW186" s="13" t="s">
        <v>35</v>
      </c>
      <c r="AX186" s="13" t="s">
        <v>86</v>
      </c>
      <c r="AY186" s="256" t="s">
        <v>185</v>
      </c>
    </row>
    <row r="187" s="2" customFormat="1" ht="16.5" customHeight="1">
      <c r="A187" s="38"/>
      <c r="B187" s="39"/>
      <c r="C187" s="257" t="s">
        <v>282</v>
      </c>
      <c r="D187" s="257" t="s">
        <v>211</v>
      </c>
      <c r="E187" s="258" t="s">
        <v>212</v>
      </c>
      <c r="F187" s="259" t="s">
        <v>213</v>
      </c>
      <c r="G187" s="260" t="s">
        <v>190</v>
      </c>
      <c r="H187" s="261">
        <v>65.980999999999995</v>
      </c>
      <c r="I187" s="262"/>
      <c r="J187" s="263">
        <f>ROUND(I187*H187,2)</f>
        <v>0</v>
      </c>
      <c r="K187" s="264"/>
      <c r="L187" s="265"/>
      <c r="M187" s="266" t="s">
        <v>1</v>
      </c>
      <c r="N187" s="267" t="s">
        <v>44</v>
      </c>
      <c r="O187" s="91"/>
      <c r="P187" s="237">
        <f>O187*H187</f>
        <v>0</v>
      </c>
      <c r="Q187" s="237">
        <v>0.22</v>
      </c>
      <c r="R187" s="237">
        <f>Q187*H187</f>
        <v>14.51582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214</v>
      </c>
      <c r="AT187" s="239" t="s">
        <v>211</v>
      </c>
      <c r="AU187" s="239" t="s">
        <v>88</v>
      </c>
      <c r="AY187" s="17" t="s">
        <v>185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7" t="s">
        <v>86</v>
      </c>
      <c r="BK187" s="240">
        <f>ROUND(I187*H187,2)</f>
        <v>0</v>
      </c>
      <c r="BL187" s="17" t="s">
        <v>191</v>
      </c>
      <c r="BM187" s="239" t="s">
        <v>669</v>
      </c>
    </row>
    <row r="188" s="2" customFormat="1">
      <c r="A188" s="38"/>
      <c r="B188" s="39"/>
      <c r="C188" s="40"/>
      <c r="D188" s="241" t="s">
        <v>193</v>
      </c>
      <c r="E188" s="40"/>
      <c r="F188" s="242" t="s">
        <v>213</v>
      </c>
      <c r="G188" s="40"/>
      <c r="H188" s="40"/>
      <c r="I188" s="243"/>
      <c r="J188" s="40"/>
      <c r="K188" s="40"/>
      <c r="L188" s="44"/>
      <c r="M188" s="244"/>
      <c r="N188" s="24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193</v>
      </c>
      <c r="AU188" s="17" t="s">
        <v>88</v>
      </c>
    </row>
    <row r="189" s="13" customFormat="1">
      <c r="A189" s="13"/>
      <c r="B189" s="246"/>
      <c r="C189" s="247"/>
      <c r="D189" s="241" t="s">
        <v>194</v>
      </c>
      <c r="E189" s="248" t="s">
        <v>1</v>
      </c>
      <c r="F189" s="249" t="s">
        <v>667</v>
      </c>
      <c r="G189" s="247"/>
      <c r="H189" s="250">
        <v>65.980999999999995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6" t="s">
        <v>194</v>
      </c>
      <c r="AU189" s="256" t="s">
        <v>88</v>
      </c>
      <c r="AV189" s="13" t="s">
        <v>88</v>
      </c>
      <c r="AW189" s="13" t="s">
        <v>35</v>
      </c>
      <c r="AX189" s="13" t="s">
        <v>86</v>
      </c>
      <c r="AY189" s="256" t="s">
        <v>185</v>
      </c>
    </row>
    <row r="190" s="2" customFormat="1" ht="24.15" customHeight="1">
      <c r="A190" s="38"/>
      <c r="B190" s="39"/>
      <c r="C190" s="227" t="s">
        <v>287</v>
      </c>
      <c r="D190" s="227" t="s">
        <v>187</v>
      </c>
      <c r="E190" s="228" t="s">
        <v>501</v>
      </c>
      <c r="F190" s="229" t="s">
        <v>502</v>
      </c>
      <c r="G190" s="230" t="s">
        <v>198</v>
      </c>
      <c r="H190" s="231">
        <v>0.012999999999999999</v>
      </c>
      <c r="I190" s="232"/>
      <c r="J190" s="233">
        <f>ROUND(I190*H190,2)</f>
        <v>0</v>
      </c>
      <c r="K190" s="234"/>
      <c r="L190" s="44"/>
      <c r="M190" s="235" t="s">
        <v>1</v>
      </c>
      <c r="N190" s="236" t="s">
        <v>44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191</v>
      </c>
      <c r="AT190" s="239" t="s">
        <v>187</v>
      </c>
      <c r="AU190" s="239" t="s">
        <v>88</v>
      </c>
      <c r="AY190" s="17" t="s">
        <v>185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7" t="s">
        <v>86</v>
      </c>
      <c r="BK190" s="240">
        <f>ROUND(I190*H190,2)</f>
        <v>0</v>
      </c>
      <c r="BL190" s="17" t="s">
        <v>191</v>
      </c>
      <c r="BM190" s="239" t="s">
        <v>670</v>
      </c>
    </row>
    <row r="191" s="2" customFormat="1">
      <c r="A191" s="38"/>
      <c r="B191" s="39"/>
      <c r="C191" s="40"/>
      <c r="D191" s="241" t="s">
        <v>193</v>
      </c>
      <c r="E191" s="40"/>
      <c r="F191" s="242" t="s">
        <v>502</v>
      </c>
      <c r="G191" s="40"/>
      <c r="H191" s="40"/>
      <c r="I191" s="243"/>
      <c r="J191" s="40"/>
      <c r="K191" s="40"/>
      <c r="L191" s="44"/>
      <c r="M191" s="244"/>
      <c r="N191" s="24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193</v>
      </c>
      <c r="AU191" s="17" t="s">
        <v>88</v>
      </c>
    </row>
    <row r="192" s="13" customFormat="1">
      <c r="A192" s="13"/>
      <c r="B192" s="246"/>
      <c r="C192" s="247"/>
      <c r="D192" s="241" t="s">
        <v>194</v>
      </c>
      <c r="E192" s="248" t="s">
        <v>1</v>
      </c>
      <c r="F192" s="249" t="s">
        <v>671</v>
      </c>
      <c r="G192" s="247"/>
      <c r="H192" s="250">
        <v>0.012999999999999999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6" t="s">
        <v>194</v>
      </c>
      <c r="AU192" s="256" t="s">
        <v>88</v>
      </c>
      <c r="AV192" s="13" t="s">
        <v>88</v>
      </c>
      <c r="AW192" s="13" t="s">
        <v>35</v>
      </c>
      <c r="AX192" s="13" t="s">
        <v>86</v>
      </c>
      <c r="AY192" s="256" t="s">
        <v>185</v>
      </c>
    </row>
    <row r="193" s="2" customFormat="1" ht="16.5" customHeight="1">
      <c r="A193" s="38"/>
      <c r="B193" s="39"/>
      <c r="C193" s="257" t="s">
        <v>7</v>
      </c>
      <c r="D193" s="257" t="s">
        <v>211</v>
      </c>
      <c r="E193" s="258" t="s">
        <v>505</v>
      </c>
      <c r="F193" s="259" t="s">
        <v>506</v>
      </c>
      <c r="G193" s="260" t="s">
        <v>294</v>
      </c>
      <c r="H193" s="261">
        <v>13.196</v>
      </c>
      <c r="I193" s="262"/>
      <c r="J193" s="263">
        <f>ROUND(I193*H193,2)</f>
        <v>0</v>
      </c>
      <c r="K193" s="264"/>
      <c r="L193" s="265"/>
      <c r="M193" s="266" t="s">
        <v>1</v>
      </c>
      <c r="N193" s="267" t="s">
        <v>44</v>
      </c>
      <c r="O193" s="91"/>
      <c r="P193" s="237">
        <f>O193*H193</f>
        <v>0</v>
      </c>
      <c r="Q193" s="237">
        <v>0.001</v>
      </c>
      <c r="R193" s="237">
        <f>Q193*H193</f>
        <v>0.013195999999999999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214</v>
      </c>
      <c r="AT193" s="239" t="s">
        <v>211</v>
      </c>
      <c r="AU193" s="239" t="s">
        <v>88</v>
      </c>
      <c r="AY193" s="17" t="s">
        <v>185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86</v>
      </c>
      <c r="BK193" s="240">
        <f>ROUND(I193*H193,2)</f>
        <v>0</v>
      </c>
      <c r="BL193" s="17" t="s">
        <v>191</v>
      </c>
      <c r="BM193" s="239" t="s">
        <v>672</v>
      </c>
    </row>
    <row r="194" s="2" customFormat="1">
      <c r="A194" s="38"/>
      <c r="B194" s="39"/>
      <c r="C194" s="40"/>
      <c r="D194" s="241" t="s">
        <v>193</v>
      </c>
      <c r="E194" s="40"/>
      <c r="F194" s="242" t="s">
        <v>506</v>
      </c>
      <c r="G194" s="40"/>
      <c r="H194" s="40"/>
      <c r="I194" s="243"/>
      <c r="J194" s="40"/>
      <c r="K194" s="40"/>
      <c r="L194" s="44"/>
      <c r="M194" s="244"/>
      <c r="N194" s="24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193</v>
      </c>
      <c r="AU194" s="17" t="s">
        <v>88</v>
      </c>
    </row>
    <row r="195" s="13" customFormat="1">
      <c r="A195" s="13"/>
      <c r="B195" s="246"/>
      <c r="C195" s="247"/>
      <c r="D195" s="241" t="s">
        <v>194</v>
      </c>
      <c r="E195" s="248" t="s">
        <v>1</v>
      </c>
      <c r="F195" s="249" t="s">
        <v>673</v>
      </c>
      <c r="G195" s="247"/>
      <c r="H195" s="250">
        <v>13.196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6" t="s">
        <v>194</v>
      </c>
      <c r="AU195" s="256" t="s">
        <v>88</v>
      </c>
      <c r="AV195" s="13" t="s">
        <v>88</v>
      </c>
      <c r="AW195" s="13" t="s">
        <v>35</v>
      </c>
      <c r="AX195" s="13" t="s">
        <v>86</v>
      </c>
      <c r="AY195" s="256" t="s">
        <v>185</v>
      </c>
    </row>
    <row r="196" s="2" customFormat="1" ht="24.15" customHeight="1">
      <c r="A196" s="38"/>
      <c r="B196" s="39"/>
      <c r="C196" s="227" t="s">
        <v>297</v>
      </c>
      <c r="D196" s="227" t="s">
        <v>187</v>
      </c>
      <c r="E196" s="228" t="s">
        <v>501</v>
      </c>
      <c r="F196" s="229" t="s">
        <v>502</v>
      </c>
      <c r="G196" s="230" t="s">
        <v>198</v>
      </c>
      <c r="H196" s="231">
        <v>0.066000000000000003</v>
      </c>
      <c r="I196" s="232"/>
      <c r="J196" s="233">
        <f>ROUND(I196*H196,2)</f>
        <v>0</v>
      </c>
      <c r="K196" s="234"/>
      <c r="L196" s="44"/>
      <c r="M196" s="235" t="s">
        <v>1</v>
      </c>
      <c r="N196" s="236" t="s">
        <v>44</v>
      </c>
      <c r="O196" s="91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9" t="s">
        <v>191</v>
      </c>
      <c r="AT196" s="239" t="s">
        <v>187</v>
      </c>
      <c r="AU196" s="239" t="s">
        <v>88</v>
      </c>
      <c r="AY196" s="17" t="s">
        <v>185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7" t="s">
        <v>86</v>
      </c>
      <c r="BK196" s="240">
        <f>ROUND(I196*H196,2)</f>
        <v>0</v>
      </c>
      <c r="BL196" s="17" t="s">
        <v>191</v>
      </c>
      <c r="BM196" s="239" t="s">
        <v>674</v>
      </c>
    </row>
    <row r="197" s="2" customFormat="1">
      <c r="A197" s="38"/>
      <c r="B197" s="39"/>
      <c r="C197" s="40"/>
      <c r="D197" s="241" t="s">
        <v>193</v>
      </c>
      <c r="E197" s="40"/>
      <c r="F197" s="242" t="s">
        <v>502</v>
      </c>
      <c r="G197" s="40"/>
      <c r="H197" s="40"/>
      <c r="I197" s="243"/>
      <c r="J197" s="40"/>
      <c r="K197" s="40"/>
      <c r="L197" s="44"/>
      <c r="M197" s="244"/>
      <c r="N197" s="24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193</v>
      </c>
      <c r="AU197" s="17" t="s">
        <v>88</v>
      </c>
    </row>
    <row r="198" s="13" customFormat="1">
      <c r="A198" s="13"/>
      <c r="B198" s="246"/>
      <c r="C198" s="247"/>
      <c r="D198" s="241" t="s">
        <v>194</v>
      </c>
      <c r="E198" s="248" t="s">
        <v>1</v>
      </c>
      <c r="F198" s="249" t="s">
        <v>675</v>
      </c>
      <c r="G198" s="247"/>
      <c r="H198" s="250">
        <v>0.066000000000000003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6" t="s">
        <v>194</v>
      </c>
      <c r="AU198" s="256" t="s">
        <v>88</v>
      </c>
      <c r="AV198" s="13" t="s">
        <v>88</v>
      </c>
      <c r="AW198" s="13" t="s">
        <v>35</v>
      </c>
      <c r="AX198" s="13" t="s">
        <v>86</v>
      </c>
      <c r="AY198" s="256" t="s">
        <v>185</v>
      </c>
    </row>
    <row r="199" s="2" customFormat="1" ht="21.75" customHeight="1">
      <c r="A199" s="38"/>
      <c r="B199" s="39"/>
      <c r="C199" s="227" t="s">
        <v>303</v>
      </c>
      <c r="D199" s="227" t="s">
        <v>187</v>
      </c>
      <c r="E199" s="228" t="s">
        <v>509</v>
      </c>
      <c r="F199" s="229" t="s">
        <v>510</v>
      </c>
      <c r="G199" s="230" t="s">
        <v>190</v>
      </c>
      <c r="H199" s="231">
        <v>131.96000000000001</v>
      </c>
      <c r="I199" s="232"/>
      <c r="J199" s="233">
        <f>ROUND(I199*H199,2)</f>
        <v>0</v>
      </c>
      <c r="K199" s="234"/>
      <c r="L199" s="44"/>
      <c r="M199" s="235" t="s">
        <v>1</v>
      </c>
      <c r="N199" s="236" t="s">
        <v>44</v>
      </c>
      <c r="O199" s="91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191</v>
      </c>
      <c r="AT199" s="239" t="s">
        <v>187</v>
      </c>
      <c r="AU199" s="239" t="s">
        <v>88</v>
      </c>
      <c r="AY199" s="17" t="s">
        <v>185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86</v>
      </c>
      <c r="BK199" s="240">
        <f>ROUND(I199*H199,2)</f>
        <v>0</v>
      </c>
      <c r="BL199" s="17" t="s">
        <v>191</v>
      </c>
      <c r="BM199" s="239" t="s">
        <v>676</v>
      </c>
    </row>
    <row r="200" s="2" customFormat="1">
      <c r="A200" s="38"/>
      <c r="B200" s="39"/>
      <c r="C200" s="40"/>
      <c r="D200" s="241" t="s">
        <v>193</v>
      </c>
      <c r="E200" s="40"/>
      <c r="F200" s="242" t="s">
        <v>510</v>
      </c>
      <c r="G200" s="40"/>
      <c r="H200" s="40"/>
      <c r="I200" s="243"/>
      <c r="J200" s="40"/>
      <c r="K200" s="40"/>
      <c r="L200" s="44"/>
      <c r="M200" s="244"/>
      <c r="N200" s="24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193</v>
      </c>
      <c r="AU200" s="17" t="s">
        <v>88</v>
      </c>
    </row>
    <row r="201" s="13" customFormat="1">
      <c r="A201" s="13"/>
      <c r="B201" s="246"/>
      <c r="C201" s="247"/>
      <c r="D201" s="241" t="s">
        <v>194</v>
      </c>
      <c r="E201" s="248" t="s">
        <v>1</v>
      </c>
      <c r="F201" s="249" t="s">
        <v>677</v>
      </c>
      <c r="G201" s="247"/>
      <c r="H201" s="250">
        <v>6.5979999999999999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6" t="s">
        <v>194</v>
      </c>
      <c r="AU201" s="256" t="s">
        <v>88</v>
      </c>
      <c r="AV201" s="13" t="s">
        <v>88</v>
      </c>
      <c r="AW201" s="13" t="s">
        <v>35</v>
      </c>
      <c r="AX201" s="13" t="s">
        <v>79</v>
      </c>
      <c r="AY201" s="256" t="s">
        <v>185</v>
      </c>
    </row>
    <row r="202" s="13" customFormat="1">
      <c r="A202" s="13"/>
      <c r="B202" s="246"/>
      <c r="C202" s="247"/>
      <c r="D202" s="241" t="s">
        <v>194</v>
      </c>
      <c r="E202" s="248" t="s">
        <v>1</v>
      </c>
      <c r="F202" s="249" t="s">
        <v>678</v>
      </c>
      <c r="G202" s="247"/>
      <c r="H202" s="250">
        <v>131.96000000000001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6" t="s">
        <v>194</v>
      </c>
      <c r="AU202" s="256" t="s">
        <v>88</v>
      </c>
      <c r="AV202" s="13" t="s">
        <v>88</v>
      </c>
      <c r="AW202" s="13" t="s">
        <v>35</v>
      </c>
      <c r="AX202" s="13" t="s">
        <v>86</v>
      </c>
      <c r="AY202" s="256" t="s">
        <v>185</v>
      </c>
    </row>
    <row r="203" s="2" customFormat="1" ht="16.5" customHeight="1">
      <c r="A203" s="38"/>
      <c r="B203" s="39"/>
      <c r="C203" s="227" t="s">
        <v>308</v>
      </c>
      <c r="D203" s="227" t="s">
        <v>187</v>
      </c>
      <c r="E203" s="228" t="s">
        <v>264</v>
      </c>
      <c r="F203" s="229" t="s">
        <v>679</v>
      </c>
      <c r="G203" s="230" t="s">
        <v>294</v>
      </c>
      <c r="H203" s="231">
        <v>65.980999999999995</v>
      </c>
      <c r="I203" s="232"/>
      <c r="J203" s="233">
        <f>ROUND(I203*H203,2)</f>
        <v>0</v>
      </c>
      <c r="K203" s="234"/>
      <c r="L203" s="44"/>
      <c r="M203" s="235" t="s">
        <v>1</v>
      </c>
      <c r="N203" s="236" t="s">
        <v>44</v>
      </c>
      <c r="O203" s="91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9" t="s">
        <v>191</v>
      </c>
      <c r="AT203" s="239" t="s">
        <v>187</v>
      </c>
      <c r="AU203" s="239" t="s">
        <v>88</v>
      </c>
      <c r="AY203" s="17" t="s">
        <v>185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7" t="s">
        <v>86</v>
      </c>
      <c r="BK203" s="240">
        <f>ROUND(I203*H203,2)</f>
        <v>0</v>
      </c>
      <c r="BL203" s="17" t="s">
        <v>191</v>
      </c>
      <c r="BM203" s="239" t="s">
        <v>680</v>
      </c>
    </row>
    <row r="204" s="2" customFormat="1">
      <c r="A204" s="38"/>
      <c r="B204" s="39"/>
      <c r="C204" s="40"/>
      <c r="D204" s="241" t="s">
        <v>193</v>
      </c>
      <c r="E204" s="40"/>
      <c r="F204" s="242" t="s">
        <v>679</v>
      </c>
      <c r="G204" s="40"/>
      <c r="H204" s="40"/>
      <c r="I204" s="243"/>
      <c r="J204" s="40"/>
      <c r="K204" s="40"/>
      <c r="L204" s="44"/>
      <c r="M204" s="244"/>
      <c r="N204" s="24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193</v>
      </c>
      <c r="AU204" s="17" t="s">
        <v>88</v>
      </c>
    </row>
    <row r="205" s="13" customFormat="1">
      <c r="A205" s="13"/>
      <c r="B205" s="246"/>
      <c r="C205" s="247"/>
      <c r="D205" s="241" t="s">
        <v>194</v>
      </c>
      <c r="E205" s="248" t="s">
        <v>1</v>
      </c>
      <c r="F205" s="249" t="s">
        <v>681</v>
      </c>
      <c r="G205" s="247"/>
      <c r="H205" s="250">
        <v>65.980999999999995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6" t="s">
        <v>194</v>
      </c>
      <c r="AU205" s="256" t="s">
        <v>88</v>
      </c>
      <c r="AV205" s="13" t="s">
        <v>88</v>
      </c>
      <c r="AW205" s="13" t="s">
        <v>35</v>
      </c>
      <c r="AX205" s="13" t="s">
        <v>86</v>
      </c>
      <c r="AY205" s="256" t="s">
        <v>185</v>
      </c>
    </row>
    <row r="206" s="2" customFormat="1" ht="21.75" customHeight="1">
      <c r="A206" s="38"/>
      <c r="B206" s="39"/>
      <c r="C206" s="227" t="s">
        <v>313</v>
      </c>
      <c r="D206" s="227" t="s">
        <v>187</v>
      </c>
      <c r="E206" s="228" t="s">
        <v>257</v>
      </c>
      <c r="F206" s="229" t="s">
        <v>682</v>
      </c>
      <c r="G206" s="230" t="s">
        <v>311</v>
      </c>
      <c r="H206" s="231">
        <v>1</v>
      </c>
      <c r="I206" s="232"/>
      <c r="J206" s="233">
        <f>ROUND(I206*H206,2)</f>
        <v>0</v>
      </c>
      <c r="K206" s="234"/>
      <c r="L206" s="44"/>
      <c r="M206" s="235" t="s">
        <v>1</v>
      </c>
      <c r="N206" s="236" t="s">
        <v>44</v>
      </c>
      <c r="O206" s="91"/>
      <c r="P206" s="237">
        <f>O206*H206</f>
        <v>0</v>
      </c>
      <c r="Q206" s="237">
        <v>0</v>
      </c>
      <c r="R206" s="237">
        <f>Q206*H206</f>
        <v>0</v>
      </c>
      <c r="S206" s="237">
        <v>0</v>
      </c>
      <c r="T206" s="23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9" t="s">
        <v>191</v>
      </c>
      <c r="AT206" s="239" t="s">
        <v>187</v>
      </c>
      <c r="AU206" s="239" t="s">
        <v>88</v>
      </c>
      <c r="AY206" s="17" t="s">
        <v>185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7" t="s">
        <v>86</v>
      </c>
      <c r="BK206" s="240">
        <f>ROUND(I206*H206,2)</f>
        <v>0</v>
      </c>
      <c r="BL206" s="17" t="s">
        <v>191</v>
      </c>
      <c r="BM206" s="239" t="s">
        <v>683</v>
      </c>
    </row>
    <row r="207" s="2" customFormat="1">
      <c r="A207" s="38"/>
      <c r="B207" s="39"/>
      <c r="C207" s="40"/>
      <c r="D207" s="241" t="s">
        <v>193</v>
      </c>
      <c r="E207" s="40"/>
      <c r="F207" s="242" t="s">
        <v>682</v>
      </c>
      <c r="G207" s="40"/>
      <c r="H207" s="40"/>
      <c r="I207" s="243"/>
      <c r="J207" s="40"/>
      <c r="K207" s="40"/>
      <c r="L207" s="44"/>
      <c r="M207" s="244"/>
      <c r="N207" s="24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193</v>
      </c>
      <c r="AU207" s="17" t="s">
        <v>88</v>
      </c>
    </row>
    <row r="208" s="12" customFormat="1" ht="22.8" customHeight="1">
      <c r="A208" s="12"/>
      <c r="B208" s="211"/>
      <c r="C208" s="212"/>
      <c r="D208" s="213" t="s">
        <v>78</v>
      </c>
      <c r="E208" s="225" t="s">
        <v>323</v>
      </c>
      <c r="F208" s="225" t="s">
        <v>324</v>
      </c>
      <c r="G208" s="212"/>
      <c r="H208" s="212"/>
      <c r="I208" s="215"/>
      <c r="J208" s="226">
        <f>BK208</f>
        <v>0</v>
      </c>
      <c r="K208" s="212"/>
      <c r="L208" s="217"/>
      <c r="M208" s="218"/>
      <c r="N208" s="219"/>
      <c r="O208" s="219"/>
      <c r="P208" s="220">
        <f>SUM(P209:P210)</f>
        <v>0</v>
      </c>
      <c r="Q208" s="219"/>
      <c r="R208" s="220">
        <f>SUM(R209:R210)</f>
        <v>0</v>
      </c>
      <c r="S208" s="219"/>
      <c r="T208" s="221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2" t="s">
        <v>86</v>
      </c>
      <c r="AT208" s="223" t="s">
        <v>78</v>
      </c>
      <c r="AU208" s="223" t="s">
        <v>86</v>
      </c>
      <c r="AY208" s="222" t="s">
        <v>185</v>
      </c>
      <c r="BK208" s="224">
        <f>SUM(BK209:BK210)</f>
        <v>0</v>
      </c>
    </row>
    <row r="209" s="2" customFormat="1" ht="24.15" customHeight="1">
      <c r="A209" s="38"/>
      <c r="B209" s="39"/>
      <c r="C209" s="227" t="s">
        <v>317</v>
      </c>
      <c r="D209" s="227" t="s">
        <v>187</v>
      </c>
      <c r="E209" s="228" t="s">
        <v>326</v>
      </c>
      <c r="F209" s="229" t="s">
        <v>327</v>
      </c>
      <c r="G209" s="230" t="s">
        <v>198</v>
      </c>
      <c r="H209" s="231">
        <v>34.530000000000001</v>
      </c>
      <c r="I209" s="232"/>
      <c r="J209" s="233">
        <f>ROUND(I209*H209,2)</f>
        <v>0</v>
      </c>
      <c r="K209" s="234"/>
      <c r="L209" s="44"/>
      <c r="M209" s="235" t="s">
        <v>1</v>
      </c>
      <c r="N209" s="236" t="s">
        <v>44</v>
      </c>
      <c r="O209" s="91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9" t="s">
        <v>191</v>
      </c>
      <c r="AT209" s="239" t="s">
        <v>187</v>
      </c>
      <c r="AU209" s="239" t="s">
        <v>88</v>
      </c>
      <c r="AY209" s="17" t="s">
        <v>185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7" t="s">
        <v>86</v>
      </c>
      <c r="BK209" s="240">
        <f>ROUND(I209*H209,2)</f>
        <v>0</v>
      </c>
      <c r="BL209" s="17" t="s">
        <v>191</v>
      </c>
      <c r="BM209" s="239" t="s">
        <v>684</v>
      </c>
    </row>
    <row r="210" s="2" customFormat="1">
      <c r="A210" s="38"/>
      <c r="B210" s="39"/>
      <c r="C210" s="40"/>
      <c r="D210" s="241" t="s">
        <v>193</v>
      </c>
      <c r="E210" s="40"/>
      <c r="F210" s="242" t="s">
        <v>327</v>
      </c>
      <c r="G210" s="40"/>
      <c r="H210" s="40"/>
      <c r="I210" s="243"/>
      <c r="J210" s="40"/>
      <c r="K210" s="40"/>
      <c r="L210" s="44"/>
      <c r="M210" s="244"/>
      <c r="N210" s="24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193</v>
      </c>
      <c r="AU210" s="17" t="s">
        <v>88</v>
      </c>
    </row>
    <row r="211" s="12" customFormat="1" ht="25.92" customHeight="1">
      <c r="A211" s="12"/>
      <c r="B211" s="211"/>
      <c r="C211" s="212"/>
      <c r="D211" s="213" t="s">
        <v>78</v>
      </c>
      <c r="E211" s="214" t="s">
        <v>685</v>
      </c>
      <c r="F211" s="214" t="s">
        <v>686</v>
      </c>
      <c r="G211" s="212"/>
      <c r="H211" s="212"/>
      <c r="I211" s="215"/>
      <c r="J211" s="216">
        <f>BK211</f>
        <v>0</v>
      </c>
      <c r="K211" s="212"/>
      <c r="L211" s="217"/>
      <c r="M211" s="218"/>
      <c r="N211" s="219"/>
      <c r="O211" s="219"/>
      <c r="P211" s="220">
        <f>P212</f>
        <v>0</v>
      </c>
      <c r="Q211" s="219"/>
      <c r="R211" s="220">
        <f>R212</f>
        <v>0.47024309000000003</v>
      </c>
      <c r="S211" s="219"/>
      <c r="T211" s="221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2" t="s">
        <v>88</v>
      </c>
      <c r="AT211" s="223" t="s">
        <v>78</v>
      </c>
      <c r="AU211" s="223" t="s">
        <v>79</v>
      </c>
      <c r="AY211" s="222" t="s">
        <v>185</v>
      </c>
      <c r="BK211" s="224">
        <f>BK212</f>
        <v>0</v>
      </c>
    </row>
    <row r="212" s="12" customFormat="1" ht="22.8" customHeight="1">
      <c r="A212" s="12"/>
      <c r="B212" s="211"/>
      <c r="C212" s="212"/>
      <c r="D212" s="213" t="s">
        <v>78</v>
      </c>
      <c r="E212" s="225" t="s">
        <v>687</v>
      </c>
      <c r="F212" s="225" t="s">
        <v>688</v>
      </c>
      <c r="G212" s="212"/>
      <c r="H212" s="212"/>
      <c r="I212" s="215"/>
      <c r="J212" s="226">
        <f>BK212</f>
        <v>0</v>
      </c>
      <c r="K212" s="212"/>
      <c r="L212" s="217"/>
      <c r="M212" s="218"/>
      <c r="N212" s="219"/>
      <c r="O212" s="219"/>
      <c r="P212" s="220">
        <f>SUM(P213:P228)</f>
        <v>0</v>
      </c>
      <c r="Q212" s="219"/>
      <c r="R212" s="220">
        <f>SUM(R213:R228)</f>
        <v>0.47024309000000003</v>
      </c>
      <c r="S212" s="219"/>
      <c r="T212" s="221">
        <f>SUM(T213:T228)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2" t="s">
        <v>88</v>
      </c>
      <c r="AT212" s="223" t="s">
        <v>78</v>
      </c>
      <c r="AU212" s="223" t="s">
        <v>86</v>
      </c>
      <c r="AY212" s="222" t="s">
        <v>185</v>
      </c>
      <c r="BK212" s="224">
        <f>SUM(BK213:BK228)</f>
        <v>0</v>
      </c>
    </row>
    <row r="213" s="2" customFormat="1" ht="37.8" customHeight="1">
      <c r="A213" s="38"/>
      <c r="B213" s="39"/>
      <c r="C213" s="227" t="s">
        <v>325</v>
      </c>
      <c r="D213" s="227" t="s">
        <v>187</v>
      </c>
      <c r="E213" s="228" t="s">
        <v>292</v>
      </c>
      <c r="F213" s="229" t="s">
        <v>689</v>
      </c>
      <c r="G213" s="230" t="s">
        <v>294</v>
      </c>
      <c r="H213" s="231">
        <v>418.73099999999999</v>
      </c>
      <c r="I213" s="232"/>
      <c r="J213" s="233">
        <f>ROUND(I213*H213,2)</f>
        <v>0</v>
      </c>
      <c r="K213" s="234"/>
      <c r="L213" s="44"/>
      <c r="M213" s="235" t="s">
        <v>1</v>
      </c>
      <c r="N213" s="236" t="s">
        <v>44</v>
      </c>
      <c r="O213" s="91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9" t="s">
        <v>191</v>
      </c>
      <c r="AT213" s="239" t="s">
        <v>187</v>
      </c>
      <c r="AU213" s="239" t="s">
        <v>88</v>
      </c>
      <c r="AY213" s="17" t="s">
        <v>185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7" t="s">
        <v>86</v>
      </c>
      <c r="BK213" s="240">
        <f>ROUND(I213*H213,2)</f>
        <v>0</v>
      </c>
      <c r="BL213" s="17" t="s">
        <v>191</v>
      </c>
      <c r="BM213" s="239" t="s">
        <v>690</v>
      </c>
    </row>
    <row r="214" s="2" customFormat="1">
      <c r="A214" s="38"/>
      <c r="B214" s="39"/>
      <c r="C214" s="40"/>
      <c r="D214" s="241" t="s">
        <v>193</v>
      </c>
      <c r="E214" s="40"/>
      <c r="F214" s="242" t="s">
        <v>689</v>
      </c>
      <c r="G214" s="40"/>
      <c r="H214" s="40"/>
      <c r="I214" s="243"/>
      <c r="J214" s="40"/>
      <c r="K214" s="40"/>
      <c r="L214" s="44"/>
      <c r="M214" s="244"/>
      <c r="N214" s="24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193</v>
      </c>
      <c r="AU214" s="17" t="s">
        <v>88</v>
      </c>
    </row>
    <row r="215" s="13" customFormat="1">
      <c r="A215" s="13"/>
      <c r="B215" s="246"/>
      <c r="C215" s="247"/>
      <c r="D215" s="241" t="s">
        <v>194</v>
      </c>
      <c r="E215" s="248" t="s">
        <v>1</v>
      </c>
      <c r="F215" s="249" t="s">
        <v>691</v>
      </c>
      <c r="G215" s="247"/>
      <c r="H215" s="250">
        <v>418.73099999999999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6" t="s">
        <v>194</v>
      </c>
      <c r="AU215" s="256" t="s">
        <v>88</v>
      </c>
      <c r="AV215" s="13" t="s">
        <v>88</v>
      </c>
      <c r="AW215" s="13" t="s">
        <v>35</v>
      </c>
      <c r="AX215" s="13" t="s">
        <v>86</v>
      </c>
      <c r="AY215" s="256" t="s">
        <v>185</v>
      </c>
    </row>
    <row r="216" s="2" customFormat="1" ht="24.15" customHeight="1">
      <c r="A216" s="38"/>
      <c r="B216" s="39"/>
      <c r="C216" s="257" t="s">
        <v>331</v>
      </c>
      <c r="D216" s="257" t="s">
        <v>211</v>
      </c>
      <c r="E216" s="258" t="s">
        <v>304</v>
      </c>
      <c r="F216" s="259" t="s">
        <v>692</v>
      </c>
      <c r="G216" s="260" t="s">
        <v>259</v>
      </c>
      <c r="H216" s="261">
        <v>151.61000000000001</v>
      </c>
      <c r="I216" s="262"/>
      <c r="J216" s="263">
        <f>ROUND(I216*H216,2)</f>
        <v>0</v>
      </c>
      <c r="K216" s="264"/>
      <c r="L216" s="265"/>
      <c r="M216" s="266" t="s">
        <v>1</v>
      </c>
      <c r="N216" s="267" t="s">
        <v>44</v>
      </c>
      <c r="O216" s="91"/>
      <c r="P216" s="237">
        <f>O216*H216</f>
        <v>0</v>
      </c>
      <c r="Q216" s="237">
        <v>0.0023600000000000001</v>
      </c>
      <c r="R216" s="237">
        <f>Q216*H216</f>
        <v>0.35779960000000005</v>
      </c>
      <c r="S216" s="237">
        <v>0</v>
      </c>
      <c r="T216" s="23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9" t="s">
        <v>214</v>
      </c>
      <c r="AT216" s="239" t="s">
        <v>211</v>
      </c>
      <c r="AU216" s="239" t="s">
        <v>88</v>
      </c>
      <c r="AY216" s="17" t="s">
        <v>185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7" t="s">
        <v>86</v>
      </c>
      <c r="BK216" s="240">
        <f>ROUND(I216*H216,2)</f>
        <v>0</v>
      </c>
      <c r="BL216" s="17" t="s">
        <v>191</v>
      </c>
      <c r="BM216" s="239" t="s">
        <v>693</v>
      </c>
    </row>
    <row r="217" s="2" customFormat="1">
      <c r="A217" s="38"/>
      <c r="B217" s="39"/>
      <c r="C217" s="40"/>
      <c r="D217" s="241" t="s">
        <v>193</v>
      </c>
      <c r="E217" s="40"/>
      <c r="F217" s="242" t="s">
        <v>692</v>
      </c>
      <c r="G217" s="40"/>
      <c r="H217" s="40"/>
      <c r="I217" s="243"/>
      <c r="J217" s="40"/>
      <c r="K217" s="40"/>
      <c r="L217" s="44"/>
      <c r="M217" s="244"/>
      <c r="N217" s="24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193</v>
      </c>
      <c r="AU217" s="17" t="s">
        <v>88</v>
      </c>
    </row>
    <row r="218" s="13" customFormat="1">
      <c r="A218" s="13"/>
      <c r="B218" s="246"/>
      <c r="C218" s="247"/>
      <c r="D218" s="241" t="s">
        <v>194</v>
      </c>
      <c r="E218" s="248" t="s">
        <v>1</v>
      </c>
      <c r="F218" s="249" t="s">
        <v>694</v>
      </c>
      <c r="G218" s="247"/>
      <c r="H218" s="250">
        <v>151.61000000000001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6" t="s">
        <v>194</v>
      </c>
      <c r="AU218" s="256" t="s">
        <v>88</v>
      </c>
      <c r="AV218" s="13" t="s">
        <v>88</v>
      </c>
      <c r="AW218" s="13" t="s">
        <v>35</v>
      </c>
      <c r="AX218" s="13" t="s">
        <v>86</v>
      </c>
      <c r="AY218" s="256" t="s">
        <v>185</v>
      </c>
    </row>
    <row r="219" s="2" customFormat="1" ht="24.15" customHeight="1">
      <c r="A219" s="38"/>
      <c r="B219" s="39"/>
      <c r="C219" s="257" t="s">
        <v>337</v>
      </c>
      <c r="D219" s="257" t="s">
        <v>211</v>
      </c>
      <c r="E219" s="258" t="s">
        <v>314</v>
      </c>
      <c r="F219" s="259" t="s">
        <v>695</v>
      </c>
      <c r="G219" s="260" t="s">
        <v>259</v>
      </c>
      <c r="H219" s="261">
        <v>126.34099999999999</v>
      </c>
      <c r="I219" s="262"/>
      <c r="J219" s="263">
        <f>ROUND(I219*H219,2)</f>
        <v>0</v>
      </c>
      <c r="K219" s="264"/>
      <c r="L219" s="265"/>
      <c r="M219" s="266" t="s">
        <v>1</v>
      </c>
      <c r="N219" s="267" t="s">
        <v>44</v>
      </c>
      <c r="O219" s="91"/>
      <c r="P219" s="237">
        <f>O219*H219</f>
        <v>0</v>
      </c>
      <c r="Q219" s="237">
        <v>0.00088999999999999995</v>
      </c>
      <c r="R219" s="237">
        <f>Q219*H219</f>
        <v>0.11244348999999999</v>
      </c>
      <c r="S219" s="237">
        <v>0</v>
      </c>
      <c r="T219" s="23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9" t="s">
        <v>214</v>
      </c>
      <c r="AT219" s="239" t="s">
        <v>211</v>
      </c>
      <c r="AU219" s="239" t="s">
        <v>88</v>
      </c>
      <c r="AY219" s="17" t="s">
        <v>185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7" t="s">
        <v>86</v>
      </c>
      <c r="BK219" s="240">
        <f>ROUND(I219*H219,2)</f>
        <v>0</v>
      </c>
      <c r="BL219" s="17" t="s">
        <v>191</v>
      </c>
      <c r="BM219" s="239" t="s">
        <v>696</v>
      </c>
    </row>
    <row r="220" s="2" customFormat="1">
      <c r="A220" s="38"/>
      <c r="B220" s="39"/>
      <c r="C220" s="40"/>
      <c r="D220" s="241" t="s">
        <v>193</v>
      </c>
      <c r="E220" s="40"/>
      <c r="F220" s="242" t="s">
        <v>695</v>
      </c>
      <c r="G220" s="40"/>
      <c r="H220" s="40"/>
      <c r="I220" s="243"/>
      <c r="J220" s="40"/>
      <c r="K220" s="40"/>
      <c r="L220" s="44"/>
      <c r="M220" s="244"/>
      <c r="N220" s="245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193</v>
      </c>
      <c r="AU220" s="17" t="s">
        <v>88</v>
      </c>
    </row>
    <row r="221" s="13" customFormat="1">
      <c r="A221" s="13"/>
      <c r="B221" s="246"/>
      <c r="C221" s="247"/>
      <c r="D221" s="241" t="s">
        <v>194</v>
      </c>
      <c r="E221" s="248" t="s">
        <v>1</v>
      </c>
      <c r="F221" s="249" t="s">
        <v>697</v>
      </c>
      <c r="G221" s="247"/>
      <c r="H221" s="250">
        <v>126.34099999999999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6" t="s">
        <v>194</v>
      </c>
      <c r="AU221" s="256" t="s">
        <v>88</v>
      </c>
      <c r="AV221" s="13" t="s">
        <v>88</v>
      </c>
      <c r="AW221" s="13" t="s">
        <v>35</v>
      </c>
      <c r="AX221" s="13" t="s">
        <v>86</v>
      </c>
      <c r="AY221" s="256" t="s">
        <v>185</v>
      </c>
    </row>
    <row r="222" s="2" customFormat="1" ht="16.5" customHeight="1">
      <c r="A222" s="38"/>
      <c r="B222" s="39"/>
      <c r="C222" s="227" t="s">
        <v>341</v>
      </c>
      <c r="D222" s="227" t="s">
        <v>187</v>
      </c>
      <c r="E222" s="228" t="s">
        <v>318</v>
      </c>
      <c r="F222" s="229" t="s">
        <v>698</v>
      </c>
      <c r="G222" s="230" t="s">
        <v>207</v>
      </c>
      <c r="H222" s="231">
        <v>180.488</v>
      </c>
      <c r="I222" s="232"/>
      <c r="J222" s="233">
        <f>ROUND(I222*H222,2)</f>
        <v>0</v>
      </c>
      <c r="K222" s="234"/>
      <c r="L222" s="44"/>
      <c r="M222" s="235" t="s">
        <v>1</v>
      </c>
      <c r="N222" s="236" t="s">
        <v>44</v>
      </c>
      <c r="O222" s="91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9" t="s">
        <v>191</v>
      </c>
      <c r="AT222" s="239" t="s">
        <v>187</v>
      </c>
      <c r="AU222" s="239" t="s">
        <v>88</v>
      </c>
      <c r="AY222" s="17" t="s">
        <v>185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7" t="s">
        <v>86</v>
      </c>
      <c r="BK222" s="240">
        <f>ROUND(I222*H222,2)</f>
        <v>0</v>
      </c>
      <c r="BL222" s="17" t="s">
        <v>191</v>
      </c>
      <c r="BM222" s="239" t="s">
        <v>699</v>
      </c>
    </row>
    <row r="223" s="2" customFormat="1">
      <c r="A223" s="38"/>
      <c r="B223" s="39"/>
      <c r="C223" s="40"/>
      <c r="D223" s="241" t="s">
        <v>193</v>
      </c>
      <c r="E223" s="40"/>
      <c r="F223" s="242" t="s">
        <v>698</v>
      </c>
      <c r="G223" s="40"/>
      <c r="H223" s="40"/>
      <c r="I223" s="243"/>
      <c r="J223" s="40"/>
      <c r="K223" s="40"/>
      <c r="L223" s="44"/>
      <c r="M223" s="244"/>
      <c r="N223" s="24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193</v>
      </c>
      <c r="AU223" s="17" t="s">
        <v>88</v>
      </c>
    </row>
    <row r="224" s="13" customFormat="1">
      <c r="A224" s="13"/>
      <c r="B224" s="246"/>
      <c r="C224" s="247"/>
      <c r="D224" s="241" t="s">
        <v>194</v>
      </c>
      <c r="E224" s="248" t="s">
        <v>1</v>
      </c>
      <c r="F224" s="249" t="s">
        <v>700</v>
      </c>
      <c r="G224" s="247"/>
      <c r="H224" s="250">
        <v>180.488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6" t="s">
        <v>194</v>
      </c>
      <c r="AU224" s="256" t="s">
        <v>88</v>
      </c>
      <c r="AV224" s="13" t="s">
        <v>88</v>
      </c>
      <c r="AW224" s="13" t="s">
        <v>35</v>
      </c>
      <c r="AX224" s="13" t="s">
        <v>86</v>
      </c>
      <c r="AY224" s="256" t="s">
        <v>185</v>
      </c>
    </row>
    <row r="225" s="2" customFormat="1" ht="16.5" customHeight="1">
      <c r="A225" s="38"/>
      <c r="B225" s="39"/>
      <c r="C225" s="227" t="s">
        <v>345</v>
      </c>
      <c r="D225" s="227" t="s">
        <v>187</v>
      </c>
      <c r="E225" s="228" t="s">
        <v>701</v>
      </c>
      <c r="F225" s="229" t="s">
        <v>702</v>
      </c>
      <c r="G225" s="230" t="s">
        <v>311</v>
      </c>
      <c r="H225" s="231">
        <v>1</v>
      </c>
      <c r="I225" s="232"/>
      <c r="J225" s="233">
        <f>ROUND(I225*H225,2)</f>
        <v>0</v>
      </c>
      <c r="K225" s="234"/>
      <c r="L225" s="44"/>
      <c r="M225" s="235" t="s">
        <v>1</v>
      </c>
      <c r="N225" s="236" t="s">
        <v>44</v>
      </c>
      <c r="O225" s="91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9" t="s">
        <v>191</v>
      </c>
      <c r="AT225" s="239" t="s">
        <v>187</v>
      </c>
      <c r="AU225" s="239" t="s">
        <v>88</v>
      </c>
      <c r="AY225" s="17" t="s">
        <v>185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7" t="s">
        <v>86</v>
      </c>
      <c r="BK225" s="240">
        <f>ROUND(I225*H225,2)</f>
        <v>0</v>
      </c>
      <c r="BL225" s="17" t="s">
        <v>191</v>
      </c>
      <c r="BM225" s="239" t="s">
        <v>703</v>
      </c>
    </row>
    <row r="226" s="2" customFormat="1">
      <c r="A226" s="38"/>
      <c r="B226" s="39"/>
      <c r="C226" s="40"/>
      <c r="D226" s="241" t="s">
        <v>193</v>
      </c>
      <c r="E226" s="40"/>
      <c r="F226" s="242" t="s">
        <v>702</v>
      </c>
      <c r="G226" s="40"/>
      <c r="H226" s="40"/>
      <c r="I226" s="243"/>
      <c r="J226" s="40"/>
      <c r="K226" s="40"/>
      <c r="L226" s="44"/>
      <c r="M226" s="244"/>
      <c r="N226" s="24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193</v>
      </c>
      <c r="AU226" s="17" t="s">
        <v>88</v>
      </c>
    </row>
    <row r="227" s="2" customFormat="1" ht="16.5" customHeight="1">
      <c r="A227" s="38"/>
      <c r="B227" s="39"/>
      <c r="C227" s="227" t="s">
        <v>349</v>
      </c>
      <c r="D227" s="227" t="s">
        <v>187</v>
      </c>
      <c r="E227" s="228" t="s">
        <v>704</v>
      </c>
      <c r="F227" s="229" t="s">
        <v>705</v>
      </c>
      <c r="G227" s="230" t="s">
        <v>311</v>
      </c>
      <c r="H227" s="231">
        <v>1</v>
      </c>
      <c r="I227" s="232"/>
      <c r="J227" s="233">
        <f>ROUND(I227*H227,2)</f>
        <v>0</v>
      </c>
      <c r="K227" s="234"/>
      <c r="L227" s="44"/>
      <c r="M227" s="235" t="s">
        <v>1</v>
      </c>
      <c r="N227" s="236" t="s">
        <v>44</v>
      </c>
      <c r="O227" s="91"/>
      <c r="P227" s="237">
        <f>O227*H227</f>
        <v>0</v>
      </c>
      <c r="Q227" s="237">
        <v>0</v>
      </c>
      <c r="R227" s="237">
        <f>Q227*H227</f>
        <v>0</v>
      </c>
      <c r="S227" s="237">
        <v>0</v>
      </c>
      <c r="T227" s="23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9" t="s">
        <v>191</v>
      </c>
      <c r="AT227" s="239" t="s">
        <v>187</v>
      </c>
      <c r="AU227" s="239" t="s">
        <v>88</v>
      </c>
      <c r="AY227" s="17" t="s">
        <v>185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7" t="s">
        <v>86</v>
      </c>
      <c r="BK227" s="240">
        <f>ROUND(I227*H227,2)</f>
        <v>0</v>
      </c>
      <c r="BL227" s="17" t="s">
        <v>191</v>
      </c>
      <c r="BM227" s="239" t="s">
        <v>706</v>
      </c>
    </row>
    <row r="228" s="2" customFormat="1">
      <c r="A228" s="38"/>
      <c r="B228" s="39"/>
      <c r="C228" s="40"/>
      <c r="D228" s="241" t="s">
        <v>193</v>
      </c>
      <c r="E228" s="40"/>
      <c r="F228" s="242" t="s">
        <v>705</v>
      </c>
      <c r="G228" s="40"/>
      <c r="H228" s="40"/>
      <c r="I228" s="243"/>
      <c r="J228" s="40"/>
      <c r="K228" s="40"/>
      <c r="L228" s="44"/>
      <c r="M228" s="244"/>
      <c r="N228" s="24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193</v>
      </c>
      <c r="AU228" s="17" t="s">
        <v>88</v>
      </c>
    </row>
    <row r="229" s="12" customFormat="1" ht="25.92" customHeight="1">
      <c r="A229" s="12"/>
      <c r="B229" s="211"/>
      <c r="C229" s="212"/>
      <c r="D229" s="213" t="s">
        <v>78</v>
      </c>
      <c r="E229" s="214" t="s">
        <v>329</v>
      </c>
      <c r="F229" s="214" t="s">
        <v>330</v>
      </c>
      <c r="G229" s="212"/>
      <c r="H229" s="212"/>
      <c r="I229" s="215"/>
      <c r="J229" s="216">
        <f>BK229</f>
        <v>0</v>
      </c>
      <c r="K229" s="212"/>
      <c r="L229" s="217"/>
      <c r="M229" s="218"/>
      <c r="N229" s="219"/>
      <c r="O229" s="219"/>
      <c r="P229" s="220">
        <f>SUM(P230:P327)</f>
        <v>0</v>
      </c>
      <c r="Q229" s="219"/>
      <c r="R229" s="220">
        <f>SUM(R230:R327)</f>
        <v>0</v>
      </c>
      <c r="S229" s="219"/>
      <c r="T229" s="221">
        <f>SUM(T230:T327)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2" t="s">
        <v>201</v>
      </c>
      <c r="AT229" s="223" t="s">
        <v>78</v>
      </c>
      <c r="AU229" s="223" t="s">
        <v>79</v>
      </c>
      <c r="AY229" s="222" t="s">
        <v>185</v>
      </c>
      <c r="BK229" s="224">
        <f>SUM(BK230:BK327)</f>
        <v>0</v>
      </c>
    </row>
    <row r="230" s="2" customFormat="1" ht="16.5" customHeight="1">
      <c r="A230" s="38"/>
      <c r="B230" s="39"/>
      <c r="C230" s="257" t="s">
        <v>353</v>
      </c>
      <c r="D230" s="257" t="s">
        <v>211</v>
      </c>
      <c r="E230" s="258" t="s">
        <v>707</v>
      </c>
      <c r="F230" s="259" t="s">
        <v>708</v>
      </c>
      <c r="G230" s="260" t="s">
        <v>207</v>
      </c>
      <c r="H230" s="261">
        <v>66</v>
      </c>
      <c r="I230" s="262"/>
      <c r="J230" s="263">
        <f>ROUND(I230*H230,2)</f>
        <v>0</v>
      </c>
      <c r="K230" s="264"/>
      <c r="L230" s="265"/>
      <c r="M230" s="266" t="s">
        <v>1</v>
      </c>
      <c r="N230" s="267" t="s">
        <v>44</v>
      </c>
      <c r="O230" s="91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9" t="s">
        <v>334</v>
      </c>
      <c r="AT230" s="239" t="s">
        <v>211</v>
      </c>
      <c r="AU230" s="239" t="s">
        <v>86</v>
      </c>
      <c r="AY230" s="17" t="s">
        <v>185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7" t="s">
        <v>86</v>
      </c>
      <c r="BK230" s="240">
        <f>ROUND(I230*H230,2)</f>
        <v>0</v>
      </c>
      <c r="BL230" s="17" t="s">
        <v>335</v>
      </c>
      <c r="BM230" s="239" t="s">
        <v>709</v>
      </c>
    </row>
    <row r="231" s="2" customFormat="1">
      <c r="A231" s="38"/>
      <c r="B231" s="39"/>
      <c r="C231" s="40"/>
      <c r="D231" s="241" t="s">
        <v>193</v>
      </c>
      <c r="E231" s="40"/>
      <c r="F231" s="242" t="s">
        <v>708</v>
      </c>
      <c r="G231" s="40"/>
      <c r="H231" s="40"/>
      <c r="I231" s="243"/>
      <c r="J231" s="40"/>
      <c r="K231" s="40"/>
      <c r="L231" s="44"/>
      <c r="M231" s="244"/>
      <c r="N231" s="24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193</v>
      </c>
      <c r="AU231" s="17" t="s">
        <v>86</v>
      </c>
    </row>
    <row r="232" s="2" customFormat="1" ht="16.5" customHeight="1">
      <c r="A232" s="38"/>
      <c r="B232" s="39"/>
      <c r="C232" s="257" t="s">
        <v>357</v>
      </c>
      <c r="D232" s="257" t="s">
        <v>211</v>
      </c>
      <c r="E232" s="258" t="s">
        <v>710</v>
      </c>
      <c r="F232" s="259" t="s">
        <v>711</v>
      </c>
      <c r="G232" s="260" t="s">
        <v>207</v>
      </c>
      <c r="H232" s="261">
        <v>144</v>
      </c>
      <c r="I232" s="262"/>
      <c r="J232" s="263">
        <f>ROUND(I232*H232,2)</f>
        <v>0</v>
      </c>
      <c r="K232" s="264"/>
      <c r="L232" s="265"/>
      <c r="M232" s="266" t="s">
        <v>1</v>
      </c>
      <c r="N232" s="267" t="s">
        <v>44</v>
      </c>
      <c r="O232" s="91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9" t="s">
        <v>334</v>
      </c>
      <c r="AT232" s="239" t="s">
        <v>211</v>
      </c>
      <c r="AU232" s="239" t="s">
        <v>86</v>
      </c>
      <c r="AY232" s="17" t="s">
        <v>185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7" t="s">
        <v>86</v>
      </c>
      <c r="BK232" s="240">
        <f>ROUND(I232*H232,2)</f>
        <v>0</v>
      </c>
      <c r="BL232" s="17" t="s">
        <v>335</v>
      </c>
      <c r="BM232" s="239" t="s">
        <v>712</v>
      </c>
    </row>
    <row r="233" s="2" customFormat="1">
      <c r="A233" s="38"/>
      <c r="B233" s="39"/>
      <c r="C233" s="40"/>
      <c r="D233" s="241" t="s">
        <v>193</v>
      </c>
      <c r="E233" s="40"/>
      <c r="F233" s="242" t="s">
        <v>711</v>
      </c>
      <c r="G233" s="40"/>
      <c r="H233" s="40"/>
      <c r="I233" s="243"/>
      <c r="J233" s="40"/>
      <c r="K233" s="40"/>
      <c r="L233" s="44"/>
      <c r="M233" s="244"/>
      <c r="N233" s="24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193</v>
      </c>
      <c r="AU233" s="17" t="s">
        <v>86</v>
      </c>
    </row>
    <row r="234" s="2" customFormat="1" ht="16.5" customHeight="1">
      <c r="A234" s="38"/>
      <c r="B234" s="39"/>
      <c r="C234" s="257" t="s">
        <v>361</v>
      </c>
      <c r="D234" s="257" t="s">
        <v>211</v>
      </c>
      <c r="E234" s="258" t="s">
        <v>713</v>
      </c>
      <c r="F234" s="259" t="s">
        <v>714</v>
      </c>
      <c r="G234" s="260" t="s">
        <v>207</v>
      </c>
      <c r="H234" s="261">
        <v>80</v>
      </c>
      <c r="I234" s="262"/>
      <c r="J234" s="263">
        <f>ROUND(I234*H234,2)</f>
        <v>0</v>
      </c>
      <c r="K234" s="264"/>
      <c r="L234" s="265"/>
      <c r="M234" s="266" t="s">
        <v>1</v>
      </c>
      <c r="N234" s="267" t="s">
        <v>44</v>
      </c>
      <c r="O234" s="91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9" t="s">
        <v>334</v>
      </c>
      <c r="AT234" s="239" t="s">
        <v>211</v>
      </c>
      <c r="AU234" s="239" t="s">
        <v>86</v>
      </c>
      <c r="AY234" s="17" t="s">
        <v>185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7" t="s">
        <v>86</v>
      </c>
      <c r="BK234" s="240">
        <f>ROUND(I234*H234,2)</f>
        <v>0</v>
      </c>
      <c r="BL234" s="17" t="s">
        <v>335</v>
      </c>
      <c r="BM234" s="239" t="s">
        <v>715</v>
      </c>
    </row>
    <row r="235" s="2" customFormat="1">
      <c r="A235" s="38"/>
      <c r="B235" s="39"/>
      <c r="C235" s="40"/>
      <c r="D235" s="241" t="s">
        <v>193</v>
      </c>
      <c r="E235" s="40"/>
      <c r="F235" s="242" t="s">
        <v>714</v>
      </c>
      <c r="G235" s="40"/>
      <c r="H235" s="40"/>
      <c r="I235" s="243"/>
      <c r="J235" s="40"/>
      <c r="K235" s="40"/>
      <c r="L235" s="44"/>
      <c r="M235" s="244"/>
      <c r="N235" s="24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193</v>
      </c>
      <c r="AU235" s="17" t="s">
        <v>86</v>
      </c>
    </row>
    <row r="236" s="2" customFormat="1" ht="16.5" customHeight="1">
      <c r="A236" s="38"/>
      <c r="B236" s="39"/>
      <c r="C236" s="257" t="s">
        <v>365</v>
      </c>
      <c r="D236" s="257" t="s">
        <v>211</v>
      </c>
      <c r="E236" s="258" t="s">
        <v>716</v>
      </c>
      <c r="F236" s="259" t="s">
        <v>717</v>
      </c>
      <c r="G236" s="260" t="s">
        <v>207</v>
      </c>
      <c r="H236" s="261">
        <v>28</v>
      </c>
      <c r="I236" s="262"/>
      <c r="J236" s="263">
        <f>ROUND(I236*H236,2)</f>
        <v>0</v>
      </c>
      <c r="K236" s="264"/>
      <c r="L236" s="265"/>
      <c r="M236" s="266" t="s">
        <v>1</v>
      </c>
      <c r="N236" s="267" t="s">
        <v>44</v>
      </c>
      <c r="O236" s="91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9" t="s">
        <v>334</v>
      </c>
      <c r="AT236" s="239" t="s">
        <v>211</v>
      </c>
      <c r="AU236" s="239" t="s">
        <v>86</v>
      </c>
      <c r="AY236" s="17" t="s">
        <v>185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7" t="s">
        <v>86</v>
      </c>
      <c r="BK236" s="240">
        <f>ROUND(I236*H236,2)</f>
        <v>0</v>
      </c>
      <c r="BL236" s="17" t="s">
        <v>335</v>
      </c>
      <c r="BM236" s="239" t="s">
        <v>718</v>
      </c>
    </row>
    <row r="237" s="2" customFormat="1">
      <c r="A237" s="38"/>
      <c r="B237" s="39"/>
      <c r="C237" s="40"/>
      <c r="D237" s="241" t="s">
        <v>193</v>
      </c>
      <c r="E237" s="40"/>
      <c r="F237" s="242" t="s">
        <v>717</v>
      </c>
      <c r="G237" s="40"/>
      <c r="H237" s="40"/>
      <c r="I237" s="243"/>
      <c r="J237" s="40"/>
      <c r="K237" s="40"/>
      <c r="L237" s="44"/>
      <c r="M237" s="244"/>
      <c r="N237" s="24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193</v>
      </c>
      <c r="AU237" s="17" t="s">
        <v>86</v>
      </c>
    </row>
    <row r="238" s="2" customFormat="1" ht="16.5" customHeight="1">
      <c r="A238" s="38"/>
      <c r="B238" s="39"/>
      <c r="C238" s="257" t="s">
        <v>369</v>
      </c>
      <c r="D238" s="257" t="s">
        <v>211</v>
      </c>
      <c r="E238" s="258" t="s">
        <v>719</v>
      </c>
      <c r="F238" s="259" t="s">
        <v>720</v>
      </c>
      <c r="G238" s="260" t="s">
        <v>207</v>
      </c>
      <c r="H238" s="261">
        <v>64</v>
      </c>
      <c r="I238" s="262"/>
      <c r="J238" s="263">
        <f>ROUND(I238*H238,2)</f>
        <v>0</v>
      </c>
      <c r="K238" s="264"/>
      <c r="L238" s="265"/>
      <c r="M238" s="266" t="s">
        <v>1</v>
      </c>
      <c r="N238" s="267" t="s">
        <v>44</v>
      </c>
      <c r="O238" s="91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9" t="s">
        <v>334</v>
      </c>
      <c r="AT238" s="239" t="s">
        <v>211</v>
      </c>
      <c r="AU238" s="239" t="s">
        <v>86</v>
      </c>
      <c r="AY238" s="17" t="s">
        <v>185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7" t="s">
        <v>86</v>
      </c>
      <c r="BK238" s="240">
        <f>ROUND(I238*H238,2)</f>
        <v>0</v>
      </c>
      <c r="BL238" s="17" t="s">
        <v>335</v>
      </c>
      <c r="BM238" s="239" t="s">
        <v>721</v>
      </c>
    </row>
    <row r="239" s="2" customFormat="1">
      <c r="A239" s="38"/>
      <c r="B239" s="39"/>
      <c r="C239" s="40"/>
      <c r="D239" s="241" t="s">
        <v>193</v>
      </c>
      <c r="E239" s="40"/>
      <c r="F239" s="242" t="s">
        <v>720</v>
      </c>
      <c r="G239" s="40"/>
      <c r="H239" s="40"/>
      <c r="I239" s="243"/>
      <c r="J239" s="40"/>
      <c r="K239" s="40"/>
      <c r="L239" s="44"/>
      <c r="M239" s="244"/>
      <c r="N239" s="24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193</v>
      </c>
      <c r="AU239" s="17" t="s">
        <v>86</v>
      </c>
    </row>
    <row r="240" s="2" customFormat="1" ht="16.5" customHeight="1">
      <c r="A240" s="38"/>
      <c r="B240" s="39"/>
      <c r="C240" s="257" t="s">
        <v>373</v>
      </c>
      <c r="D240" s="257" t="s">
        <v>211</v>
      </c>
      <c r="E240" s="258" t="s">
        <v>722</v>
      </c>
      <c r="F240" s="259" t="s">
        <v>723</v>
      </c>
      <c r="G240" s="260" t="s">
        <v>207</v>
      </c>
      <c r="H240" s="261">
        <v>19</v>
      </c>
      <c r="I240" s="262"/>
      <c r="J240" s="263">
        <f>ROUND(I240*H240,2)</f>
        <v>0</v>
      </c>
      <c r="K240" s="264"/>
      <c r="L240" s="265"/>
      <c r="M240" s="266" t="s">
        <v>1</v>
      </c>
      <c r="N240" s="267" t="s">
        <v>44</v>
      </c>
      <c r="O240" s="91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9" t="s">
        <v>334</v>
      </c>
      <c r="AT240" s="239" t="s">
        <v>211</v>
      </c>
      <c r="AU240" s="239" t="s">
        <v>86</v>
      </c>
      <c r="AY240" s="17" t="s">
        <v>185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7" t="s">
        <v>86</v>
      </c>
      <c r="BK240" s="240">
        <f>ROUND(I240*H240,2)</f>
        <v>0</v>
      </c>
      <c r="BL240" s="17" t="s">
        <v>335</v>
      </c>
      <c r="BM240" s="239" t="s">
        <v>724</v>
      </c>
    </row>
    <row r="241" s="2" customFormat="1">
      <c r="A241" s="38"/>
      <c r="B241" s="39"/>
      <c r="C241" s="40"/>
      <c r="D241" s="241" t="s">
        <v>193</v>
      </c>
      <c r="E241" s="40"/>
      <c r="F241" s="242" t="s">
        <v>723</v>
      </c>
      <c r="G241" s="40"/>
      <c r="H241" s="40"/>
      <c r="I241" s="243"/>
      <c r="J241" s="40"/>
      <c r="K241" s="40"/>
      <c r="L241" s="44"/>
      <c r="M241" s="244"/>
      <c r="N241" s="245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193</v>
      </c>
      <c r="AU241" s="17" t="s">
        <v>86</v>
      </c>
    </row>
    <row r="242" s="2" customFormat="1" ht="16.5" customHeight="1">
      <c r="A242" s="38"/>
      <c r="B242" s="39"/>
      <c r="C242" s="257" t="s">
        <v>377</v>
      </c>
      <c r="D242" s="257" t="s">
        <v>211</v>
      </c>
      <c r="E242" s="258" t="s">
        <v>725</v>
      </c>
      <c r="F242" s="259" t="s">
        <v>726</v>
      </c>
      <c r="G242" s="260" t="s">
        <v>207</v>
      </c>
      <c r="H242" s="261">
        <v>449</v>
      </c>
      <c r="I242" s="262"/>
      <c r="J242" s="263">
        <f>ROUND(I242*H242,2)</f>
        <v>0</v>
      </c>
      <c r="K242" s="264"/>
      <c r="L242" s="265"/>
      <c r="M242" s="266" t="s">
        <v>1</v>
      </c>
      <c r="N242" s="267" t="s">
        <v>44</v>
      </c>
      <c r="O242" s="91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9" t="s">
        <v>334</v>
      </c>
      <c r="AT242" s="239" t="s">
        <v>211</v>
      </c>
      <c r="AU242" s="239" t="s">
        <v>86</v>
      </c>
      <c r="AY242" s="17" t="s">
        <v>185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7" t="s">
        <v>86</v>
      </c>
      <c r="BK242" s="240">
        <f>ROUND(I242*H242,2)</f>
        <v>0</v>
      </c>
      <c r="BL242" s="17" t="s">
        <v>335</v>
      </c>
      <c r="BM242" s="239" t="s">
        <v>727</v>
      </c>
    </row>
    <row r="243" s="2" customFormat="1">
      <c r="A243" s="38"/>
      <c r="B243" s="39"/>
      <c r="C243" s="40"/>
      <c r="D243" s="241" t="s">
        <v>193</v>
      </c>
      <c r="E243" s="40"/>
      <c r="F243" s="242" t="s">
        <v>726</v>
      </c>
      <c r="G243" s="40"/>
      <c r="H243" s="40"/>
      <c r="I243" s="243"/>
      <c r="J243" s="40"/>
      <c r="K243" s="40"/>
      <c r="L243" s="44"/>
      <c r="M243" s="244"/>
      <c r="N243" s="24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193</v>
      </c>
      <c r="AU243" s="17" t="s">
        <v>86</v>
      </c>
    </row>
    <row r="244" s="2" customFormat="1" ht="16.5" customHeight="1">
      <c r="A244" s="38"/>
      <c r="B244" s="39"/>
      <c r="C244" s="257" t="s">
        <v>381</v>
      </c>
      <c r="D244" s="257" t="s">
        <v>211</v>
      </c>
      <c r="E244" s="258" t="s">
        <v>728</v>
      </c>
      <c r="F244" s="259" t="s">
        <v>729</v>
      </c>
      <c r="G244" s="260" t="s">
        <v>207</v>
      </c>
      <c r="H244" s="261">
        <v>124</v>
      </c>
      <c r="I244" s="262"/>
      <c r="J244" s="263">
        <f>ROUND(I244*H244,2)</f>
        <v>0</v>
      </c>
      <c r="K244" s="264"/>
      <c r="L244" s="265"/>
      <c r="M244" s="266" t="s">
        <v>1</v>
      </c>
      <c r="N244" s="267" t="s">
        <v>44</v>
      </c>
      <c r="O244" s="91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9" t="s">
        <v>334</v>
      </c>
      <c r="AT244" s="239" t="s">
        <v>211</v>
      </c>
      <c r="AU244" s="239" t="s">
        <v>86</v>
      </c>
      <c r="AY244" s="17" t="s">
        <v>185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7" t="s">
        <v>86</v>
      </c>
      <c r="BK244" s="240">
        <f>ROUND(I244*H244,2)</f>
        <v>0</v>
      </c>
      <c r="BL244" s="17" t="s">
        <v>335</v>
      </c>
      <c r="BM244" s="239" t="s">
        <v>730</v>
      </c>
    </row>
    <row r="245" s="2" customFormat="1">
      <c r="A245" s="38"/>
      <c r="B245" s="39"/>
      <c r="C245" s="40"/>
      <c r="D245" s="241" t="s">
        <v>193</v>
      </c>
      <c r="E245" s="40"/>
      <c r="F245" s="242" t="s">
        <v>729</v>
      </c>
      <c r="G245" s="40"/>
      <c r="H245" s="40"/>
      <c r="I245" s="243"/>
      <c r="J245" s="40"/>
      <c r="K245" s="40"/>
      <c r="L245" s="44"/>
      <c r="M245" s="244"/>
      <c r="N245" s="24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193</v>
      </c>
      <c r="AU245" s="17" t="s">
        <v>86</v>
      </c>
    </row>
    <row r="246" s="2" customFormat="1" ht="16.5" customHeight="1">
      <c r="A246" s="38"/>
      <c r="B246" s="39"/>
      <c r="C246" s="257" t="s">
        <v>385</v>
      </c>
      <c r="D246" s="257" t="s">
        <v>211</v>
      </c>
      <c r="E246" s="258" t="s">
        <v>731</v>
      </c>
      <c r="F246" s="259" t="s">
        <v>732</v>
      </c>
      <c r="G246" s="260" t="s">
        <v>207</v>
      </c>
      <c r="H246" s="261">
        <v>61</v>
      </c>
      <c r="I246" s="262"/>
      <c r="J246" s="263">
        <f>ROUND(I246*H246,2)</f>
        <v>0</v>
      </c>
      <c r="K246" s="264"/>
      <c r="L246" s="265"/>
      <c r="M246" s="266" t="s">
        <v>1</v>
      </c>
      <c r="N246" s="267" t="s">
        <v>44</v>
      </c>
      <c r="O246" s="91"/>
      <c r="P246" s="237">
        <f>O246*H246</f>
        <v>0</v>
      </c>
      <c r="Q246" s="237">
        <v>0</v>
      </c>
      <c r="R246" s="237">
        <f>Q246*H246</f>
        <v>0</v>
      </c>
      <c r="S246" s="237">
        <v>0</v>
      </c>
      <c r="T246" s="23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9" t="s">
        <v>334</v>
      </c>
      <c r="AT246" s="239" t="s">
        <v>211</v>
      </c>
      <c r="AU246" s="239" t="s">
        <v>86</v>
      </c>
      <c r="AY246" s="17" t="s">
        <v>185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7" t="s">
        <v>86</v>
      </c>
      <c r="BK246" s="240">
        <f>ROUND(I246*H246,2)</f>
        <v>0</v>
      </c>
      <c r="BL246" s="17" t="s">
        <v>335</v>
      </c>
      <c r="BM246" s="239" t="s">
        <v>733</v>
      </c>
    </row>
    <row r="247" s="2" customFormat="1">
      <c r="A247" s="38"/>
      <c r="B247" s="39"/>
      <c r="C247" s="40"/>
      <c r="D247" s="241" t="s">
        <v>193</v>
      </c>
      <c r="E247" s="40"/>
      <c r="F247" s="242" t="s">
        <v>732</v>
      </c>
      <c r="G247" s="40"/>
      <c r="H247" s="40"/>
      <c r="I247" s="243"/>
      <c r="J247" s="40"/>
      <c r="K247" s="40"/>
      <c r="L247" s="44"/>
      <c r="M247" s="244"/>
      <c r="N247" s="245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193</v>
      </c>
      <c r="AU247" s="17" t="s">
        <v>86</v>
      </c>
    </row>
    <row r="248" s="2" customFormat="1" ht="16.5" customHeight="1">
      <c r="A248" s="38"/>
      <c r="B248" s="39"/>
      <c r="C248" s="257" t="s">
        <v>389</v>
      </c>
      <c r="D248" s="257" t="s">
        <v>211</v>
      </c>
      <c r="E248" s="258" t="s">
        <v>734</v>
      </c>
      <c r="F248" s="259" t="s">
        <v>735</v>
      </c>
      <c r="G248" s="260" t="s">
        <v>207</v>
      </c>
      <c r="H248" s="261">
        <v>29</v>
      </c>
      <c r="I248" s="262"/>
      <c r="J248" s="263">
        <f>ROUND(I248*H248,2)</f>
        <v>0</v>
      </c>
      <c r="K248" s="264"/>
      <c r="L248" s="265"/>
      <c r="M248" s="266" t="s">
        <v>1</v>
      </c>
      <c r="N248" s="267" t="s">
        <v>44</v>
      </c>
      <c r="O248" s="91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9" t="s">
        <v>334</v>
      </c>
      <c r="AT248" s="239" t="s">
        <v>211</v>
      </c>
      <c r="AU248" s="239" t="s">
        <v>86</v>
      </c>
      <c r="AY248" s="17" t="s">
        <v>185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7" t="s">
        <v>86</v>
      </c>
      <c r="BK248" s="240">
        <f>ROUND(I248*H248,2)</f>
        <v>0</v>
      </c>
      <c r="BL248" s="17" t="s">
        <v>335</v>
      </c>
      <c r="BM248" s="239" t="s">
        <v>736</v>
      </c>
    </row>
    <row r="249" s="2" customFormat="1">
      <c r="A249" s="38"/>
      <c r="B249" s="39"/>
      <c r="C249" s="40"/>
      <c r="D249" s="241" t="s">
        <v>193</v>
      </c>
      <c r="E249" s="40"/>
      <c r="F249" s="242" t="s">
        <v>735</v>
      </c>
      <c r="G249" s="40"/>
      <c r="H249" s="40"/>
      <c r="I249" s="243"/>
      <c r="J249" s="40"/>
      <c r="K249" s="40"/>
      <c r="L249" s="44"/>
      <c r="M249" s="244"/>
      <c r="N249" s="245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193</v>
      </c>
      <c r="AU249" s="17" t="s">
        <v>86</v>
      </c>
    </row>
    <row r="250" s="2" customFormat="1" ht="16.5" customHeight="1">
      <c r="A250" s="38"/>
      <c r="B250" s="39"/>
      <c r="C250" s="257" t="s">
        <v>393</v>
      </c>
      <c r="D250" s="257" t="s">
        <v>211</v>
      </c>
      <c r="E250" s="258" t="s">
        <v>737</v>
      </c>
      <c r="F250" s="259" t="s">
        <v>738</v>
      </c>
      <c r="G250" s="260" t="s">
        <v>207</v>
      </c>
      <c r="H250" s="261">
        <v>16</v>
      </c>
      <c r="I250" s="262"/>
      <c r="J250" s="263">
        <f>ROUND(I250*H250,2)</f>
        <v>0</v>
      </c>
      <c r="K250" s="264"/>
      <c r="L250" s="265"/>
      <c r="M250" s="266" t="s">
        <v>1</v>
      </c>
      <c r="N250" s="267" t="s">
        <v>44</v>
      </c>
      <c r="O250" s="91"/>
      <c r="P250" s="237">
        <f>O250*H250</f>
        <v>0</v>
      </c>
      <c r="Q250" s="237">
        <v>0</v>
      </c>
      <c r="R250" s="237">
        <f>Q250*H250</f>
        <v>0</v>
      </c>
      <c r="S250" s="237">
        <v>0</v>
      </c>
      <c r="T250" s="23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9" t="s">
        <v>334</v>
      </c>
      <c r="AT250" s="239" t="s">
        <v>211</v>
      </c>
      <c r="AU250" s="239" t="s">
        <v>86</v>
      </c>
      <c r="AY250" s="17" t="s">
        <v>185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7" t="s">
        <v>86</v>
      </c>
      <c r="BK250" s="240">
        <f>ROUND(I250*H250,2)</f>
        <v>0</v>
      </c>
      <c r="BL250" s="17" t="s">
        <v>335</v>
      </c>
      <c r="BM250" s="239" t="s">
        <v>739</v>
      </c>
    </row>
    <row r="251" s="2" customFormat="1">
      <c r="A251" s="38"/>
      <c r="B251" s="39"/>
      <c r="C251" s="40"/>
      <c r="D251" s="241" t="s">
        <v>193</v>
      </c>
      <c r="E251" s="40"/>
      <c r="F251" s="242" t="s">
        <v>738</v>
      </c>
      <c r="G251" s="40"/>
      <c r="H251" s="40"/>
      <c r="I251" s="243"/>
      <c r="J251" s="40"/>
      <c r="K251" s="40"/>
      <c r="L251" s="44"/>
      <c r="M251" s="244"/>
      <c r="N251" s="245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193</v>
      </c>
      <c r="AU251" s="17" t="s">
        <v>86</v>
      </c>
    </row>
    <row r="252" s="2" customFormat="1" ht="16.5" customHeight="1">
      <c r="A252" s="38"/>
      <c r="B252" s="39"/>
      <c r="C252" s="257" t="s">
        <v>397</v>
      </c>
      <c r="D252" s="257" t="s">
        <v>211</v>
      </c>
      <c r="E252" s="258" t="s">
        <v>740</v>
      </c>
      <c r="F252" s="259" t="s">
        <v>741</v>
      </c>
      <c r="G252" s="260" t="s">
        <v>207</v>
      </c>
      <c r="H252" s="261">
        <v>289</v>
      </c>
      <c r="I252" s="262"/>
      <c r="J252" s="263">
        <f>ROUND(I252*H252,2)</f>
        <v>0</v>
      </c>
      <c r="K252" s="264"/>
      <c r="L252" s="265"/>
      <c r="M252" s="266" t="s">
        <v>1</v>
      </c>
      <c r="N252" s="267" t="s">
        <v>44</v>
      </c>
      <c r="O252" s="91"/>
      <c r="P252" s="237">
        <f>O252*H252</f>
        <v>0</v>
      </c>
      <c r="Q252" s="237">
        <v>0</v>
      </c>
      <c r="R252" s="237">
        <f>Q252*H252</f>
        <v>0</v>
      </c>
      <c r="S252" s="237">
        <v>0</v>
      </c>
      <c r="T252" s="23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9" t="s">
        <v>334</v>
      </c>
      <c r="AT252" s="239" t="s">
        <v>211</v>
      </c>
      <c r="AU252" s="239" t="s">
        <v>86</v>
      </c>
      <c r="AY252" s="17" t="s">
        <v>185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7" t="s">
        <v>86</v>
      </c>
      <c r="BK252" s="240">
        <f>ROUND(I252*H252,2)</f>
        <v>0</v>
      </c>
      <c r="BL252" s="17" t="s">
        <v>335</v>
      </c>
      <c r="BM252" s="239" t="s">
        <v>742</v>
      </c>
    </row>
    <row r="253" s="2" customFormat="1">
      <c r="A253" s="38"/>
      <c r="B253" s="39"/>
      <c r="C253" s="40"/>
      <c r="D253" s="241" t="s">
        <v>193</v>
      </c>
      <c r="E253" s="40"/>
      <c r="F253" s="242" t="s">
        <v>741</v>
      </c>
      <c r="G253" s="40"/>
      <c r="H253" s="40"/>
      <c r="I253" s="243"/>
      <c r="J253" s="40"/>
      <c r="K253" s="40"/>
      <c r="L253" s="44"/>
      <c r="M253" s="244"/>
      <c r="N253" s="24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193</v>
      </c>
      <c r="AU253" s="17" t="s">
        <v>86</v>
      </c>
    </row>
    <row r="254" s="2" customFormat="1" ht="16.5" customHeight="1">
      <c r="A254" s="38"/>
      <c r="B254" s="39"/>
      <c r="C254" s="257" t="s">
        <v>401</v>
      </c>
      <c r="D254" s="257" t="s">
        <v>211</v>
      </c>
      <c r="E254" s="258" t="s">
        <v>743</v>
      </c>
      <c r="F254" s="259" t="s">
        <v>744</v>
      </c>
      <c r="G254" s="260" t="s">
        <v>207</v>
      </c>
      <c r="H254" s="261">
        <v>16</v>
      </c>
      <c r="I254" s="262"/>
      <c r="J254" s="263">
        <f>ROUND(I254*H254,2)</f>
        <v>0</v>
      </c>
      <c r="K254" s="264"/>
      <c r="L254" s="265"/>
      <c r="M254" s="266" t="s">
        <v>1</v>
      </c>
      <c r="N254" s="267" t="s">
        <v>44</v>
      </c>
      <c r="O254" s="91"/>
      <c r="P254" s="237">
        <f>O254*H254</f>
        <v>0</v>
      </c>
      <c r="Q254" s="237">
        <v>0</v>
      </c>
      <c r="R254" s="237">
        <f>Q254*H254</f>
        <v>0</v>
      </c>
      <c r="S254" s="237">
        <v>0</v>
      </c>
      <c r="T254" s="23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9" t="s">
        <v>334</v>
      </c>
      <c r="AT254" s="239" t="s">
        <v>211</v>
      </c>
      <c r="AU254" s="239" t="s">
        <v>86</v>
      </c>
      <c r="AY254" s="17" t="s">
        <v>185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7" t="s">
        <v>86</v>
      </c>
      <c r="BK254" s="240">
        <f>ROUND(I254*H254,2)</f>
        <v>0</v>
      </c>
      <c r="BL254" s="17" t="s">
        <v>335</v>
      </c>
      <c r="BM254" s="239" t="s">
        <v>745</v>
      </c>
    </row>
    <row r="255" s="2" customFormat="1">
      <c r="A255" s="38"/>
      <c r="B255" s="39"/>
      <c r="C255" s="40"/>
      <c r="D255" s="241" t="s">
        <v>193</v>
      </c>
      <c r="E255" s="40"/>
      <c r="F255" s="242" t="s">
        <v>744</v>
      </c>
      <c r="G255" s="40"/>
      <c r="H255" s="40"/>
      <c r="I255" s="243"/>
      <c r="J255" s="40"/>
      <c r="K255" s="40"/>
      <c r="L255" s="44"/>
      <c r="M255" s="244"/>
      <c r="N255" s="24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193</v>
      </c>
      <c r="AU255" s="17" t="s">
        <v>86</v>
      </c>
    </row>
    <row r="256" s="2" customFormat="1" ht="16.5" customHeight="1">
      <c r="A256" s="38"/>
      <c r="B256" s="39"/>
      <c r="C256" s="257" t="s">
        <v>559</v>
      </c>
      <c r="D256" s="257" t="s">
        <v>211</v>
      </c>
      <c r="E256" s="258" t="s">
        <v>746</v>
      </c>
      <c r="F256" s="259" t="s">
        <v>747</v>
      </c>
      <c r="G256" s="260" t="s">
        <v>207</v>
      </c>
      <c r="H256" s="261">
        <v>67</v>
      </c>
      <c r="I256" s="262"/>
      <c r="J256" s="263">
        <f>ROUND(I256*H256,2)</f>
        <v>0</v>
      </c>
      <c r="K256" s="264"/>
      <c r="L256" s="265"/>
      <c r="M256" s="266" t="s">
        <v>1</v>
      </c>
      <c r="N256" s="267" t="s">
        <v>44</v>
      </c>
      <c r="O256" s="91"/>
      <c r="P256" s="237">
        <f>O256*H256</f>
        <v>0</v>
      </c>
      <c r="Q256" s="237">
        <v>0</v>
      </c>
      <c r="R256" s="237">
        <f>Q256*H256</f>
        <v>0</v>
      </c>
      <c r="S256" s="237">
        <v>0</v>
      </c>
      <c r="T256" s="23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9" t="s">
        <v>334</v>
      </c>
      <c r="AT256" s="239" t="s">
        <v>211</v>
      </c>
      <c r="AU256" s="239" t="s">
        <v>86</v>
      </c>
      <c r="AY256" s="17" t="s">
        <v>185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7" t="s">
        <v>86</v>
      </c>
      <c r="BK256" s="240">
        <f>ROUND(I256*H256,2)</f>
        <v>0</v>
      </c>
      <c r="BL256" s="17" t="s">
        <v>335</v>
      </c>
      <c r="BM256" s="239" t="s">
        <v>748</v>
      </c>
    </row>
    <row r="257" s="2" customFormat="1">
      <c r="A257" s="38"/>
      <c r="B257" s="39"/>
      <c r="C257" s="40"/>
      <c r="D257" s="241" t="s">
        <v>193</v>
      </c>
      <c r="E257" s="40"/>
      <c r="F257" s="242" t="s">
        <v>747</v>
      </c>
      <c r="G257" s="40"/>
      <c r="H257" s="40"/>
      <c r="I257" s="243"/>
      <c r="J257" s="40"/>
      <c r="K257" s="40"/>
      <c r="L257" s="44"/>
      <c r="M257" s="244"/>
      <c r="N257" s="245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193</v>
      </c>
      <c r="AU257" s="17" t="s">
        <v>86</v>
      </c>
    </row>
    <row r="258" s="2" customFormat="1" ht="16.5" customHeight="1">
      <c r="A258" s="38"/>
      <c r="B258" s="39"/>
      <c r="C258" s="257" t="s">
        <v>563</v>
      </c>
      <c r="D258" s="257" t="s">
        <v>211</v>
      </c>
      <c r="E258" s="258" t="s">
        <v>749</v>
      </c>
      <c r="F258" s="259" t="s">
        <v>750</v>
      </c>
      <c r="G258" s="260" t="s">
        <v>207</v>
      </c>
      <c r="H258" s="261">
        <v>23</v>
      </c>
      <c r="I258" s="262"/>
      <c r="J258" s="263">
        <f>ROUND(I258*H258,2)</f>
        <v>0</v>
      </c>
      <c r="K258" s="264"/>
      <c r="L258" s="265"/>
      <c r="M258" s="266" t="s">
        <v>1</v>
      </c>
      <c r="N258" s="267" t="s">
        <v>44</v>
      </c>
      <c r="O258" s="91"/>
      <c r="P258" s="237">
        <f>O258*H258</f>
        <v>0</v>
      </c>
      <c r="Q258" s="237">
        <v>0</v>
      </c>
      <c r="R258" s="237">
        <f>Q258*H258</f>
        <v>0</v>
      </c>
      <c r="S258" s="237">
        <v>0</v>
      </c>
      <c r="T258" s="23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9" t="s">
        <v>334</v>
      </c>
      <c r="AT258" s="239" t="s">
        <v>211</v>
      </c>
      <c r="AU258" s="239" t="s">
        <v>86</v>
      </c>
      <c r="AY258" s="17" t="s">
        <v>185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7" t="s">
        <v>86</v>
      </c>
      <c r="BK258" s="240">
        <f>ROUND(I258*H258,2)</f>
        <v>0</v>
      </c>
      <c r="BL258" s="17" t="s">
        <v>335</v>
      </c>
      <c r="BM258" s="239" t="s">
        <v>751</v>
      </c>
    </row>
    <row r="259" s="2" customFormat="1">
      <c r="A259" s="38"/>
      <c r="B259" s="39"/>
      <c r="C259" s="40"/>
      <c r="D259" s="241" t="s">
        <v>193</v>
      </c>
      <c r="E259" s="40"/>
      <c r="F259" s="242" t="s">
        <v>750</v>
      </c>
      <c r="G259" s="40"/>
      <c r="H259" s="40"/>
      <c r="I259" s="243"/>
      <c r="J259" s="40"/>
      <c r="K259" s="40"/>
      <c r="L259" s="44"/>
      <c r="M259" s="244"/>
      <c r="N259" s="245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193</v>
      </c>
      <c r="AU259" s="17" t="s">
        <v>86</v>
      </c>
    </row>
    <row r="260" s="2" customFormat="1" ht="16.5" customHeight="1">
      <c r="A260" s="38"/>
      <c r="B260" s="39"/>
      <c r="C260" s="257" t="s">
        <v>568</v>
      </c>
      <c r="D260" s="257" t="s">
        <v>211</v>
      </c>
      <c r="E260" s="258" t="s">
        <v>752</v>
      </c>
      <c r="F260" s="259" t="s">
        <v>753</v>
      </c>
      <c r="G260" s="260" t="s">
        <v>207</v>
      </c>
      <c r="H260" s="261">
        <v>38</v>
      </c>
      <c r="I260" s="262"/>
      <c r="J260" s="263">
        <f>ROUND(I260*H260,2)</f>
        <v>0</v>
      </c>
      <c r="K260" s="264"/>
      <c r="L260" s="265"/>
      <c r="M260" s="266" t="s">
        <v>1</v>
      </c>
      <c r="N260" s="267" t="s">
        <v>44</v>
      </c>
      <c r="O260" s="91"/>
      <c r="P260" s="237">
        <f>O260*H260</f>
        <v>0</v>
      </c>
      <c r="Q260" s="237">
        <v>0</v>
      </c>
      <c r="R260" s="237">
        <f>Q260*H260</f>
        <v>0</v>
      </c>
      <c r="S260" s="237">
        <v>0</v>
      </c>
      <c r="T260" s="23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9" t="s">
        <v>334</v>
      </c>
      <c r="AT260" s="239" t="s">
        <v>211</v>
      </c>
      <c r="AU260" s="239" t="s">
        <v>86</v>
      </c>
      <c r="AY260" s="17" t="s">
        <v>185</v>
      </c>
      <c r="BE260" s="240">
        <f>IF(N260="základní",J260,0)</f>
        <v>0</v>
      </c>
      <c r="BF260" s="240">
        <f>IF(N260="snížená",J260,0)</f>
        <v>0</v>
      </c>
      <c r="BG260" s="240">
        <f>IF(N260="zákl. přenesená",J260,0)</f>
        <v>0</v>
      </c>
      <c r="BH260" s="240">
        <f>IF(N260="sníž. přenesená",J260,0)</f>
        <v>0</v>
      </c>
      <c r="BI260" s="240">
        <f>IF(N260="nulová",J260,0)</f>
        <v>0</v>
      </c>
      <c r="BJ260" s="17" t="s">
        <v>86</v>
      </c>
      <c r="BK260" s="240">
        <f>ROUND(I260*H260,2)</f>
        <v>0</v>
      </c>
      <c r="BL260" s="17" t="s">
        <v>335</v>
      </c>
      <c r="BM260" s="239" t="s">
        <v>754</v>
      </c>
    </row>
    <row r="261" s="2" customFormat="1">
      <c r="A261" s="38"/>
      <c r="B261" s="39"/>
      <c r="C261" s="40"/>
      <c r="D261" s="241" t="s">
        <v>193</v>
      </c>
      <c r="E261" s="40"/>
      <c r="F261" s="242" t="s">
        <v>753</v>
      </c>
      <c r="G261" s="40"/>
      <c r="H261" s="40"/>
      <c r="I261" s="243"/>
      <c r="J261" s="40"/>
      <c r="K261" s="40"/>
      <c r="L261" s="44"/>
      <c r="M261" s="244"/>
      <c r="N261" s="24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193</v>
      </c>
      <c r="AU261" s="17" t="s">
        <v>86</v>
      </c>
    </row>
    <row r="262" s="2" customFormat="1" ht="16.5" customHeight="1">
      <c r="A262" s="38"/>
      <c r="B262" s="39"/>
      <c r="C262" s="257" t="s">
        <v>573</v>
      </c>
      <c r="D262" s="257" t="s">
        <v>211</v>
      </c>
      <c r="E262" s="258" t="s">
        <v>755</v>
      </c>
      <c r="F262" s="259" t="s">
        <v>756</v>
      </c>
      <c r="G262" s="260" t="s">
        <v>207</v>
      </c>
      <c r="H262" s="261">
        <v>264</v>
      </c>
      <c r="I262" s="262"/>
      <c r="J262" s="263">
        <f>ROUND(I262*H262,2)</f>
        <v>0</v>
      </c>
      <c r="K262" s="264"/>
      <c r="L262" s="265"/>
      <c r="M262" s="266" t="s">
        <v>1</v>
      </c>
      <c r="N262" s="267" t="s">
        <v>44</v>
      </c>
      <c r="O262" s="91"/>
      <c r="P262" s="237">
        <f>O262*H262</f>
        <v>0</v>
      </c>
      <c r="Q262" s="237">
        <v>0</v>
      </c>
      <c r="R262" s="237">
        <f>Q262*H262</f>
        <v>0</v>
      </c>
      <c r="S262" s="237">
        <v>0</v>
      </c>
      <c r="T262" s="23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9" t="s">
        <v>334</v>
      </c>
      <c r="AT262" s="239" t="s">
        <v>211</v>
      </c>
      <c r="AU262" s="239" t="s">
        <v>86</v>
      </c>
      <c r="AY262" s="17" t="s">
        <v>185</v>
      </c>
      <c r="BE262" s="240">
        <f>IF(N262="základní",J262,0)</f>
        <v>0</v>
      </c>
      <c r="BF262" s="240">
        <f>IF(N262="snížená",J262,0)</f>
        <v>0</v>
      </c>
      <c r="BG262" s="240">
        <f>IF(N262="zákl. přenesená",J262,0)</f>
        <v>0</v>
      </c>
      <c r="BH262" s="240">
        <f>IF(N262="sníž. přenesená",J262,0)</f>
        <v>0</v>
      </c>
      <c r="BI262" s="240">
        <f>IF(N262="nulová",J262,0)</f>
        <v>0</v>
      </c>
      <c r="BJ262" s="17" t="s">
        <v>86</v>
      </c>
      <c r="BK262" s="240">
        <f>ROUND(I262*H262,2)</f>
        <v>0</v>
      </c>
      <c r="BL262" s="17" t="s">
        <v>335</v>
      </c>
      <c r="BM262" s="239" t="s">
        <v>757</v>
      </c>
    </row>
    <row r="263" s="2" customFormat="1">
      <c r="A263" s="38"/>
      <c r="B263" s="39"/>
      <c r="C263" s="40"/>
      <c r="D263" s="241" t="s">
        <v>193</v>
      </c>
      <c r="E263" s="40"/>
      <c r="F263" s="242" t="s">
        <v>756</v>
      </c>
      <c r="G263" s="40"/>
      <c r="H263" s="40"/>
      <c r="I263" s="243"/>
      <c r="J263" s="40"/>
      <c r="K263" s="40"/>
      <c r="L263" s="44"/>
      <c r="M263" s="244"/>
      <c r="N263" s="24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193</v>
      </c>
      <c r="AU263" s="17" t="s">
        <v>86</v>
      </c>
    </row>
    <row r="264" s="2" customFormat="1" ht="16.5" customHeight="1">
      <c r="A264" s="38"/>
      <c r="B264" s="39"/>
      <c r="C264" s="257" t="s">
        <v>577</v>
      </c>
      <c r="D264" s="257" t="s">
        <v>211</v>
      </c>
      <c r="E264" s="258" t="s">
        <v>758</v>
      </c>
      <c r="F264" s="259" t="s">
        <v>759</v>
      </c>
      <c r="G264" s="260" t="s">
        <v>207</v>
      </c>
      <c r="H264" s="261">
        <v>205</v>
      </c>
      <c r="I264" s="262"/>
      <c r="J264" s="263">
        <f>ROUND(I264*H264,2)</f>
        <v>0</v>
      </c>
      <c r="K264" s="264"/>
      <c r="L264" s="265"/>
      <c r="M264" s="266" t="s">
        <v>1</v>
      </c>
      <c r="N264" s="267" t="s">
        <v>44</v>
      </c>
      <c r="O264" s="91"/>
      <c r="P264" s="237">
        <f>O264*H264</f>
        <v>0</v>
      </c>
      <c r="Q264" s="237">
        <v>0</v>
      </c>
      <c r="R264" s="237">
        <f>Q264*H264</f>
        <v>0</v>
      </c>
      <c r="S264" s="237">
        <v>0</v>
      </c>
      <c r="T264" s="23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9" t="s">
        <v>334</v>
      </c>
      <c r="AT264" s="239" t="s">
        <v>211</v>
      </c>
      <c r="AU264" s="239" t="s">
        <v>86</v>
      </c>
      <c r="AY264" s="17" t="s">
        <v>185</v>
      </c>
      <c r="BE264" s="240">
        <f>IF(N264="základní",J264,0)</f>
        <v>0</v>
      </c>
      <c r="BF264" s="240">
        <f>IF(N264="snížená",J264,0)</f>
        <v>0</v>
      </c>
      <c r="BG264" s="240">
        <f>IF(N264="zákl. přenesená",J264,0)</f>
        <v>0</v>
      </c>
      <c r="BH264" s="240">
        <f>IF(N264="sníž. přenesená",J264,0)</f>
        <v>0</v>
      </c>
      <c r="BI264" s="240">
        <f>IF(N264="nulová",J264,0)</f>
        <v>0</v>
      </c>
      <c r="BJ264" s="17" t="s">
        <v>86</v>
      </c>
      <c r="BK264" s="240">
        <f>ROUND(I264*H264,2)</f>
        <v>0</v>
      </c>
      <c r="BL264" s="17" t="s">
        <v>335</v>
      </c>
      <c r="BM264" s="239" t="s">
        <v>760</v>
      </c>
    </row>
    <row r="265" s="2" customFormat="1">
      <c r="A265" s="38"/>
      <c r="B265" s="39"/>
      <c r="C265" s="40"/>
      <c r="D265" s="241" t="s">
        <v>193</v>
      </c>
      <c r="E265" s="40"/>
      <c r="F265" s="242" t="s">
        <v>759</v>
      </c>
      <c r="G265" s="40"/>
      <c r="H265" s="40"/>
      <c r="I265" s="243"/>
      <c r="J265" s="40"/>
      <c r="K265" s="40"/>
      <c r="L265" s="44"/>
      <c r="M265" s="244"/>
      <c r="N265" s="24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193</v>
      </c>
      <c r="AU265" s="17" t="s">
        <v>86</v>
      </c>
    </row>
    <row r="266" s="2" customFormat="1" ht="16.5" customHeight="1">
      <c r="A266" s="38"/>
      <c r="B266" s="39"/>
      <c r="C266" s="257" t="s">
        <v>582</v>
      </c>
      <c r="D266" s="257" t="s">
        <v>211</v>
      </c>
      <c r="E266" s="258" t="s">
        <v>761</v>
      </c>
      <c r="F266" s="259" t="s">
        <v>762</v>
      </c>
      <c r="G266" s="260" t="s">
        <v>207</v>
      </c>
      <c r="H266" s="261">
        <v>56</v>
      </c>
      <c r="I266" s="262"/>
      <c r="J266" s="263">
        <f>ROUND(I266*H266,2)</f>
        <v>0</v>
      </c>
      <c r="K266" s="264"/>
      <c r="L266" s="265"/>
      <c r="M266" s="266" t="s">
        <v>1</v>
      </c>
      <c r="N266" s="267" t="s">
        <v>44</v>
      </c>
      <c r="O266" s="91"/>
      <c r="P266" s="237">
        <f>O266*H266</f>
        <v>0</v>
      </c>
      <c r="Q266" s="237">
        <v>0</v>
      </c>
      <c r="R266" s="237">
        <f>Q266*H266</f>
        <v>0</v>
      </c>
      <c r="S266" s="237">
        <v>0</v>
      </c>
      <c r="T266" s="23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9" t="s">
        <v>334</v>
      </c>
      <c r="AT266" s="239" t="s">
        <v>211</v>
      </c>
      <c r="AU266" s="239" t="s">
        <v>86</v>
      </c>
      <c r="AY266" s="17" t="s">
        <v>185</v>
      </c>
      <c r="BE266" s="240">
        <f>IF(N266="základní",J266,0)</f>
        <v>0</v>
      </c>
      <c r="BF266" s="240">
        <f>IF(N266="snížená",J266,0)</f>
        <v>0</v>
      </c>
      <c r="BG266" s="240">
        <f>IF(N266="zákl. přenesená",J266,0)</f>
        <v>0</v>
      </c>
      <c r="BH266" s="240">
        <f>IF(N266="sníž. přenesená",J266,0)</f>
        <v>0</v>
      </c>
      <c r="BI266" s="240">
        <f>IF(N266="nulová",J266,0)</f>
        <v>0</v>
      </c>
      <c r="BJ266" s="17" t="s">
        <v>86</v>
      </c>
      <c r="BK266" s="240">
        <f>ROUND(I266*H266,2)</f>
        <v>0</v>
      </c>
      <c r="BL266" s="17" t="s">
        <v>335</v>
      </c>
      <c r="BM266" s="239" t="s">
        <v>763</v>
      </c>
    </row>
    <row r="267" s="2" customFormat="1">
      <c r="A267" s="38"/>
      <c r="B267" s="39"/>
      <c r="C267" s="40"/>
      <c r="D267" s="241" t="s">
        <v>193</v>
      </c>
      <c r="E267" s="40"/>
      <c r="F267" s="242" t="s">
        <v>762</v>
      </c>
      <c r="G267" s="40"/>
      <c r="H267" s="40"/>
      <c r="I267" s="243"/>
      <c r="J267" s="40"/>
      <c r="K267" s="40"/>
      <c r="L267" s="44"/>
      <c r="M267" s="244"/>
      <c r="N267" s="245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193</v>
      </c>
      <c r="AU267" s="17" t="s">
        <v>86</v>
      </c>
    </row>
    <row r="268" s="2" customFormat="1" ht="16.5" customHeight="1">
      <c r="A268" s="38"/>
      <c r="B268" s="39"/>
      <c r="C268" s="257" t="s">
        <v>587</v>
      </c>
      <c r="D268" s="257" t="s">
        <v>211</v>
      </c>
      <c r="E268" s="258" t="s">
        <v>764</v>
      </c>
      <c r="F268" s="259" t="s">
        <v>765</v>
      </c>
      <c r="G268" s="260" t="s">
        <v>207</v>
      </c>
      <c r="H268" s="261">
        <v>302</v>
      </c>
      <c r="I268" s="262"/>
      <c r="J268" s="263">
        <f>ROUND(I268*H268,2)</f>
        <v>0</v>
      </c>
      <c r="K268" s="264"/>
      <c r="L268" s="265"/>
      <c r="M268" s="266" t="s">
        <v>1</v>
      </c>
      <c r="N268" s="267" t="s">
        <v>44</v>
      </c>
      <c r="O268" s="91"/>
      <c r="P268" s="237">
        <f>O268*H268</f>
        <v>0</v>
      </c>
      <c r="Q268" s="237">
        <v>0</v>
      </c>
      <c r="R268" s="237">
        <f>Q268*H268</f>
        <v>0</v>
      </c>
      <c r="S268" s="237">
        <v>0</v>
      </c>
      <c r="T268" s="23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9" t="s">
        <v>334</v>
      </c>
      <c r="AT268" s="239" t="s">
        <v>211</v>
      </c>
      <c r="AU268" s="239" t="s">
        <v>86</v>
      </c>
      <c r="AY268" s="17" t="s">
        <v>185</v>
      </c>
      <c r="BE268" s="240">
        <f>IF(N268="základní",J268,0)</f>
        <v>0</v>
      </c>
      <c r="BF268" s="240">
        <f>IF(N268="snížená",J268,0)</f>
        <v>0</v>
      </c>
      <c r="BG268" s="240">
        <f>IF(N268="zákl. přenesená",J268,0)</f>
        <v>0</v>
      </c>
      <c r="BH268" s="240">
        <f>IF(N268="sníž. přenesená",J268,0)</f>
        <v>0</v>
      </c>
      <c r="BI268" s="240">
        <f>IF(N268="nulová",J268,0)</f>
        <v>0</v>
      </c>
      <c r="BJ268" s="17" t="s">
        <v>86</v>
      </c>
      <c r="BK268" s="240">
        <f>ROUND(I268*H268,2)</f>
        <v>0</v>
      </c>
      <c r="BL268" s="17" t="s">
        <v>335</v>
      </c>
      <c r="BM268" s="239" t="s">
        <v>766</v>
      </c>
    </row>
    <row r="269" s="2" customFormat="1">
      <c r="A269" s="38"/>
      <c r="B269" s="39"/>
      <c r="C269" s="40"/>
      <c r="D269" s="241" t="s">
        <v>193</v>
      </c>
      <c r="E269" s="40"/>
      <c r="F269" s="242" t="s">
        <v>765</v>
      </c>
      <c r="G269" s="40"/>
      <c r="H269" s="40"/>
      <c r="I269" s="243"/>
      <c r="J269" s="40"/>
      <c r="K269" s="40"/>
      <c r="L269" s="44"/>
      <c r="M269" s="244"/>
      <c r="N269" s="245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193</v>
      </c>
      <c r="AU269" s="17" t="s">
        <v>86</v>
      </c>
    </row>
    <row r="270" s="2" customFormat="1" ht="16.5" customHeight="1">
      <c r="A270" s="38"/>
      <c r="B270" s="39"/>
      <c r="C270" s="257" t="s">
        <v>591</v>
      </c>
      <c r="D270" s="257" t="s">
        <v>211</v>
      </c>
      <c r="E270" s="258" t="s">
        <v>767</v>
      </c>
      <c r="F270" s="259" t="s">
        <v>768</v>
      </c>
      <c r="G270" s="260" t="s">
        <v>207</v>
      </c>
      <c r="H270" s="261">
        <v>34</v>
      </c>
      <c r="I270" s="262"/>
      <c r="J270" s="263">
        <f>ROUND(I270*H270,2)</f>
        <v>0</v>
      </c>
      <c r="K270" s="264"/>
      <c r="L270" s="265"/>
      <c r="M270" s="266" t="s">
        <v>1</v>
      </c>
      <c r="N270" s="267" t="s">
        <v>44</v>
      </c>
      <c r="O270" s="91"/>
      <c r="P270" s="237">
        <f>O270*H270</f>
        <v>0</v>
      </c>
      <c r="Q270" s="237">
        <v>0</v>
      </c>
      <c r="R270" s="237">
        <f>Q270*H270</f>
        <v>0</v>
      </c>
      <c r="S270" s="237">
        <v>0</v>
      </c>
      <c r="T270" s="23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9" t="s">
        <v>334</v>
      </c>
      <c r="AT270" s="239" t="s">
        <v>211</v>
      </c>
      <c r="AU270" s="239" t="s">
        <v>86</v>
      </c>
      <c r="AY270" s="17" t="s">
        <v>185</v>
      </c>
      <c r="BE270" s="240">
        <f>IF(N270="základní",J270,0)</f>
        <v>0</v>
      </c>
      <c r="BF270" s="240">
        <f>IF(N270="snížená",J270,0)</f>
        <v>0</v>
      </c>
      <c r="BG270" s="240">
        <f>IF(N270="zákl. přenesená",J270,0)</f>
        <v>0</v>
      </c>
      <c r="BH270" s="240">
        <f>IF(N270="sníž. přenesená",J270,0)</f>
        <v>0</v>
      </c>
      <c r="BI270" s="240">
        <f>IF(N270="nulová",J270,0)</f>
        <v>0</v>
      </c>
      <c r="BJ270" s="17" t="s">
        <v>86</v>
      </c>
      <c r="BK270" s="240">
        <f>ROUND(I270*H270,2)</f>
        <v>0</v>
      </c>
      <c r="BL270" s="17" t="s">
        <v>335</v>
      </c>
      <c r="BM270" s="239" t="s">
        <v>769</v>
      </c>
    </row>
    <row r="271" s="2" customFormat="1">
      <c r="A271" s="38"/>
      <c r="B271" s="39"/>
      <c r="C271" s="40"/>
      <c r="D271" s="241" t="s">
        <v>193</v>
      </c>
      <c r="E271" s="40"/>
      <c r="F271" s="242" t="s">
        <v>768</v>
      </c>
      <c r="G271" s="40"/>
      <c r="H271" s="40"/>
      <c r="I271" s="243"/>
      <c r="J271" s="40"/>
      <c r="K271" s="40"/>
      <c r="L271" s="44"/>
      <c r="M271" s="244"/>
      <c r="N271" s="24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193</v>
      </c>
      <c r="AU271" s="17" t="s">
        <v>86</v>
      </c>
    </row>
    <row r="272" s="2" customFormat="1" ht="16.5" customHeight="1">
      <c r="A272" s="38"/>
      <c r="B272" s="39"/>
      <c r="C272" s="257" t="s">
        <v>596</v>
      </c>
      <c r="D272" s="257" t="s">
        <v>211</v>
      </c>
      <c r="E272" s="258" t="s">
        <v>770</v>
      </c>
      <c r="F272" s="259" t="s">
        <v>771</v>
      </c>
      <c r="G272" s="260" t="s">
        <v>207</v>
      </c>
      <c r="H272" s="261">
        <v>27</v>
      </c>
      <c r="I272" s="262"/>
      <c r="J272" s="263">
        <f>ROUND(I272*H272,2)</f>
        <v>0</v>
      </c>
      <c r="K272" s="264"/>
      <c r="L272" s="265"/>
      <c r="M272" s="266" t="s">
        <v>1</v>
      </c>
      <c r="N272" s="267" t="s">
        <v>44</v>
      </c>
      <c r="O272" s="91"/>
      <c r="P272" s="237">
        <f>O272*H272</f>
        <v>0</v>
      </c>
      <c r="Q272" s="237">
        <v>0</v>
      </c>
      <c r="R272" s="237">
        <f>Q272*H272</f>
        <v>0</v>
      </c>
      <c r="S272" s="237">
        <v>0</v>
      </c>
      <c r="T272" s="23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9" t="s">
        <v>334</v>
      </c>
      <c r="AT272" s="239" t="s">
        <v>211</v>
      </c>
      <c r="AU272" s="239" t="s">
        <v>86</v>
      </c>
      <c r="AY272" s="17" t="s">
        <v>185</v>
      </c>
      <c r="BE272" s="240">
        <f>IF(N272="základní",J272,0)</f>
        <v>0</v>
      </c>
      <c r="BF272" s="240">
        <f>IF(N272="snížená",J272,0)</f>
        <v>0</v>
      </c>
      <c r="BG272" s="240">
        <f>IF(N272="zákl. přenesená",J272,0)</f>
        <v>0</v>
      </c>
      <c r="BH272" s="240">
        <f>IF(N272="sníž. přenesená",J272,0)</f>
        <v>0</v>
      </c>
      <c r="BI272" s="240">
        <f>IF(N272="nulová",J272,0)</f>
        <v>0</v>
      </c>
      <c r="BJ272" s="17" t="s">
        <v>86</v>
      </c>
      <c r="BK272" s="240">
        <f>ROUND(I272*H272,2)</f>
        <v>0</v>
      </c>
      <c r="BL272" s="17" t="s">
        <v>335</v>
      </c>
      <c r="BM272" s="239" t="s">
        <v>772</v>
      </c>
    </row>
    <row r="273" s="2" customFormat="1">
      <c r="A273" s="38"/>
      <c r="B273" s="39"/>
      <c r="C273" s="40"/>
      <c r="D273" s="241" t="s">
        <v>193</v>
      </c>
      <c r="E273" s="40"/>
      <c r="F273" s="242" t="s">
        <v>771</v>
      </c>
      <c r="G273" s="40"/>
      <c r="H273" s="40"/>
      <c r="I273" s="243"/>
      <c r="J273" s="40"/>
      <c r="K273" s="40"/>
      <c r="L273" s="44"/>
      <c r="M273" s="244"/>
      <c r="N273" s="245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193</v>
      </c>
      <c r="AU273" s="17" t="s">
        <v>86</v>
      </c>
    </row>
    <row r="274" s="2" customFormat="1" ht="16.5" customHeight="1">
      <c r="A274" s="38"/>
      <c r="B274" s="39"/>
      <c r="C274" s="257" t="s">
        <v>600</v>
      </c>
      <c r="D274" s="257" t="s">
        <v>211</v>
      </c>
      <c r="E274" s="258" t="s">
        <v>773</v>
      </c>
      <c r="F274" s="259" t="s">
        <v>774</v>
      </c>
      <c r="G274" s="260" t="s">
        <v>207</v>
      </c>
      <c r="H274" s="261">
        <v>36</v>
      </c>
      <c r="I274" s="262"/>
      <c r="J274" s="263">
        <f>ROUND(I274*H274,2)</f>
        <v>0</v>
      </c>
      <c r="K274" s="264"/>
      <c r="L274" s="265"/>
      <c r="M274" s="266" t="s">
        <v>1</v>
      </c>
      <c r="N274" s="267" t="s">
        <v>44</v>
      </c>
      <c r="O274" s="91"/>
      <c r="P274" s="237">
        <f>O274*H274</f>
        <v>0</v>
      </c>
      <c r="Q274" s="237">
        <v>0</v>
      </c>
      <c r="R274" s="237">
        <f>Q274*H274</f>
        <v>0</v>
      </c>
      <c r="S274" s="237">
        <v>0</v>
      </c>
      <c r="T274" s="23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9" t="s">
        <v>334</v>
      </c>
      <c r="AT274" s="239" t="s">
        <v>211</v>
      </c>
      <c r="AU274" s="239" t="s">
        <v>86</v>
      </c>
      <c r="AY274" s="17" t="s">
        <v>185</v>
      </c>
      <c r="BE274" s="240">
        <f>IF(N274="základní",J274,0)</f>
        <v>0</v>
      </c>
      <c r="BF274" s="240">
        <f>IF(N274="snížená",J274,0)</f>
        <v>0</v>
      </c>
      <c r="BG274" s="240">
        <f>IF(N274="zákl. přenesená",J274,0)</f>
        <v>0</v>
      </c>
      <c r="BH274" s="240">
        <f>IF(N274="sníž. přenesená",J274,0)</f>
        <v>0</v>
      </c>
      <c r="BI274" s="240">
        <f>IF(N274="nulová",J274,0)</f>
        <v>0</v>
      </c>
      <c r="BJ274" s="17" t="s">
        <v>86</v>
      </c>
      <c r="BK274" s="240">
        <f>ROUND(I274*H274,2)</f>
        <v>0</v>
      </c>
      <c r="BL274" s="17" t="s">
        <v>335</v>
      </c>
      <c r="BM274" s="239" t="s">
        <v>775</v>
      </c>
    </row>
    <row r="275" s="2" customFormat="1">
      <c r="A275" s="38"/>
      <c r="B275" s="39"/>
      <c r="C275" s="40"/>
      <c r="D275" s="241" t="s">
        <v>193</v>
      </c>
      <c r="E275" s="40"/>
      <c r="F275" s="242" t="s">
        <v>774</v>
      </c>
      <c r="G275" s="40"/>
      <c r="H275" s="40"/>
      <c r="I275" s="243"/>
      <c r="J275" s="40"/>
      <c r="K275" s="40"/>
      <c r="L275" s="44"/>
      <c r="M275" s="244"/>
      <c r="N275" s="24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193</v>
      </c>
      <c r="AU275" s="17" t="s">
        <v>86</v>
      </c>
    </row>
    <row r="276" s="2" customFormat="1" ht="16.5" customHeight="1">
      <c r="A276" s="38"/>
      <c r="B276" s="39"/>
      <c r="C276" s="257" t="s">
        <v>776</v>
      </c>
      <c r="D276" s="257" t="s">
        <v>211</v>
      </c>
      <c r="E276" s="258" t="s">
        <v>777</v>
      </c>
      <c r="F276" s="259" t="s">
        <v>778</v>
      </c>
      <c r="G276" s="260" t="s">
        <v>207</v>
      </c>
      <c r="H276" s="261">
        <v>49</v>
      </c>
      <c r="I276" s="262"/>
      <c r="J276" s="263">
        <f>ROUND(I276*H276,2)</f>
        <v>0</v>
      </c>
      <c r="K276" s="264"/>
      <c r="L276" s="265"/>
      <c r="M276" s="266" t="s">
        <v>1</v>
      </c>
      <c r="N276" s="267" t="s">
        <v>44</v>
      </c>
      <c r="O276" s="91"/>
      <c r="P276" s="237">
        <f>O276*H276</f>
        <v>0</v>
      </c>
      <c r="Q276" s="237">
        <v>0</v>
      </c>
      <c r="R276" s="237">
        <f>Q276*H276</f>
        <v>0</v>
      </c>
      <c r="S276" s="237">
        <v>0</v>
      </c>
      <c r="T276" s="23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9" t="s">
        <v>334</v>
      </c>
      <c r="AT276" s="239" t="s">
        <v>211</v>
      </c>
      <c r="AU276" s="239" t="s">
        <v>86</v>
      </c>
      <c r="AY276" s="17" t="s">
        <v>185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7" t="s">
        <v>86</v>
      </c>
      <c r="BK276" s="240">
        <f>ROUND(I276*H276,2)</f>
        <v>0</v>
      </c>
      <c r="BL276" s="17" t="s">
        <v>335</v>
      </c>
      <c r="BM276" s="239" t="s">
        <v>779</v>
      </c>
    </row>
    <row r="277" s="2" customFormat="1">
      <c r="A277" s="38"/>
      <c r="B277" s="39"/>
      <c r="C277" s="40"/>
      <c r="D277" s="241" t="s">
        <v>193</v>
      </c>
      <c r="E277" s="40"/>
      <c r="F277" s="242" t="s">
        <v>778</v>
      </c>
      <c r="G277" s="40"/>
      <c r="H277" s="40"/>
      <c r="I277" s="243"/>
      <c r="J277" s="40"/>
      <c r="K277" s="40"/>
      <c r="L277" s="44"/>
      <c r="M277" s="244"/>
      <c r="N277" s="24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193</v>
      </c>
      <c r="AU277" s="17" t="s">
        <v>86</v>
      </c>
    </row>
    <row r="278" s="2" customFormat="1" ht="16.5" customHeight="1">
      <c r="A278" s="38"/>
      <c r="B278" s="39"/>
      <c r="C278" s="257" t="s">
        <v>780</v>
      </c>
      <c r="D278" s="257" t="s">
        <v>211</v>
      </c>
      <c r="E278" s="258" t="s">
        <v>781</v>
      </c>
      <c r="F278" s="259" t="s">
        <v>782</v>
      </c>
      <c r="G278" s="260" t="s">
        <v>207</v>
      </c>
      <c r="H278" s="261">
        <v>43</v>
      </c>
      <c r="I278" s="262"/>
      <c r="J278" s="263">
        <f>ROUND(I278*H278,2)</f>
        <v>0</v>
      </c>
      <c r="K278" s="264"/>
      <c r="L278" s="265"/>
      <c r="M278" s="266" t="s">
        <v>1</v>
      </c>
      <c r="N278" s="267" t="s">
        <v>44</v>
      </c>
      <c r="O278" s="91"/>
      <c r="P278" s="237">
        <f>O278*H278</f>
        <v>0</v>
      </c>
      <c r="Q278" s="237">
        <v>0</v>
      </c>
      <c r="R278" s="237">
        <f>Q278*H278</f>
        <v>0</v>
      </c>
      <c r="S278" s="237">
        <v>0</v>
      </c>
      <c r="T278" s="23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9" t="s">
        <v>334</v>
      </c>
      <c r="AT278" s="239" t="s">
        <v>211</v>
      </c>
      <c r="AU278" s="239" t="s">
        <v>86</v>
      </c>
      <c r="AY278" s="17" t="s">
        <v>185</v>
      </c>
      <c r="BE278" s="240">
        <f>IF(N278="základní",J278,0)</f>
        <v>0</v>
      </c>
      <c r="BF278" s="240">
        <f>IF(N278="snížená",J278,0)</f>
        <v>0</v>
      </c>
      <c r="BG278" s="240">
        <f>IF(N278="zákl. přenesená",J278,0)</f>
        <v>0</v>
      </c>
      <c r="BH278" s="240">
        <f>IF(N278="sníž. přenesená",J278,0)</f>
        <v>0</v>
      </c>
      <c r="BI278" s="240">
        <f>IF(N278="nulová",J278,0)</f>
        <v>0</v>
      </c>
      <c r="BJ278" s="17" t="s">
        <v>86</v>
      </c>
      <c r="BK278" s="240">
        <f>ROUND(I278*H278,2)</f>
        <v>0</v>
      </c>
      <c r="BL278" s="17" t="s">
        <v>335</v>
      </c>
      <c r="BM278" s="239" t="s">
        <v>783</v>
      </c>
    </row>
    <row r="279" s="2" customFormat="1">
      <c r="A279" s="38"/>
      <c r="B279" s="39"/>
      <c r="C279" s="40"/>
      <c r="D279" s="241" t="s">
        <v>193</v>
      </c>
      <c r="E279" s="40"/>
      <c r="F279" s="242" t="s">
        <v>782</v>
      </c>
      <c r="G279" s="40"/>
      <c r="H279" s="40"/>
      <c r="I279" s="243"/>
      <c r="J279" s="40"/>
      <c r="K279" s="40"/>
      <c r="L279" s="44"/>
      <c r="M279" s="244"/>
      <c r="N279" s="24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193</v>
      </c>
      <c r="AU279" s="17" t="s">
        <v>86</v>
      </c>
    </row>
    <row r="280" s="2" customFormat="1" ht="16.5" customHeight="1">
      <c r="A280" s="38"/>
      <c r="B280" s="39"/>
      <c r="C280" s="257" t="s">
        <v>784</v>
      </c>
      <c r="D280" s="257" t="s">
        <v>211</v>
      </c>
      <c r="E280" s="258" t="s">
        <v>785</v>
      </c>
      <c r="F280" s="259" t="s">
        <v>786</v>
      </c>
      <c r="G280" s="260" t="s">
        <v>207</v>
      </c>
      <c r="H280" s="261">
        <v>15</v>
      </c>
      <c r="I280" s="262"/>
      <c r="J280" s="263">
        <f>ROUND(I280*H280,2)</f>
        <v>0</v>
      </c>
      <c r="K280" s="264"/>
      <c r="L280" s="265"/>
      <c r="M280" s="266" t="s">
        <v>1</v>
      </c>
      <c r="N280" s="267" t="s">
        <v>44</v>
      </c>
      <c r="O280" s="91"/>
      <c r="P280" s="237">
        <f>O280*H280</f>
        <v>0</v>
      </c>
      <c r="Q280" s="237">
        <v>0</v>
      </c>
      <c r="R280" s="237">
        <f>Q280*H280</f>
        <v>0</v>
      </c>
      <c r="S280" s="237">
        <v>0</v>
      </c>
      <c r="T280" s="23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9" t="s">
        <v>334</v>
      </c>
      <c r="AT280" s="239" t="s">
        <v>211</v>
      </c>
      <c r="AU280" s="239" t="s">
        <v>86</v>
      </c>
      <c r="AY280" s="17" t="s">
        <v>185</v>
      </c>
      <c r="BE280" s="240">
        <f>IF(N280="základní",J280,0)</f>
        <v>0</v>
      </c>
      <c r="BF280" s="240">
        <f>IF(N280="snížená",J280,0)</f>
        <v>0</v>
      </c>
      <c r="BG280" s="240">
        <f>IF(N280="zákl. přenesená",J280,0)</f>
        <v>0</v>
      </c>
      <c r="BH280" s="240">
        <f>IF(N280="sníž. přenesená",J280,0)</f>
        <v>0</v>
      </c>
      <c r="BI280" s="240">
        <f>IF(N280="nulová",J280,0)</f>
        <v>0</v>
      </c>
      <c r="BJ280" s="17" t="s">
        <v>86</v>
      </c>
      <c r="BK280" s="240">
        <f>ROUND(I280*H280,2)</f>
        <v>0</v>
      </c>
      <c r="BL280" s="17" t="s">
        <v>335</v>
      </c>
      <c r="BM280" s="239" t="s">
        <v>787</v>
      </c>
    </row>
    <row r="281" s="2" customFormat="1">
      <c r="A281" s="38"/>
      <c r="B281" s="39"/>
      <c r="C281" s="40"/>
      <c r="D281" s="241" t="s">
        <v>193</v>
      </c>
      <c r="E281" s="40"/>
      <c r="F281" s="242" t="s">
        <v>786</v>
      </c>
      <c r="G281" s="40"/>
      <c r="H281" s="40"/>
      <c r="I281" s="243"/>
      <c r="J281" s="40"/>
      <c r="K281" s="40"/>
      <c r="L281" s="44"/>
      <c r="M281" s="244"/>
      <c r="N281" s="245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193</v>
      </c>
      <c r="AU281" s="17" t="s">
        <v>86</v>
      </c>
    </row>
    <row r="282" s="2" customFormat="1" ht="16.5" customHeight="1">
      <c r="A282" s="38"/>
      <c r="B282" s="39"/>
      <c r="C282" s="257" t="s">
        <v>788</v>
      </c>
      <c r="D282" s="257" t="s">
        <v>211</v>
      </c>
      <c r="E282" s="258" t="s">
        <v>789</v>
      </c>
      <c r="F282" s="259" t="s">
        <v>790</v>
      </c>
      <c r="G282" s="260" t="s">
        <v>207</v>
      </c>
      <c r="H282" s="261">
        <v>96</v>
      </c>
      <c r="I282" s="262"/>
      <c r="J282" s="263">
        <f>ROUND(I282*H282,2)</f>
        <v>0</v>
      </c>
      <c r="K282" s="264"/>
      <c r="L282" s="265"/>
      <c r="M282" s="266" t="s">
        <v>1</v>
      </c>
      <c r="N282" s="267" t="s">
        <v>44</v>
      </c>
      <c r="O282" s="91"/>
      <c r="P282" s="237">
        <f>O282*H282</f>
        <v>0</v>
      </c>
      <c r="Q282" s="237">
        <v>0</v>
      </c>
      <c r="R282" s="237">
        <f>Q282*H282</f>
        <v>0</v>
      </c>
      <c r="S282" s="237">
        <v>0</v>
      </c>
      <c r="T282" s="23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9" t="s">
        <v>334</v>
      </c>
      <c r="AT282" s="239" t="s">
        <v>211</v>
      </c>
      <c r="AU282" s="239" t="s">
        <v>86</v>
      </c>
      <c r="AY282" s="17" t="s">
        <v>185</v>
      </c>
      <c r="BE282" s="240">
        <f>IF(N282="základní",J282,0)</f>
        <v>0</v>
      </c>
      <c r="BF282" s="240">
        <f>IF(N282="snížená",J282,0)</f>
        <v>0</v>
      </c>
      <c r="BG282" s="240">
        <f>IF(N282="zákl. přenesená",J282,0)</f>
        <v>0</v>
      </c>
      <c r="BH282" s="240">
        <f>IF(N282="sníž. přenesená",J282,0)</f>
        <v>0</v>
      </c>
      <c r="BI282" s="240">
        <f>IF(N282="nulová",J282,0)</f>
        <v>0</v>
      </c>
      <c r="BJ282" s="17" t="s">
        <v>86</v>
      </c>
      <c r="BK282" s="240">
        <f>ROUND(I282*H282,2)</f>
        <v>0</v>
      </c>
      <c r="BL282" s="17" t="s">
        <v>335</v>
      </c>
      <c r="BM282" s="239" t="s">
        <v>791</v>
      </c>
    </row>
    <row r="283" s="2" customFormat="1">
      <c r="A283" s="38"/>
      <c r="B283" s="39"/>
      <c r="C283" s="40"/>
      <c r="D283" s="241" t="s">
        <v>193</v>
      </c>
      <c r="E283" s="40"/>
      <c r="F283" s="242" t="s">
        <v>790</v>
      </c>
      <c r="G283" s="40"/>
      <c r="H283" s="40"/>
      <c r="I283" s="243"/>
      <c r="J283" s="40"/>
      <c r="K283" s="40"/>
      <c r="L283" s="44"/>
      <c r="M283" s="244"/>
      <c r="N283" s="245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193</v>
      </c>
      <c r="AU283" s="17" t="s">
        <v>86</v>
      </c>
    </row>
    <row r="284" s="2" customFormat="1" ht="16.5" customHeight="1">
      <c r="A284" s="38"/>
      <c r="B284" s="39"/>
      <c r="C284" s="257" t="s">
        <v>792</v>
      </c>
      <c r="D284" s="257" t="s">
        <v>211</v>
      </c>
      <c r="E284" s="258" t="s">
        <v>793</v>
      </c>
      <c r="F284" s="259" t="s">
        <v>794</v>
      </c>
      <c r="G284" s="260" t="s">
        <v>207</v>
      </c>
      <c r="H284" s="261">
        <v>10</v>
      </c>
      <c r="I284" s="262"/>
      <c r="J284" s="263">
        <f>ROUND(I284*H284,2)</f>
        <v>0</v>
      </c>
      <c r="K284" s="264"/>
      <c r="L284" s="265"/>
      <c r="M284" s="266" t="s">
        <v>1</v>
      </c>
      <c r="N284" s="267" t="s">
        <v>44</v>
      </c>
      <c r="O284" s="91"/>
      <c r="P284" s="237">
        <f>O284*H284</f>
        <v>0</v>
      </c>
      <c r="Q284" s="237">
        <v>0</v>
      </c>
      <c r="R284" s="237">
        <f>Q284*H284</f>
        <v>0</v>
      </c>
      <c r="S284" s="237">
        <v>0</v>
      </c>
      <c r="T284" s="23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9" t="s">
        <v>334</v>
      </c>
      <c r="AT284" s="239" t="s">
        <v>211</v>
      </c>
      <c r="AU284" s="239" t="s">
        <v>86</v>
      </c>
      <c r="AY284" s="17" t="s">
        <v>185</v>
      </c>
      <c r="BE284" s="240">
        <f>IF(N284="základní",J284,0)</f>
        <v>0</v>
      </c>
      <c r="BF284" s="240">
        <f>IF(N284="snížená",J284,0)</f>
        <v>0</v>
      </c>
      <c r="BG284" s="240">
        <f>IF(N284="zákl. přenesená",J284,0)</f>
        <v>0</v>
      </c>
      <c r="BH284" s="240">
        <f>IF(N284="sníž. přenesená",J284,0)</f>
        <v>0</v>
      </c>
      <c r="BI284" s="240">
        <f>IF(N284="nulová",J284,0)</f>
        <v>0</v>
      </c>
      <c r="BJ284" s="17" t="s">
        <v>86</v>
      </c>
      <c r="BK284" s="240">
        <f>ROUND(I284*H284,2)</f>
        <v>0</v>
      </c>
      <c r="BL284" s="17" t="s">
        <v>335</v>
      </c>
      <c r="BM284" s="239" t="s">
        <v>795</v>
      </c>
    </row>
    <row r="285" s="2" customFormat="1">
      <c r="A285" s="38"/>
      <c r="B285" s="39"/>
      <c r="C285" s="40"/>
      <c r="D285" s="241" t="s">
        <v>193</v>
      </c>
      <c r="E285" s="40"/>
      <c r="F285" s="242" t="s">
        <v>794</v>
      </c>
      <c r="G285" s="40"/>
      <c r="H285" s="40"/>
      <c r="I285" s="243"/>
      <c r="J285" s="40"/>
      <c r="K285" s="40"/>
      <c r="L285" s="44"/>
      <c r="M285" s="244"/>
      <c r="N285" s="24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193</v>
      </c>
      <c r="AU285" s="17" t="s">
        <v>86</v>
      </c>
    </row>
    <row r="286" s="2" customFormat="1" ht="16.5" customHeight="1">
      <c r="A286" s="38"/>
      <c r="B286" s="39"/>
      <c r="C286" s="257" t="s">
        <v>796</v>
      </c>
      <c r="D286" s="257" t="s">
        <v>211</v>
      </c>
      <c r="E286" s="258" t="s">
        <v>797</v>
      </c>
      <c r="F286" s="259" t="s">
        <v>798</v>
      </c>
      <c r="G286" s="260" t="s">
        <v>207</v>
      </c>
      <c r="H286" s="261">
        <v>35</v>
      </c>
      <c r="I286" s="262"/>
      <c r="J286" s="263">
        <f>ROUND(I286*H286,2)</f>
        <v>0</v>
      </c>
      <c r="K286" s="264"/>
      <c r="L286" s="265"/>
      <c r="M286" s="266" t="s">
        <v>1</v>
      </c>
      <c r="N286" s="267" t="s">
        <v>44</v>
      </c>
      <c r="O286" s="91"/>
      <c r="P286" s="237">
        <f>O286*H286</f>
        <v>0</v>
      </c>
      <c r="Q286" s="237">
        <v>0</v>
      </c>
      <c r="R286" s="237">
        <f>Q286*H286</f>
        <v>0</v>
      </c>
      <c r="S286" s="237">
        <v>0</v>
      </c>
      <c r="T286" s="23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9" t="s">
        <v>334</v>
      </c>
      <c r="AT286" s="239" t="s">
        <v>211</v>
      </c>
      <c r="AU286" s="239" t="s">
        <v>86</v>
      </c>
      <c r="AY286" s="17" t="s">
        <v>185</v>
      </c>
      <c r="BE286" s="240">
        <f>IF(N286="základní",J286,0)</f>
        <v>0</v>
      </c>
      <c r="BF286" s="240">
        <f>IF(N286="snížená",J286,0)</f>
        <v>0</v>
      </c>
      <c r="BG286" s="240">
        <f>IF(N286="zákl. přenesená",J286,0)</f>
        <v>0</v>
      </c>
      <c r="BH286" s="240">
        <f>IF(N286="sníž. přenesená",J286,0)</f>
        <v>0</v>
      </c>
      <c r="BI286" s="240">
        <f>IF(N286="nulová",J286,0)</f>
        <v>0</v>
      </c>
      <c r="BJ286" s="17" t="s">
        <v>86</v>
      </c>
      <c r="BK286" s="240">
        <f>ROUND(I286*H286,2)</f>
        <v>0</v>
      </c>
      <c r="BL286" s="17" t="s">
        <v>335</v>
      </c>
      <c r="BM286" s="239" t="s">
        <v>799</v>
      </c>
    </row>
    <row r="287" s="2" customFormat="1">
      <c r="A287" s="38"/>
      <c r="B287" s="39"/>
      <c r="C287" s="40"/>
      <c r="D287" s="241" t="s">
        <v>193</v>
      </c>
      <c r="E287" s="40"/>
      <c r="F287" s="242" t="s">
        <v>798</v>
      </c>
      <c r="G287" s="40"/>
      <c r="H287" s="40"/>
      <c r="I287" s="243"/>
      <c r="J287" s="40"/>
      <c r="K287" s="40"/>
      <c r="L287" s="44"/>
      <c r="M287" s="244"/>
      <c r="N287" s="245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193</v>
      </c>
      <c r="AU287" s="17" t="s">
        <v>86</v>
      </c>
    </row>
    <row r="288" s="2" customFormat="1" ht="16.5" customHeight="1">
      <c r="A288" s="38"/>
      <c r="B288" s="39"/>
      <c r="C288" s="257" t="s">
        <v>800</v>
      </c>
      <c r="D288" s="257" t="s">
        <v>211</v>
      </c>
      <c r="E288" s="258" t="s">
        <v>801</v>
      </c>
      <c r="F288" s="259" t="s">
        <v>802</v>
      </c>
      <c r="G288" s="260" t="s">
        <v>207</v>
      </c>
      <c r="H288" s="261">
        <v>28</v>
      </c>
      <c r="I288" s="262"/>
      <c r="J288" s="263">
        <f>ROUND(I288*H288,2)</f>
        <v>0</v>
      </c>
      <c r="K288" s="264"/>
      <c r="L288" s="265"/>
      <c r="M288" s="266" t="s">
        <v>1</v>
      </c>
      <c r="N288" s="267" t="s">
        <v>44</v>
      </c>
      <c r="O288" s="91"/>
      <c r="P288" s="237">
        <f>O288*H288</f>
        <v>0</v>
      </c>
      <c r="Q288" s="237">
        <v>0</v>
      </c>
      <c r="R288" s="237">
        <f>Q288*H288</f>
        <v>0</v>
      </c>
      <c r="S288" s="237">
        <v>0</v>
      </c>
      <c r="T288" s="23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9" t="s">
        <v>334</v>
      </c>
      <c r="AT288" s="239" t="s">
        <v>211</v>
      </c>
      <c r="AU288" s="239" t="s">
        <v>86</v>
      </c>
      <c r="AY288" s="17" t="s">
        <v>185</v>
      </c>
      <c r="BE288" s="240">
        <f>IF(N288="základní",J288,0)</f>
        <v>0</v>
      </c>
      <c r="BF288" s="240">
        <f>IF(N288="snížená",J288,0)</f>
        <v>0</v>
      </c>
      <c r="BG288" s="240">
        <f>IF(N288="zákl. přenesená",J288,0)</f>
        <v>0</v>
      </c>
      <c r="BH288" s="240">
        <f>IF(N288="sníž. přenesená",J288,0)</f>
        <v>0</v>
      </c>
      <c r="BI288" s="240">
        <f>IF(N288="nulová",J288,0)</f>
        <v>0</v>
      </c>
      <c r="BJ288" s="17" t="s">
        <v>86</v>
      </c>
      <c r="BK288" s="240">
        <f>ROUND(I288*H288,2)</f>
        <v>0</v>
      </c>
      <c r="BL288" s="17" t="s">
        <v>335</v>
      </c>
      <c r="BM288" s="239" t="s">
        <v>803</v>
      </c>
    </row>
    <row r="289" s="2" customFormat="1">
      <c r="A289" s="38"/>
      <c r="B289" s="39"/>
      <c r="C289" s="40"/>
      <c r="D289" s="241" t="s">
        <v>193</v>
      </c>
      <c r="E289" s="40"/>
      <c r="F289" s="242" t="s">
        <v>802</v>
      </c>
      <c r="G289" s="40"/>
      <c r="H289" s="40"/>
      <c r="I289" s="243"/>
      <c r="J289" s="40"/>
      <c r="K289" s="40"/>
      <c r="L289" s="44"/>
      <c r="M289" s="244"/>
      <c r="N289" s="245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193</v>
      </c>
      <c r="AU289" s="17" t="s">
        <v>86</v>
      </c>
    </row>
    <row r="290" s="2" customFormat="1" ht="16.5" customHeight="1">
      <c r="A290" s="38"/>
      <c r="B290" s="39"/>
      <c r="C290" s="257" t="s">
        <v>804</v>
      </c>
      <c r="D290" s="257" t="s">
        <v>211</v>
      </c>
      <c r="E290" s="258" t="s">
        <v>805</v>
      </c>
      <c r="F290" s="259" t="s">
        <v>806</v>
      </c>
      <c r="G290" s="260" t="s">
        <v>207</v>
      </c>
      <c r="H290" s="261">
        <v>4</v>
      </c>
      <c r="I290" s="262"/>
      <c r="J290" s="263">
        <f>ROUND(I290*H290,2)</f>
        <v>0</v>
      </c>
      <c r="K290" s="264"/>
      <c r="L290" s="265"/>
      <c r="M290" s="266" t="s">
        <v>1</v>
      </c>
      <c r="N290" s="267" t="s">
        <v>44</v>
      </c>
      <c r="O290" s="91"/>
      <c r="P290" s="237">
        <f>O290*H290</f>
        <v>0</v>
      </c>
      <c r="Q290" s="237">
        <v>0</v>
      </c>
      <c r="R290" s="237">
        <f>Q290*H290</f>
        <v>0</v>
      </c>
      <c r="S290" s="237">
        <v>0</v>
      </c>
      <c r="T290" s="23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9" t="s">
        <v>334</v>
      </c>
      <c r="AT290" s="239" t="s">
        <v>211</v>
      </c>
      <c r="AU290" s="239" t="s">
        <v>86</v>
      </c>
      <c r="AY290" s="17" t="s">
        <v>185</v>
      </c>
      <c r="BE290" s="240">
        <f>IF(N290="základní",J290,0)</f>
        <v>0</v>
      </c>
      <c r="BF290" s="240">
        <f>IF(N290="snížená",J290,0)</f>
        <v>0</v>
      </c>
      <c r="BG290" s="240">
        <f>IF(N290="zákl. přenesená",J290,0)</f>
        <v>0</v>
      </c>
      <c r="BH290" s="240">
        <f>IF(N290="sníž. přenesená",J290,0)</f>
        <v>0</v>
      </c>
      <c r="BI290" s="240">
        <f>IF(N290="nulová",J290,0)</f>
        <v>0</v>
      </c>
      <c r="BJ290" s="17" t="s">
        <v>86</v>
      </c>
      <c r="BK290" s="240">
        <f>ROUND(I290*H290,2)</f>
        <v>0</v>
      </c>
      <c r="BL290" s="17" t="s">
        <v>335</v>
      </c>
      <c r="BM290" s="239" t="s">
        <v>807</v>
      </c>
    </row>
    <row r="291" s="2" customFormat="1">
      <c r="A291" s="38"/>
      <c r="B291" s="39"/>
      <c r="C291" s="40"/>
      <c r="D291" s="241" t="s">
        <v>193</v>
      </c>
      <c r="E291" s="40"/>
      <c r="F291" s="242" t="s">
        <v>806</v>
      </c>
      <c r="G291" s="40"/>
      <c r="H291" s="40"/>
      <c r="I291" s="243"/>
      <c r="J291" s="40"/>
      <c r="K291" s="40"/>
      <c r="L291" s="44"/>
      <c r="M291" s="244"/>
      <c r="N291" s="24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193</v>
      </c>
      <c r="AU291" s="17" t="s">
        <v>86</v>
      </c>
    </row>
    <row r="292" s="2" customFormat="1" ht="16.5" customHeight="1">
      <c r="A292" s="38"/>
      <c r="B292" s="39"/>
      <c r="C292" s="257" t="s">
        <v>335</v>
      </c>
      <c r="D292" s="257" t="s">
        <v>211</v>
      </c>
      <c r="E292" s="258" t="s">
        <v>808</v>
      </c>
      <c r="F292" s="259" t="s">
        <v>809</v>
      </c>
      <c r="G292" s="260" t="s">
        <v>207</v>
      </c>
      <c r="H292" s="261">
        <v>19</v>
      </c>
      <c r="I292" s="262"/>
      <c r="J292" s="263">
        <f>ROUND(I292*H292,2)</f>
        <v>0</v>
      </c>
      <c r="K292" s="264"/>
      <c r="L292" s="265"/>
      <c r="M292" s="266" t="s">
        <v>1</v>
      </c>
      <c r="N292" s="267" t="s">
        <v>44</v>
      </c>
      <c r="O292" s="91"/>
      <c r="P292" s="237">
        <f>O292*H292</f>
        <v>0</v>
      </c>
      <c r="Q292" s="237">
        <v>0</v>
      </c>
      <c r="R292" s="237">
        <f>Q292*H292</f>
        <v>0</v>
      </c>
      <c r="S292" s="237">
        <v>0</v>
      </c>
      <c r="T292" s="23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9" t="s">
        <v>334</v>
      </c>
      <c r="AT292" s="239" t="s">
        <v>211</v>
      </c>
      <c r="AU292" s="239" t="s">
        <v>86</v>
      </c>
      <c r="AY292" s="17" t="s">
        <v>185</v>
      </c>
      <c r="BE292" s="240">
        <f>IF(N292="základní",J292,0)</f>
        <v>0</v>
      </c>
      <c r="BF292" s="240">
        <f>IF(N292="snížená",J292,0)</f>
        <v>0</v>
      </c>
      <c r="BG292" s="240">
        <f>IF(N292="zákl. přenesená",J292,0)</f>
        <v>0</v>
      </c>
      <c r="BH292" s="240">
        <f>IF(N292="sníž. přenesená",J292,0)</f>
        <v>0</v>
      </c>
      <c r="BI292" s="240">
        <f>IF(N292="nulová",J292,0)</f>
        <v>0</v>
      </c>
      <c r="BJ292" s="17" t="s">
        <v>86</v>
      </c>
      <c r="BK292" s="240">
        <f>ROUND(I292*H292,2)</f>
        <v>0</v>
      </c>
      <c r="BL292" s="17" t="s">
        <v>335</v>
      </c>
      <c r="BM292" s="239" t="s">
        <v>810</v>
      </c>
    </row>
    <row r="293" s="2" customFormat="1">
      <c r="A293" s="38"/>
      <c r="B293" s="39"/>
      <c r="C293" s="40"/>
      <c r="D293" s="241" t="s">
        <v>193</v>
      </c>
      <c r="E293" s="40"/>
      <c r="F293" s="242" t="s">
        <v>809</v>
      </c>
      <c r="G293" s="40"/>
      <c r="H293" s="40"/>
      <c r="I293" s="243"/>
      <c r="J293" s="40"/>
      <c r="K293" s="40"/>
      <c r="L293" s="44"/>
      <c r="M293" s="244"/>
      <c r="N293" s="245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193</v>
      </c>
      <c r="AU293" s="17" t="s">
        <v>86</v>
      </c>
    </row>
    <row r="294" s="2" customFormat="1" ht="16.5" customHeight="1">
      <c r="A294" s="38"/>
      <c r="B294" s="39"/>
      <c r="C294" s="257" t="s">
        <v>811</v>
      </c>
      <c r="D294" s="257" t="s">
        <v>211</v>
      </c>
      <c r="E294" s="258" t="s">
        <v>812</v>
      </c>
      <c r="F294" s="259" t="s">
        <v>813</v>
      </c>
      <c r="G294" s="260" t="s">
        <v>207</v>
      </c>
      <c r="H294" s="261">
        <v>59</v>
      </c>
      <c r="I294" s="262"/>
      <c r="J294" s="263">
        <f>ROUND(I294*H294,2)</f>
        <v>0</v>
      </c>
      <c r="K294" s="264"/>
      <c r="L294" s="265"/>
      <c r="M294" s="266" t="s">
        <v>1</v>
      </c>
      <c r="N294" s="267" t="s">
        <v>44</v>
      </c>
      <c r="O294" s="91"/>
      <c r="P294" s="237">
        <f>O294*H294</f>
        <v>0</v>
      </c>
      <c r="Q294" s="237">
        <v>0</v>
      </c>
      <c r="R294" s="237">
        <f>Q294*H294</f>
        <v>0</v>
      </c>
      <c r="S294" s="237">
        <v>0</v>
      </c>
      <c r="T294" s="23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9" t="s">
        <v>334</v>
      </c>
      <c r="AT294" s="239" t="s">
        <v>211</v>
      </c>
      <c r="AU294" s="239" t="s">
        <v>86</v>
      </c>
      <c r="AY294" s="17" t="s">
        <v>185</v>
      </c>
      <c r="BE294" s="240">
        <f>IF(N294="základní",J294,0)</f>
        <v>0</v>
      </c>
      <c r="BF294" s="240">
        <f>IF(N294="snížená",J294,0)</f>
        <v>0</v>
      </c>
      <c r="BG294" s="240">
        <f>IF(N294="zákl. přenesená",J294,0)</f>
        <v>0</v>
      </c>
      <c r="BH294" s="240">
        <f>IF(N294="sníž. přenesená",J294,0)</f>
        <v>0</v>
      </c>
      <c r="BI294" s="240">
        <f>IF(N294="nulová",J294,0)</f>
        <v>0</v>
      </c>
      <c r="BJ294" s="17" t="s">
        <v>86</v>
      </c>
      <c r="BK294" s="240">
        <f>ROUND(I294*H294,2)</f>
        <v>0</v>
      </c>
      <c r="BL294" s="17" t="s">
        <v>335</v>
      </c>
      <c r="BM294" s="239" t="s">
        <v>814</v>
      </c>
    </row>
    <row r="295" s="2" customFormat="1">
      <c r="A295" s="38"/>
      <c r="B295" s="39"/>
      <c r="C295" s="40"/>
      <c r="D295" s="241" t="s">
        <v>193</v>
      </c>
      <c r="E295" s="40"/>
      <c r="F295" s="242" t="s">
        <v>813</v>
      </c>
      <c r="G295" s="40"/>
      <c r="H295" s="40"/>
      <c r="I295" s="243"/>
      <c r="J295" s="40"/>
      <c r="K295" s="40"/>
      <c r="L295" s="44"/>
      <c r="M295" s="244"/>
      <c r="N295" s="24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193</v>
      </c>
      <c r="AU295" s="17" t="s">
        <v>86</v>
      </c>
    </row>
    <row r="296" s="2" customFormat="1" ht="16.5" customHeight="1">
      <c r="A296" s="38"/>
      <c r="B296" s="39"/>
      <c r="C296" s="257" t="s">
        <v>815</v>
      </c>
      <c r="D296" s="257" t="s">
        <v>211</v>
      </c>
      <c r="E296" s="258" t="s">
        <v>816</v>
      </c>
      <c r="F296" s="259" t="s">
        <v>817</v>
      </c>
      <c r="G296" s="260" t="s">
        <v>207</v>
      </c>
      <c r="H296" s="261">
        <v>7</v>
      </c>
      <c r="I296" s="262"/>
      <c r="J296" s="263">
        <f>ROUND(I296*H296,2)</f>
        <v>0</v>
      </c>
      <c r="K296" s="264"/>
      <c r="L296" s="265"/>
      <c r="M296" s="266" t="s">
        <v>1</v>
      </c>
      <c r="N296" s="267" t="s">
        <v>44</v>
      </c>
      <c r="O296" s="91"/>
      <c r="P296" s="237">
        <f>O296*H296</f>
        <v>0</v>
      </c>
      <c r="Q296" s="237">
        <v>0</v>
      </c>
      <c r="R296" s="237">
        <f>Q296*H296</f>
        <v>0</v>
      </c>
      <c r="S296" s="237">
        <v>0</v>
      </c>
      <c r="T296" s="23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9" t="s">
        <v>334</v>
      </c>
      <c r="AT296" s="239" t="s">
        <v>211</v>
      </c>
      <c r="AU296" s="239" t="s">
        <v>86</v>
      </c>
      <c r="AY296" s="17" t="s">
        <v>185</v>
      </c>
      <c r="BE296" s="240">
        <f>IF(N296="základní",J296,0)</f>
        <v>0</v>
      </c>
      <c r="BF296" s="240">
        <f>IF(N296="snížená",J296,0)</f>
        <v>0</v>
      </c>
      <c r="BG296" s="240">
        <f>IF(N296="zákl. přenesená",J296,0)</f>
        <v>0</v>
      </c>
      <c r="BH296" s="240">
        <f>IF(N296="sníž. přenesená",J296,0)</f>
        <v>0</v>
      </c>
      <c r="BI296" s="240">
        <f>IF(N296="nulová",J296,0)</f>
        <v>0</v>
      </c>
      <c r="BJ296" s="17" t="s">
        <v>86</v>
      </c>
      <c r="BK296" s="240">
        <f>ROUND(I296*H296,2)</f>
        <v>0</v>
      </c>
      <c r="BL296" s="17" t="s">
        <v>335</v>
      </c>
      <c r="BM296" s="239" t="s">
        <v>818</v>
      </c>
    </row>
    <row r="297" s="2" customFormat="1">
      <c r="A297" s="38"/>
      <c r="B297" s="39"/>
      <c r="C297" s="40"/>
      <c r="D297" s="241" t="s">
        <v>193</v>
      </c>
      <c r="E297" s="40"/>
      <c r="F297" s="242" t="s">
        <v>817</v>
      </c>
      <c r="G297" s="40"/>
      <c r="H297" s="40"/>
      <c r="I297" s="243"/>
      <c r="J297" s="40"/>
      <c r="K297" s="40"/>
      <c r="L297" s="44"/>
      <c r="M297" s="244"/>
      <c r="N297" s="245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193</v>
      </c>
      <c r="AU297" s="17" t="s">
        <v>86</v>
      </c>
    </row>
    <row r="298" s="2" customFormat="1" ht="16.5" customHeight="1">
      <c r="A298" s="38"/>
      <c r="B298" s="39"/>
      <c r="C298" s="257" t="s">
        <v>819</v>
      </c>
      <c r="D298" s="257" t="s">
        <v>211</v>
      </c>
      <c r="E298" s="258" t="s">
        <v>820</v>
      </c>
      <c r="F298" s="259" t="s">
        <v>821</v>
      </c>
      <c r="G298" s="260" t="s">
        <v>207</v>
      </c>
      <c r="H298" s="261">
        <v>4</v>
      </c>
      <c r="I298" s="262"/>
      <c r="J298" s="263">
        <f>ROUND(I298*H298,2)</f>
        <v>0</v>
      </c>
      <c r="K298" s="264"/>
      <c r="L298" s="265"/>
      <c r="M298" s="266" t="s">
        <v>1</v>
      </c>
      <c r="N298" s="267" t="s">
        <v>44</v>
      </c>
      <c r="O298" s="91"/>
      <c r="P298" s="237">
        <f>O298*H298</f>
        <v>0</v>
      </c>
      <c r="Q298" s="237">
        <v>0</v>
      </c>
      <c r="R298" s="237">
        <f>Q298*H298</f>
        <v>0</v>
      </c>
      <c r="S298" s="237">
        <v>0</v>
      </c>
      <c r="T298" s="23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9" t="s">
        <v>334</v>
      </c>
      <c r="AT298" s="239" t="s">
        <v>211</v>
      </c>
      <c r="AU298" s="239" t="s">
        <v>86</v>
      </c>
      <c r="AY298" s="17" t="s">
        <v>185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7" t="s">
        <v>86</v>
      </c>
      <c r="BK298" s="240">
        <f>ROUND(I298*H298,2)</f>
        <v>0</v>
      </c>
      <c r="BL298" s="17" t="s">
        <v>335</v>
      </c>
      <c r="BM298" s="239" t="s">
        <v>822</v>
      </c>
    </row>
    <row r="299" s="2" customFormat="1">
      <c r="A299" s="38"/>
      <c r="B299" s="39"/>
      <c r="C299" s="40"/>
      <c r="D299" s="241" t="s">
        <v>193</v>
      </c>
      <c r="E299" s="40"/>
      <c r="F299" s="242" t="s">
        <v>821</v>
      </c>
      <c r="G299" s="40"/>
      <c r="H299" s="40"/>
      <c r="I299" s="243"/>
      <c r="J299" s="40"/>
      <c r="K299" s="40"/>
      <c r="L299" s="44"/>
      <c r="M299" s="244"/>
      <c r="N299" s="245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193</v>
      </c>
      <c r="AU299" s="17" t="s">
        <v>86</v>
      </c>
    </row>
    <row r="300" s="2" customFormat="1" ht="16.5" customHeight="1">
      <c r="A300" s="38"/>
      <c r="B300" s="39"/>
      <c r="C300" s="257" t="s">
        <v>823</v>
      </c>
      <c r="D300" s="257" t="s">
        <v>211</v>
      </c>
      <c r="E300" s="258" t="s">
        <v>824</v>
      </c>
      <c r="F300" s="259" t="s">
        <v>825</v>
      </c>
      <c r="G300" s="260" t="s">
        <v>207</v>
      </c>
      <c r="H300" s="261">
        <v>15</v>
      </c>
      <c r="I300" s="262"/>
      <c r="J300" s="263">
        <f>ROUND(I300*H300,2)</f>
        <v>0</v>
      </c>
      <c r="K300" s="264"/>
      <c r="L300" s="265"/>
      <c r="M300" s="266" t="s">
        <v>1</v>
      </c>
      <c r="N300" s="267" t="s">
        <v>44</v>
      </c>
      <c r="O300" s="91"/>
      <c r="P300" s="237">
        <f>O300*H300</f>
        <v>0</v>
      </c>
      <c r="Q300" s="237">
        <v>0</v>
      </c>
      <c r="R300" s="237">
        <f>Q300*H300</f>
        <v>0</v>
      </c>
      <c r="S300" s="237">
        <v>0</v>
      </c>
      <c r="T300" s="23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9" t="s">
        <v>334</v>
      </c>
      <c r="AT300" s="239" t="s">
        <v>211</v>
      </c>
      <c r="AU300" s="239" t="s">
        <v>86</v>
      </c>
      <c r="AY300" s="17" t="s">
        <v>185</v>
      </c>
      <c r="BE300" s="240">
        <f>IF(N300="základní",J300,0)</f>
        <v>0</v>
      </c>
      <c r="BF300" s="240">
        <f>IF(N300="snížená",J300,0)</f>
        <v>0</v>
      </c>
      <c r="BG300" s="240">
        <f>IF(N300="zákl. přenesená",J300,0)</f>
        <v>0</v>
      </c>
      <c r="BH300" s="240">
        <f>IF(N300="sníž. přenesená",J300,0)</f>
        <v>0</v>
      </c>
      <c r="BI300" s="240">
        <f>IF(N300="nulová",J300,0)</f>
        <v>0</v>
      </c>
      <c r="BJ300" s="17" t="s">
        <v>86</v>
      </c>
      <c r="BK300" s="240">
        <f>ROUND(I300*H300,2)</f>
        <v>0</v>
      </c>
      <c r="BL300" s="17" t="s">
        <v>335</v>
      </c>
      <c r="BM300" s="239" t="s">
        <v>826</v>
      </c>
    </row>
    <row r="301" s="2" customFormat="1">
      <c r="A301" s="38"/>
      <c r="B301" s="39"/>
      <c r="C301" s="40"/>
      <c r="D301" s="241" t="s">
        <v>193</v>
      </c>
      <c r="E301" s="40"/>
      <c r="F301" s="242" t="s">
        <v>825</v>
      </c>
      <c r="G301" s="40"/>
      <c r="H301" s="40"/>
      <c r="I301" s="243"/>
      <c r="J301" s="40"/>
      <c r="K301" s="40"/>
      <c r="L301" s="44"/>
      <c r="M301" s="244"/>
      <c r="N301" s="245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193</v>
      </c>
      <c r="AU301" s="17" t="s">
        <v>86</v>
      </c>
    </row>
    <row r="302" s="2" customFormat="1" ht="16.5" customHeight="1">
      <c r="A302" s="38"/>
      <c r="B302" s="39"/>
      <c r="C302" s="257" t="s">
        <v>827</v>
      </c>
      <c r="D302" s="257" t="s">
        <v>211</v>
      </c>
      <c r="E302" s="258" t="s">
        <v>828</v>
      </c>
      <c r="F302" s="259" t="s">
        <v>829</v>
      </c>
      <c r="G302" s="260" t="s">
        <v>207</v>
      </c>
      <c r="H302" s="261">
        <v>5</v>
      </c>
      <c r="I302" s="262"/>
      <c r="J302" s="263">
        <f>ROUND(I302*H302,2)</f>
        <v>0</v>
      </c>
      <c r="K302" s="264"/>
      <c r="L302" s="265"/>
      <c r="M302" s="266" t="s">
        <v>1</v>
      </c>
      <c r="N302" s="267" t="s">
        <v>44</v>
      </c>
      <c r="O302" s="91"/>
      <c r="P302" s="237">
        <f>O302*H302</f>
        <v>0</v>
      </c>
      <c r="Q302" s="237">
        <v>0</v>
      </c>
      <c r="R302" s="237">
        <f>Q302*H302</f>
        <v>0</v>
      </c>
      <c r="S302" s="237">
        <v>0</v>
      </c>
      <c r="T302" s="23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9" t="s">
        <v>334</v>
      </c>
      <c r="AT302" s="239" t="s">
        <v>211</v>
      </c>
      <c r="AU302" s="239" t="s">
        <v>86</v>
      </c>
      <c r="AY302" s="17" t="s">
        <v>185</v>
      </c>
      <c r="BE302" s="240">
        <f>IF(N302="základní",J302,0)</f>
        <v>0</v>
      </c>
      <c r="BF302" s="240">
        <f>IF(N302="snížená",J302,0)</f>
        <v>0</v>
      </c>
      <c r="BG302" s="240">
        <f>IF(N302="zákl. přenesená",J302,0)</f>
        <v>0</v>
      </c>
      <c r="BH302" s="240">
        <f>IF(N302="sníž. přenesená",J302,0)</f>
        <v>0</v>
      </c>
      <c r="BI302" s="240">
        <f>IF(N302="nulová",J302,0)</f>
        <v>0</v>
      </c>
      <c r="BJ302" s="17" t="s">
        <v>86</v>
      </c>
      <c r="BK302" s="240">
        <f>ROUND(I302*H302,2)</f>
        <v>0</v>
      </c>
      <c r="BL302" s="17" t="s">
        <v>335</v>
      </c>
      <c r="BM302" s="239" t="s">
        <v>830</v>
      </c>
    </row>
    <row r="303" s="2" customFormat="1">
      <c r="A303" s="38"/>
      <c r="B303" s="39"/>
      <c r="C303" s="40"/>
      <c r="D303" s="241" t="s">
        <v>193</v>
      </c>
      <c r="E303" s="40"/>
      <c r="F303" s="242" t="s">
        <v>829</v>
      </c>
      <c r="G303" s="40"/>
      <c r="H303" s="40"/>
      <c r="I303" s="243"/>
      <c r="J303" s="40"/>
      <c r="K303" s="40"/>
      <c r="L303" s="44"/>
      <c r="M303" s="244"/>
      <c r="N303" s="245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193</v>
      </c>
      <c r="AU303" s="17" t="s">
        <v>86</v>
      </c>
    </row>
    <row r="304" s="2" customFormat="1" ht="16.5" customHeight="1">
      <c r="A304" s="38"/>
      <c r="B304" s="39"/>
      <c r="C304" s="257" t="s">
        <v>831</v>
      </c>
      <c r="D304" s="257" t="s">
        <v>211</v>
      </c>
      <c r="E304" s="258" t="s">
        <v>832</v>
      </c>
      <c r="F304" s="259" t="s">
        <v>833</v>
      </c>
      <c r="G304" s="260" t="s">
        <v>207</v>
      </c>
      <c r="H304" s="261">
        <v>43</v>
      </c>
      <c r="I304" s="262"/>
      <c r="J304" s="263">
        <f>ROUND(I304*H304,2)</f>
        <v>0</v>
      </c>
      <c r="K304" s="264"/>
      <c r="L304" s="265"/>
      <c r="M304" s="266" t="s">
        <v>1</v>
      </c>
      <c r="N304" s="267" t="s">
        <v>44</v>
      </c>
      <c r="O304" s="91"/>
      <c r="P304" s="237">
        <f>O304*H304</f>
        <v>0</v>
      </c>
      <c r="Q304" s="237">
        <v>0</v>
      </c>
      <c r="R304" s="237">
        <f>Q304*H304</f>
        <v>0</v>
      </c>
      <c r="S304" s="237">
        <v>0</v>
      </c>
      <c r="T304" s="23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9" t="s">
        <v>334</v>
      </c>
      <c r="AT304" s="239" t="s">
        <v>211</v>
      </c>
      <c r="AU304" s="239" t="s">
        <v>86</v>
      </c>
      <c r="AY304" s="17" t="s">
        <v>185</v>
      </c>
      <c r="BE304" s="240">
        <f>IF(N304="základní",J304,0)</f>
        <v>0</v>
      </c>
      <c r="BF304" s="240">
        <f>IF(N304="snížená",J304,0)</f>
        <v>0</v>
      </c>
      <c r="BG304" s="240">
        <f>IF(N304="zákl. přenesená",J304,0)</f>
        <v>0</v>
      </c>
      <c r="BH304" s="240">
        <f>IF(N304="sníž. přenesená",J304,0)</f>
        <v>0</v>
      </c>
      <c r="BI304" s="240">
        <f>IF(N304="nulová",J304,0)</f>
        <v>0</v>
      </c>
      <c r="BJ304" s="17" t="s">
        <v>86</v>
      </c>
      <c r="BK304" s="240">
        <f>ROUND(I304*H304,2)</f>
        <v>0</v>
      </c>
      <c r="BL304" s="17" t="s">
        <v>335</v>
      </c>
      <c r="BM304" s="239" t="s">
        <v>834</v>
      </c>
    </row>
    <row r="305" s="2" customFormat="1">
      <c r="A305" s="38"/>
      <c r="B305" s="39"/>
      <c r="C305" s="40"/>
      <c r="D305" s="241" t="s">
        <v>193</v>
      </c>
      <c r="E305" s="40"/>
      <c r="F305" s="242" t="s">
        <v>833</v>
      </c>
      <c r="G305" s="40"/>
      <c r="H305" s="40"/>
      <c r="I305" s="243"/>
      <c r="J305" s="40"/>
      <c r="K305" s="40"/>
      <c r="L305" s="44"/>
      <c r="M305" s="244"/>
      <c r="N305" s="245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193</v>
      </c>
      <c r="AU305" s="17" t="s">
        <v>86</v>
      </c>
    </row>
    <row r="306" s="2" customFormat="1" ht="16.5" customHeight="1">
      <c r="A306" s="38"/>
      <c r="B306" s="39"/>
      <c r="C306" s="257" t="s">
        <v>835</v>
      </c>
      <c r="D306" s="257" t="s">
        <v>211</v>
      </c>
      <c r="E306" s="258" t="s">
        <v>836</v>
      </c>
      <c r="F306" s="259" t="s">
        <v>837</v>
      </c>
      <c r="G306" s="260" t="s">
        <v>207</v>
      </c>
      <c r="H306" s="261">
        <v>17</v>
      </c>
      <c r="I306" s="262"/>
      <c r="J306" s="263">
        <f>ROUND(I306*H306,2)</f>
        <v>0</v>
      </c>
      <c r="K306" s="264"/>
      <c r="L306" s="265"/>
      <c r="M306" s="266" t="s">
        <v>1</v>
      </c>
      <c r="N306" s="267" t="s">
        <v>44</v>
      </c>
      <c r="O306" s="91"/>
      <c r="P306" s="237">
        <f>O306*H306</f>
        <v>0</v>
      </c>
      <c r="Q306" s="237">
        <v>0</v>
      </c>
      <c r="R306" s="237">
        <f>Q306*H306</f>
        <v>0</v>
      </c>
      <c r="S306" s="237">
        <v>0</v>
      </c>
      <c r="T306" s="23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9" t="s">
        <v>334</v>
      </c>
      <c r="AT306" s="239" t="s">
        <v>211</v>
      </c>
      <c r="AU306" s="239" t="s">
        <v>86</v>
      </c>
      <c r="AY306" s="17" t="s">
        <v>185</v>
      </c>
      <c r="BE306" s="240">
        <f>IF(N306="základní",J306,0)</f>
        <v>0</v>
      </c>
      <c r="BF306" s="240">
        <f>IF(N306="snížená",J306,0)</f>
        <v>0</v>
      </c>
      <c r="BG306" s="240">
        <f>IF(N306="zákl. přenesená",J306,0)</f>
        <v>0</v>
      </c>
      <c r="BH306" s="240">
        <f>IF(N306="sníž. přenesená",J306,0)</f>
        <v>0</v>
      </c>
      <c r="BI306" s="240">
        <f>IF(N306="nulová",J306,0)</f>
        <v>0</v>
      </c>
      <c r="BJ306" s="17" t="s">
        <v>86</v>
      </c>
      <c r="BK306" s="240">
        <f>ROUND(I306*H306,2)</f>
        <v>0</v>
      </c>
      <c r="BL306" s="17" t="s">
        <v>335</v>
      </c>
      <c r="BM306" s="239" t="s">
        <v>838</v>
      </c>
    </row>
    <row r="307" s="2" customFormat="1">
      <c r="A307" s="38"/>
      <c r="B307" s="39"/>
      <c r="C307" s="40"/>
      <c r="D307" s="241" t="s">
        <v>193</v>
      </c>
      <c r="E307" s="40"/>
      <c r="F307" s="242" t="s">
        <v>837</v>
      </c>
      <c r="G307" s="40"/>
      <c r="H307" s="40"/>
      <c r="I307" s="243"/>
      <c r="J307" s="40"/>
      <c r="K307" s="40"/>
      <c r="L307" s="44"/>
      <c r="M307" s="244"/>
      <c r="N307" s="245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193</v>
      </c>
      <c r="AU307" s="17" t="s">
        <v>86</v>
      </c>
    </row>
    <row r="308" s="2" customFormat="1" ht="16.5" customHeight="1">
      <c r="A308" s="38"/>
      <c r="B308" s="39"/>
      <c r="C308" s="257" t="s">
        <v>839</v>
      </c>
      <c r="D308" s="257" t="s">
        <v>211</v>
      </c>
      <c r="E308" s="258" t="s">
        <v>840</v>
      </c>
      <c r="F308" s="259" t="s">
        <v>841</v>
      </c>
      <c r="G308" s="260" t="s">
        <v>207</v>
      </c>
      <c r="H308" s="261">
        <v>22</v>
      </c>
      <c r="I308" s="262"/>
      <c r="J308" s="263">
        <f>ROUND(I308*H308,2)</f>
        <v>0</v>
      </c>
      <c r="K308" s="264"/>
      <c r="L308" s="265"/>
      <c r="M308" s="266" t="s">
        <v>1</v>
      </c>
      <c r="N308" s="267" t="s">
        <v>44</v>
      </c>
      <c r="O308" s="91"/>
      <c r="P308" s="237">
        <f>O308*H308</f>
        <v>0</v>
      </c>
      <c r="Q308" s="237">
        <v>0</v>
      </c>
      <c r="R308" s="237">
        <f>Q308*H308</f>
        <v>0</v>
      </c>
      <c r="S308" s="237">
        <v>0</v>
      </c>
      <c r="T308" s="23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9" t="s">
        <v>334</v>
      </c>
      <c r="AT308" s="239" t="s">
        <v>211</v>
      </c>
      <c r="AU308" s="239" t="s">
        <v>86</v>
      </c>
      <c r="AY308" s="17" t="s">
        <v>185</v>
      </c>
      <c r="BE308" s="240">
        <f>IF(N308="základní",J308,0)</f>
        <v>0</v>
      </c>
      <c r="BF308" s="240">
        <f>IF(N308="snížená",J308,0)</f>
        <v>0</v>
      </c>
      <c r="BG308" s="240">
        <f>IF(N308="zákl. přenesená",J308,0)</f>
        <v>0</v>
      </c>
      <c r="BH308" s="240">
        <f>IF(N308="sníž. přenesená",J308,0)</f>
        <v>0</v>
      </c>
      <c r="BI308" s="240">
        <f>IF(N308="nulová",J308,0)</f>
        <v>0</v>
      </c>
      <c r="BJ308" s="17" t="s">
        <v>86</v>
      </c>
      <c r="BK308" s="240">
        <f>ROUND(I308*H308,2)</f>
        <v>0</v>
      </c>
      <c r="BL308" s="17" t="s">
        <v>335</v>
      </c>
      <c r="BM308" s="239" t="s">
        <v>842</v>
      </c>
    </row>
    <row r="309" s="2" customFormat="1">
      <c r="A309" s="38"/>
      <c r="B309" s="39"/>
      <c r="C309" s="40"/>
      <c r="D309" s="241" t="s">
        <v>193</v>
      </c>
      <c r="E309" s="40"/>
      <c r="F309" s="242" t="s">
        <v>841</v>
      </c>
      <c r="G309" s="40"/>
      <c r="H309" s="40"/>
      <c r="I309" s="243"/>
      <c r="J309" s="40"/>
      <c r="K309" s="40"/>
      <c r="L309" s="44"/>
      <c r="M309" s="244"/>
      <c r="N309" s="245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193</v>
      </c>
      <c r="AU309" s="17" t="s">
        <v>86</v>
      </c>
    </row>
    <row r="310" s="2" customFormat="1" ht="16.5" customHeight="1">
      <c r="A310" s="38"/>
      <c r="B310" s="39"/>
      <c r="C310" s="257" t="s">
        <v>843</v>
      </c>
      <c r="D310" s="257" t="s">
        <v>211</v>
      </c>
      <c r="E310" s="258" t="s">
        <v>844</v>
      </c>
      <c r="F310" s="259" t="s">
        <v>845</v>
      </c>
      <c r="G310" s="260" t="s">
        <v>207</v>
      </c>
      <c r="H310" s="261">
        <v>110</v>
      </c>
      <c r="I310" s="262"/>
      <c r="J310" s="263">
        <f>ROUND(I310*H310,2)</f>
        <v>0</v>
      </c>
      <c r="K310" s="264"/>
      <c r="L310" s="265"/>
      <c r="M310" s="266" t="s">
        <v>1</v>
      </c>
      <c r="N310" s="267" t="s">
        <v>44</v>
      </c>
      <c r="O310" s="91"/>
      <c r="P310" s="237">
        <f>O310*H310</f>
        <v>0</v>
      </c>
      <c r="Q310" s="237">
        <v>0</v>
      </c>
      <c r="R310" s="237">
        <f>Q310*H310</f>
        <v>0</v>
      </c>
      <c r="S310" s="237">
        <v>0</v>
      </c>
      <c r="T310" s="23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9" t="s">
        <v>334</v>
      </c>
      <c r="AT310" s="239" t="s">
        <v>211</v>
      </c>
      <c r="AU310" s="239" t="s">
        <v>86</v>
      </c>
      <c r="AY310" s="17" t="s">
        <v>185</v>
      </c>
      <c r="BE310" s="240">
        <f>IF(N310="základní",J310,0)</f>
        <v>0</v>
      </c>
      <c r="BF310" s="240">
        <f>IF(N310="snížená",J310,0)</f>
        <v>0</v>
      </c>
      <c r="BG310" s="240">
        <f>IF(N310="zákl. přenesená",J310,0)</f>
        <v>0</v>
      </c>
      <c r="BH310" s="240">
        <f>IF(N310="sníž. přenesená",J310,0)</f>
        <v>0</v>
      </c>
      <c r="BI310" s="240">
        <f>IF(N310="nulová",J310,0)</f>
        <v>0</v>
      </c>
      <c r="BJ310" s="17" t="s">
        <v>86</v>
      </c>
      <c r="BK310" s="240">
        <f>ROUND(I310*H310,2)</f>
        <v>0</v>
      </c>
      <c r="BL310" s="17" t="s">
        <v>335</v>
      </c>
      <c r="BM310" s="239" t="s">
        <v>846</v>
      </c>
    </row>
    <row r="311" s="2" customFormat="1">
      <c r="A311" s="38"/>
      <c r="B311" s="39"/>
      <c r="C311" s="40"/>
      <c r="D311" s="241" t="s">
        <v>193</v>
      </c>
      <c r="E311" s="40"/>
      <c r="F311" s="242" t="s">
        <v>845</v>
      </c>
      <c r="G311" s="40"/>
      <c r="H311" s="40"/>
      <c r="I311" s="243"/>
      <c r="J311" s="40"/>
      <c r="K311" s="40"/>
      <c r="L311" s="44"/>
      <c r="M311" s="244"/>
      <c r="N311" s="245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193</v>
      </c>
      <c r="AU311" s="17" t="s">
        <v>86</v>
      </c>
    </row>
    <row r="312" s="2" customFormat="1" ht="16.5" customHeight="1">
      <c r="A312" s="38"/>
      <c r="B312" s="39"/>
      <c r="C312" s="257" t="s">
        <v>847</v>
      </c>
      <c r="D312" s="257" t="s">
        <v>211</v>
      </c>
      <c r="E312" s="258" t="s">
        <v>848</v>
      </c>
      <c r="F312" s="259" t="s">
        <v>849</v>
      </c>
      <c r="G312" s="260" t="s">
        <v>207</v>
      </c>
      <c r="H312" s="261">
        <v>129</v>
      </c>
      <c r="I312" s="262"/>
      <c r="J312" s="263">
        <f>ROUND(I312*H312,2)</f>
        <v>0</v>
      </c>
      <c r="K312" s="264"/>
      <c r="L312" s="265"/>
      <c r="M312" s="266" t="s">
        <v>1</v>
      </c>
      <c r="N312" s="267" t="s">
        <v>44</v>
      </c>
      <c r="O312" s="91"/>
      <c r="P312" s="237">
        <f>O312*H312</f>
        <v>0</v>
      </c>
      <c r="Q312" s="237">
        <v>0</v>
      </c>
      <c r="R312" s="237">
        <f>Q312*H312</f>
        <v>0</v>
      </c>
      <c r="S312" s="237">
        <v>0</v>
      </c>
      <c r="T312" s="23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9" t="s">
        <v>334</v>
      </c>
      <c r="AT312" s="239" t="s">
        <v>211</v>
      </c>
      <c r="AU312" s="239" t="s">
        <v>86</v>
      </c>
      <c r="AY312" s="17" t="s">
        <v>185</v>
      </c>
      <c r="BE312" s="240">
        <f>IF(N312="základní",J312,0)</f>
        <v>0</v>
      </c>
      <c r="BF312" s="240">
        <f>IF(N312="snížená",J312,0)</f>
        <v>0</v>
      </c>
      <c r="BG312" s="240">
        <f>IF(N312="zákl. přenesená",J312,0)</f>
        <v>0</v>
      </c>
      <c r="BH312" s="240">
        <f>IF(N312="sníž. přenesená",J312,0)</f>
        <v>0</v>
      </c>
      <c r="BI312" s="240">
        <f>IF(N312="nulová",J312,0)</f>
        <v>0</v>
      </c>
      <c r="BJ312" s="17" t="s">
        <v>86</v>
      </c>
      <c r="BK312" s="240">
        <f>ROUND(I312*H312,2)</f>
        <v>0</v>
      </c>
      <c r="BL312" s="17" t="s">
        <v>335</v>
      </c>
      <c r="BM312" s="239" t="s">
        <v>850</v>
      </c>
    </row>
    <row r="313" s="2" customFormat="1">
      <c r="A313" s="38"/>
      <c r="B313" s="39"/>
      <c r="C313" s="40"/>
      <c r="D313" s="241" t="s">
        <v>193</v>
      </c>
      <c r="E313" s="40"/>
      <c r="F313" s="242" t="s">
        <v>849</v>
      </c>
      <c r="G313" s="40"/>
      <c r="H313" s="40"/>
      <c r="I313" s="243"/>
      <c r="J313" s="40"/>
      <c r="K313" s="40"/>
      <c r="L313" s="44"/>
      <c r="M313" s="244"/>
      <c r="N313" s="245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193</v>
      </c>
      <c r="AU313" s="17" t="s">
        <v>86</v>
      </c>
    </row>
    <row r="314" s="2" customFormat="1" ht="16.5" customHeight="1">
      <c r="A314" s="38"/>
      <c r="B314" s="39"/>
      <c r="C314" s="257" t="s">
        <v>851</v>
      </c>
      <c r="D314" s="257" t="s">
        <v>211</v>
      </c>
      <c r="E314" s="258" t="s">
        <v>852</v>
      </c>
      <c r="F314" s="259" t="s">
        <v>853</v>
      </c>
      <c r="G314" s="260" t="s">
        <v>207</v>
      </c>
      <c r="H314" s="261">
        <v>113</v>
      </c>
      <c r="I314" s="262"/>
      <c r="J314" s="263">
        <f>ROUND(I314*H314,2)</f>
        <v>0</v>
      </c>
      <c r="K314" s="264"/>
      <c r="L314" s="265"/>
      <c r="M314" s="266" t="s">
        <v>1</v>
      </c>
      <c r="N314" s="267" t="s">
        <v>44</v>
      </c>
      <c r="O314" s="91"/>
      <c r="P314" s="237">
        <f>O314*H314</f>
        <v>0</v>
      </c>
      <c r="Q314" s="237">
        <v>0</v>
      </c>
      <c r="R314" s="237">
        <f>Q314*H314</f>
        <v>0</v>
      </c>
      <c r="S314" s="237">
        <v>0</v>
      </c>
      <c r="T314" s="23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9" t="s">
        <v>334</v>
      </c>
      <c r="AT314" s="239" t="s">
        <v>211</v>
      </c>
      <c r="AU314" s="239" t="s">
        <v>86</v>
      </c>
      <c r="AY314" s="17" t="s">
        <v>185</v>
      </c>
      <c r="BE314" s="240">
        <f>IF(N314="základní",J314,0)</f>
        <v>0</v>
      </c>
      <c r="BF314" s="240">
        <f>IF(N314="snížená",J314,0)</f>
        <v>0</v>
      </c>
      <c r="BG314" s="240">
        <f>IF(N314="zákl. přenesená",J314,0)</f>
        <v>0</v>
      </c>
      <c r="BH314" s="240">
        <f>IF(N314="sníž. přenesená",J314,0)</f>
        <v>0</v>
      </c>
      <c r="BI314" s="240">
        <f>IF(N314="nulová",J314,0)</f>
        <v>0</v>
      </c>
      <c r="BJ314" s="17" t="s">
        <v>86</v>
      </c>
      <c r="BK314" s="240">
        <f>ROUND(I314*H314,2)</f>
        <v>0</v>
      </c>
      <c r="BL314" s="17" t="s">
        <v>335</v>
      </c>
      <c r="BM314" s="239" t="s">
        <v>854</v>
      </c>
    </row>
    <row r="315" s="2" customFormat="1">
      <c r="A315" s="38"/>
      <c r="B315" s="39"/>
      <c r="C315" s="40"/>
      <c r="D315" s="241" t="s">
        <v>193</v>
      </c>
      <c r="E315" s="40"/>
      <c r="F315" s="242" t="s">
        <v>853</v>
      </c>
      <c r="G315" s="40"/>
      <c r="H315" s="40"/>
      <c r="I315" s="243"/>
      <c r="J315" s="40"/>
      <c r="K315" s="40"/>
      <c r="L315" s="44"/>
      <c r="M315" s="244"/>
      <c r="N315" s="245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193</v>
      </c>
      <c r="AU315" s="17" t="s">
        <v>86</v>
      </c>
    </row>
    <row r="316" s="2" customFormat="1" ht="16.5" customHeight="1">
      <c r="A316" s="38"/>
      <c r="B316" s="39"/>
      <c r="C316" s="257" t="s">
        <v>855</v>
      </c>
      <c r="D316" s="257" t="s">
        <v>211</v>
      </c>
      <c r="E316" s="258" t="s">
        <v>856</v>
      </c>
      <c r="F316" s="259" t="s">
        <v>857</v>
      </c>
      <c r="G316" s="260" t="s">
        <v>207</v>
      </c>
      <c r="H316" s="261">
        <v>36</v>
      </c>
      <c r="I316" s="262"/>
      <c r="J316" s="263">
        <f>ROUND(I316*H316,2)</f>
        <v>0</v>
      </c>
      <c r="K316" s="264"/>
      <c r="L316" s="265"/>
      <c r="M316" s="266" t="s">
        <v>1</v>
      </c>
      <c r="N316" s="267" t="s">
        <v>44</v>
      </c>
      <c r="O316" s="91"/>
      <c r="P316" s="237">
        <f>O316*H316</f>
        <v>0</v>
      </c>
      <c r="Q316" s="237">
        <v>0</v>
      </c>
      <c r="R316" s="237">
        <f>Q316*H316</f>
        <v>0</v>
      </c>
      <c r="S316" s="237">
        <v>0</v>
      </c>
      <c r="T316" s="23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9" t="s">
        <v>334</v>
      </c>
      <c r="AT316" s="239" t="s">
        <v>211</v>
      </c>
      <c r="AU316" s="239" t="s">
        <v>86</v>
      </c>
      <c r="AY316" s="17" t="s">
        <v>185</v>
      </c>
      <c r="BE316" s="240">
        <f>IF(N316="základní",J316,0)</f>
        <v>0</v>
      </c>
      <c r="BF316" s="240">
        <f>IF(N316="snížená",J316,0)</f>
        <v>0</v>
      </c>
      <c r="BG316" s="240">
        <f>IF(N316="zákl. přenesená",J316,0)</f>
        <v>0</v>
      </c>
      <c r="BH316" s="240">
        <f>IF(N316="sníž. přenesená",J316,0)</f>
        <v>0</v>
      </c>
      <c r="BI316" s="240">
        <f>IF(N316="nulová",J316,0)</f>
        <v>0</v>
      </c>
      <c r="BJ316" s="17" t="s">
        <v>86</v>
      </c>
      <c r="BK316" s="240">
        <f>ROUND(I316*H316,2)</f>
        <v>0</v>
      </c>
      <c r="BL316" s="17" t="s">
        <v>335</v>
      </c>
      <c r="BM316" s="239" t="s">
        <v>858</v>
      </c>
    </row>
    <row r="317" s="2" customFormat="1">
      <c r="A317" s="38"/>
      <c r="B317" s="39"/>
      <c r="C317" s="40"/>
      <c r="D317" s="241" t="s">
        <v>193</v>
      </c>
      <c r="E317" s="40"/>
      <c r="F317" s="242" t="s">
        <v>857</v>
      </c>
      <c r="G317" s="40"/>
      <c r="H317" s="40"/>
      <c r="I317" s="243"/>
      <c r="J317" s="40"/>
      <c r="K317" s="40"/>
      <c r="L317" s="44"/>
      <c r="M317" s="244"/>
      <c r="N317" s="245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193</v>
      </c>
      <c r="AU317" s="17" t="s">
        <v>86</v>
      </c>
    </row>
    <row r="318" s="2" customFormat="1" ht="16.5" customHeight="1">
      <c r="A318" s="38"/>
      <c r="B318" s="39"/>
      <c r="C318" s="257" t="s">
        <v>859</v>
      </c>
      <c r="D318" s="257" t="s">
        <v>211</v>
      </c>
      <c r="E318" s="258" t="s">
        <v>860</v>
      </c>
      <c r="F318" s="259" t="s">
        <v>861</v>
      </c>
      <c r="G318" s="260" t="s">
        <v>207</v>
      </c>
      <c r="H318" s="261">
        <v>66</v>
      </c>
      <c r="I318" s="262"/>
      <c r="J318" s="263">
        <f>ROUND(I318*H318,2)</f>
        <v>0</v>
      </c>
      <c r="K318" s="264"/>
      <c r="L318" s="265"/>
      <c r="M318" s="266" t="s">
        <v>1</v>
      </c>
      <c r="N318" s="267" t="s">
        <v>44</v>
      </c>
      <c r="O318" s="91"/>
      <c r="P318" s="237">
        <f>O318*H318</f>
        <v>0</v>
      </c>
      <c r="Q318" s="237">
        <v>0</v>
      </c>
      <c r="R318" s="237">
        <f>Q318*H318</f>
        <v>0</v>
      </c>
      <c r="S318" s="237">
        <v>0</v>
      </c>
      <c r="T318" s="23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9" t="s">
        <v>334</v>
      </c>
      <c r="AT318" s="239" t="s">
        <v>211</v>
      </c>
      <c r="AU318" s="239" t="s">
        <v>86</v>
      </c>
      <c r="AY318" s="17" t="s">
        <v>185</v>
      </c>
      <c r="BE318" s="240">
        <f>IF(N318="základní",J318,0)</f>
        <v>0</v>
      </c>
      <c r="BF318" s="240">
        <f>IF(N318="snížená",J318,0)</f>
        <v>0</v>
      </c>
      <c r="BG318" s="240">
        <f>IF(N318="zákl. přenesená",J318,0)</f>
        <v>0</v>
      </c>
      <c r="BH318" s="240">
        <f>IF(N318="sníž. přenesená",J318,0)</f>
        <v>0</v>
      </c>
      <c r="BI318" s="240">
        <f>IF(N318="nulová",J318,0)</f>
        <v>0</v>
      </c>
      <c r="BJ318" s="17" t="s">
        <v>86</v>
      </c>
      <c r="BK318" s="240">
        <f>ROUND(I318*H318,2)</f>
        <v>0</v>
      </c>
      <c r="BL318" s="17" t="s">
        <v>335</v>
      </c>
      <c r="BM318" s="239" t="s">
        <v>862</v>
      </c>
    </row>
    <row r="319" s="2" customFormat="1">
      <c r="A319" s="38"/>
      <c r="B319" s="39"/>
      <c r="C319" s="40"/>
      <c r="D319" s="241" t="s">
        <v>193</v>
      </c>
      <c r="E319" s="40"/>
      <c r="F319" s="242" t="s">
        <v>861</v>
      </c>
      <c r="G319" s="40"/>
      <c r="H319" s="40"/>
      <c r="I319" s="243"/>
      <c r="J319" s="40"/>
      <c r="K319" s="40"/>
      <c r="L319" s="44"/>
      <c r="M319" s="244"/>
      <c r="N319" s="245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193</v>
      </c>
      <c r="AU319" s="17" t="s">
        <v>86</v>
      </c>
    </row>
    <row r="320" s="2" customFormat="1" ht="16.5" customHeight="1">
      <c r="A320" s="38"/>
      <c r="B320" s="39"/>
      <c r="C320" s="257" t="s">
        <v>863</v>
      </c>
      <c r="D320" s="257" t="s">
        <v>211</v>
      </c>
      <c r="E320" s="258" t="s">
        <v>864</v>
      </c>
      <c r="F320" s="259" t="s">
        <v>865</v>
      </c>
      <c r="G320" s="260" t="s">
        <v>207</v>
      </c>
      <c r="H320" s="261">
        <v>60</v>
      </c>
      <c r="I320" s="262"/>
      <c r="J320" s="263">
        <f>ROUND(I320*H320,2)</f>
        <v>0</v>
      </c>
      <c r="K320" s="264"/>
      <c r="L320" s="265"/>
      <c r="M320" s="266" t="s">
        <v>1</v>
      </c>
      <c r="N320" s="267" t="s">
        <v>44</v>
      </c>
      <c r="O320" s="91"/>
      <c r="P320" s="237">
        <f>O320*H320</f>
        <v>0</v>
      </c>
      <c r="Q320" s="237">
        <v>0</v>
      </c>
      <c r="R320" s="237">
        <f>Q320*H320</f>
        <v>0</v>
      </c>
      <c r="S320" s="237">
        <v>0</v>
      </c>
      <c r="T320" s="238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9" t="s">
        <v>334</v>
      </c>
      <c r="AT320" s="239" t="s">
        <v>211</v>
      </c>
      <c r="AU320" s="239" t="s">
        <v>86</v>
      </c>
      <c r="AY320" s="17" t="s">
        <v>185</v>
      </c>
      <c r="BE320" s="240">
        <f>IF(N320="základní",J320,0)</f>
        <v>0</v>
      </c>
      <c r="BF320" s="240">
        <f>IF(N320="snížená",J320,0)</f>
        <v>0</v>
      </c>
      <c r="BG320" s="240">
        <f>IF(N320="zákl. přenesená",J320,0)</f>
        <v>0</v>
      </c>
      <c r="BH320" s="240">
        <f>IF(N320="sníž. přenesená",J320,0)</f>
        <v>0</v>
      </c>
      <c r="BI320" s="240">
        <f>IF(N320="nulová",J320,0)</f>
        <v>0</v>
      </c>
      <c r="BJ320" s="17" t="s">
        <v>86</v>
      </c>
      <c r="BK320" s="240">
        <f>ROUND(I320*H320,2)</f>
        <v>0</v>
      </c>
      <c r="BL320" s="17" t="s">
        <v>335</v>
      </c>
      <c r="BM320" s="239" t="s">
        <v>866</v>
      </c>
    </row>
    <row r="321" s="2" customFormat="1">
      <c r="A321" s="38"/>
      <c r="B321" s="39"/>
      <c r="C321" s="40"/>
      <c r="D321" s="241" t="s">
        <v>193</v>
      </c>
      <c r="E321" s="40"/>
      <c r="F321" s="242" t="s">
        <v>865</v>
      </c>
      <c r="G321" s="40"/>
      <c r="H321" s="40"/>
      <c r="I321" s="243"/>
      <c r="J321" s="40"/>
      <c r="K321" s="40"/>
      <c r="L321" s="44"/>
      <c r="M321" s="244"/>
      <c r="N321" s="245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193</v>
      </c>
      <c r="AU321" s="17" t="s">
        <v>86</v>
      </c>
    </row>
    <row r="322" s="2" customFormat="1" ht="16.5" customHeight="1">
      <c r="A322" s="38"/>
      <c r="B322" s="39"/>
      <c r="C322" s="257" t="s">
        <v>867</v>
      </c>
      <c r="D322" s="257" t="s">
        <v>211</v>
      </c>
      <c r="E322" s="258" t="s">
        <v>868</v>
      </c>
      <c r="F322" s="259" t="s">
        <v>869</v>
      </c>
      <c r="G322" s="260" t="s">
        <v>207</v>
      </c>
      <c r="H322" s="261">
        <v>56</v>
      </c>
      <c r="I322" s="262"/>
      <c r="J322" s="263">
        <f>ROUND(I322*H322,2)</f>
        <v>0</v>
      </c>
      <c r="K322" s="264"/>
      <c r="L322" s="265"/>
      <c r="M322" s="266" t="s">
        <v>1</v>
      </c>
      <c r="N322" s="267" t="s">
        <v>44</v>
      </c>
      <c r="O322" s="91"/>
      <c r="P322" s="237">
        <f>O322*H322</f>
        <v>0</v>
      </c>
      <c r="Q322" s="237">
        <v>0</v>
      </c>
      <c r="R322" s="237">
        <f>Q322*H322</f>
        <v>0</v>
      </c>
      <c r="S322" s="237">
        <v>0</v>
      </c>
      <c r="T322" s="23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9" t="s">
        <v>334</v>
      </c>
      <c r="AT322" s="239" t="s">
        <v>211</v>
      </c>
      <c r="AU322" s="239" t="s">
        <v>86</v>
      </c>
      <c r="AY322" s="17" t="s">
        <v>185</v>
      </c>
      <c r="BE322" s="240">
        <f>IF(N322="základní",J322,0)</f>
        <v>0</v>
      </c>
      <c r="BF322" s="240">
        <f>IF(N322="snížená",J322,0)</f>
        <v>0</v>
      </c>
      <c r="BG322" s="240">
        <f>IF(N322="zákl. přenesená",J322,0)</f>
        <v>0</v>
      </c>
      <c r="BH322" s="240">
        <f>IF(N322="sníž. přenesená",J322,0)</f>
        <v>0</v>
      </c>
      <c r="BI322" s="240">
        <f>IF(N322="nulová",J322,0)</f>
        <v>0</v>
      </c>
      <c r="BJ322" s="17" t="s">
        <v>86</v>
      </c>
      <c r="BK322" s="240">
        <f>ROUND(I322*H322,2)</f>
        <v>0</v>
      </c>
      <c r="BL322" s="17" t="s">
        <v>335</v>
      </c>
      <c r="BM322" s="239" t="s">
        <v>870</v>
      </c>
    </row>
    <row r="323" s="2" customFormat="1">
      <c r="A323" s="38"/>
      <c r="B323" s="39"/>
      <c r="C323" s="40"/>
      <c r="D323" s="241" t="s">
        <v>193</v>
      </c>
      <c r="E323" s="40"/>
      <c r="F323" s="242" t="s">
        <v>869</v>
      </c>
      <c r="G323" s="40"/>
      <c r="H323" s="40"/>
      <c r="I323" s="243"/>
      <c r="J323" s="40"/>
      <c r="K323" s="40"/>
      <c r="L323" s="44"/>
      <c r="M323" s="244"/>
      <c r="N323" s="245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193</v>
      </c>
      <c r="AU323" s="17" t="s">
        <v>86</v>
      </c>
    </row>
    <row r="324" s="2" customFormat="1" ht="16.5" customHeight="1">
      <c r="A324" s="38"/>
      <c r="B324" s="39"/>
      <c r="C324" s="257" t="s">
        <v>871</v>
      </c>
      <c r="D324" s="257" t="s">
        <v>211</v>
      </c>
      <c r="E324" s="258" t="s">
        <v>872</v>
      </c>
      <c r="F324" s="259" t="s">
        <v>873</v>
      </c>
      <c r="G324" s="260" t="s">
        <v>207</v>
      </c>
      <c r="H324" s="261">
        <v>245</v>
      </c>
      <c r="I324" s="262"/>
      <c r="J324" s="263">
        <f>ROUND(I324*H324,2)</f>
        <v>0</v>
      </c>
      <c r="K324" s="264"/>
      <c r="L324" s="265"/>
      <c r="M324" s="266" t="s">
        <v>1</v>
      </c>
      <c r="N324" s="267" t="s">
        <v>44</v>
      </c>
      <c r="O324" s="91"/>
      <c r="P324" s="237">
        <f>O324*H324</f>
        <v>0</v>
      </c>
      <c r="Q324" s="237">
        <v>0</v>
      </c>
      <c r="R324" s="237">
        <f>Q324*H324</f>
        <v>0</v>
      </c>
      <c r="S324" s="237">
        <v>0</v>
      </c>
      <c r="T324" s="23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9" t="s">
        <v>334</v>
      </c>
      <c r="AT324" s="239" t="s">
        <v>211</v>
      </c>
      <c r="AU324" s="239" t="s">
        <v>86</v>
      </c>
      <c r="AY324" s="17" t="s">
        <v>185</v>
      </c>
      <c r="BE324" s="240">
        <f>IF(N324="základní",J324,0)</f>
        <v>0</v>
      </c>
      <c r="BF324" s="240">
        <f>IF(N324="snížená",J324,0)</f>
        <v>0</v>
      </c>
      <c r="BG324" s="240">
        <f>IF(N324="zákl. přenesená",J324,0)</f>
        <v>0</v>
      </c>
      <c r="BH324" s="240">
        <f>IF(N324="sníž. přenesená",J324,0)</f>
        <v>0</v>
      </c>
      <c r="BI324" s="240">
        <f>IF(N324="nulová",J324,0)</f>
        <v>0</v>
      </c>
      <c r="BJ324" s="17" t="s">
        <v>86</v>
      </c>
      <c r="BK324" s="240">
        <f>ROUND(I324*H324,2)</f>
        <v>0</v>
      </c>
      <c r="BL324" s="17" t="s">
        <v>335</v>
      </c>
      <c r="BM324" s="239" t="s">
        <v>874</v>
      </c>
    </row>
    <row r="325" s="2" customFormat="1">
      <c r="A325" s="38"/>
      <c r="B325" s="39"/>
      <c r="C325" s="40"/>
      <c r="D325" s="241" t="s">
        <v>193</v>
      </c>
      <c r="E325" s="40"/>
      <c r="F325" s="242" t="s">
        <v>873</v>
      </c>
      <c r="G325" s="40"/>
      <c r="H325" s="40"/>
      <c r="I325" s="243"/>
      <c r="J325" s="40"/>
      <c r="K325" s="40"/>
      <c r="L325" s="44"/>
      <c r="M325" s="244"/>
      <c r="N325" s="245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193</v>
      </c>
      <c r="AU325" s="17" t="s">
        <v>86</v>
      </c>
    </row>
    <row r="326" s="2" customFormat="1" ht="16.5" customHeight="1">
      <c r="A326" s="38"/>
      <c r="B326" s="39"/>
      <c r="C326" s="257" t="s">
        <v>875</v>
      </c>
      <c r="D326" s="257" t="s">
        <v>211</v>
      </c>
      <c r="E326" s="258" t="s">
        <v>876</v>
      </c>
      <c r="F326" s="259" t="s">
        <v>877</v>
      </c>
      <c r="G326" s="260" t="s">
        <v>207</v>
      </c>
      <c r="H326" s="261">
        <v>300</v>
      </c>
      <c r="I326" s="262"/>
      <c r="J326" s="263">
        <f>ROUND(I326*H326,2)</f>
        <v>0</v>
      </c>
      <c r="K326" s="264"/>
      <c r="L326" s="265"/>
      <c r="M326" s="266" t="s">
        <v>1</v>
      </c>
      <c r="N326" s="267" t="s">
        <v>44</v>
      </c>
      <c r="O326" s="91"/>
      <c r="P326" s="237">
        <f>O326*H326</f>
        <v>0</v>
      </c>
      <c r="Q326" s="237">
        <v>0</v>
      </c>
      <c r="R326" s="237">
        <f>Q326*H326</f>
        <v>0</v>
      </c>
      <c r="S326" s="237">
        <v>0</v>
      </c>
      <c r="T326" s="23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9" t="s">
        <v>334</v>
      </c>
      <c r="AT326" s="239" t="s">
        <v>211</v>
      </c>
      <c r="AU326" s="239" t="s">
        <v>86</v>
      </c>
      <c r="AY326" s="17" t="s">
        <v>185</v>
      </c>
      <c r="BE326" s="240">
        <f>IF(N326="základní",J326,0)</f>
        <v>0</v>
      </c>
      <c r="BF326" s="240">
        <f>IF(N326="snížená",J326,0)</f>
        <v>0</v>
      </c>
      <c r="BG326" s="240">
        <f>IF(N326="zákl. přenesená",J326,0)</f>
        <v>0</v>
      </c>
      <c r="BH326" s="240">
        <f>IF(N326="sníž. přenesená",J326,0)</f>
        <v>0</v>
      </c>
      <c r="BI326" s="240">
        <f>IF(N326="nulová",J326,0)</f>
        <v>0</v>
      </c>
      <c r="BJ326" s="17" t="s">
        <v>86</v>
      </c>
      <c r="BK326" s="240">
        <f>ROUND(I326*H326,2)</f>
        <v>0</v>
      </c>
      <c r="BL326" s="17" t="s">
        <v>335</v>
      </c>
      <c r="BM326" s="239" t="s">
        <v>878</v>
      </c>
    </row>
    <row r="327" s="2" customFormat="1">
      <c r="A327" s="38"/>
      <c r="B327" s="39"/>
      <c r="C327" s="40"/>
      <c r="D327" s="241" t="s">
        <v>193</v>
      </c>
      <c r="E327" s="40"/>
      <c r="F327" s="242" t="s">
        <v>877</v>
      </c>
      <c r="G327" s="40"/>
      <c r="H327" s="40"/>
      <c r="I327" s="243"/>
      <c r="J327" s="40"/>
      <c r="K327" s="40"/>
      <c r="L327" s="44"/>
      <c r="M327" s="279"/>
      <c r="N327" s="280"/>
      <c r="O327" s="281"/>
      <c r="P327" s="281"/>
      <c r="Q327" s="281"/>
      <c r="R327" s="281"/>
      <c r="S327" s="281"/>
      <c r="T327" s="28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193</v>
      </c>
      <c r="AU327" s="17" t="s">
        <v>86</v>
      </c>
    </row>
    <row r="328" s="2" customFormat="1" ht="6.96" customHeight="1">
      <c r="A328" s="38"/>
      <c r="B328" s="66"/>
      <c r="C328" s="67"/>
      <c r="D328" s="67"/>
      <c r="E328" s="67"/>
      <c r="F328" s="67"/>
      <c r="G328" s="67"/>
      <c r="H328" s="67"/>
      <c r="I328" s="67"/>
      <c r="J328" s="67"/>
      <c r="K328" s="67"/>
      <c r="L328" s="44"/>
      <c r="M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</row>
  </sheetData>
  <sheetProtection sheet="1" autoFilter="0" formatColumns="0" formatRows="0" objects="1" scenarios="1" spinCount="100000" saltValue="QdrvSfL/3QxkPTJfe6QaaGEnea2dD4KR2wLGrwEy7ryDJqNBbIclwhmrzbl7jSYTYoumqd4CqrpABqXCrYXjdg==" hashValue="YMIlnj625NtuLuirsH8mhckLRcBH+YV6jHRsLzXzx7EnILTNpvAYB303ZSJJxxYLSBLbwrNLsF6a1IMHmNiEHA==" algorithmName="SHA-512" password="CC35"/>
  <autoFilter ref="C125:K32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158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879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ROUND((SUM(BE123:BE197)),  2)</f>
        <v>0</v>
      </c>
      <c r="G35" s="38"/>
      <c r="H35" s="38"/>
      <c r="I35" s="164">
        <v>0.20999999999999999</v>
      </c>
      <c r="J35" s="163">
        <f>ROUND(((SUM(BE123:BE197))*I35),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ROUND((SUM(BF123:BF197)),  2)</f>
        <v>0</v>
      </c>
      <c r="G36" s="38"/>
      <c r="H36" s="38"/>
      <c r="I36" s="164">
        <v>0.12</v>
      </c>
      <c r="J36" s="163">
        <f>ROUND(((SUM(BF123:BF197))*I36),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ROUND((SUM(BG123:BG197)),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ROUND((SUM(BH123:BH197)),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ROUND((SUM(BI123:BI197)),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158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01.05 - Obnova travnatých ploch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J125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168</v>
      </c>
      <c r="E101" s="196"/>
      <c r="F101" s="196"/>
      <c r="G101" s="196"/>
      <c r="H101" s="196"/>
      <c r="I101" s="196"/>
      <c r="J101" s="197">
        <f>J195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170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Rekonstrukce Schillerových sadů v Chebu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157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3" t="s">
        <v>158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159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01.05 - Obnova travnatých ploch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Cheb</v>
      </c>
      <c r="G117" s="40"/>
      <c r="H117" s="40"/>
      <c r="I117" s="32" t="s">
        <v>22</v>
      </c>
      <c r="J117" s="79" t="str">
        <f>IF(J14="","",J14)</f>
        <v>2. 9. 2025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>Město Cheb</v>
      </c>
      <c r="G119" s="40"/>
      <c r="H119" s="40"/>
      <c r="I119" s="32" t="s">
        <v>32</v>
      </c>
      <c r="J119" s="36" t="str">
        <f>E23</f>
        <v>Ateliér Prinz,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30</v>
      </c>
      <c r="D120" s="40"/>
      <c r="E120" s="40"/>
      <c r="F120" s="27" t="str">
        <f>IF(E20="","",E20)</f>
        <v>Vyplň údaj</v>
      </c>
      <c r="G120" s="40"/>
      <c r="H120" s="40"/>
      <c r="I120" s="32" t="s">
        <v>36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171</v>
      </c>
      <c r="D122" s="202" t="s">
        <v>64</v>
      </c>
      <c r="E122" s="202" t="s">
        <v>60</v>
      </c>
      <c r="F122" s="202" t="s">
        <v>61</v>
      </c>
      <c r="G122" s="202" t="s">
        <v>172</v>
      </c>
      <c r="H122" s="202" t="s">
        <v>173</v>
      </c>
      <c r="I122" s="202" t="s">
        <v>174</v>
      </c>
      <c r="J122" s="203" t="s">
        <v>163</v>
      </c>
      <c r="K122" s="204" t="s">
        <v>175</v>
      </c>
      <c r="L122" s="205"/>
      <c r="M122" s="100" t="s">
        <v>1</v>
      </c>
      <c r="N122" s="101" t="s">
        <v>43</v>
      </c>
      <c r="O122" s="101" t="s">
        <v>176</v>
      </c>
      <c r="P122" s="101" t="s">
        <v>177</v>
      </c>
      <c r="Q122" s="101" t="s">
        <v>178</v>
      </c>
      <c r="R122" s="101" t="s">
        <v>179</v>
      </c>
      <c r="S122" s="101" t="s">
        <v>180</v>
      </c>
      <c r="T122" s="102" t="s">
        <v>181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182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84.819621999999995</v>
      </c>
      <c r="S123" s="104"/>
      <c r="T123" s="209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78</v>
      </c>
      <c r="AU123" s="17" t="s">
        <v>165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183</v>
      </c>
      <c r="F124" s="214" t="s">
        <v>184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P125+P195</f>
        <v>0</v>
      </c>
      <c r="Q124" s="219"/>
      <c r="R124" s="220">
        <f>R125+R195</f>
        <v>84.819621999999995</v>
      </c>
      <c r="S124" s="219"/>
      <c r="T124" s="221">
        <f>T125+T195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86</v>
      </c>
      <c r="AT124" s="223" t="s">
        <v>78</v>
      </c>
      <c r="AU124" s="223" t="s">
        <v>79</v>
      </c>
      <c r="AY124" s="222" t="s">
        <v>185</v>
      </c>
      <c r="BK124" s="224">
        <f>BK125+BK195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86</v>
      </c>
      <c r="F125" s="225" t="s">
        <v>186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SUM(P126:P194)</f>
        <v>0</v>
      </c>
      <c r="Q125" s="219"/>
      <c r="R125" s="220">
        <f>SUM(R126:R194)</f>
        <v>84.819621999999995</v>
      </c>
      <c r="S125" s="219"/>
      <c r="T125" s="221">
        <f>SUM(T126:T194)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86</v>
      </c>
      <c r="AT125" s="223" t="s">
        <v>78</v>
      </c>
      <c r="AU125" s="223" t="s">
        <v>86</v>
      </c>
      <c r="AY125" s="222" t="s">
        <v>185</v>
      </c>
      <c r="BK125" s="224">
        <f>SUM(BK126:BK194)</f>
        <v>0</v>
      </c>
    </row>
    <row r="126" s="2" customFormat="1" ht="37.8" customHeight="1">
      <c r="A126" s="38"/>
      <c r="B126" s="39"/>
      <c r="C126" s="227" t="s">
        <v>86</v>
      </c>
      <c r="D126" s="227" t="s">
        <v>187</v>
      </c>
      <c r="E126" s="228" t="s">
        <v>880</v>
      </c>
      <c r="F126" s="229" t="s">
        <v>881</v>
      </c>
      <c r="G126" s="230" t="s">
        <v>279</v>
      </c>
      <c r="H126" s="231">
        <v>642.29999999999995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44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191</v>
      </c>
      <c r="AT126" s="239" t="s">
        <v>187</v>
      </c>
      <c r="AU126" s="239" t="s">
        <v>88</v>
      </c>
      <c r="AY126" s="17" t="s">
        <v>185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86</v>
      </c>
      <c r="BK126" s="240">
        <f>ROUND(I126*H126,2)</f>
        <v>0</v>
      </c>
      <c r="BL126" s="17" t="s">
        <v>191</v>
      </c>
      <c r="BM126" s="239" t="s">
        <v>882</v>
      </c>
    </row>
    <row r="127" s="2" customFormat="1">
      <c r="A127" s="38"/>
      <c r="B127" s="39"/>
      <c r="C127" s="40"/>
      <c r="D127" s="241" t="s">
        <v>193</v>
      </c>
      <c r="E127" s="40"/>
      <c r="F127" s="242" t="s">
        <v>881</v>
      </c>
      <c r="G127" s="40"/>
      <c r="H127" s="40"/>
      <c r="I127" s="243"/>
      <c r="J127" s="40"/>
      <c r="K127" s="40"/>
      <c r="L127" s="44"/>
      <c r="M127" s="244"/>
      <c r="N127" s="24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193</v>
      </c>
      <c r="AU127" s="17" t="s">
        <v>88</v>
      </c>
    </row>
    <row r="128" s="13" customFormat="1">
      <c r="A128" s="13"/>
      <c r="B128" s="246"/>
      <c r="C128" s="247"/>
      <c r="D128" s="241" t="s">
        <v>194</v>
      </c>
      <c r="E128" s="248" t="s">
        <v>1</v>
      </c>
      <c r="F128" s="249" t="s">
        <v>883</v>
      </c>
      <c r="G128" s="247"/>
      <c r="H128" s="250">
        <v>642.29999999999995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6" t="s">
        <v>194</v>
      </c>
      <c r="AU128" s="256" t="s">
        <v>88</v>
      </c>
      <c r="AV128" s="13" t="s">
        <v>88</v>
      </c>
      <c r="AW128" s="13" t="s">
        <v>35</v>
      </c>
      <c r="AX128" s="13" t="s">
        <v>86</v>
      </c>
      <c r="AY128" s="256" t="s">
        <v>185</v>
      </c>
    </row>
    <row r="129" s="2" customFormat="1" ht="24.15" customHeight="1">
      <c r="A129" s="38"/>
      <c r="B129" s="39"/>
      <c r="C129" s="227" t="s">
        <v>88</v>
      </c>
      <c r="D129" s="227" t="s">
        <v>187</v>
      </c>
      <c r="E129" s="228" t="s">
        <v>463</v>
      </c>
      <c r="F129" s="229" t="s">
        <v>464</v>
      </c>
      <c r="G129" s="230" t="s">
        <v>279</v>
      </c>
      <c r="H129" s="231">
        <v>16611.200000000001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44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191</v>
      </c>
      <c r="AT129" s="239" t="s">
        <v>187</v>
      </c>
      <c r="AU129" s="239" t="s">
        <v>88</v>
      </c>
      <c r="AY129" s="17" t="s">
        <v>185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86</v>
      </c>
      <c r="BK129" s="240">
        <f>ROUND(I129*H129,2)</f>
        <v>0</v>
      </c>
      <c r="BL129" s="17" t="s">
        <v>191</v>
      </c>
      <c r="BM129" s="239" t="s">
        <v>884</v>
      </c>
    </row>
    <row r="130" s="2" customFormat="1">
      <c r="A130" s="38"/>
      <c r="B130" s="39"/>
      <c r="C130" s="40"/>
      <c r="D130" s="241" t="s">
        <v>193</v>
      </c>
      <c r="E130" s="40"/>
      <c r="F130" s="242" t="s">
        <v>464</v>
      </c>
      <c r="G130" s="40"/>
      <c r="H130" s="40"/>
      <c r="I130" s="243"/>
      <c r="J130" s="40"/>
      <c r="K130" s="40"/>
      <c r="L130" s="44"/>
      <c r="M130" s="244"/>
      <c r="N130" s="24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193</v>
      </c>
      <c r="AU130" s="17" t="s">
        <v>88</v>
      </c>
    </row>
    <row r="131" s="13" customFormat="1">
      <c r="A131" s="13"/>
      <c r="B131" s="246"/>
      <c r="C131" s="247"/>
      <c r="D131" s="241" t="s">
        <v>194</v>
      </c>
      <c r="E131" s="248" t="s">
        <v>1</v>
      </c>
      <c r="F131" s="249" t="s">
        <v>885</v>
      </c>
      <c r="G131" s="247"/>
      <c r="H131" s="250">
        <v>16611.200000000001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194</v>
      </c>
      <c r="AU131" s="256" t="s">
        <v>88</v>
      </c>
      <c r="AV131" s="13" t="s">
        <v>88</v>
      </c>
      <c r="AW131" s="13" t="s">
        <v>35</v>
      </c>
      <c r="AX131" s="13" t="s">
        <v>86</v>
      </c>
      <c r="AY131" s="256" t="s">
        <v>185</v>
      </c>
    </row>
    <row r="132" s="2" customFormat="1" ht="24.15" customHeight="1">
      <c r="A132" s="38"/>
      <c r="B132" s="39"/>
      <c r="C132" s="227" t="s">
        <v>201</v>
      </c>
      <c r="D132" s="227" t="s">
        <v>187</v>
      </c>
      <c r="E132" s="228" t="s">
        <v>886</v>
      </c>
      <c r="F132" s="229" t="s">
        <v>887</v>
      </c>
      <c r="G132" s="230" t="s">
        <v>279</v>
      </c>
      <c r="H132" s="231">
        <v>16611.200000000001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44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191</v>
      </c>
      <c r="AT132" s="239" t="s">
        <v>187</v>
      </c>
      <c r="AU132" s="239" t="s">
        <v>88</v>
      </c>
      <c r="AY132" s="17" t="s">
        <v>185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86</v>
      </c>
      <c r="BK132" s="240">
        <f>ROUND(I132*H132,2)</f>
        <v>0</v>
      </c>
      <c r="BL132" s="17" t="s">
        <v>191</v>
      </c>
      <c r="BM132" s="239" t="s">
        <v>888</v>
      </c>
    </row>
    <row r="133" s="2" customFormat="1">
      <c r="A133" s="38"/>
      <c r="B133" s="39"/>
      <c r="C133" s="40"/>
      <c r="D133" s="241" t="s">
        <v>193</v>
      </c>
      <c r="E133" s="40"/>
      <c r="F133" s="242" t="s">
        <v>887</v>
      </c>
      <c r="G133" s="40"/>
      <c r="H133" s="40"/>
      <c r="I133" s="243"/>
      <c r="J133" s="40"/>
      <c r="K133" s="40"/>
      <c r="L133" s="44"/>
      <c r="M133" s="244"/>
      <c r="N133" s="24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193</v>
      </c>
      <c r="AU133" s="17" t="s">
        <v>88</v>
      </c>
    </row>
    <row r="134" s="13" customFormat="1">
      <c r="A134" s="13"/>
      <c r="B134" s="246"/>
      <c r="C134" s="247"/>
      <c r="D134" s="241" t="s">
        <v>194</v>
      </c>
      <c r="E134" s="248" t="s">
        <v>1</v>
      </c>
      <c r="F134" s="249" t="s">
        <v>883</v>
      </c>
      <c r="G134" s="247"/>
      <c r="H134" s="250">
        <v>642.29999999999995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194</v>
      </c>
      <c r="AU134" s="256" t="s">
        <v>88</v>
      </c>
      <c r="AV134" s="13" t="s">
        <v>88</v>
      </c>
      <c r="AW134" s="13" t="s">
        <v>35</v>
      </c>
      <c r="AX134" s="13" t="s">
        <v>79</v>
      </c>
      <c r="AY134" s="256" t="s">
        <v>185</v>
      </c>
    </row>
    <row r="135" s="13" customFormat="1">
      <c r="A135" s="13"/>
      <c r="B135" s="246"/>
      <c r="C135" s="247"/>
      <c r="D135" s="241" t="s">
        <v>194</v>
      </c>
      <c r="E135" s="248" t="s">
        <v>1</v>
      </c>
      <c r="F135" s="249" t="s">
        <v>889</v>
      </c>
      <c r="G135" s="247"/>
      <c r="H135" s="250">
        <v>7663.3000000000002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194</v>
      </c>
      <c r="AU135" s="256" t="s">
        <v>88</v>
      </c>
      <c r="AV135" s="13" t="s">
        <v>88</v>
      </c>
      <c r="AW135" s="13" t="s">
        <v>35</v>
      </c>
      <c r="AX135" s="13" t="s">
        <v>79</v>
      </c>
      <c r="AY135" s="256" t="s">
        <v>185</v>
      </c>
    </row>
    <row r="136" s="14" customFormat="1">
      <c r="A136" s="14"/>
      <c r="B136" s="268"/>
      <c r="C136" s="269"/>
      <c r="D136" s="241" t="s">
        <v>194</v>
      </c>
      <c r="E136" s="270" t="s">
        <v>1</v>
      </c>
      <c r="F136" s="271" t="s">
        <v>218</v>
      </c>
      <c r="G136" s="269"/>
      <c r="H136" s="272">
        <v>8305.6000000000004</v>
      </c>
      <c r="I136" s="273"/>
      <c r="J136" s="269"/>
      <c r="K136" s="269"/>
      <c r="L136" s="274"/>
      <c r="M136" s="275"/>
      <c r="N136" s="276"/>
      <c r="O136" s="276"/>
      <c r="P136" s="276"/>
      <c r="Q136" s="276"/>
      <c r="R136" s="276"/>
      <c r="S136" s="276"/>
      <c r="T136" s="27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78" t="s">
        <v>194</v>
      </c>
      <c r="AU136" s="278" t="s">
        <v>88</v>
      </c>
      <c r="AV136" s="14" t="s">
        <v>191</v>
      </c>
      <c r="AW136" s="14" t="s">
        <v>35</v>
      </c>
      <c r="AX136" s="14" t="s">
        <v>79</v>
      </c>
      <c r="AY136" s="278" t="s">
        <v>185</v>
      </c>
    </row>
    <row r="137" s="13" customFormat="1">
      <c r="A137" s="13"/>
      <c r="B137" s="246"/>
      <c r="C137" s="247"/>
      <c r="D137" s="241" t="s">
        <v>194</v>
      </c>
      <c r="E137" s="248" t="s">
        <v>1</v>
      </c>
      <c r="F137" s="249" t="s">
        <v>885</v>
      </c>
      <c r="G137" s="247"/>
      <c r="H137" s="250">
        <v>16611.200000000001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194</v>
      </c>
      <c r="AU137" s="256" t="s">
        <v>88</v>
      </c>
      <c r="AV137" s="13" t="s">
        <v>88</v>
      </c>
      <c r="AW137" s="13" t="s">
        <v>35</v>
      </c>
      <c r="AX137" s="13" t="s">
        <v>86</v>
      </c>
      <c r="AY137" s="256" t="s">
        <v>185</v>
      </c>
    </row>
    <row r="138" s="2" customFormat="1" ht="21.75" customHeight="1">
      <c r="A138" s="38"/>
      <c r="B138" s="39"/>
      <c r="C138" s="227" t="s">
        <v>191</v>
      </c>
      <c r="D138" s="227" t="s">
        <v>187</v>
      </c>
      <c r="E138" s="228" t="s">
        <v>890</v>
      </c>
      <c r="F138" s="229" t="s">
        <v>891</v>
      </c>
      <c r="G138" s="230" t="s">
        <v>279</v>
      </c>
      <c r="H138" s="231">
        <v>8305.6000000000004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44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191</v>
      </c>
      <c r="AT138" s="239" t="s">
        <v>187</v>
      </c>
      <c r="AU138" s="239" t="s">
        <v>88</v>
      </c>
      <c r="AY138" s="17" t="s">
        <v>185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86</v>
      </c>
      <c r="BK138" s="240">
        <f>ROUND(I138*H138,2)</f>
        <v>0</v>
      </c>
      <c r="BL138" s="17" t="s">
        <v>191</v>
      </c>
      <c r="BM138" s="239" t="s">
        <v>892</v>
      </c>
    </row>
    <row r="139" s="2" customFormat="1">
      <c r="A139" s="38"/>
      <c r="B139" s="39"/>
      <c r="C139" s="40"/>
      <c r="D139" s="241" t="s">
        <v>193</v>
      </c>
      <c r="E139" s="40"/>
      <c r="F139" s="242" t="s">
        <v>891</v>
      </c>
      <c r="G139" s="40"/>
      <c r="H139" s="40"/>
      <c r="I139" s="243"/>
      <c r="J139" s="40"/>
      <c r="K139" s="40"/>
      <c r="L139" s="44"/>
      <c r="M139" s="244"/>
      <c r="N139" s="24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193</v>
      </c>
      <c r="AU139" s="17" t="s">
        <v>88</v>
      </c>
    </row>
    <row r="140" s="2" customFormat="1" ht="21.75" customHeight="1">
      <c r="A140" s="38"/>
      <c r="B140" s="39"/>
      <c r="C140" s="227" t="s">
        <v>210</v>
      </c>
      <c r="D140" s="227" t="s">
        <v>187</v>
      </c>
      <c r="E140" s="228" t="s">
        <v>893</v>
      </c>
      <c r="F140" s="229" t="s">
        <v>894</v>
      </c>
      <c r="G140" s="230" t="s">
        <v>279</v>
      </c>
      <c r="H140" s="231">
        <v>16611.200000000001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44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191</v>
      </c>
      <c r="AT140" s="239" t="s">
        <v>187</v>
      </c>
      <c r="AU140" s="239" t="s">
        <v>88</v>
      </c>
      <c r="AY140" s="17" t="s">
        <v>185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86</v>
      </c>
      <c r="BK140" s="240">
        <f>ROUND(I140*H140,2)</f>
        <v>0</v>
      </c>
      <c r="BL140" s="17" t="s">
        <v>191</v>
      </c>
      <c r="BM140" s="239" t="s">
        <v>895</v>
      </c>
    </row>
    <row r="141" s="2" customFormat="1">
      <c r="A141" s="38"/>
      <c r="B141" s="39"/>
      <c r="C141" s="40"/>
      <c r="D141" s="241" t="s">
        <v>193</v>
      </c>
      <c r="E141" s="40"/>
      <c r="F141" s="242" t="s">
        <v>894</v>
      </c>
      <c r="G141" s="40"/>
      <c r="H141" s="40"/>
      <c r="I141" s="243"/>
      <c r="J141" s="40"/>
      <c r="K141" s="40"/>
      <c r="L141" s="44"/>
      <c r="M141" s="244"/>
      <c r="N141" s="24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193</v>
      </c>
      <c r="AU141" s="17" t="s">
        <v>88</v>
      </c>
    </row>
    <row r="142" s="13" customFormat="1">
      <c r="A142" s="13"/>
      <c r="B142" s="246"/>
      <c r="C142" s="247"/>
      <c r="D142" s="241" t="s">
        <v>194</v>
      </c>
      <c r="E142" s="248" t="s">
        <v>1</v>
      </c>
      <c r="F142" s="249" t="s">
        <v>885</v>
      </c>
      <c r="G142" s="247"/>
      <c r="H142" s="250">
        <v>16611.200000000001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194</v>
      </c>
      <c r="AU142" s="256" t="s">
        <v>88</v>
      </c>
      <c r="AV142" s="13" t="s">
        <v>88</v>
      </c>
      <c r="AW142" s="13" t="s">
        <v>35</v>
      </c>
      <c r="AX142" s="13" t="s">
        <v>86</v>
      </c>
      <c r="AY142" s="256" t="s">
        <v>185</v>
      </c>
    </row>
    <row r="143" s="2" customFormat="1" ht="21.75" customHeight="1">
      <c r="A143" s="38"/>
      <c r="B143" s="39"/>
      <c r="C143" s="227" t="s">
        <v>219</v>
      </c>
      <c r="D143" s="227" t="s">
        <v>187</v>
      </c>
      <c r="E143" s="228" t="s">
        <v>893</v>
      </c>
      <c r="F143" s="229" t="s">
        <v>894</v>
      </c>
      <c r="G143" s="230" t="s">
        <v>279</v>
      </c>
      <c r="H143" s="231">
        <v>7663.3000000000002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44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191</v>
      </c>
      <c r="AT143" s="239" t="s">
        <v>187</v>
      </c>
      <c r="AU143" s="239" t="s">
        <v>88</v>
      </c>
      <c r="AY143" s="17" t="s">
        <v>185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191</v>
      </c>
      <c r="BM143" s="239" t="s">
        <v>896</v>
      </c>
    </row>
    <row r="144" s="2" customFormat="1">
      <c r="A144" s="38"/>
      <c r="B144" s="39"/>
      <c r="C144" s="40"/>
      <c r="D144" s="241" t="s">
        <v>193</v>
      </c>
      <c r="E144" s="40"/>
      <c r="F144" s="242" t="s">
        <v>894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193</v>
      </c>
      <c r="AU144" s="17" t="s">
        <v>88</v>
      </c>
    </row>
    <row r="145" s="13" customFormat="1">
      <c r="A145" s="13"/>
      <c r="B145" s="246"/>
      <c r="C145" s="247"/>
      <c r="D145" s="241" t="s">
        <v>194</v>
      </c>
      <c r="E145" s="248" t="s">
        <v>1</v>
      </c>
      <c r="F145" s="249" t="s">
        <v>897</v>
      </c>
      <c r="G145" s="247"/>
      <c r="H145" s="250">
        <v>7663.3000000000002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194</v>
      </c>
      <c r="AU145" s="256" t="s">
        <v>88</v>
      </c>
      <c r="AV145" s="13" t="s">
        <v>88</v>
      </c>
      <c r="AW145" s="13" t="s">
        <v>35</v>
      </c>
      <c r="AX145" s="13" t="s">
        <v>86</v>
      </c>
      <c r="AY145" s="256" t="s">
        <v>185</v>
      </c>
    </row>
    <row r="146" s="2" customFormat="1" ht="21.75" customHeight="1">
      <c r="A146" s="38"/>
      <c r="B146" s="39"/>
      <c r="C146" s="227" t="s">
        <v>224</v>
      </c>
      <c r="D146" s="227" t="s">
        <v>187</v>
      </c>
      <c r="E146" s="228" t="s">
        <v>898</v>
      </c>
      <c r="F146" s="229" t="s">
        <v>899</v>
      </c>
      <c r="G146" s="230" t="s">
        <v>279</v>
      </c>
      <c r="H146" s="231">
        <v>16611.200000000001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44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191</v>
      </c>
      <c r="AT146" s="239" t="s">
        <v>187</v>
      </c>
      <c r="AU146" s="239" t="s">
        <v>88</v>
      </c>
      <c r="AY146" s="17" t="s">
        <v>185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86</v>
      </c>
      <c r="BK146" s="240">
        <f>ROUND(I146*H146,2)</f>
        <v>0</v>
      </c>
      <c r="BL146" s="17" t="s">
        <v>191</v>
      </c>
      <c r="BM146" s="239" t="s">
        <v>900</v>
      </c>
    </row>
    <row r="147" s="2" customFormat="1">
      <c r="A147" s="38"/>
      <c r="B147" s="39"/>
      <c r="C147" s="40"/>
      <c r="D147" s="241" t="s">
        <v>193</v>
      </c>
      <c r="E147" s="40"/>
      <c r="F147" s="242" t="s">
        <v>899</v>
      </c>
      <c r="G147" s="40"/>
      <c r="H147" s="40"/>
      <c r="I147" s="243"/>
      <c r="J147" s="40"/>
      <c r="K147" s="40"/>
      <c r="L147" s="44"/>
      <c r="M147" s="244"/>
      <c r="N147" s="24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193</v>
      </c>
      <c r="AU147" s="17" t="s">
        <v>88</v>
      </c>
    </row>
    <row r="148" s="13" customFormat="1">
      <c r="A148" s="13"/>
      <c r="B148" s="246"/>
      <c r="C148" s="247"/>
      <c r="D148" s="241" t="s">
        <v>194</v>
      </c>
      <c r="E148" s="248" t="s">
        <v>1</v>
      </c>
      <c r="F148" s="249" t="s">
        <v>885</v>
      </c>
      <c r="G148" s="247"/>
      <c r="H148" s="250">
        <v>16611.200000000001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194</v>
      </c>
      <c r="AU148" s="256" t="s">
        <v>88</v>
      </c>
      <c r="AV148" s="13" t="s">
        <v>88</v>
      </c>
      <c r="AW148" s="13" t="s">
        <v>35</v>
      </c>
      <c r="AX148" s="13" t="s">
        <v>86</v>
      </c>
      <c r="AY148" s="256" t="s">
        <v>185</v>
      </c>
    </row>
    <row r="149" s="2" customFormat="1" ht="49.05" customHeight="1">
      <c r="A149" s="38"/>
      <c r="B149" s="39"/>
      <c r="C149" s="227" t="s">
        <v>214</v>
      </c>
      <c r="D149" s="227" t="s">
        <v>187</v>
      </c>
      <c r="E149" s="228" t="s">
        <v>901</v>
      </c>
      <c r="F149" s="229" t="s">
        <v>902</v>
      </c>
      <c r="G149" s="230" t="s">
        <v>279</v>
      </c>
      <c r="H149" s="231">
        <v>7663.3000000000002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44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191</v>
      </c>
      <c r="AT149" s="239" t="s">
        <v>187</v>
      </c>
      <c r="AU149" s="239" t="s">
        <v>88</v>
      </c>
      <c r="AY149" s="17" t="s">
        <v>185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86</v>
      </c>
      <c r="BK149" s="240">
        <f>ROUND(I149*H149,2)</f>
        <v>0</v>
      </c>
      <c r="BL149" s="17" t="s">
        <v>191</v>
      </c>
      <c r="BM149" s="239" t="s">
        <v>903</v>
      </c>
    </row>
    <row r="150" s="2" customFormat="1">
      <c r="A150" s="38"/>
      <c r="B150" s="39"/>
      <c r="C150" s="40"/>
      <c r="D150" s="241" t="s">
        <v>193</v>
      </c>
      <c r="E150" s="40"/>
      <c r="F150" s="242" t="s">
        <v>902</v>
      </c>
      <c r="G150" s="40"/>
      <c r="H150" s="40"/>
      <c r="I150" s="243"/>
      <c r="J150" s="40"/>
      <c r="K150" s="40"/>
      <c r="L150" s="44"/>
      <c r="M150" s="244"/>
      <c r="N150" s="24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193</v>
      </c>
      <c r="AU150" s="17" t="s">
        <v>88</v>
      </c>
    </row>
    <row r="151" s="13" customFormat="1">
      <c r="A151" s="13"/>
      <c r="B151" s="246"/>
      <c r="C151" s="247"/>
      <c r="D151" s="241" t="s">
        <v>194</v>
      </c>
      <c r="E151" s="248" t="s">
        <v>1</v>
      </c>
      <c r="F151" s="249" t="s">
        <v>889</v>
      </c>
      <c r="G151" s="247"/>
      <c r="H151" s="250">
        <v>7663.3000000000002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194</v>
      </c>
      <c r="AU151" s="256" t="s">
        <v>88</v>
      </c>
      <c r="AV151" s="13" t="s">
        <v>88</v>
      </c>
      <c r="AW151" s="13" t="s">
        <v>35</v>
      </c>
      <c r="AX151" s="13" t="s">
        <v>86</v>
      </c>
      <c r="AY151" s="256" t="s">
        <v>185</v>
      </c>
    </row>
    <row r="152" s="2" customFormat="1" ht="37.8" customHeight="1">
      <c r="A152" s="38"/>
      <c r="B152" s="39"/>
      <c r="C152" s="227" t="s">
        <v>233</v>
      </c>
      <c r="D152" s="227" t="s">
        <v>187</v>
      </c>
      <c r="E152" s="228" t="s">
        <v>904</v>
      </c>
      <c r="F152" s="229" t="s">
        <v>905</v>
      </c>
      <c r="G152" s="230" t="s">
        <v>279</v>
      </c>
      <c r="H152" s="231">
        <v>7663.3000000000002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44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191</v>
      </c>
      <c r="AT152" s="239" t="s">
        <v>187</v>
      </c>
      <c r="AU152" s="239" t="s">
        <v>88</v>
      </c>
      <c r="AY152" s="17" t="s">
        <v>185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86</v>
      </c>
      <c r="BK152" s="240">
        <f>ROUND(I152*H152,2)</f>
        <v>0</v>
      </c>
      <c r="BL152" s="17" t="s">
        <v>191</v>
      </c>
      <c r="BM152" s="239" t="s">
        <v>906</v>
      </c>
    </row>
    <row r="153" s="2" customFormat="1">
      <c r="A153" s="38"/>
      <c r="B153" s="39"/>
      <c r="C153" s="40"/>
      <c r="D153" s="241" t="s">
        <v>193</v>
      </c>
      <c r="E153" s="40"/>
      <c r="F153" s="242" t="s">
        <v>905</v>
      </c>
      <c r="G153" s="40"/>
      <c r="H153" s="40"/>
      <c r="I153" s="243"/>
      <c r="J153" s="40"/>
      <c r="K153" s="40"/>
      <c r="L153" s="44"/>
      <c r="M153" s="244"/>
      <c r="N153" s="24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193</v>
      </c>
      <c r="AU153" s="17" t="s">
        <v>88</v>
      </c>
    </row>
    <row r="154" s="13" customFormat="1">
      <c r="A154" s="13"/>
      <c r="B154" s="246"/>
      <c r="C154" s="247"/>
      <c r="D154" s="241" t="s">
        <v>194</v>
      </c>
      <c r="E154" s="248" t="s">
        <v>1</v>
      </c>
      <c r="F154" s="249" t="s">
        <v>889</v>
      </c>
      <c r="G154" s="247"/>
      <c r="H154" s="250">
        <v>7663.3000000000002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194</v>
      </c>
      <c r="AU154" s="256" t="s">
        <v>88</v>
      </c>
      <c r="AV154" s="13" t="s">
        <v>88</v>
      </c>
      <c r="AW154" s="13" t="s">
        <v>35</v>
      </c>
      <c r="AX154" s="13" t="s">
        <v>86</v>
      </c>
      <c r="AY154" s="256" t="s">
        <v>185</v>
      </c>
    </row>
    <row r="155" s="2" customFormat="1" ht="16.5" customHeight="1">
      <c r="A155" s="38"/>
      <c r="B155" s="39"/>
      <c r="C155" s="257" t="s">
        <v>238</v>
      </c>
      <c r="D155" s="257" t="s">
        <v>211</v>
      </c>
      <c r="E155" s="258" t="s">
        <v>907</v>
      </c>
      <c r="F155" s="259" t="s">
        <v>908</v>
      </c>
      <c r="G155" s="260" t="s">
        <v>294</v>
      </c>
      <c r="H155" s="261">
        <v>166.112</v>
      </c>
      <c r="I155" s="262"/>
      <c r="J155" s="263">
        <f>ROUND(I155*H155,2)</f>
        <v>0</v>
      </c>
      <c r="K155" s="264"/>
      <c r="L155" s="265"/>
      <c r="M155" s="266" t="s">
        <v>1</v>
      </c>
      <c r="N155" s="267" t="s">
        <v>44</v>
      </c>
      <c r="O155" s="91"/>
      <c r="P155" s="237">
        <f>O155*H155</f>
        <v>0</v>
      </c>
      <c r="Q155" s="237">
        <v>0.001</v>
      </c>
      <c r="R155" s="237">
        <f>Q155*H155</f>
        <v>0.16611200000000001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214</v>
      </c>
      <c r="AT155" s="239" t="s">
        <v>211</v>
      </c>
      <c r="AU155" s="239" t="s">
        <v>88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191</v>
      </c>
      <c r="BM155" s="239" t="s">
        <v>909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908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88</v>
      </c>
    </row>
    <row r="157" s="13" customFormat="1">
      <c r="A157" s="13"/>
      <c r="B157" s="246"/>
      <c r="C157" s="247"/>
      <c r="D157" s="241" t="s">
        <v>194</v>
      </c>
      <c r="E157" s="248" t="s">
        <v>1</v>
      </c>
      <c r="F157" s="249" t="s">
        <v>910</v>
      </c>
      <c r="G157" s="247"/>
      <c r="H157" s="250">
        <v>153.26599999999999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194</v>
      </c>
      <c r="AU157" s="256" t="s">
        <v>88</v>
      </c>
      <c r="AV157" s="13" t="s">
        <v>88</v>
      </c>
      <c r="AW157" s="13" t="s">
        <v>35</v>
      </c>
      <c r="AX157" s="13" t="s">
        <v>79</v>
      </c>
      <c r="AY157" s="256" t="s">
        <v>185</v>
      </c>
    </row>
    <row r="158" s="13" customFormat="1">
      <c r="A158" s="13"/>
      <c r="B158" s="246"/>
      <c r="C158" s="247"/>
      <c r="D158" s="241" t="s">
        <v>194</v>
      </c>
      <c r="E158" s="248" t="s">
        <v>1</v>
      </c>
      <c r="F158" s="249" t="s">
        <v>911</v>
      </c>
      <c r="G158" s="247"/>
      <c r="H158" s="250">
        <v>12.846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6" t="s">
        <v>194</v>
      </c>
      <c r="AU158" s="256" t="s">
        <v>88</v>
      </c>
      <c r="AV158" s="13" t="s">
        <v>88</v>
      </c>
      <c r="AW158" s="13" t="s">
        <v>35</v>
      </c>
      <c r="AX158" s="13" t="s">
        <v>79</v>
      </c>
      <c r="AY158" s="256" t="s">
        <v>185</v>
      </c>
    </row>
    <row r="159" s="14" customFormat="1">
      <c r="A159" s="14"/>
      <c r="B159" s="268"/>
      <c r="C159" s="269"/>
      <c r="D159" s="241" t="s">
        <v>194</v>
      </c>
      <c r="E159" s="270" t="s">
        <v>1</v>
      </c>
      <c r="F159" s="271" t="s">
        <v>218</v>
      </c>
      <c r="G159" s="269"/>
      <c r="H159" s="272">
        <v>166.112</v>
      </c>
      <c r="I159" s="273"/>
      <c r="J159" s="269"/>
      <c r="K159" s="269"/>
      <c r="L159" s="274"/>
      <c r="M159" s="275"/>
      <c r="N159" s="276"/>
      <c r="O159" s="276"/>
      <c r="P159" s="276"/>
      <c r="Q159" s="276"/>
      <c r="R159" s="276"/>
      <c r="S159" s="276"/>
      <c r="T159" s="27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8" t="s">
        <v>194</v>
      </c>
      <c r="AU159" s="278" t="s">
        <v>88</v>
      </c>
      <c r="AV159" s="14" t="s">
        <v>191</v>
      </c>
      <c r="AW159" s="14" t="s">
        <v>35</v>
      </c>
      <c r="AX159" s="14" t="s">
        <v>86</v>
      </c>
      <c r="AY159" s="278" t="s">
        <v>185</v>
      </c>
    </row>
    <row r="160" s="2" customFormat="1" ht="37.8" customHeight="1">
      <c r="A160" s="38"/>
      <c r="B160" s="39"/>
      <c r="C160" s="227" t="s">
        <v>243</v>
      </c>
      <c r="D160" s="227" t="s">
        <v>187</v>
      </c>
      <c r="E160" s="228" t="s">
        <v>912</v>
      </c>
      <c r="F160" s="229" t="s">
        <v>913</v>
      </c>
      <c r="G160" s="230" t="s">
        <v>279</v>
      </c>
      <c r="H160" s="231">
        <v>7663.3000000000002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44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191</v>
      </c>
      <c r="AT160" s="239" t="s">
        <v>187</v>
      </c>
      <c r="AU160" s="239" t="s">
        <v>88</v>
      </c>
      <c r="AY160" s="17" t="s">
        <v>185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86</v>
      </c>
      <c r="BK160" s="240">
        <f>ROUND(I160*H160,2)</f>
        <v>0</v>
      </c>
      <c r="BL160" s="17" t="s">
        <v>191</v>
      </c>
      <c r="BM160" s="239" t="s">
        <v>914</v>
      </c>
    </row>
    <row r="161" s="2" customFormat="1">
      <c r="A161" s="38"/>
      <c r="B161" s="39"/>
      <c r="C161" s="40"/>
      <c r="D161" s="241" t="s">
        <v>193</v>
      </c>
      <c r="E161" s="40"/>
      <c r="F161" s="242" t="s">
        <v>913</v>
      </c>
      <c r="G161" s="40"/>
      <c r="H161" s="40"/>
      <c r="I161" s="243"/>
      <c r="J161" s="40"/>
      <c r="K161" s="40"/>
      <c r="L161" s="44"/>
      <c r="M161" s="244"/>
      <c r="N161" s="24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193</v>
      </c>
      <c r="AU161" s="17" t="s">
        <v>88</v>
      </c>
    </row>
    <row r="162" s="13" customFormat="1">
      <c r="A162" s="13"/>
      <c r="B162" s="246"/>
      <c r="C162" s="247"/>
      <c r="D162" s="241" t="s">
        <v>194</v>
      </c>
      <c r="E162" s="248" t="s">
        <v>1</v>
      </c>
      <c r="F162" s="249" t="s">
        <v>915</v>
      </c>
      <c r="G162" s="247"/>
      <c r="H162" s="250">
        <v>7663.3000000000002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194</v>
      </c>
      <c r="AU162" s="256" t="s">
        <v>88</v>
      </c>
      <c r="AV162" s="13" t="s">
        <v>88</v>
      </c>
      <c r="AW162" s="13" t="s">
        <v>35</v>
      </c>
      <c r="AX162" s="13" t="s">
        <v>86</v>
      </c>
      <c r="AY162" s="256" t="s">
        <v>185</v>
      </c>
    </row>
    <row r="163" s="2" customFormat="1" ht="16.5" customHeight="1">
      <c r="A163" s="38"/>
      <c r="B163" s="39"/>
      <c r="C163" s="257" t="s">
        <v>8</v>
      </c>
      <c r="D163" s="257" t="s">
        <v>211</v>
      </c>
      <c r="E163" s="258" t="s">
        <v>916</v>
      </c>
      <c r="F163" s="259" t="s">
        <v>917</v>
      </c>
      <c r="G163" s="260" t="s">
        <v>198</v>
      </c>
      <c r="H163" s="261">
        <v>25.594999999999999</v>
      </c>
      <c r="I163" s="262"/>
      <c r="J163" s="263">
        <f>ROUND(I163*H163,2)</f>
        <v>0</v>
      </c>
      <c r="K163" s="264"/>
      <c r="L163" s="265"/>
      <c r="M163" s="266" t="s">
        <v>1</v>
      </c>
      <c r="N163" s="267" t="s">
        <v>44</v>
      </c>
      <c r="O163" s="91"/>
      <c r="P163" s="237">
        <f>O163*H163</f>
        <v>0</v>
      </c>
      <c r="Q163" s="237">
        <v>1</v>
      </c>
      <c r="R163" s="237">
        <f>Q163*H163</f>
        <v>25.594999999999999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214</v>
      </c>
      <c r="AT163" s="239" t="s">
        <v>211</v>
      </c>
      <c r="AU163" s="239" t="s">
        <v>88</v>
      </c>
      <c r="AY163" s="17" t="s">
        <v>185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191</v>
      </c>
      <c r="BM163" s="239" t="s">
        <v>918</v>
      </c>
    </row>
    <row r="164" s="2" customFormat="1">
      <c r="A164" s="38"/>
      <c r="B164" s="39"/>
      <c r="C164" s="40"/>
      <c r="D164" s="241" t="s">
        <v>193</v>
      </c>
      <c r="E164" s="40"/>
      <c r="F164" s="242" t="s">
        <v>917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193</v>
      </c>
      <c r="AU164" s="17" t="s">
        <v>88</v>
      </c>
    </row>
    <row r="165" s="13" customFormat="1">
      <c r="A165" s="13"/>
      <c r="B165" s="246"/>
      <c r="C165" s="247"/>
      <c r="D165" s="241" t="s">
        <v>194</v>
      </c>
      <c r="E165" s="248" t="s">
        <v>1</v>
      </c>
      <c r="F165" s="249" t="s">
        <v>919</v>
      </c>
      <c r="G165" s="247"/>
      <c r="H165" s="250">
        <v>25.594999999999999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6" t="s">
        <v>194</v>
      </c>
      <c r="AU165" s="256" t="s">
        <v>88</v>
      </c>
      <c r="AV165" s="13" t="s">
        <v>88</v>
      </c>
      <c r="AW165" s="13" t="s">
        <v>35</v>
      </c>
      <c r="AX165" s="13" t="s">
        <v>86</v>
      </c>
      <c r="AY165" s="256" t="s">
        <v>185</v>
      </c>
    </row>
    <row r="166" s="2" customFormat="1" ht="49.05" customHeight="1">
      <c r="A166" s="38"/>
      <c r="B166" s="39"/>
      <c r="C166" s="227" t="s">
        <v>251</v>
      </c>
      <c r="D166" s="227" t="s">
        <v>187</v>
      </c>
      <c r="E166" s="228" t="s">
        <v>487</v>
      </c>
      <c r="F166" s="229" t="s">
        <v>488</v>
      </c>
      <c r="G166" s="230" t="s">
        <v>279</v>
      </c>
      <c r="H166" s="231">
        <v>642.29999999999995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44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191</v>
      </c>
      <c r="AT166" s="239" t="s">
        <v>187</v>
      </c>
      <c r="AU166" s="239" t="s">
        <v>88</v>
      </c>
      <c r="AY166" s="17" t="s">
        <v>185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86</v>
      </c>
      <c r="BK166" s="240">
        <f>ROUND(I166*H166,2)</f>
        <v>0</v>
      </c>
      <c r="BL166" s="17" t="s">
        <v>191</v>
      </c>
      <c r="BM166" s="239" t="s">
        <v>920</v>
      </c>
    </row>
    <row r="167" s="2" customFormat="1">
      <c r="A167" s="38"/>
      <c r="B167" s="39"/>
      <c r="C167" s="40"/>
      <c r="D167" s="241" t="s">
        <v>193</v>
      </c>
      <c r="E167" s="40"/>
      <c r="F167" s="242" t="s">
        <v>488</v>
      </c>
      <c r="G167" s="40"/>
      <c r="H167" s="40"/>
      <c r="I167" s="243"/>
      <c r="J167" s="40"/>
      <c r="K167" s="40"/>
      <c r="L167" s="44"/>
      <c r="M167" s="244"/>
      <c r="N167" s="24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193</v>
      </c>
      <c r="AU167" s="17" t="s">
        <v>88</v>
      </c>
    </row>
    <row r="168" s="13" customFormat="1">
      <c r="A168" s="13"/>
      <c r="B168" s="246"/>
      <c r="C168" s="247"/>
      <c r="D168" s="241" t="s">
        <v>194</v>
      </c>
      <c r="E168" s="248" t="s">
        <v>1</v>
      </c>
      <c r="F168" s="249" t="s">
        <v>921</v>
      </c>
      <c r="G168" s="247"/>
      <c r="H168" s="250">
        <v>642.29999999999995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194</v>
      </c>
      <c r="AU168" s="256" t="s">
        <v>88</v>
      </c>
      <c r="AV168" s="13" t="s">
        <v>88</v>
      </c>
      <c r="AW168" s="13" t="s">
        <v>35</v>
      </c>
      <c r="AX168" s="13" t="s">
        <v>79</v>
      </c>
      <c r="AY168" s="256" t="s">
        <v>185</v>
      </c>
    </row>
    <row r="169" s="14" customFormat="1">
      <c r="A169" s="14"/>
      <c r="B169" s="268"/>
      <c r="C169" s="269"/>
      <c r="D169" s="241" t="s">
        <v>194</v>
      </c>
      <c r="E169" s="270" t="s">
        <v>1</v>
      </c>
      <c r="F169" s="271" t="s">
        <v>218</v>
      </c>
      <c r="G169" s="269"/>
      <c r="H169" s="272">
        <v>642.29999999999995</v>
      </c>
      <c r="I169" s="273"/>
      <c r="J169" s="269"/>
      <c r="K169" s="269"/>
      <c r="L169" s="274"/>
      <c r="M169" s="275"/>
      <c r="N169" s="276"/>
      <c r="O169" s="276"/>
      <c r="P169" s="276"/>
      <c r="Q169" s="276"/>
      <c r="R169" s="276"/>
      <c r="S169" s="276"/>
      <c r="T169" s="27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8" t="s">
        <v>194</v>
      </c>
      <c r="AU169" s="278" t="s">
        <v>88</v>
      </c>
      <c r="AV169" s="14" t="s">
        <v>191</v>
      </c>
      <c r="AW169" s="14" t="s">
        <v>35</v>
      </c>
      <c r="AX169" s="14" t="s">
        <v>86</v>
      </c>
      <c r="AY169" s="278" t="s">
        <v>185</v>
      </c>
    </row>
    <row r="170" s="2" customFormat="1" ht="33" customHeight="1">
      <c r="A170" s="38"/>
      <c r="B170" s="39"/>
      <c r="C170" s="227" t="s">
        <v>256</v>
      </c>
      <c r="D170" s="227" t="s">
        <v>187</v>
      </c>
      <c r="E170" s="228" t="s">
        <v>922</v>
      </c>
      <c r="F170" s="229" t="s">
        <v>923</v>
      </c>
      <c r="G170" s="230" t="s">
        <v>279</v>
      </c>
      <c r="H170" s="231">
        <v>7663.3000000000002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44</v>
      </c>
      <c r="O170" s="91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191</v>
      </c>
      <c r="AT170" s="239" t="s">
        <v>187</v>
      </c>
      <c r="AU170" s="239" t="s">
        <v>88</v>
      </c>
      <c r="AY170" s="17" t="s">
        <v>185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86</v>
      </c>
      <c r="BK170" s="240">
        <f>ROUND(I170*H170,2)</f>
        <v>0</v>
      </c>
      <c r="BL170" s="17" t="s">
        <v>191</v>
      </c>
      <c r="BM170" s="239" t="s">
        <v>924</v>
      </c>
    </row>
    <row r="171" s="2" customFormat="1">
      <c r="A171" s="38"/>
      <c r="B171" s="39"/>
      <c r="C171" s="40"/>
      <c r="D171" s="241" t="s">
        <v>193</v>
      </c>
      <c r="E171" s="40"/>
      <c r="F171" s="242" t="s">
        <v>923</v>
      </c>
      <c r="G171" s="40"/>
      <c r="H171" s="40"/>
      <c r="I171" s="243"/>
      <c r="J171" s="40"/>
      <c r="K171" s="40"/>
      <c r="L171" s="44"/>
      <c r="M171" s="244"/>
      <c r="N171" s="24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193</v>
      </c>
      <c r="AU171" s="17" t="s">
        <v>88</v>
      </c>
    </row>
    <row r="172" s="13" customFormat="1">
      <c r="A172" s="13"/>
      <c r="B172" s="246"/>
      <c r="C172" s="247"/>
      <c r="D172" s="241" t="s">
        <v>194</v>
      </c>
      <c r="E172" s="248" t="s">
        <v>1</v>
      </c>
      <c r="F172" s="249" t="s">
        <v>925</v>
      </c>
      <c r="G172" s="247"/>
      <c r="H172" s="250">
        <v>7663.3000000000002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194</v>
      </c>
      <c r="AU172" s="256" t="s">
        <v>88</v>
      </c>
      <c r="AV172" s="13" t="s">
        <v>88</v>
      </c>
      <c r="AW172" s="13" t="s">
        <v>35</v>
      </c>
      <c r="AX172" s="13" t="s">
        <v>86</v>
      </c>
      <c r="AY172" s="256" t="s">
        <v>185</v>
      </c>
    </row>
    <row r="173" s="2" customFormat="1" ht="16.5" customHeight="1">
      <c r="A173" s="38"/>
      <c r="B173" s="39"/>
      <c r="C173" s="257" t="s">
        <v>263</v>
      </c>
      <c r="D173" s="257" t="s">
        <v>211</v>
      </c>
      <c r="E173" s="258" t="s">
        <v>257</v>
      </c>
      <c r="F173" s="259" t="s">
        <v>926</v>
      </c>
      <c r="G173" s="260" t="s">
        <v>927</v>
      </c>
      <c r="H173" s="261">
        <v>3.0649999999999999</v>
      </c>
      <c r="I173" s="262"/>
      <c r="J173" s="263">
        <f>ROUND(I173*H173,2)</f>
        <v>0</v>
      </c>
      <c r="K173" s="264"/>
      <c r="L173" s="265"/>
      <c r="M173" s="266" t="s">
        <v>1</v>
      </c>
      <c r="N173" s="267" t="s">
        <v>44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214</v>
      </c>
      <c r="AT173" s="239" t="s">
        <v>211</v>
      </c>
      <c r="AU173" s="239" t="s">
        <v>88</v>
      </c>
      <c r="AY173" s="17" t="s">
        <v>185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86</v>
      </c>
      <c r="BK173" s="240">
        <f>ROUND(I173*H173,2)</f>
        <v>0</v>
      </c>
      <c r="BL173" s="17" t="s">
        <v>191</v>
      </c>
      <c r="BM173" s="239" t="s">
        <v>928</v>
      </c>
    </row>
    <row r="174" s="2" customFormat="1">
      <c r="A174" s="38"/>
      <c r="B174" s="39"/>
      <c r="C174" s="40"/>
      <c r="D174" s="241" t="s">
        <v>193</v>
      </c>
      <c r="E174" s="40"/>
      <c r="F174" s="242" t="s">
        <v>926</v>
      </c>
      <c r="G174" s="40"/>
      <c r="H174" s="40"/>
      <c r="I174" s="243"/>
      <c r="J174" s="40"/>
      <c r="K174" s="40"/>
      <c r="L174" s="44"/>
      <c r="M174" s="244"/>
      <c r="N174" s="24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193</v>
      </c>
      <c r="AU174" s="17" t="s">
        <v>88</v>
      </c>
    </row>
    <row r="175" s="13" customFormat="1">
      <c r="A175" s="13"/>
      <c r="B175" s="246"/>
      <c r="C175" s="247"/>
      <c r="D175" s="241" t="s">
        <v>194</v>
      </c>
      <c r="E175" s="248" t="s">
        <v>1</v>
      </c>
      <c r="F175" s="249" t="s">
        <v>929</v>
      </c>
      <c r="G175" s="247"/>
      <c r="H175" s="250">
        <v>3.0649999999999999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194</v>
      </c>
      <c r="AU175" s="256" t="s">
        <v>88</v>
      </c>
      <c r="AV175" s="13" t="s">
        <v>88</v>
      </c>
      <c r="AW175" s="13" t="s">
        <v>35</v>
      </c>
      <c r="AX175" s="13" t="s">
        <v>86</v>
      </c>
      <c r="AY175" s="256" t="s">
        <v>185</v>
      </c>
    </row>
    <row r="176" s="2" customFormat="1" ht="33" customHeight="1">
      <c r="A176" s="38"/>
      <c r="B176" s="39"/>
      <c r="C176" s="227" t="s">
        <v>268</v>
      </c>
      <c r="D176" s="227" t="s">
        <v>187</v>
      </c>
      <c r="E176" s="228" t="s">
        <v>664</v>
      </c>
      <c r="F176" s="229" t="s">
        <v>665</v>
      </c>
      <c r="G176" s="230" t="s">
        <v>198</v>
      </c>
      <c r="H176" s="231">
        <v>506.21600000000001</v>
      </c>
      <c r="I176" s="232"/>
      <c r="J176" s="233">
        <f>ROUND(I176*H176,2)</f>
        <v>0</v>
      </c>
      <c r="K176" s="234"/>
      <c r="L176" s="44"/>
      <c r="M176" s="235" t="s">
        <v>1</v>
      </c>
      <c r="N176" s="236" t="s">
        <v>44</v>
      </c>
      <c r="O176" s="91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191</v>
      </c>
      <c r="AT176" s="239" t="s">
        <v>187</v>
      </c>
      <c r="AU176" s="239" t="s">
        <v>88</v>
      </c>
      <c r="AY176" s="17" t="s">
        <v>185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86</v>
      </c>
      <c r="BK176" s="240">
        <f>ROUND(I176*H176,2)</f>
        <v>0</v>
      </c>
      <c r="BL176" s="17" t="s">
        <v>191</v>
      </c>
      <c r="BM176" s="239" t="s">
        <v>930</v>
      </c>
    </row>
    <row r="177" s="2" customFormat="1">
      <c r="A177" s="38"/>
      <c r="B177" s="39"/>
      <c r="C177" s="40"/>
      <c r="D177" s="241" t="s">
        <v>193</v>
      </c>
      <c r="E177" s="40"/>
      <c r="F177" s="242" t="s">
        <v>665</v>
      </c>
      <c r="G177" s="40"/>
      <c r="H177" s="40"/>
      <c r="I177" s="243"/>
      <c r="J177" s="40"/>
      <c r="K177" s="40"/>
      <c r="L177" s="44"/>
      <c r="M177" s="244"/>
      <c r="N177" s="24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193</v>
      </c>
      <c r="AU177" s="17" t="s">
        <v>88</v>
      </c>
    </row>
    <row r="178" s="13" customFormat="1">
      <c r="A178" s="13"/>
      <c r="B178" s="246"/>
      <c r="C178" s="247"/>
      <c r="D178" s="241" t="s">
        <v>194</v>
      </c>
      <c r="E178" s="248" t="s">
        <v>1</v>
      </c>
      <c r="F178" s="249" t="s">
        <v>931</v>
      </c>
      <c r="G178" s="247"/>
      <c r="H178" s="250">
        <v>229.899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6" t="s">
        <v>194</v>
      </c>
      <c r="AU178" s="256" t="s">
        <v>88</v>
      </c>
      <c r="AV178" s="13" t="s">
        <v>88</v>
      </c>
      <c r="AW178" s="13" t="s">
        <v>35</v>
      </c>
      <c r="AX178" s="13" t="s">
        <v>79</v>
      </c>
      <c r="AY178" s="256" t="s">
        <v>185</v>
      </c>
    </row>
    <row r="179" s="13" customFormat="1">
      <c r="A179" s="13"/>
      <c r="B179" s="246"/>
      <c r="C179" s="247"/>
      <c r="D179" s="241" t="s">
        <v>194</v>
      </c>
      <c r="E179" s="248" t="s">
        <v>1</v>
      </c>
      <c r="F179" s="249" t="s">
        <v>932</v>
      </c>
      <c r="G179" s="247"/>
      <c r="H179" s="250">
        <v>3.875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6" t="s">
        <v>194</v>
      </c>
      <c r="AU179" s="256" t="s">
        <v>88</v>
      </c>
      <c r="AV179" s="13" t="s">
        <v>88</v>
      </c>
      <c r="AW179" s="13" t="s">
        <v>35</v>
      </c>
      <c r="AX179" s="13" t="s">
        <v>79</v>
      </c>
      <c r="AY179" s="256" t="s">
        <v>185</v>
      </c>
    </row>
    <row r="180" s="13" customFormat="1">
      <c r="A180" s="13"/>
      <c r="B180" s="246"/>
      <c r="C180" s="247"/>
      <c r="D180" s="241" t="s">
        <v>194</v>
      </c>
      <c r="E180" s="248" t="s">
        <v>1</v>
      </c>
      <c r="F180" s="249" t="s">
        <v>933</v>
      </c>
      <c r="G180" s="247"/>
      <c r="H180" s="250">
        <v>47.457000000000001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6" t="s">
        <v>194</v>
      </c>
      <c r="AU180" s="256" t="s">
        <v>88</v>
      </c>
      <c r="AV180" s="13" t="s">
        <v>88</v>
      </c>
      <c r="AW180" s="13" t="s">
        <v>35</v>
      </c>
      <c r="AX180" s="13" t="s">
        <v>79</v>
      </c>
      <c r="AY180" s="256" t="s">
        <v>185</v>
      </c>
    </row>
    <row r="181" s="14" customFormat="1">
      <c r="A181" s="14"/>
      <c r="B181" s="268"/>
      <c r="C181" s="269"/>
      <c r="D181" s="241" t="s">
        <v>194</v>
      </c>
      <c r="E181" s="270" t="s">
        <v>1</v>
      </c>
      <c r="F181" s="271" t="s">
        <v>218</v>
      </c>
      <c r="G181" s="269"/>
      <c r="H181" s="272">
        <v>281.23099999999999</v>
      </c>
      <c r="I181" s="273"/>
      <c r="J181" s="269"/>
      <c r="K181" s="269"/>
      <c r="L181" s="274"/>
      <c r="M181" s="275"/>
      <c r="N181" s="276"/>
      <c r="O181" s="276"/>
      <c r="P181" s="276"/>
      <c r="Q181" s="276"/>
      <c r="R181" s="276"/>
      <c r="S181" s="276"/>
      <c r="T181" s="27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8" t="s">
        <v>194</v>
      </c>
      <c r="AU181" s="278" t="s">
        <v>88</v>
      </c>
      <c r="AV181" s="14" t="s">
        <v>191</v>
      </c>
      <c r="AW181" s="14" t="s">
        <v>35</v>
      </c>
      <c r="AX181" s="14" t="s">
        <v>79</v>
      </c>
      <c r="AY181" s="278" t="s">
        <v>185</v>
      </c>
    </row>
    <row r="182" s="13" customFormat="1">
      <c r="A182" s="13"/>
      <c r="B182" s="246"/>
      <c r="C182" s="247"/>
      <c r="D182" s="241" t="s">
        <v>194</v>
      </c>
      <c r="E182" s="248" t="s">
        <v>1</v>
      </c>
      <c r="F182" s="249" t="s">
        <v>934</v>
      </c>
      <c r="G182" s="247"/>
      <c r="H182" s="250">
        <v>506.21600000000001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6" t="s">
        <v>194</v>
      </c>
      <c r="AU182" s="256" t="s">
        <v>88</v>
      </c>
      <c r="AV182" s="13" t="s">
        <v>88</v>
      </c>
      <c r="AW182" s="13" t="s">
        <v>35</v>
      </c>
      <c r="AX182" s="13" t="s">
        <v>86</v>
      </c>
      <c r="AY182" s="256" t="s">
        <v>185</v>
      </c>
    </row>
    <row r="183" s="2" customFormat="1" ht="16.5" customHeight="1">
      <c r="A183" s="38"/>
      <c r="B183" s="39"/>
      <c r="C183" s="257" t="s">
        <v>272</v>
      </c>
      <c r="D183" s="257" t="s">
        <v>211</v>
      </c>
      <c r="E183" s="258" t="s">
        <v>935</v>
      </c>
      <c r="F183" s="259" t="s">
        <v>936</v>
      </c>
      <c r="G183" s="260" t="s">
        <v>190</v>
      </c>
      <c r="H183" s="261">
        <v>281.23099999999999</v>
      </c>
      <c r="I183" s="262"/>
      <c r="J183" s="263">
        <f>ROUND(I183*H183,2)</f>
        <v>0</v>
      </c>
      <c r="K183" s="264"/>
      <c r="L183" s="265"/>
      <c r="M183" s="266" t="s">
        <v>1</v>
      </c>
      <c r="N183" s="267" t="s">
        <v>44</v>
      </c>
      <c r="O183" s="91"/>
      <c r="P183" s="237">
        <f>O183*H183</f>
        <v>0</v>
      </c>
      <c r="Q183" s="237">
        <v>0.20999999999999999</v>
      </c>
      <c r="R183" s="237">
        <f>Q183*H183</f>
        <v>59.058509999999998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214</v>
      </c>
      <c r="AT183" s="239" t="s">
        <v>211</v>
      </c>
      <c r="AU183" s="239" t="s">
        <v>88</v>
      </c>
      <c r="AY183" s="17" t="s">
        <v>185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86</v>
      </c>
      <c r="BK183" s="240">
        <f>ROUND(I183*H183,2)</f>
        <v>0</v>
      </c>
      <c r="BL183" s="17" t="s">
        <v>191</v>
      </c>
      <c r="BM183" s="239" t="s">
        <v>937</v>
      </c>
    </row>
    <row r="184" s="2" customFormat="1">
      <c r="A184" s="38"/>
      <c r="B184" s="39"/>
      <c r="C184" s="40"/>
      <c r="D184" s="241" t="s">
        <v>193</v>
      </c>
      <c r="E184" s="40"/>
      <c r="F184" s="242" t="s">
        <v>936</v>
      </c>
      <c r="G184" s="40"/>
      <c r="H184" s="40"/>
      <c r="I184" s="243"/>
      <c r="J184" s="40"/>
      <c r="K184" s="40"/>
      <c r="L184" s="44"/>
      <c r="M184" s="244"/>
      <c r="N184" s="24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193</v>
      </c>
      <c r="AU184" s="17" t="s">
        <v>88</v>
      </c>
    </row>
    <row r="185" s="13" customFormat="1">
      <c r="A185" s="13"/>
      <c r="B185" s="246"/>
      <c r="C185" s="247"/>
      <c r="D185" s="241" t="s">
        <v>194</v>
      </c>
      <c r="E185" s="248" t="s">
        <v>1</v>
      </c>
      <c r="F185" s="249" t="s">
        <v>931</v>
      </c>
      <c r="G185" s="247"/>
      <c r="H185" s="250">
        <v>229.899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6" t="s">
        <v>194</v>
      </c>
      <c r="AU185" s="256" t="s">
        <v>88</v>
      </c>
      <c r="AV185" s="13" t="s">
        <v>88</v>
      </c>
      <c r="AW185" s="13" t="s">
        <v>35</v>
      </c>
      <c r="AX185" s="13" t="s">
        <v>79</v>
      </c>
      <c r="AY185" s="256" t="s">
        <v>185</v>
      </c>
    </row>
    <row r="186" s="13" customFormat="1">
      <c r="A186" s="13"/>
      <c r="B186" s="246"/>
      <c r="C186" s="247"/>
      <c r="D186" s="241" t="s">
        <v>194</v>
      </c>
      <c r="E186" s="248" t="s">
        <v>1</v>
      </c>
      <c r="F186" s="249" t="s">
        <v>932</v>
      </c>
      <c r="G186" s="247"/>
      <c r="H186" s="250">
        <v>3.875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194</v>
      </c>
      <c r="AU186" s="256" t="s">
        <v>88</v>
      </c>
      <c r="AV186" s="13" t="s">
        <v>88</v>
      </c>
      <c r="AW186" s="13" t="s">
        <v>35</v>
      </c>
      <c r="AX186" s="13" t="s">
        <v>79</v>
      </c>
      <c r="AY186" s="256" t="s">
        <v>185</v>
      </c>
    </row>
    <row r="187" s="13" customFormat="1">
      <c r="A187" s="13"/>
      <c r="B187" s="246"/>
      <c r="C187" s="247"/>
      <c r="D187" s="241" t="s">
        <v>194</v>
      </c>
      <c r="E187" s="248" t="s">
        <v>1</v>
      </c>
      <c r="F187" s="249" t="s">
        <v>933</v>
      </c>
      <c r="G187" s="247"/>
      <c r="H187" s="250">
        <v>47.457000000000001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6" t="s">
        <v>194</v>
      </c>
      <c r="AU187" s="256" t="s">
        <v>88</v>
      </c>
      <c r="AV187" s="13" t="s">
        <v>88</v>
      </c>
      <c r="AW187" s="13" t="s">
        <v>35</v>
      </c>
      <c r="AX187" s="13" t="s">
        <v>79</v>
      </c>
      <c r="AY187" s="256" t="s">
        <v>185</v>
      </c>
    </row>
    <row r="188" s="14" customFormat="1">
      <c r="A188" s="14"/>
      <c r="B188" s="268"/>
      <c r="C188" s="269"/>
      <c r="D188" s="241" t="s">
        <v>194</v>
      </c>
      <c r="E188" s="270" t="s">
        <v>1</v>
      </c>
      <c r="F188" s="271" t="s">
        <v>218</v>
      </c>
      <c r="G188" s="269"/>
      <c r="H188" s="272">
        <v>281.23099999999999</v>
      </c>
      <c r="I188" s="273"/>
      <c r="J188" s="269"/>
      <c r="K188" s="269"/>
      <c r="L188" s="274"/>
      <c r="M188" s="275"/>
      <c r="N188" s="276"/>
      <c r="O188" s="276"/>
      <c r="P188" s="276"/>
      <c r="Q188" s="276"/>
      <c r="R188" s="276"/>
      <c r="S188" s="276"/>
      <c r="T188" s="27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78" t="s">
        <v>194</v>
      </c>
      <c r="AU188" s="278" t="s">
        <v>88</v>
      </c>
      <c r="AV188" s="14" t="s">
        <v>191</v>
      </c>
      <c r="AW188" s="14" t="s">
        <v>35</v>
      </c>
      <c r="AX188" s="14" t="s">
        <v>86</v>
      </c>
      <c r="AY188" s="278" t="s">
        <v>185</v>
      </c>
    </row>
    <row r="189" s="2" customFormat="1" ht="24.15" customHeight="1">
      <c r="A189" s="38"/>
      <c r="B189" s="39"/>
      <c r="C189" s="227" t="s">
        <v>276</v>
      </c>
      <c r="D189" s="227" t="s">
        <v>187</v>
      </c>
      <c r="E189" s="228" t="s">
        <v>501</v>
      </c>
      <c r="F189" s="229" t="s">
        <v>502</v>
      </c>
      <c r="G189" s="230" t="s">
        <v>198</v>
      </c>
      <c r="H189" s="231">
        <v>0.76600000000000001</v>
      </c>
      <c r="I189" s="232"/>
      <c r="J189" s="233">
        <f>ROUND(I189*H189,2)</f>
        <v>0</v>
      </c>
      <c r="K189" s="234"/>
      <c r="L189" s="44"/>
      <c r="M189" s="235" t="s">
        <v>1</v>
      </c>
      <c r="N189" s="236" t="s">
        <v>44</v>
      </c>
      <c r="O189" s="91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191</v>
      </c>
      <c r="AT189" s="239" t="s">
        <v>187</v>
      </c>
      <c r="AU189" s="239" t="s">
        <v>88</v>
      </c>
      <c r="AY189" s="17" t="s">
        <v>185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7" t="s">
        <v>86</v>
      </c>
      <c r="BK189" s="240">
        <f>ROUND(I189*H189,2)</f>
        <v>0</v>
      </c>
      <c r="BL189" s="17" t="s">
        <v>191</v>
      </c>
      <c r="BM189" s="239" t="s">
        <v>938</v>
      </c>
    </row>
    <row r="190" s="2" customFormat="1">
      <c r="A190" s="38"/>
      <c r="B190" s="39"/>
      <c r="C190" s="40"/>
      <c r="D190" s="241" t="s">
        <v>193</v>
      </c>
      <c r="E190" s="40"/>
      <c r="F190" s="242" t="s">
        <v>502</v>
      </c>
      <c r="G190" s="40"/>
      <c r="H190" s="40"/>
      <c r="I190" s="243"/>
      <c r="J190" s="40"/>
      <c r="K190" s="40"/>
      <c r="L190" s="44"/>
      <c r="M190" s="244"/>
      <c r="N190" s="24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193</v>
      </c>
      <c r="AU190" s="17" t="s">
        <v>88</v>
      </c>
    </row>
    <row r="191" s="13" customFormat="1">
      <c r="A191" s="13"/>
      <c r="B191" s="246"/>
      <c r="C191" s="247"/>
      <c r="D191" s="241" t="s">
        <v>194</v>
      </c>
      <c r="E191" s="248" t="s">
        <v>1</v>
      </c>
      <c r="F191" s="249" t="s">
        <v>939</v>
      </c>
      <c r="G191" s="247"/>
      <c r="H191" s="250">
        <v>0.76600000000000001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6" t="s">
        <v>194</v>
      </c>
      <c r="AU191" s="256" t="s">
        <v>88</v>
      </c>
      <c r="AV191" s="13" t="s">
        <v>88</v>
      </c>
      <c r="AW191" s="13" t="s">
        <v>35</v>
      </c>
      <c r="AX191" s="13" t="s">
        <v>86</v>
      </c>
      <c r="AY191" s="256" t="s">
        <v>185</v>
      </c>
    </row>
    <row r="192" s="2" customFormat="1" ht="16.5" customHeight="1">
      <c r="A192" s="38"/>
      <c r="B192" s="39"/>
      <c r="C192" s="257" t="s">
        <v>282</v>
      </c>
      <c r="D192" s="257" t="s">
        <v>211</v>
      </c>
      <c r="E192" s="258" t="s">
        <v>264</v>
      </c>
      <c r="F192" s="259" t="s">
        <v>940</v>
      </c>
      <c r="G192" s="260" t="s">
        <v>294</v>
      </c>
      <c r="H192" s="261">
        <v>766.33000000000004</v>
      </c>
      <c r="I192" s="262"/>
      <c r="J192" s="263">
        <f>ROUND(I192*H192,2)</f>
        <v>0</v>
      </c>
      <c r="K192" s="264"/>
      <c r="L192" s="265"/>
      <c r="M192" s="266" t="s">
        <v>1</v>
      </c>
      <c r="N192" s="267" t="s">
        <v>44</v>
      </c>
      <c r="O192" s="91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9" t="s">
        <v>214</v>
      </c>
      <c r="AT192" s="239" t="s">
        <v>211</v>
      </c>
      <c r="AU192" s="239" t="s">
        <v>88</v>
      </c>
      <c r="AY192" s="17" t="s">
        <v>185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7" t="s">
        <v>86</v>
      </c>
      <c r="BK192" s="240">
        <f>ROUND(I192*H192,2)</f>
        <v>0</v>
      </c>
      <c r="BL192" s="17" t="s">
        <v>191</v>
      </c>
      <c r="BM192" s="239" t="s">
        <v>941</v>
      </c>
    </row>
    <row r="193" s="2" customFormat="1">
      <c r="A193" s="38"/>
      <c r="B193" s="39"/>
      <c r="C193" s="40"/>
      <c r="D193" s="241" t="s">
        <v>193</v>
      </c>
      <c r="E193" s="40"/>
      <c r="F193" s="242" t="s">
        <v>940</v>
      </c>
      <c r="G193" s="40"/>
      <c r="H193" s="40"/>
      <c r="I193" s="243"/>
      <c r="J193" s="40"/>
      <c r="K193" s="40"/>
      <c r="L193" s="44"/>
      <c r="M193" s="244"/>
      <c r="N193" s="24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193</v>
      </c>
      <c r="AU193" s="17" t="s">
        <v>88</v>
      </c>
    </row>
    <row r="194" s="13" customFormat="1">
      <c r="A194" s="13"/>
      <c r="B194" s="246"/>
      <c r="C194" s="247"/>
      <c r="D194" s="241" t="s">
        <v>194</v>
      </c>
      <c r="E194" s="248" t="s">
        <v>1</v>
      </c>
      <c r="F194" s="249" t="s">
        <v>942</v>
      </c>
      <c r="G194" s="247"/>
      <c r="H194" s="250">
        <v>766.33000000000004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194</v>
      </c>
      <c r="AU194" s="256" t="s">
        <v>88</v>
      </c>
      <c r="AV194" s="13" t="s">
        <v>88</v>
      </c>
      <c r="AW194" s="13" t="s">
        <v>35</v>
      </c>
      <c r="AX194" s="13" t="s">
        <v>86</v>
      </c>
      <c r="AY194" s="256" t="s">
        <v>185</v>
      </c>
    </row>
    <row r="195" s="12" customFormat="1" ht="22.8" customHeight="1">
      <c r="A195" s="12"/>
      <c r="B195" s="211"/>
      <c r="C195" s="212"/>
      <c r="D195" s="213" t="s">
        <v>78</v>
      </c>
      <c r="E195" s="225" t="s">
        <v>323</v>
      </c>
      <c r="F195" s="225" t="s">
        <v>324</v>
      </c>
      <c r="G195" s="212"/>
      <c r="H195" s="212"/>
      <c r="I195" s="215"/>
      <c r="J195" s="226">
        <f>BK195</f>
        <v>0</v>
      </c>
      <c r="K195" s="212"/>
      <c r="L195" s="217"/>
      <c r="M195" s="218"/>
      <c r="N195" s="219"/>
      <c r="O195" s="219"/>
      <c r="P195" s="220">
        <f>SUM(P196:P197)</f>
        <v>0</v>
      </c>
      <c r="Q195" s="219"/>
      <c r="R195" s="220">
        <f>SUM(R196:R197)</f>
        <v>0</v>
      </c>
      <c r="S195" s="219"/>
      <c r="T195" s="221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2" t="s">
        <v>86</v>
      </c>
      <c r="AT195" s="223" t="s">
        <v>78</v>
      </c>
      <c r="AU195" s="223" t="s">
        <v>86</v>
      </c>
      <c r="AY195" s="222" t="s">
        <v>185</v>
      </c>
      <c r="BK195" s="224">
        <f>SUM(BK196:BK197)</f>
        <v>0</v>
      </c>
    </row>
    <row r="196" s="2" customFormat="1" ht="24.15" customHeight="1">
      <c r="A196" s="38"/>
      <c r="B196" s="39"/>
      <c r="C196" s="227" t="s">
        <v>287</v>
      </c>
      <c r="D196" s="227" t="s">
        <v>187</v>
      </c>
      <c r="E196" s="228" t="s">
        <v>326</v>
      </c>
      <c r="F196" s="229" t="s">
        <v>327</v>
      </c>
      <c r="G196" s="230" t="s">
        <v>198</v>
      </c>
      <c r="H196" s="231">
        <v>84.819999999999993</v>
      </c>
      <c r="I196" s="232"/>
      <c r="J196" s="233">
        <f>ROUND(I196*H196,2)</f>
        <v>0</v>
      </c>
      <c r="K196" s="234"/>
      <c r="L196" s="44"/>
      <c r="M196" s="235" t="s">
        <v>1</v>
      </c>
      <c r="N196" s="236" t="s">
        <v>44</v>
      </c>
      <c r="O196" s="91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9" t="s">
        <v>191</v>
      </c>
      <c r="AT196" s="239" t="s">
        <v>187</v>
      </c>
      <c r="AU196" s="239" t="s">
        <v>88</v>
      </c>
      <c r="AY196" s="17" t="s">
        <v>185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7" t="s">
        <v>86</v>
      </c>
      <c r="BK196" s="240">
        <f>ROUND(I196*H196,2)</f>
        <v>0</v>
      </c>
      <c r="BL196" s="17" t="s">
        <v>191</v>
      </c>
      <c r="BM196" s="239" t="s">
        <v>943</v>
      </c>
    </row>
    <row r="197" s="2" customFormat="1">
      <c r="A197" s="38"/>
      <c r="B197" s="39"/>
      <c r="C197" s="40"/>
      <c r="D197" s="241" t="s">
        <v>193</v>
      </c>
      <c r="E197" s="40"/>
      <c r="F197" s="242" t="s">
        <v>327</v>
      </c>
      <c r="G197" s="40"/>
      <c r="H197" s="40"/>
      <c r="I197" s="243"/>
      <c r="J197" s="40"/>
      <c r="K197" s="40"/>
      <c r="L197" s="44"/>
      <c r="M197" s="279"/>
      <c r="N197" s="280"/>
      <c r="O197" s="281"/>
      <c r="P197" s="281"/>
      <c r="Q197" s="281"/>
      <c r="R197" s="281"/>
      <c r="S197" s="281"/>
      <c r="T197" s="28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193</v>
      </c>
      <c r="AU197" s="17" t="s">
        <v>88</v>
      </c>
    </row>
    <row r="198" s="2" customFormat="1" ht="6.96" customHeight="1">
      <c r="A198" s="38"/>
      <c r="B198" s="66"/>
      <c r="C198" s="67"/>
      <c r="D198" s="67"/>
      <c r="E198" s="67"/>
      <c r="F198" s="67"/>
      <c r="G198" s="67"/>
      <c r="H198" s="67"/>
      <c r="I198" s="67"/>
      <c r="J198" s="67"/>
      <c r="K198" s="67"/>
      <c r="L198" s="44"/>
      <c r="M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</sheetData>
  <sheetProtection sheet="1" autoFilter="0" formatColumns="0" formatRows="0" objects="1" scenarios="1" spinCount="100000" saltValue="QnYwr2BvkhVo2sbgHI6x8AQwhysOAsYBsW1k1xDlNPeDwUVkST55fHSwKGs8xGDMawt1rWdKEqL25U6kWptQbg==" hashValue="0jxynls2YuEir2AsSBTkb8n3y6vb4cApjE5G8xvGh/GzDFrkXe2WBn6MHRclUPDd3ZaC4/JGJAAHhQbOQBNHog==" algorithmName="SHA-512" password="CC35"/>
  <autoFilter ref="C122:K19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944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945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ROUND((SUM(BE123:BE191)),  2)</f>
        <v>0</v>
      </c>
      <c r="G35" s="38"/>
      <c r="H35" s="38"/>
      <c r="I35" s="164">
        <v>0.20999999999999999</v>
      </c>
      <c r="J35" s="163">
        <f>ROUND(((SUM(BE123:BE191))*I35),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ROUND((SUM(BF123:BF191)),  2)</f>
        <v>0</v>
      </c>
      <c r="G36" s="38"/>
      <c r="H36" s="38"/>
      <c r="I36" s="164">
        <v>0.12</v>
      </c>
      <c r="J36" s="163">
        <f>ROUND(((SUM(BF123:BF191))*I36),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ROUND((SUM(BG123:BG191)),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ROUND((SUM(BH123:BH191)),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ROUND((SUM(BI123:BI191)),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944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02.01 - Zrušení stávajících cest a zpevněných ploch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946</v>
      </c>
      <c r="E101" s="196"/>
      <c r="F101" s="196"/>
      <c r="G101" s="196"/>
      <c r="H101" s="196"/>
      <c r="I101" s="196"/>
      <c r="J101" s="197">
        <f>J153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170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Rekonstrukce Schillerových sadů v Chebu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157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3" t="s">
        <v>944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159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02.01 - Zrušení stávajících cest a zpevněných ploch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Cheb</v>
      </c>
      <c r="G117" s="40"/>
      <c r="H117" s="40"/>
      <c r="I117" s="32" t="s">
        <v>22</v>
      </c>
      <c r="J117" s="79" t="str">
        <f>IF(J14="","",J14)</f>
        <v>2. 9. 2025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>Město Cheb</v>
      </c>
      <c r="G119" s="40"/>
      <c r="H119" s="40"/>
      <c r="I119" s="32" t="s">
        <v>32</v>
      </c>
      <c r="J119" s="36" t="str">
        <f>E23</f>
        <v>Ateliér Prinz,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30</v>
      </c>
      <c r="D120" s="40"/>
      <c r="E120" s="40"/>
      <c r="F120" s="27" t="str">
        <f>IF(E20="","",E20)</f>
        <v>Vyplň údaj</v>
      </c>
      <c r="G120" s="40"/>
      <c r="H120" s="40"/>
      <c r="I120" s="32" t="s">
        <v>36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171</v>
      </c>
      <c r="D122" s="202" t="s">
        <v>64</v>
      </c>
      <c r="E122" s="202" t="s">
        <v>60</v>
      </c>
      <c r="F122" s="202" t="s">
        <v>61</v>
      </c>
      <c r="G122" s="202" t="s">
        <v>172</v>
      </c>
      <c r="H122" s="202" t="s">
        <v>173</v>
      </c>
      <c r="I122" s="202" t="s">
        <v>174</v>
      </c>
      <c r="J122" s="203" t="s">
        <v>163</v>
      </c>
      <c r="K122" s="204" t="s">
        <v>175</v>
      </c>
      <c r="L122" s="205"/>
      <c r="M122" s="100" t="s">
        <v>1</v>
      </c>
      <c r="N122" s="101" t="s">
        <v>43</v>
      </c>
      <c r="O122" s="101" t="s">
        <v>176</v>
      </c>
      <c r="P122" s="101" t="s">
        <v>177</v>
      </c>
      <c r="Q122" s="101" t="s">
        <v>178</v>
      </c>
      <c r="R122" s="101" t="s">
        <v>179</v>
      </c>
      <c r="S122" s="101" t="s">
        <v>180</v>
      </c>
      <c r="T122" s="102" t="s">
        <v>181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182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0</v>
      </c>
      <c r="S123" s="104"/>
      <c r="T123" s="209">
        <f>T124</f>
        <v>1095.4683899999998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78</v>
      </c>
      <c r="AU123" s="17" t="s">
        <v>165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183</v>
      </c>
      <c r="F124" s="214" t="s">
        <v>184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P125+SUM(P126:P129)+P153</f>
        <v>0</v>
      </c>
      <c r="Q124" s="219"/>
      <c r="R124" s="220">
        <f>R125+SUM(R126:R129)+R153</f>
        <v>0</v>
      </c>
      <c r="S124" s="219"/>
      <c r="T124" s="221">
        <f>T125+SUM(T126:T129)+T153</f>
        <v>1095.4683899999998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86</v>
      </c>
      <c r="AT124" s="223" t="s">
        <v>78</v>
      </c>
      <c r="AU124" s="223" t="s">
        <v>79</v>
      </c>
      <c r="AY124" s="222" t="s">
        <v>185</v>
      </c>
      <c r="BK124" s="224">
        <f>BK125+SUM(BK126:BK129)+BK153</f>
        <v>0</v>
      </c>
    </row>
    <row r="125" s="2" customFormat="1" ht="21.75" customHeight="1">
      <c r="A125" s="38"/>
      <c r="B125" s="39"/>
      <c r="C125" s="227" t="s">
        <v>86</v>
      </c>
      <c r="D125" s="227" t="s">
        <v>187</v>
      </c>
      <c r="E125" s="228" t="s">
        <v>264</v>
      </c>
      <c r="F125" s="229" t="s">
        <v>947</v>
      </c>
      <c r="G125" s="230" t="s">
        <v>207</v>
      </c>
      <c r="H125" s="231">
        <v>12</v>
      </c>
      <c r="I125" s="232"/>
      <c r="J125" s="233">
        <f>ROUND(I125*H125,2)</f>
        <v>0</v>
      </c>
      <c r="K125" s="234"/>
      <c r="L125" s="44"/>
      <c r="M125" s="235" t="s">
        <v>1</v>
      </c>
      <c r="N125" s="236" t="s">
        <v>44</v>
      </c>
      <c r="O125" s="91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191</v>
      </c>
      <c r="AT125" s="239" t="s">
        <v>187</v>
      </c>
      <c r="AU125" s="239" t="s">
        <v>86</v>
      </c>
      <c r="AY125" s="17" t="s">
        <v>185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86</v>
      </c>
      <c r="BK125" s="240">
        <f>ROUND(I125*H125,2)</f>
        <v>0</v>
      </c>
      <c r="BL125" s="17" t="s">
        <v>191</v>
      </c>
      <c r="BM125" s="239" t="s">
        <v>948</v>
      </c>
    </row>
    <row r="126" s="2" customFormat="1">
      <c r="A126" s="38"/>
      <c r="B126" s="39"/>
      <c r="C126" s="40"/>
      <c r="D126" s="241" t="s">
        <v>193</v>
      </c>
      <c r="E126" s="40"/>
      <c r="F126" s="242" t="s">
        <v>947</v>
      </c>
      <c r="G126" s="40"/>
      <c r="H126" s="40"/>
      <c r="I126" s="243"/>
      <c r="J126" s="40"/>
      <c r="K126" s="40"/>
      <c r="L126" s="44"/>
      <c r="M126" s="244"/>
      <c r="N126" s="24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193</v>
      </c>
      <c r="AU126" s="17" t="s">
        <v>86</v>
      </c>
    </row>
    <row r="127" s="2" customFormat="1" ht="24.15" customHeight="1">
      <c r="A127" s="38"/>
      <c r="B127" s="39"/>
      <c r="C127" s="227" t="s">
        <v>88</v>
      </c>
      <c r="D127" s="227" t="s">
        <v>187</v>
      </c>
      <c r="E127" s="228" t="s">
        <v>292</v>
      </c>
      <c r="F127" s="229" t="s">
        <v>949</v>
      </c>
      <c r="G127" s="230" t="s">
        <v>207</v>
      </c>
      <c r="H127" s="231">
        <v>6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44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191</v>
      </c>
      <c r="AT127" s="239" t="s">
        <v>187</v>
      </c>
      <c r="AU127" s="239" t="s">
        <v>86</v>
      </c>
      <c r="AY127" s="17" t="s">
        <v>185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86</v>
      </c>
      <c r="BK127" s="240">
        <f>ROUND(I127*H127,2)</f>
        <v>0</v>
      </c>
      <c r="BL127" s="17" t="s">
        <v>191</v>
      </c>
      <c r="BM127" s="239" t="s">
        <v>950</v>
      </c>
    </row>
    <row r="128" s="2" customFormat="1">
      <c r="A128" s="38"/>
      <c r="B128" s="39"/>
      <c r="C128" s="40"/>
      <c r="D128" s="241" t="s">
        <v>193</v>
      </c>
      <c r="E128" s="40"/>
      <c r="F128" s="242" t="s">
        <v>949</v>
      </c>
      <c r="G128" s="40"/>
      <c r="H128" s="40"/>
      <c r="I128" s="243"/>
      <c r="J128" s="40"/>
      <c r="K128" s="40"/>
      <c r="L128" s="44"/>
      <c r="M128" s="244"/>
      <c r="N128" s="24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193</v>
      </c>
      <c r="AU128" s="17" t="s">
        <v>86</v>
      </c>
    </row>
    <row r="129" s="12" customFormat="1" ht="22.8" customHeight="1">
      <c r="A129" s="12"/>
      <c r="B129" s="211"/>
      <c r="C129" s="212"/>
      <c r="D129" s="213" t="s">
        <v>78</v>
      </c>
      <c r="E129" s="225" t="s">
        <v>86</v>
      </c>
      <c r="F129" s="225" t="s">
        <v>186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SUM(P130:P152)</f>
        <v>0</v>
      </c>
      <c r="Q129" s="219"/>
      <c r="R129" s="220">
        <f>SUM(R130:R152)</f>
        <v>0</v>
      </c>
      <c r="S129" s="219"/>
      <c r="T129" s="221">
        <f>SUM(T130:T152)</f>
        <v>1095.4683899999998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86</v>
      </c>
      <c r="AT129" s="223" t="s">
        <v>78</v>
      </c>
      <c r="AU129" s="223" t="s">
        <v>86</v>
      </c>
      <c r="AY129" s="222" t="s">
        <v>185</v>
      </c>
      <c r="BK129" s="224">
        <f>SUM(BK130:BK152)</f>
        <v>0</v>
      </c>
    </row>
    <row r="130" s="2" customFormat="1" ht="76.35" customHeight="1">
      <c r="A130" s="38"/>
      <c r="B130" s="39"/>
      <c r="C130" s="227" t="s">
        <v>201</v>
      </c>
      <c r="D130" s="227" t="s">
        <v>187</v>
      </c>
      <c r="E130" s="228" t="s">
        <v>951</v>
      </c>
      <c r="F130" s="229" t="s">
        <v>952</v>
      </c>
      <c r="G130" s="230" t="s">
        <v>279</v>
      </c>
      <c r="H130" s="231">
        <v>10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44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0.255</v>
      </c>
      <c r="T130" s="238">
        <f>S130*H130</f>
        <v>2.5499999999999998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191</v>
      </c>
      <c r="AT130" s="239" t="s">
        <v>187</v>
      </c>
      <c r="AU130" s="239" t="s">
        <v>88</v>
      </c>
      <c r="AY130" s="17" t="s">
        <v>185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86</v>
      </c>
      <c r="BK130" s="240">
        <f>ROUND(I130*H130,2)</f>
        <v>0</v>
      </c>
      <c r="BL130" s="17" t="s">
        <v>191</v>
      </c>
      <c r="BM130" s="239" t="s">
        <v>953</v>
      </c>
    </row>
    <row r="131" s="2" customFormat="1">
      <c r="A131" s="38"/>
      <c r="B131" s="39"/>
      <c r="C131" s="40"/>
      <c r="D131" s="241" t="s">
        <v>193</v>
      </c>
      <c r="E131" s="40"/>
      <c r="F131" s="242" t="s">
        <v>952</v>
      </c>
      <c r="G131" s="40"/>
      <c r="H131" s="40"/>
      <c r="I131" s="243"/>
      <c r="J131" s="40"/>
      <c r="K131" s="40"/>
      <c r="L131" s="44"/>
      <c r="M131" s="244"/>
      <c r="N131" s="24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193</v>
      </c>
      <c r="AU131" s="17" t="s">
        <v>88</v>
      </c>
    </row>
    <row r="132" s="13" customFormat="1">
      <c r="A132" s="13"/>
      <c r="B132" s="246"/>
      <c r="C132" s="247"/>
      <c r="D132" s="241" t="s">
        <v>194</v>
      </c>
      <c r="E132" s="248" t="s">
        <v>1</v>
      </c>
      <c r="F132" s="249" t="s">
        <v>954</v>
      </c>
      <c r="G132" s="247"/>
      <c r="H132" s="250">
        <v>10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194</v>
      </c>
      <c r="AU132" s="256" t="s">
        <v>88</v>
      </c>
      <c r="AV132" s="13" t="s">
        <v>88</v>
      </c>
      <c r="AW132" s="13" t="s">
        <v>35</v>
      </c>
      <c r="AX132" s="13" t="s">
        <v>86</v>
      </c>
      <c r="AY132" s="256" t="s">
        <v>185</v>
      </c>
    </row>
    <row r="133" s="2" customFormat="1" ht="55.5" customHeight="1">
      <c r="A133" s="38"/>
      <c r="B133" s="39"/>
      <c r="C133" s="227" t="s">
        <v>191</v>
      </c>
      <c r="D133" s="227" t="s">
        <v>187</v>
      </c>
      <c r="E133" s="228" t="s">
        <v>955</v>
      </c>
      <c r="F133" s="229" t="s">
        <v>956</v>
      </c>
      <c r="G133" s="230" t="s">
        <v>279</v>
      </c>
      <c r="H133" s="231">
        <v>15.5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44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0.28999999999999998</v>
      </c>
      <c r="T133" s="238">
        <f>S133*H133</f>
        <v>4.4950000000000001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191</v>
      </c>
      <c r="AT133" s="239" t="s">
        <v>187</v>
      </c>
      <c r="AU133" s="239" t="s">
        <v>88</v>
      </c>
      <c r="AY133" s="17" t="s">
        <v>185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191</v>
      </c>
      <c r="BM133" s="239" t="s">
        <v>957</v>
      </c>
    </row>
    <row r="134" s="2" customFormat="1">
      <c r="A134" s="38"/>
      <c r="B134" s="39"/>
      <c r="C134" s="40"/>
      <c r="D134" s="241" t="s">
        <v>193</v>
      </c>
      <c r="E134" s="40"/>
      <c r="F134" s="242" t="s">
        <v>956</v>
      </c>
      <c r="G134" s="40"/>
      <c r="H134" s="40"/>
      <c r="I134" s="243"/>
      <c r="J134" s="40"/>
      <c r="K134" s="40"/>
      <c r="L134" s="44"/>
      <c r="M134" s="244"/>
      <c r="N134" s="24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193</v>
      </c>
      <c r="AU134" s="17" t="s">
        <v>88</v>
      </c>
    </row>
    <row r="135" s="13" customFormat="1">
      <c r="A135" s="13"/>
      <c r="B135" s="246"/>
      <c r="C135" s="247"/>
      <c r="D135" s="241" t="s">
        <v>194</v>
      </c>
      <c r="E135" s="248" t="s">
        <v>1</v>
      </c>
      <c r="F135" s="249" t="s">
        <v>958</v>
      </c>
      <c r="G135" s="247"/>
      <c r="H135" s="250">
        <v>10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194</v>
      </c>
      <c r="AU135" s="256" t="s">
        <v>88</v>
      </c>
      <c r="AV135" s="13" t="s">
        <v>88</v>
      </c>
      <c r="AW135" s="13" t="s">
        <v>35</v>
      </c>
      <c r="AX135" s="13" t="s">
        <v>79</v>
      </c>
      <c r="AY135" s="256" t="s">
        <v>185</v>
      </c>
    </row>
    <row r="136" s="13" customFormat="1">
      <c r="A136" s="13"/>
      <c r="B136" s="246"/>
      <c r="C136" s="247"/>
      <c r="D136" s="241" t="s">
        <v>194</v>
      </c>
      <c r="E136" s="248" t="s">
        <v>1</v>
      </c>
      <c r="F136" s="249" t="s">
        <v>959</v>
      </c>
      <c r="G136" s="247"/>
      <c r="H136" s="250">
        <v>5.5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194</v>
      </c>
      <c r="AU136" s="256" t="s">
        <v>88</v>
      </c>
      <c r="AV136" s="13" t="s">
        <v>88</v>
      </c>
      <c r="AW136" s="13" t="s">
        <v>35</v>
      </c>
      <c r="AX136" s="13" t="s">
        <v>79</v>
      </c>
      <c r="AY136" s="256" t="s">
        <v>185</v>
      </c>
    </row>
    <row r="137" s="14" customFormat="1">
      <c r="A137" s="14"/>
      <c r="B137" s="268"/>
      <c r="C137" s="269"/>
      <c r="D137" s="241" t="s">
        <v>194</v>
      </c>
      <c r="E137" s="270" t="s">
        <v>1</v>
      </c>
      <c r="F137" s="271" t="s">
        <v>218</v>
      </c>
      <c r="G137" s="269"/>
      <c r="H137" s="272">
        <v>15.5</v>
      </c>
      <c r="I137" s="273"/>
      <c r="J137" s="269"/>
      <c r="K137" s="269"/>
      <c r="L137" s="274"/>
      <c r="M137" s="275"/>
      <c r="N137" s="276"/>
      <c r="O137" s="276"/>
      <c r="P137" s="276"/>
      <c r="Q137" s="276"/>
      <c r="R137" s="276"/>
      <c r="S137" s="276"/>
      <c r="T137" s="27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8" t="s">
        <v>194</v>
      </c>
      <c r="AU137" s="278" t="s">
        <v>88</v>
      </c>
      <c r="AV137" s="14" t="s">
        <v>191</v>
      </c>
      <c r="AW137" s="14" t="s">
        <v>35</v>
      </c>
      <c r="AX137" s="14" t="s">
        <v>86</v>
      </c>
      <c r="AY137" s="278" t="s">
        <v>185</v>
      </c>
    </row>
    <row r="138" s="2" customFormat="1" ht="66.75" customHeight="1">
      <c r="A138" s="38"/>
      <c r="B138" s="39"/>
      <c r="C138" s="227" t="s">
        <v>210</v>
      </c>
      <c r="D138" s="227" t="s">
        <v>187</v>
      </c>
      <c r="E138" s="228" t="s">
        <v>960</v>
      </c>
      <c r="F138" s="229" t="s">
        <v>961</v>
      </c>
      <c r="G138" s="230" t="s">
        <v>279</v>
      </c>
      <c r="H138" s="231">
        <v>1115.3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44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0.17000000000000001</v>
      </c>
      <c r="T138" s="238">
        <f>S138*H138</f>
        <v>189.601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191</v>
      </c>
      <c r="AT138" s="239" t="s">
        <v>187</v>
      </c>
      <c r="AU138" s="239" t="s">
        <v>88</v>
      </c>
      <c r="AY138" s="17" t="s">
        <v>185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86</v>
      </c>
      <c r="BK138" s="240">
        <f>ROUND(I138*H138,2)</f>
        <v>0</v>
      </c>
      <c r="BL138" s="17" t="s">
        <v>191</v>
      </c>
      <c r="BM138" s="239" t="s">
        <v>962</v>
      </c>
    </row>
    <row r="139" s="2" customFormat="1">
      <c r="A139" s="38"/>
      <c r="B139" s="39"/>
      <c r="C139" s="40"/>
      <c r="D139" s="241" t="s">
        <v>193</v>
      </c>
      <c r="E139" s="40"/>
      <c r="F139" s="242" t="s">
        <v>961</v>
      </c>
      <c r="G139" s="40"/>
      <c r="H139" s="40"/>
      <c r="I139" s="243"/>
      <c r="J139" s="40"/>
      <c r="K139" s="40"/>
      <c r="L139" s="44"/>
      <c r="M139" s="244"/>
      <c r="N139" s="24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193</v>
      </c>
      <c r="AU139" s="17" t="s">
        <v>88</v>
      </c>
    </row>
    <row r="140" s="13" customFormat="1">
      <c r="A140" s="13"/>
      <c r="B140" s="246"/>
      <c r="C140" s="247"/>
      <c r="D140" s="241" t="s">
        <v>194</v>
      </c>
      <c r="E140" s="248" t="s">
        <v>1</v>
      </c>
      <c r="F140" s="249" t="s">
        <v>963</v>
      </c>
      <c r="G140" s="247"/>
      <c r="H140" s="250">
        <v>1115.3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6" t="s">
        <v>194</v>
      </c>
      <c r="AU140" s="256" t="s">
        <v>88</v>
      </c>
      <c r="AV140" s="13" t="s">
        <v>88</v>
      </c>
      <c r="AW140" s="13" t="s">
        <v>35</v>
      </c>
      <c r="AX140" s="13" t="s">
        <v>86</v>
      </c>
      <c r="AY140" s="256" t="s">
        <v>185</v>
      </c>
    </row>
    <row r="141" s="2" customFormat="1" ht="66.75" customHeight="1">
      <c r="A141" s="38"/>
      <c r="B141" s="39"/>
      <c r="C141" s="227" t="s">
        <v>219</v>
      </c>
      <c r="D141" s="227" t="s">
        <v>187</v>
      </c>
      <c r="E141" s="228" t="s">
        <v>964</v>
      </c>
      <c r="F141" s="229" t="s">
        <v>965</v>
      </c>
      <c r="G141" s="230" t="s">
        <v>279</v>
      </c>
      <c r="H141" s="231">
        <v>1115.3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44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0.625</v>
      </c>
      <c r="T141" s="238">
        <f>S141*H141</f>
        <v>697.0625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191</v>
      </c>
      <c r="AT141" s="239" t="s">
        <v>187</v>
      </c>
      <c r="AU141" s="239" t="s">
        <v>88</v>
      </c>
      <c r="AY141" s="17" t="s">
        <v>185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86</v>
      </c>
      <c r="BK141" s="240">
        <f>ROUND(I141*H141,2)</f>
        <v>0</v>
      </c>
      <c r="BL141" s="17" t="s">
        <v>191</v>
      </c>
      <c r="BM141" s="239" t="s">
        <v>966</v>
      </c>
    </row>
    <row r="142" s="2" customFormat="1">
      <c r="A142" s="38"/>
      <c r="B142" s="39"/>
      <c r="C142" s="40"/>
      <c r="D142" s="241" t="s">
        <v>193</v>
      </c>
      <c r="E142" s="40"/>
      <c r="F142" s="242" t="s">
        <v>965</v>
      </c>
      <c r="G142" s="40"/>
      <c r="H142" s="40"/>
      <c r="I142" s="243"/>
      <c r="J142" s="40"/>
      <c r="K142" s="40"/>
      <c r="L142" s="44"/>
      <c r="M142" s="244"/>
      <c r="N142" s="24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193</v>
      </c>
      <c r="AU142" s="17" t="s">
        <v>88</v>
      </c>
    </row>
    <row r="143" s="13" customFormat="1">
      <c r="A143" s="13"/>
      <c r="B143" s="246"/>
      <c r="C143" s="247"/>
      <c r="D143" s="241" t="s">
        <v>194</v>
      </c>
      <c r="E143" s="248" t="s">
        <v>1</v>
      </c>
      <c r="F143" s="249" t="s">
        <v>967</v>
      </c>
      <c r="G143" s="247"/>
      <c r="H143" s="250">
        <v>1115.3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194</v>
      </c>
      <c r="AU143" s="256" t="s">
        <v>88</v>
      </c>
      <c r="AV143" s="13" t="s">
        <v>88</v>
      </c>
      <c r="AW143" s="13" t="s">
        <v>35</v>
      </c>
      <c r="AX143" s="13" t="s">
        <v>86</v>
      </c>
      <c r="AY143" s="256" t="s">
        <v>185</v>
      </c>
    </row>
    <row r="144" s="2" customFormat="1" ht="55.5" customHeight="1">
      <c r="A144" s="38"/>
      <c r="B144" s="39"/>
      <c r="C144" s="227" t="s">
        <v>224</v>
      </c>
      <c r="D144" s="227" t="s">
        <v>187</v>
      </c>
      <c r="E144" s="228" t="s">
        <v>968</v>
      </c>
      <c r="F144" s="229" t="s">
        <v>969</v>
      </c>
      <c r="G144" s="230" t="s">
        <v>279</v>
      </c>
      <c r="H144" s="231">
        <v>1115.3050000000001</v>
      </c>
      <c r="I144" s="232"/>
      <c r="J144" s="233">
        <f>ROUND(I144*H144,2)</f>
        <v>0</v>
      </c>
      <c r="K144" s="234"/>
      <c r="L144" s="44"/>
      <c r="M144" s="235" t="s">
        <v>1</v>
      </c>
      <c r="N144" s="236" t="s">
        <v>44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0.098000000000000004</v>
      </c>
      <c r="T144" s="238">
        <f>S144*H144</f>
        <v>109.29989000000001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191</v>
      </c>
      <c r="AT144" s="239" t="s">
        <v>187</v>
      </c>
      <c r="AU144" s="239" t="s">
        <v>88</v>
      </c>
      <c r="AY144" s="17" t="s">
        <v>185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86</v>
      </c>
      <c r="BK144" s="240">
        <f>ROUND(I144*H144,2)</f>
        <v>0</v>
      </c>
      <c r="BL144" s="17" t="s">
        <v>191</v>
      </c>
      <c r="BM144" s="239" t="s">
        <v>970</v>
      </c>
    </row>
    <row r="145" s="2" customFormat="1">
      <c r="A145" s="38"/>
      <c r="B145" s="39"/>
      <c r="C145" s="40"/>
      <c r="D145" s="241" t="s">
        <v>193</v>
      </c>
      <c r="E145" s="40"/>
      <c r="F145" s="242" t="s">
        <v>969</v>
      </c>
      <c r="G145" s="40"/>
      <c r="H145" s="40"/>
      <c r="I145" s="243"/>
      <c r="J145" s="40"/>
      <c r="K145" s="40"/>
      <c r="L145" s="44"/>
      <c r="M145" s="244"/>
      <c r="N145" s="24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193</v>
      </c>
      <c r="AU145" s="17" t="s">
        <v>88</v>
      </c>
    </row>
    <row r="146" s="13" customFormat="1">
      <c r="A146" s="13"/>
      <c r="B146" s="246"/>
      <c r="C146" s="247"/>
      <c r="D146" s="241" t="s">
        <v>194</v>
      </c>
      <c r="E146" s="248" t="s">
        <v>1</v>
      </c>
      <c r="F146" s="249" t="s">
        <v>971</v>
      </c>
      <c r="G146" s="247"/>
      <c r="H146" s="250">
        <v>1115.3050000000001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194</v>
      </c>
      <c r="AU146" s="256" t="s">
        <v>88</v>
      </c>
      <c r="AV146" s="13" t="s">
        <v>88</v>
      </c>
      <c r="AW146" s="13" t="s">
        <v>35</v>
      </c>
      <c r="AX146" s="13" t="s">
        <v>86</v>
      </c>
      <c r="AY146" s="256" t="s">
        <v>185</v>
      </c>
    </row>
    <row r="147" s="2" customFormat="1" ht="44.25" customHeight="1">
      <c r="A147" s="38"/>
      <c r="B147" s="39"/>
      <c r="C147" s="227" t="s">
        <v>214</v>
      </c>
      <c r="D147" s="227" t="s">
        <v>187</v>
      </c>
      <c r="E147" s="228" t="s">
        <v>972</v>
      </c>
      <c r="F147" s="229" t="s">
        <v>973</v>
      </c>
      <c r="G147" s="230" t="s">
        <v>259</v>
      </c>
      <c r="H147" s="231">
        <v>804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44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0.11500000000000001</v>
      </c>
      <c r="T147" s="238">
        <f>S147*H147</f>
        <v>92.460000000000008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191</v>
      </c>
      <c r="AT147" s="239" t="s">
        <v>187</v>
      </c>
      <c r="AU147" s="239" t="s">
        <v>88</v>
      </c>
      <c r="AY147" s="17" t="s">
        <v>185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191</v>
      </c>
      <c r="BM147" s="239" t="s">
        <v>974</v>
      </c>
    </row>
    <row r="148" s="2" customFormat="1">
      <c r="A148" s="38"/>
      <c r="B148" s="39"/>
      <c r="C148" s="40"/>
      <c r="D148" s="241" t="s">
        <v>193</v>
      </c>
      <c r="E148" s="40"/>
      <c r="F148" s="242" t="s">
        <v>973</v>
      </c>
      <c r="G148" s="40"/>
      <c r="H148" s="40"/>
      <c r="I148" s="243"/>
      <c r="J148" s="40"/>
      <c r="K148" s="40"/>
      <c r="L148" s="44"/>
      <c r="M148" s="244"/>
      <c r="N148" s="24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193</v>
      </c>
      <c r="AU148" s="17" t="s">
        <v>88</v>
      </c>
    </row>
    <row r="149" s="13" customFormat="1">
      <c r="A149" s="13"/>
      <c r="B149" s="246"/>
      <c r="C149" s="247"/>
      <c r="D149" s="241" t="s">
        <v>194</v>
      </c>
      <c r="E149" s="248" t="s">
        <v>1</v>
      </c>
      <c r="F149" s="249" t="s">
        <v>975</v>
      </c>
      <c r="G149" s="247"/>
      <c r="H149" s="250">
        <v>804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194</v>
      </c>
      <c r="AU149" s="256" t="s">
        <v>88</v>
      </c>
      <c r="AV149" s="13" t="s">
        <v>88</v>
      </c>
      <c r="AW149" s="13" t="s">
        <v>35</v>
      </c>
      <c r="AX149" s="13" t="s">
        <v>86</v>
      </c>
      <c r="AY149" s="256" t="s">
        <v>185</v>
      </c>
    </row>
    <row r="150" s="2" customFormat="1" ht="44.25" customHeight="1">
      <c r="A150" s="38"/>
      <c r="B150" s="39"/>
      <c r="C150" s="227" t="s">
        <v>233</v>
      </c>
      <c r="D150" s="227" t="s">
        <v>187</v>
      </c>
      <c r="E150" s="228" t="s">
        <v>976</v>
      </c>
      <c r="F150" s="229" t="s">
        <v>977</v>
      </c>
      <c r="G150" s="230" t="s">
        <v>190</v>
      </c>
      <c r="H150" s="231">
        <v>286.79000000000002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44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191</v>
      </c>
      <c r="AT150" s="239" t="s">
        <v>187</v>
      </c>
      <c r="AU150" s="239" t="s">
        <v>88</v>
      </c>
      <c r="AY150" s="17" t="s">
        <v>185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86</v>
      </c>
      <c r="BK150" s="240">
        <f>ROUND(I150*H150,2)</f>
        <v>0</v>
      </c>
      <c r="BL150" s="17" t="s">
        <v>191</v>
      </c>
      <c r="BM150" s="239" t="s">
        <v>978</v>
      </c>
    </row>
    <row r="151" s="2" customFormat="1">
      <c r="A151" s="38"/>
      <c r="B151" s="39"/>
      <c r="C151" s="40"/>
      <c r="D151" s="241" t="s">
        <v>193</v>
      </c>
      <c r="E151" s="40"/>
      <c r="F151" s="242" t="s">
        <v>977</v>
      </c>
      <c r="G151" s="40"/>
      <c r="H151" s="40"/>
      <c r="I151" s="243"/>
      <c r="J151" s="40"/>
      <c r="K151" s="40"/>
      <c r="L151" s="44"/>
      <c r="M151" s="244"/>
      <c r="N151" s="24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193</v>
      </c>
      <c r="AU151" s="17" t="s">
        <v>88</v>
      </c>
    </row>
    <row r="152" s="13" customFormat="1">
      <c r="A152" s="13"/>
      <c r="B152" s="246"/>
      <c r="C152" s="247"/>
      <c r="D152" s="241" t="s">
        <v>194</v>
      </c>
      <c r="E152" s="248" t="s">
        <v>1</v>
      </c>
      <c r="F152" s="249" t="s">
        <v>979</v>
      </c>
      <c r="G152" s="247"/>
      <c r="H152" s="250">
        <v>286.79000000000002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194</v>
      </c>
      <c r="AU152" s="256" t="s">
        <v>88</v>
      </c>
      <c r="AV152" s="13" t="s">
        <v>88</v>
      </c>
      <c r="AW152" s="13" t="s">
        <v>35</v>
      </c>
      <c r="AX152" s="13" t="s">
        <v>86</v>
      </c>
      <c r="AY152" s="256" t="s">
        <v>185</v>
      </c>
    </row>
    <row r="153" s="12" customFormat="1" ht="22.8" customHeight="1">
      <c r="A153" s="12"/>
      <c r="B153" s="211"/>
      <c r="C153" s="212"/>
      <c r="D153" s="213" t="s">
        <v>78</v>
      </c>
      <c r="E153" s="225" t="s">
        <v>980</v>
      </c>
      <c r="F153" s="225" t="s">
        <v>981</v>
      </c>
      <c r="G153" s="212"/>
      <c r="H153" s="212"/>
      <c r="I153" s="215"/>
      <c r="J153" s="226">
        <f>BK153</f>
        <v>0</v>
      </c>
      <c r="K153" s="212"/>
      <c r="L153" s="217"/>
      <c r="M153" s="218"/>
      <c r="N153" s="219"/>
      <c r="O153" s="219"/>
      <c r="P153" s="220">
        <f>SUM(P154:P191)</f>
        <v>0</v>
      </c>
      <c r="Q153" s="219"/>
      <c r="R153" s="220">
        <f>SUM(R154:R191)</f>
        <v>0</v>
      </c>
      <c r="S153" s="219"/>
      <c r="T153" s="221">
        <f>SUM(T154:T191)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2" t="s">
        <v>86</v>
      </c>
      <c r="AT153" s="223" t="s">
        <v>78</v>
      </c>
      <c r="AU153" s="223" t="s">
        <v>86</v>
      </c>
      <c r="AY153" s="222" t="s">
        <v>185</v>
      </c>
      <c r="BK153" s="224">
        <f>SUM(BK154:BK191)</f>
        <v>0</v>
      </c>
    </row>
    <row r="154" s="2" customFormat="1" ht="37.8" customHeight="1">
      <c r="A154" s="38"/>
      <c r="B154" s="39"/>
      <c r="C154" s="227" t="s">
        <v>238</v>
      </c>
      <c r="D154" s="227" t="s">
        <v>187</v>
      </c>
      <c r="E154" s="228" t="s">
        <v>982</v>
      </c>
      <c r="F154" s="229" t="s">
        <v>983</v>
      </c>
      <c r="G154" s="230" t="s">
        <v>198</v>
      </c>
      <c r="H154" s="231">
        <v>194.096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44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191</v>
      </c>
      <c r="AT154" s="239" t="s">
        <v>187</v>
      </c>
      <c r="AU154" s="239" t="s">
        <v>88</v>
      </c>
      <c r="AY154" s="17" t="s">
        <v>185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86</v>
      </c>
      <c r="BK154" s="240">
        <f>ROUND(I154*H154,2)</f>
        <v>0</v>
      </c>
      <c r="BL154" s="17" t="s">
        <v>191</v>
      </c>
      <c r="BM154" s="239" t="s">
        <v>984</v>
      </c>
    </row>
    <row r="155" s="2" customFormat="1">
      <c r="A155" s="38"/>
      <c r="B155" s="39"/>
      <c r="C155" s="40"/>
      <c r="D155" s="241" t="s">
        <v>193</v>
      </c>
      <c r="E155" s="40"/>
      <c r="F155" s="242" t="s">
        <v>983</v>
      </c>
      <c r="G155" s="40"/>
      <c r="H155" s="40"/>
      <c r="I155" s="243"/>
      <c r="J155" s="40"/>
      <c r="K155" s="40"/>
      <c r="L155" s="44"/>
      <c r="M155" s="244"/>
      <c r="N155" s="24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193</v>
      </c>
      <c r="AU155" s="17" t="s">
        <v>88</v>
      </c>
    </row>
    <row r="156" s="13" customFormat="1">
      <c r="A156" s="13"/>
      <c r="B156" s="246"/>
      <c r="C156" s="247"/>
      <c r="D156" s="241" t="s">
        <v>194</v>
      </c>
      <c r="E156" s="248" t="s">
        <v>1</v>
      </c>
      <c r="F156" s="249" t="s">
        <v>985</v>
      </c>
      <c r="G156" s="247"/>
      <c r="H156" s="250">
        <v>194.096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194</v>
      </c>
      <c r="AU156" s="256" t="s">
        <v>88</v>
      </c>
      <c r="AV156" s="13" t="s">
        <v>88</v>
      </c>
      <c r="AW156" s="13" t="s">
        <v>35</v>
      </c>
      <c r="AX156" s="13" t="s">
        <v>86</v>
      </c>
      <c r="AY156" s="256" t="s">
        <v>185</v>
      </c>
    </row>
    <row r="157" s="2" customFormat="1" ht="49.05" customHeight="1">
      <c r="A157" s="38"/>
      <c r="B157" s="39"/>
      <c r="C157" s="227" t="s">
        <v>243</v>
      </c>
      <c r="D157" s="227" t="s">
        <v>187</v>
      </c>
      <c r="E157" s="228" t="s">
        <v>986</v>
      </c>
      <c r="F157" s="229" t="s">
        <v>987</v>
      </c>
      <c r="G157" s="230" t="s">
        <v>198</v>
      </c>
      <c r="H157" s="231">
        <v>776.38400000000001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44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191</v>
      </c>
      <c r="AT157" s="239" t="s">
        <v>187</v>
      </c>
      <c r="AU157" s="239" t="s">
        <v>88</v>
      </c>
      <c r="AY157" s="17" t="s">
        <v>185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86</v>
      </c>
      <c r="BK157" s="240">
        <f>ROUND(I157*H157,2)</f>
        <v>0</v>
      </c>
      <c r="BL157" s="17" t="s">
        <v>191</v>
      </c>
      <c r="BM157" s="239" t="s">
        <v>988</v>
      </c>
    </row>
    <row r="158" s="2" customFormat="1">
      <c r="A158" s="38"/>
      <c r="B158" s="39"/>
      <c r="C158" s="40"/>
      <c r="D158" s="241" t="s">
        <v>193</v>
      </c>
      <c r="E158" s="40"/>
      <c r="F158" s="242" t="s">
        <v>987</v>
      </c>
      <c r="G158" s="40"/>
      <c r="H158" s="40"/>
      <c r="I158" s="243"/>
      <c r="J158" s="40"/>
      <c r="K158" s="40"/>
      <c r="L158" s="44"/>
      <c r="M158" s="244"/>
      <c r="N158" s="24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193</v>
      </c>
      <c r="AU158" s="17" t="s">
        <v>88</v>
      </c>
    </row>
    <row r="159" s="13" customFormat="1">
      <c r="A159" s="13"/>
      <c r="B159" s="246"/>
      <c r="C159" s="247"/>
      <c r="D159" s="241" t="s">
        <v>194</v>
      </c>
      <c r="E159" s="248" t="s">
        <v>1</v>
      </c>
      <c r="F159" s="249" t="s">
        <v>989</v>
      </c>
      <c r="G159" s="247"/>
      <c r="H159" s="250">
        <v>776.38400000000001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6" t="s">
        <v>194</v>
      </c>
      <c r="AU159" s="256" t="s">
        <v>88</v>
      </c>
      <c r="AV159" s="13" t="s">
        <v>88</v>
      </c>
      <c r="AW159" s="13" t="s">
        <v>35</v>
      </c>
      <c r="AX159" s="13" t="s">
        <v>86</v>
      </c>
      <c r="AY159" s="256" t="s">
        <v>185</v>
      </c>
    </row>
    <row r="160" s="2" customFormat="1" ht="37.8" customHeight="1">
      <c r="A160" s="38"/>
      <c r="B160" s="39"/>
      <c r="C160" s="227" t="s">
        <v>8</v>
      </c>
      <c r="D160" s="227" t="s">
        <v>187</v>
      </c>
      <c r="E160" s="228" t="s">
        <v>990</v>
      </c>
      <c r="F160" s="229" t="s">
        <v>991</v>
      </c>
      <c r="G160" s="230" t="s">
        <v>198</v>
      </c>
      <c r="H160" s="231">
        <v>806.36300000000006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44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191</v>
      </c>
      <c r="AT160" s="239" t="s">
        <v>187</v>
      </c>
      <c r="AU160" s="239" t="s">
        <v>88</v>
      </c>
      <c r="AY160" s="17" t="s">
        <v>185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86</v>
      </c>
      <c r="BK160" s="240">
        <f>ROUND(I160*H160,2)</f>
        <v>0</v>
      </c>
      <c r="BL160" s="17" t="s">
        <v>191</v>
      </c>
      <c r="BM160" s="239" t="s">
        <v>992</v>
      </c>
    </row>
    <row r="161" s="2" customFormat="1">
      <c r="A161" s="38"/>
      <c r="B161" s="39"/>
      <c r="C161" s="40"/>
      <c r="D161" s="241" t="s">
        <v>193</v>
      </c>
      <c r="E161" s="40"/>
      <c r="F161" s="242" t="s">
        <v>991</v>
      </c>
      <c r="G161" s="40"/>
      <c r="H161" s="40"/>
      <c r="I161" s="243"/>
      <c r="J161" s="40"/>
      <c r="K161" s="40"/>
      <c r="L161" s="44"/>
      <c r="M161" s="244"/>
      <c r="N161" s="24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193</v>
      </c>
      <c r="AU161" s="17" t="s">
        <v>88</v>
      </c>
    </row>
    <row r="162" s="13" customFormat="1">
      <c r="A162" s="13"/>
      <c r="B162" s="246"/>
      <c r="C162" s="247"/>
      <c r="D162" s="241" t="s">
        <v>194</v>
      </c>
      <c r="E162" s="248" t="s">
        <v>1</v>
      </c>
      <c r="F162" s="249" t="s">
        <v>993</v>
      </c>
      <c r="G162" s="247"/>
      <c r="H162" s="250">
        <v>109.3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194</v>
      </c>
      <c r="AU162" s="256" t="s">
        <v>88</v>
      </c>
      <c r="AV162" s="13" t="s">
        <v>88</v>
      </c>
      <c r="AW162" s="13" t="s">
        <v>35</v>
      </c>
      <c r="AX162" s="13" t="s">
        <v>79</v>
      </c>
      <c r="AY162" s="256" t="s">
        <v>185</v>
      </c>
    </row>
    <row r="163" s="13" customFormat="1">
      <c r="A163" s="13"/>
      <c r="B163" s="246"/>
      <c r="C163" s="247"/>
      <c r="D163" s="241" t="s">
        <v>194</v>
      </c>
      <c r="E163" s="248" t="s">
        <v>1</v>
      </c>
      <c r="F163" s="249" t="s">
        <v>994</v>
      </c>
      <c r="G163" s="247"/>
      <c r="H163" s="250">
        <v>697.06299999999999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194</v>
      </c>
      <c r="AU163" s="256" t="s">
        <v>88</v>
      </c>
      <c r="AV163" s="13" t="s">
        <v>88</v>
      </c>
      <c r="AW163" s="13" t="s">
        <v>35</v>
      </c>
      <c r="AX163" s="13" t="s">
        <v>79</v>
      </c>
      <c r="AY163" s="256" t="s">
        <v>185</v>
      </c>
    </row>
    <row r="164" s="14" customFormat="1">
      <c r="A164" s="14"/>
      <c r="B164" s="268"/>
      <c r="C164" s="269"/>
      <c r="D164" s="241" t="s">
        <v>194</v>
      </c>
      <c r="E164" s="270" t="s">
        <v>1</v>
      </c>
      <c r="F164" s="271" t="s">
        <v>218</v>
      </c>
      <c r="G164" s="269"/>
      <c r="H164" s="272">
        <v>806.36299999999994</v>
      </c>
      <c r="I164" s="273"/>
      <c r="J164" s="269"/>
      <c r="K164" s="269"/>
      <c r="L164" s="274"/>
      <c r="M164" s="275"/>
      <c r="N164" s="276"/>
      <c r="O164" s="276"/>
      <c r="P164" s="276"/>
      <c r="Q164" s="276"/>
      <c r="R164" s="276"/>
      <c r="S164" s="276"/>
      <c r="T164" s="27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8" t="s">
        <v>194</v>
      </c>
      <c r="AU164" s="278" t="s">
        <v>88</v>
      </c>
      <c r="AV164" s="14" t="s">
        <v>191</v>
      </c>
      <c r="AW164" s="14" t="s">
        <v>35</v>
      </c>
      <c r="AX164" s="14" t="s">
        <v>86</v>
      </c>
      <c r="AY164" s="278" t="s">
        <v>185</v>
      </c>
    </row>
    <row r="165" s="2" customFormat="1" ht="49.05" customHeight="1">
      <c r="A165" s="38"/>
      <c r="B165" s="39"/>
      <c r="C165" s="227" t="s">
        <v>251</v>
      </c>
      <c r="D165" s="227" t="s">
        <v>187</v>
      </c>
      <c r="E165" s="228" t="s">
        <v>995</v>
      </c>
      <c r="F165" s="229" t="s">
        <v>996</v>
      </c>
      <c r="G165" s="230" t="s">
        <v>198</v>
      </c>
      <c r="H165" s="231">
        <v>3225.4520000000002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44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191</v>
      </c>
      <c r="AT165" s="239" t="s">
        <v>187</v>
      </c>
      <c r="AU165" s="239" t="s">
        <v>88</v>
      </c>
      <c r="AY165" s="17" t="s">
        <v>185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86</v>
      </c>
      <c r="BK165" s="240">
        <f>ROUND(I165*H165,2)</f>
        <v>0</v>
      </c>
      <c r="BL165" s="17" t="s">
        <v>191</v>
      </c>
      <c r="BM165" s="239" t="s">
        <v>997</v>
      </c>
    </row>
    <row r="166" s="2" customFormat="1">
      <c r="A166" s="38"/>
      <c r="B166" s="39"/>
      <c r="C166" s="40"/>
      <c r="D166" s="241" t="s">
        <v>193</v>
      </c>
      <c r="E166" s="40"/>
      <c r="F166" s="242" t="s">
        <v>996</v>
      </c>
      <c r="G166" s="40"/>
      <c r="H166" s="40"/>
      <c r="I166" s="243"/>
      <c r="J166" s="40"/>
      <c r="K166" s="40"/>
      <c r="L166" s="44"/>
      <c r="M166" s="244"/>
      <c r="N166" s="24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193</v>
      </c>
      <c r="AU166" s="17" t="s">
        <v>88</v>
      </c>
    </row>
    <row r="167" s="13" customFormat="1">
      <c r="A167" s="13"/>
      <c r="B167" s="246"/>
      <c r="C167" s="247"/>
      <c r="D167" s="241" t="s">
        <v>194</v>
      </c>
      <c r="E167" s="248" t="s">
        <v>1</v>
      </c>
      <c r="F167" s="249" t="s">
        <v>993</v>
      </c>
      <c r="G167" s="247"/>
      <c r="H167" s="250">
        <v>109.3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194</v>
      </c>
      <c r="AU167" s="256" t="s">
        <v>88</v>
      </c>
      <c r="AV167" s="13" t="s">
        <v>88</v>
      </c>
      <c r="AW167" s="13" t="s">
        <v>35</v>
      </c>
      <c r="AX167" s="13" t="s">
        <v>79</v>
      </c>
      <c r="AY167" s="256" t="s">
        <v>185</v>
      </c>
    </row>
    <row r="168" s="13" customFormat="1">
      <c r="A168" s="13"/>
      <c r="B168" s="246"/>
      <c r="C168" s="247"/>
      <c r="D168" s="241" t="s">
        <v>194</v>
      </c>
      <c r="E168" s="248" t="s">
        <v>1</v>
      </c>
      <c r="F168" s="249" t="s">
        <v>994</v>
      </c>
      <c r="G168" s="247"/>
      <c r="H168" s="250">
        <v>697.06299999999999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194</v>
      </c>
      <c r="AU168" s="256" t="s">
        <v>88</v>
      </c>
      <c r="AV168" s="13" t="s">
        <v>88</v>
      </c>
      <c r="AW168" s="13" t="s">
        <v>35</v>
      </c>
      <c r="AX168" s="13" t="s">
        <v>79</v>
      </c>
      <c r="AY168" s="256" t="s">
        <v>185</v>
      </c>
    </row>
    <row r="169" s="14" customFormat="1">
      <c r="A169" s="14"/>
      <c r="B169" s="268"/>
      <c r="C169" s="269"/>
      <c r="D169" s="241" t="s">
        <v>194</v>
      </c>
      <c r="E169" s="270" t="s">
        <v>1</v>
      </c>
      <c r="F169" s="271" t="s">
        <v>218</v>
      </c>
      <c r="G169" s="269"/>
      <c r="H169" s="272">
        <v>806.36299999999994</v>
      </c>
      <c r="I169" s="273"/>
      <c r="J169" s="269"/>
      <c r="K169" s="269"/>
      <c r="L169" s="274"/>
      <c r="M169" s="275"/>
      <c r="N169" s="276"/>
      <c r="O169" s="276"/>
      <c r="P169" s="276"/>
      <c r="Q169" s="276"/>
      <c r="R169" s="276"/>
      <c r="S169" s="276"/>
      <c r="T169" s="27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8" t="s">
        <v>194</v>
      </c>
      <c r="AU169" s="278" t="s">
        <v>88</v>
      </c>
      <c r="AV169" s="14" t="s">
        <v>191</v>
      </c>
      <c r="AW169" s="14" t="s">
        <v>35</v>
      </c>
      <c r="AX169" s="14" t="s">
        <v>79</v>
      </c>
      <c r="AY169" s="278" t="s">
        <v>185</v>
      </c>
    </row>
    <row r="170" s="13" customFormat="1">
      <c r="A170" s="13"/>
      <c r="B170" s="246"/>
      <c r="C170" s="247"/>
      <c r="D170" s="241" t="s">
        <v>194</v>
      </c>
      <c r="E170" s="248" t="s">
        <v>1</v>
      </c>
      <c r="F170" s="249" t="s">
        <v>998</v>
      </c>
      <c r="G170" s="247"/>
      <c r="H170" s="250">
        <v>3225.4520000000002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6" t="s">
        <v>194</v>
      </c>
      <c r="AU170" s="256" t="s">
        <v>88</v>
      </c>
      <c r="AV170" s="13" t="s">
        <v>88</v>
      </c>
      <c r="AW170" s="13" t="s">
        <v>35</v>
      </c>
      <c r="AX170" s="13" t="s">
        <v>86</v>
      </c>
      <c r="AY170" s="256" t="s">
        <v>185</v>
      </c>
    </row>
    <row r="171" s="2" customFormat="1" ht="37.8" customHeight="1">
      <c r="A171" s="38"/>
      <c r="B171" s="39"/>
      <c r="C171" s="227" t="s">
        <v>256</v>
      </c>
      <c r="D171" s="227" t="s">
        <v>187</v>
      </c>
      <c r="E171" s="228" t="s">
        <v>999</v>
      </c>
      <c r="F171" s="229" t="s">
        <v>1000</v>
      </c>
      <c r="G171" s="230" t="s">
        <v>198</v>
      </c>
      <c r="H171" s="231">
        <v>95.010000000000005</v>
      </c>
      <c r="I171" s="232"/>
      <c r="J171" s="233">
        <f>ROUND(I171*H171,2)</f>
        <v>0</v>
      </c>
      <c r="K171" s="234"/>
      <c r="L171" s="44"/>
      <c r="M171" s="235" t="s">
        <v>1</v>
      </c>
      <c r="N171" s="236" t="s">
        <v>44</v>
      </c>
      <c r="O171" s="91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191</v>
      </c>
      <c r="AT171" s="239" t="s">
        <v>187</v>
      </c>
      <c r="AU171" s="239" t="s">
        <v>88</v>
      </c>
      <c r="AY171" s="17" t="s">
        <v>185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86</v>
      </c>
      <c r="BK171" s="240">
        <f>ROUND(I171*H171,2)</f>
        <v>0</v>
      </c>
      <c r="BL171" s="17" t="s">
        <v>191</v>
      </c>
      <c r="BM171" s="239" t="s">
        <v>1001</v>
      </c>
    </row>
    <row r="172" s="2" customFormat="1">
      <c r="A172" s="38"/>
      <c r="B172" s="39"/>
      <c r="C172" s="40"/>
      <c r="D172" s="241" t="s">
        <v>193</v>
      </c>
      <c r="E172" s="40"/>
      <c r="F172" s="242" t="s">
        <v>1000</v>
      </c>
      <c r="G172" s="40"/>
      <c r="H172" s="40"/>
      <c r="I172" s="243"/>
      <c r="J172" s="40"/>
      <c r="K172" s="40"/>
      <c r="L172" s="44"/>
      <c r="M172" s="244"/>
      <c r="N172" s="24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193</v>
      </c>
      <c r="AU172" s="17" t="s">
        <v>88</v>
      </c>
    </row>
    <row r="173" s="13" customFormat="1">
      <c r="A173" s="13"/>
      <c r="B173" s="246"/>
      <c r="C173" s="247"/>
      <c r="D173" s="241" t="s">
        <v>194</v>
      </c>
      <c r="E173" s="248" t="s">
        <v>1</v>
      </c>
      <c r="F173" s="249" t="s">
        <v>1002</v>
      </c>
      <c r="G173" s="247"/>
      <c r="H173" s="250">
        <v>2.5499999999999998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194</v>
      </c>
      <c r="AU173" s="256" t="s">
        <v>88</v>
      </c>
      <c r="AV173" s="13" t="s">
        <v>88</v>
      </c>
      <c r="AW173" s="13" t="s">
        <v>35</v>
      </c>
      <c r="AX173" s="13" t="s">
        <v>79</v>
      </c>
      <c r="AY173" s="256" t="s">
        <v>185</v>
      </c>
    </row>
    <row r="174" s="13" customFormat="1">
      <c r="A174" s="13"/>
      <c r="B174" s="246"/>
      <c r="C174" s="247"/>
      <c r="D174" s="241" t="s">
        <v>194</v>
      </c>
      <c r="E174" s="248" t="s">
        <v>1</v>
      </c>
      <c r="F174" s="249" t="s">
        <v>1003</v>
      </c>
      <c r="G174" s="247"/>
      <c r="H174" s="250">
        <v>92.459999999999994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194</v>
      </c>
      <c r="AU174" s="256" t="s">
        <v>88</v>
      </c>
      <c r="AV174" s="13" t="s">
        <v>88</v>
      </c>
      <c r="AW174" s="13" t="s">
        <v>35</v>
      </c>
      <c r="AX174" s="13" t="s">
        <v>79</v>
      </c>
      <c r="AY174" s="256" t="s">
        <v>185</v>
      </c>
    </row>
    <row r="175" s="14" customFormat="1">
      <c r="A175" s="14"/>
      <c r="B175" s="268"/>
      <c r="C175" s="269"/>
      <c r="D175" s="241" t="s">
        <v>194</v>
      </c>
      <c r="E175" s="270" t="s">
        <v>1</v>
      </c>
      <c r="F175" s="271" t="s">
        <v>218</v>
      </c>
      <c r="G175" s="269"/>
      <c r="H175" s="272">
        <v>95.009999999999991</v>
      </c>
      <c r="I175" s="273"/>
      <c r="J175" s="269"/>
      <c r="K175" s="269"/>
      <c r="L175" s="274"/>
      <c r="M175" s="275"/>
      <c r="N175" s="276"/>
      <c r="O175" s="276"/>
      <c r="P175" s="276"/>
      <c r="Q175" s="276"/>
      <c r="R175" s="276"/>
      <c r="S175" s="276"/>
      <c r="T175" s="27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8" t="s">
        <v>194</v>
      </c>
      <c r="AU175" s="278" t="s">
        <v>88</v>
      </c>
      <c r="AV175" s="14" t="s">
        <v>191</v>
      </c>
      <c r="AW175" s="14" t="s">
        <v>35</v>
      </c>
      <c r="AX175" s="14" t="s">
        <v>86</v>
      </c>
      <c r="AY175" s="278" t="s">
        <v>185</v>
      </c>
    </row>
    <row r="176" s="2" customFormat="1" ht="49.05" customHeight="1">
      <c r="A176" s="38"/>
      <c r="B176" s="39"/>
      <c r="C176" s="227" t="s">
        <v>263</v>
      </c>
      <c r="D176" s="227" t="s">
        <v>187</v>
      </c>
      <c r="E176" s="228" t="s">
        <v>1004</v>
      </c>
      <c r="F176" s="229" t="s">
        <v>1005</v>
      </c>
      <c r="G176" s="230" t="s">
        <v>198</v>
      </c>
      <c r="H176" s="231">
        <v>190.02000000000001</v>
      </c>
      <c r="I176" s="232"/>
      <c r="J176" s="233">
        <f>ROUND(I176*H176,2)</f>
        <v>0</v>
      </c>
      <c r="K176" s="234"/>
      <c r="L176" s="44"/>
      <c r="M176" s="235" t="s">
        <v>1</v>
      </c>
      <c r="N176" s="236" t="s">
        <v>44</v>
      </c>
      <c r="O176" s="91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191</v>
      </c>
      <c r="AT176" s="239" t="s">
        <v>187</v>
      </c>
      <c r="AU176" s="239" t="s">
        <v>88</v>
      </c>
      <c r="AY176" s="17" t="s">
        <v>185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86</v>
      </c>
      <c r="BK176" s="240">
        <f>ROUND(I176*H176,2)</f>
        <v>0</v>
      </c>
      <c r="BL176" s="17" t="s">
        <v>191</v>
      </c>
      <c r="BM176" s="239" t="s">
        <v>1006</v>
      </c>
    </row>
    <row r="177" s="2" customFormat="1">
      <c r="A177" s="38"/>
      <c r="B177" s="39"/>
      <c r="C177" s="40"/>
      <c r="D177" s="241" t="s">
        <v>193</v>
      </c>
      <c r="E177" s="40"/>
      <c r="F177" s="242" t="s">
        <v>1005</v>
      </c>
      <c r="G177" s="40"/>
      <c r="H177" s="40"/>
      <c r="I177" s="243"/>
      <c r="J177" s="40"/>
      <c r="K177" s="40"/>
      <c r="L177" s="44"/>
      <c r="M177" s="244"/>
      <c r="N177" s="24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193</v>
      </c>
      <c r="AU177" s="17" t="s">
        <v>88</v>
      </c>
    </row>
    <row r="178" s="13" customFormat="1">
      <c r="A178" s="13"/>
      <c r="B178" s="246"/>
      <c r="C178" s="247"/>
      <c r="D178" s="241" t="s">
        <v>194</v>
      </c>
      <c r="E178" s="248" t="s">
        <v>1</v>
      </c>
      <c r="F178" s="249" t="s">
        <v>1007</v>
      </c>
      <c r="G178" s="247"/>
      <c r="H178" s="250">
        <v>2.5499999999999998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6" t="s">
        <v>194</v>
      </c>
      <c r="AU178" s="256" t="s">
        <v>88</v>
      </c>
      <c r="AV178" s="13" t="s">
        <v>88</v>
      </c>
      <c r="AW178" s="13" t="s">
        <v>35</v>
      </c>
      <c r="AX178" s="13" t="s">
        <v>79</v>
      </c>
      <c r="AY178" s="256" t="s">
        <v>185</v>
      </c>
    </row>
    <row r="179" s="13" customFormat="1">
      <c r="A179" s="13"/>
      <c r="B179" s="246"/>
      <c r="C179" s="247"/>
      <c r="D179" s="241" t="s">
        <v>194</v>
      </c>
      <c r="E179" s="248" t="s">
        <v>1</v>
      </c>
      <c r="F179" s="249" t="s">
        <v>1008</v>
      </c>
      <c r="G179" s="247"/>
      <c r="H179" s="250">
        <v>92.459999999999994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6" t="s">
        <v>194</v>
      </c>
      <c r="AU179" s="256" t="s">
        <v>88</v>
      </c>
      <c r="AV179" s="13" t="s">
        <v>88</v>
      </c>
      <c r="AW179" s="13" t="s">
        <v>35</v>
      </c>
      <c r="AX179" s="13" t="s">
        <v>79</v>
      </c>
      <c r="AY179" s="256" t="s">
        <v>185</v>
      </c>
    </row>
    <row r="180" s="14" customFormat="1">
      <c r="A180" s="14"/>
      <c r="B180" s="268"/>
      <c r="C180" s="269"/>
      <c r="D180" s="241" t="s">
        <v>194</v>
      </c>
      <c r="E180" s="270" t="s">
        <v>1</v>
      </c>
      <c r="F180" s="271" t="s">
        <v>218</v>
      </c>
      <c r="G180" s="269"/>
      <c r="H180" s="272">
        <v>95.009999999999991</v>
      </c>
      <c r="I180" s="273"/>
      <c r="J180" s="269"/>
      <c r="K180" s="269"/>
      <c r="L180" s="274"/>
      <c r="M180" s="275"/>
      <c r="N180" s="276"/>
      <c r="O180" s="276"/>
      <c r="P180" s="276"/>
      <c r="Q180" s="276"/>
      <c r="R180" s="276"/>
      <c r="S180" s="276"/>
      <c r="T180" s="27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8" t="s">
        <v>194</v>
      </c>
      <c r="AU180" s="278" t="s">
        <v>88</v>
      </c>
      <c r="AV180" s="14" t="s">
        <v>191</v>
      </c>
      <c r="AW180" s="14" t="s">
        <v>35</v>
      </c>
      <c r="AX180" s="14" t="s">
        <v>79</v>
      </c>
      <c r="AY180" s="278" t="s">
        <v>185</v>
      </c>
    </row>
    <row r="181" s="13" customFormat="1">
      <c r="A181" s="13"/>
      <c r="B181" s="246"/>
      <c r="C181" s="247"/>
      <c r="D181" s="241" t="s">
        <v>194</v>
      </c>
      <c r="E181" s="248" t="s">
        <v>1</v>
      </c>
      <c r="F181" s="249" t="s">
        <v>1009</v>
      </c>
      <c r="G181" s="247"/>
      <c r="H181" s="250">
        <v>190.02000000000001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6" t="s">
        <v>194</v>
      </c>
      <c r="AU181" s="256" t="s">
        <v>88</v>
      </c>
      <c r="AV181" s="13" t="s">
        <v>88</v>
      </c>
      <c r="AW181" s="13" t="s">
        <v>35</v>
      </c>
      <c r="AX181" s="13" t="s">
        <v>86</v>
      </c>
      <c r="AY181" s="256" t="s">
        <v>185</v>
      </c>
    </row>
    <row r="182" s="2" customFormat="1" ht="44.25" customHeight="1">
      <c r="A182" s="38"/>
      <c r="B182" s="39"/>
      <c r="C182" s="227" t="s">
        <v>268</v>
      </c>
      <c r="D182" s="227" t="s">
        <v>187</v>
      </c>
      <c r="E182" s="228" t="s">
        <v>1010</v>
      </c>
      <c r="F182" s="229" t="s">
        <v>1011</v>
      </c>
      <c r="G182" s="230" t="s">
        <v>198</v>
      </c>
      <c r="H182" s="231">
        <v>697.06299999999999</v>
      </c>
      <c r="I182" s="232"/>
      <c r="J182" s="233">
        <f>ROUND(I182*H182,2)</f>
        <v>0</v>
      </c>
      <c r="K182" s="234"/>
      <c r="L182" s="44"/>
      <c r="M182" s="235" t="s">
        <v>1</v>
      </c>
      <c r="N182" s="236" t="s">
        <v>44</v>
      </c>
      <c r="O182" s="91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191</v>
      </c>
      <c r="AT182" s="239" t="s">
        <v>187</v>
      </c>
      <c r="AU182" s="239" t="s">
        <v>88</v>
      </c>
      <c r="AY182" s="17" t="s">
        <v>185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7" t="s">
        <v>86</v>
      </c>
      <c r="BK182" s="240">
        <f>ROUND(I182*H182,2)</f>
        <v>0</v>
      </c>
      <c r="BL182" s="17" t="s">
        <v>191</v>
      </c>
      <c r="BM182" s="239" t="s">
        <v>1012</v>
      </c>
    </row>
    <row r="183" s="2" customFormat="1">
      <c r="A183" s="38"/>
      <c r="B183" s="39"/>
      <c r="C183" s="40"/>
      <c r="D183" s="241" t="s">
        <v>193</v>
      </c>
      <c r="E183" s="40"/>
      <c r="F183" s="242" t="s">
        <v>1011</v>
      </c>
      <c r="G183" s="40"/>
      <c r="H183" s="40"/>
      <c r="I183" s="243"/>
      <c r="J183" s="40"/>
      <c r="K183" s="40"/>
      <c r="L183" s="44"/>
      <c r="M183" s="244"/>
      <c r="N183" s="245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193</v>
      </c>
      <c r="AU183" s="17" t="s">
        <v>88</v>
      </c>
    </row>
    <row r="184" s="13" customFormat="1">
      <c r="A184" s="13"/>
      <c r="B184" s="246"/>
      <c r="C184" s="247"/>
      <c r="D184" s="241" t="s">
        <v>194</v>
      </c>
      <c r="E184" s="248" t="s">
        <v>1</v>
      </c>
      <c r="F184" s="249" t="s">
        <v>994</v>
      </c>
      <c r="G184" s="247"/>
      <c r="H184" s="250">
        <v>697.06299999999999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6" t="s">
        <v>194</v>
      </c>
      <c r="AU184" s="256" t="s">
        <v>88</v>
      </c>
      <c r="AV184" s="13" t="s">
        <v>88</v>
      </c>
      <c r="AW184" s="13" t="s">
        <v>35</v>
      </c>
      <c r="AX184" s="13" t="s">
        <v>79</v>
      </c>
      <c r="AY184" s="256" t="s">
        <v>185</v>
      </c>
    </row>
    <row r="185" s="14" customFormat="1">
      <c r="A185" s="14"/>
      <c r="B185" s="268"/>
      <c r="C185" s="269"/>
      <c r="D185" s="241" t="s">
        <v>194</v>
      </c>
      <c r="E185" s="270" t="s">
        <v>1</v>
      </c>
      <c r="F185" s="271" t="s">
        <v>218</v>
      </c>
      <c r="G185" s="269"/>
      <c r="H185" s="272">
        <v>697.06299999999999</v>
      </c>
      <c r="I185" s="273"/>
      <c r="J185" s="269"/>
      <c r="K185" s="269"/>
      <c r="L185" s="274"/>
      <c r="M185" s="275"/>
      <c r="N185" s="276"/>
      <c r="O185" s="276"/>
      <c r="P185" s="276"/>
      <c r="Q185" s="276"/>
      <c r="R185" s="276"/>
      <c r="S185" s="276"/>
      <c r="T185" s="27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78" t="s">
        <v>194</v>
      </c>
      <c r="AU185" s="278" t="s">
        <v>88</v>
      </c>
      <c r="AV185" s="14" t="s">
        <v>191</v>
      </c>
      <c r="AW185" s="14" t="s">
        <v>35</v>
      </c>
      <c r="AX185" s="14" t="s">
        <v>86</v>
      </c>
      <c r="AY185" s="278" t="s">
        <v>185</v>
      </c>
    </row>
    <row r="186" s="2" customFormat="1" ht="44.25" customHeight="1">
      <c r="A186" s="38"/>
      <c r="B186" s="39"/>
      <c r="C186" s="227" t="s">
        <v>272</v>
      </c>
      <c r="D186" s="227" t="s">
        <v>187</v>
      </c>
      <c r="E186" s="228" t="s">
        <v>1013</v>
      </c>
      <c r="F186" s="229" t="s">
        <v>1014</v>
      </c>
      <c r="G186" s="230" t="s">
        <v>198</v>
      </c>
      <c r="H186" s="231">
        <v>109.3</v>
      </c>
      <c r="I186" s="232"/>
      <c r="J186" s="233">
        <f>ROUND(I186*H186,2)</f>
        <v>0</v>
      </c>
      <c r="K186" s="234"/>
      <c r="L186" s="44"/>
      <c r="M186" s="235" t="s">
        <v>1</v>
      </c>
      <c r="N186" s="236" t="s">
        <v>44</v>
      </c>
      <c r="O186" s="91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191</v>
      </c>
      <c r="AT186" s="239" t="s">
        <v>187</v>
      </c>
      <c r="AU186" s="239" t="s">
        <v>88</v>
      </c>
      <c r="AY186" s="17" t="s">
        <v>185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7" t="s">
        <v>86</v>
      </c>
      <c r="BK186" s="240">
        <f>ROUND(I186*H186,2)</f>
        <v>0</v>
      </c>
      <c r="BL186" s="17" t="s">
        <v>191</v>
      </c>
      <c r="BM186" s="239" t="s">
        <v>1015</v>
      </c>
    </row>
    <row r="187" s="2" customFormat="1">
      <c r="A187" s="38"/>
      <c r="B187" s="39"/>
      <c r="C187" s="40"/>
      <c r="D187" s="241" t="s">
        <v>193</v>
      </c>
      <c r="E187" s="40"/>
      <c r="F187" s="242" t="s">
        <v>1014</v>
      </c>
      <c r="G187" s="40"/>
      <c r="H187" s="40"/>
      <c r="I187" s="243"/>
      <c r="J187" s="40"/>
      <c r="K187" s="40"/>
      <c r="L187" s="44"/>
      <c r="M187" s="244"/>
      <c r="N187" s="24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193</v>
      </c>
      <c r="AU187" s="17" t="s">
        <v>88</v>
      </c>
    </row>
    <row r="188" s="2" customFormat="1" ht="44.25" customHeight="1">
      <c r="A188" s="38"/>
      <c r="B188" s="39"/>
      <c r="C188" s="227" t="s">
        <v>276</v>
      </c>
      <c r="D188" s="227" t="s">
        <v>187</v>
      </c>
      <c r="E188" s="228" t="s">
        <v>1016</v>
      </c>
      <c r="F188" s="229" t="s">
        <v>197</v>
      </c>
      <c r="G188" s="230" t="s">
        <v>198</v>
      </c>
      <c r="H188" s="231">
        <v>194.096</v>
      </c>
      <c r="I188" s="232"/>
      <c r="J188" s="233">
        <f>ROUND(I188*H188,2)</f>
        <v>0</v>
      </c>
      <c r="K188" s="234"/>
      <c r="L188" s="44"/>
      <c r="M188" s="235" t="s">
        <v>1</v>
      </c>
      <c r="N188" s="236" t="s">
        <v>44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191</v>
      </c>
      <c r="AT188" s="239" t="s">
        <v>187</v>
      </c>
      <c r="AU188" s="239" t="s">
        <v>88</v>
      </c>
      <c r="AY188" s="17" t="s">
        <v>185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86</v>
      </c>
      <c r="BK188" s="240">
        <f>ROUND(I188*H188,2)</f>
        <v>0</v>
      </c>
      <c r="BL188" s="17" t="s">
        <v>191</v>
      </c>
      <c r="BM188" s="239" t="s">
        <v>1017</v>
      </c>
    </row>
    <row r="189" s="2" customFormat="1">
      <c r="A189" s="38"/>
      <c r="B189" s="39"/>
      <c r="C189" s="40"/>
      <c r="D189" s="241" t="s">
        <v>193</v>
      </c>
      <c r="E189" s="40"/>
      <c r="F189" s="242" t="s">
        <v>197</v>
      </c>
      <c r="G189" s="40"/>
      <c r="H189" s="40"/>
      <c r="I189" s="243"/>
      <c r="J189" s="40"/>
      <c r="K189" s="40"/>
      <c r="L189" s="44"/>
      <c r="M189" s="244"/>
      <c r="N189" s="24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193</v>
      </c>
      <c r="AU189" s="17" t="s">
        <v>88</v>
      </c>
    </row>
    <row r="190" s="13" customFormat="1">
      <c r="A190" s="13"/>
      <c r="B190" s="246"/>
      <c r="C190" s="247"/>
      <c r="D190" s="241" t="s">
        <v>194</v>
      </c>
      <c r="E190" s="248" t="s">
        <v>1</v>
      </c>
      <c r="F190" s="249" t="s">
        <v>1018</v>
      </c>
      <c r="G190" s="247"/>
      <c r="H190" s="250">
        <v>194.096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6" t="s">
        <v>194</v>
      </c>
      <c r="AU190" s="256" t="s">
        <v>88</v>
      </c>
      <c r="AV190" s="13" t="s">
        <v>88</v>
      </c>
      <c r="AW190" s="13" t="s">
        <v>35</v>
      </c>
      <c r="AX190" s="13" t="s">
        <v>79</v>
      </c>
      <c r="AY190" s="256" t="s">
        <v>185</v>
      </c>
    </row>
    <row r="191" s="14" customFormat="1">
      <c r="A191" s="14"/>
      <c r="B191" s="268"/>
      <c r="C191" s="269"/>
      <c r="D191" s="241" t="s">
        <v>194</v>
      </c>
      <c r="E191" s="270" t="s">
        <v>1</v>
      </c>
      <c r="F191" s="271" t="s">
        <v>218</v>
      </c>
      <c r="G191" s="269"/>
      <c r="H191" s="272">
        <v>194.096</v>
      </c>
      <c r="I191" s="273"/>
      <c r="J191" s="269"/>
      <c r="K191" s="269"/>
      <c r="L191" s="274"/>
      <c r="M191" s="283"/>
      <c r="N191" s="284"/>
      <c r="O191" s="284"/>
      <c r="P191" s="284"/>
      <c r="Q191" s="284"/>
      <c r="R191" s="284"/>
      <c r="S191" s="284"/>
      <c r="T191" s="28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8" t="s">
        <v>194</v>
      </c>
      <c r="AU191" s="278" t="s">
        <v>88</v>
      </c>
      <c r="AV191" s="14" t="s">
        <v>191</v>
      </c>
      <c r="AW191" s="14" t="s">
        <v>35</v>
      </c>
      <c r="AX191" s="14" t="s">
        <v>86</v>
      </c>
      <c r="AY191" s="278" t="s">
        <v>185</v>
      </c>
    </row>
    <row r="192" s="2" customFormat="1" ht="6.96" customHeight="1">
      <c r="A192" s="38"/>
      <c r="B192" s="66"/>
      <c r="C192" s="67"/>
      <c r="D192" s="67"/>
      <c r="E192" s="67"/>
      <c r="F192" s="67"/>
      <c r="G192" s="67"/>
      <c r="H192" s="67"/>
      <c r="I192" s="67"/>
      <c r="J192" s="67"/>
      <c r="K192" s="67"/>
      <c r="L192" s="44"/>
      <c r="M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</row>
  </sheetData>
  <sheetProtection sheet="1" autoFilter="0" formatColumns="0" formatRows="0" objects="1" scenarios="1" spinCount="100000" saltValue="UBA3+i8wKB+cIxanTIT8U4YcyJggsysqR4oPA9U5eX95zHv/GA9bJyleDH5vvESDC2HRHrhNHPvon2DUWWwkgg==" hashValue="NBC3gf1Vgj3FrgnjETagVPzkwONsQp4DAEwag/odff1NT/j/ltZhqhVLFAPHQ83EbDmYmvALvw28Y/o0J6RrQg==" algorithmName="SHA-512" password="CC35"/>
  <autoFilter ref="C122:K19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944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1019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ROUND((SUM(BE127:BE254)),  2)</f>
        <v>0</v>
      </c>
      <c r="G35" s="38"/>
      <c r="H35" s="38"/>
      <c r="I35" s="164">
        <v>0.20999999999999999</v>
      </c>
      <c r="J35" s="163">
        <f>ROUND(((SUM(BE127:BE254))*I35),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ROUND((SUM(BF127:BF254)),  2)</f>
        <v>0</v>
      </c>
      <c r="G36" s="38"/>
      <c r="H36" s="38"/>
      <c r="I36" s="164">
        <v>0.12</v>
      </c>
      <c r="J36" s="163">
        <f>ROUND(((SUM(BF127:BF254))*I36),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ROUND((SUM(BG127:BG254)),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ROUND((SUM(BH127:BH254)),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ROUND((SUM(BI127:BI254)),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944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02.02 - Založení nových cest a zpevněných ploch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167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1020</v>
      </c>
      <c r="E101" s="196"/>
      <c r="F101" s="196"/>
      <c r="G101" s="196"/>
      <c r="H101" s="196"/>
      <c r="I101" s="196"/>
      <c r="J101" s="197">
        <f>J166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1021</v>
      </c>
      <c r="E102" s="196"/>
      <c r="F102" s="196"/>
      <c r="G102" s="196"/>
      <c r="H102" s="196"/>
      <c r="I102" s="196"/>
      <c r="J102" s="197">
        <f>J219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168</v>
      </c>
      <c r="E103" s="196"/>
      <c r="F103" s="196"/>
      <c r="G103" s="196"/>
      <c r="H103" s="196"/>
      <c r="I103" s="196"/>
      <c r="J103" s="197">
        <f>J234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606</v>
      </c>
      <c r="E104" s="191"/>
      <c r="F104" s="191"/>
      <c r="G104" s="191"/>
      <c r="H104" s="191"/>
      <c r="I104" s="191"/>
      <c r="J104" s="192">
        <f>J237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4"/>
      <c r="C105" s="133"/>
      <c r="D105" s="195" t="s">
        <v>607</v>
      </c>
      <c r="E105" s="196"/>
      <c r="F105" s="196"/>
      <c r="G105" s="196"/>
      <c r="H105" s="196"/>
      <c r="I105" s="196"/>
      <c r="J105" s="197">
        <f>J238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170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Rekonstrukce Schillerových sadů v Chebu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157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16.5" customHeight="1">
      <c r="A117" s="38"/>
      <c r="B117" s="39"/>
      <c r="C117" s="40"/>
      <c r="D117" s="40"/>
      <c r="E117" s="183" t="s">
        <v>944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159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02.02 - Založení nových cest a zpevněných ploch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F14</f>
        <v>Cheb</v>
      </c>
      <c r="G121" s="40"/>
      <c r="H121" s="40"/>
      <c r="I121" s="32" t="s">
        <v>22</v>
      </c>
      <c r="J121" s="79" t="str">
        <f>IF(J14="","",J14)</f>
        <v>2. 9. 2025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E17</f>
        <v>Město Cheb</v>
      </c>
      <c r="G123" s="40"/>
      <c r="H123" s="40"/>
      <c r="I123" s="32" t="s">
        <v>32</v>
      </c>
      <c r="J123" s="36" t="str">
        <f>E23</f>
        <v>Ateliér Prinz,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30</v>
      </c>
      <c r="D124" s="40"/>
      <c r="E124" s="40"/>
      <c r="F124" s="27" t="str">
        <f>IF(E20="","",E20)</f>
        <v>Vyplň údaj</v>
      </c>
      <c r="G124" s="40"/>
      <c r="H124" s="40"/>
      <c r="I124" s="32" t="s">
        <v>36</v>
      </c>
      <c r="J124" s="36" t="str">
        <f>E26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171</v>
      </c>
      <c r="D126" s="202" t="s">
        <v>64</v>
      </c>
      <c r="E126" s="202" t="s">
        <v>60</v>
      </c>
      <c r="F126" s="202" t="s">
        <v>61</v>
      </c>
      <c r="G126" s="202" t="s">
        <v>172</v>
      </c>
      <c r="H126" s="202" t="s">
        <v>173</v>
      </c>
      <c r="I126" s="202" t="s">
        <v>174</v>
      </c>
      <c r="J126" s="203" t="s">
        <v>163</v>
      </c>
      <c r="K126" s="204" t="s">
        <v>175</v>
      </c>
      <c r="L126" s="205"/>
      <c r="M126" s="100" t="s">
        <v>1</v>
      </c>
      <c r="N126" s="101" t="s">
        <v>43</v>
      </c>
      <c r="O126" s="101" t="s">
        <v>176</v>
      </c>
      <c r="P126" s="101" t="s">
        <v>177</v>
      </c>
      <c r="Q126" s="101" t="s">
        <v>178</v>
      </c>
      <c r="R126" s="101" t="s">
        <v>179</v>
      </c>
      <c r="S126" s="101" t="s">
        <v>180</v>
      </c>
      <c r="T126" s="102" t="s">
        <v>181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182</v>
      </c>
      <c r="D127" s="40"/>
      <c r="E127" s="40"/>
      <c r="F127" s="40"/>
      <c r="G127" s="40"/>
      <c r="H127" s="40"/>
      <c r="I127" s="40"/>
      <c r="J127" s="206">
        <f>BK127</f>
        <v>0</v>
      </c>
      <c r="K127" s="40"/>
      <c r="L127" s="44"/>
      <c r="M127" s="103"/>
      <c r="N127" s="207"/>
      <c r="O127" s="104"/>
      <c r="P127" s="208">
        <f>P128+P237</f>
        <v>0</v>
      </c>
      <c r="Q127" s="104"/>
      <c r="R127" s="208">
        <f>R128+R237</f>
        <v>411.38410584999997</v>
      </c>
      <c r="S127" s="104"/>
      <c r="T127" s="209">
        <f>T128+T237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78</v>
      </c>
      <c r="AU127" s="17" t="s">
        <v>165</v>
      </c>
      <c r="BK127" s="210">
        <f>BK128+BK237</f>
        <v>0</v>
      </c>
    </row>
    <row r="128" s="12" customFormat="1" ht="25.92" customHeight="1">
      <c r="A128" s="12"/>
      <c r="B128" s="211"/>
      <c r="C128" s="212"/>
      <c r="D128" s="213" t="s">
        <v>78</v>
      </c>
      <c r="E128" s="214" t="s">
        <v>183</v>
      </c>
      <c r="F128" s="214" t="s">
        <v>184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P129+P166+P219+P234</f>
        <v>0</v>
      </c>
      <c r="Q128" s="219"/>
      <c r="R128" s="220">
        <f>R129+R166+R219+R234</f>
        <v>411.21605754999996</v>
      </c>
      <c r="S128" s="219"/>
      <c r="T128" s="221">
        <f>T129+T166+T219+T234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86</v>
      </c>
      <c r="AT128" s="223" t="s">
        <v>78</v>
      </c>
      <c r="AU128" s="223" t="s">
        <v>79</v>
      </c>
      <c r="AY128" s="222" t="s">
        <v>185</v>
      </c>
      <c r="BK128" s="224">
        <f>BK129+BK166+BK219+BK234</f>
        <v>0</v>
      </c>
    </row>
    <row r="129" s="12" customFormat="1" ht="22.8" customHeight="1">
      <c r="A129" s="12"/>
      <c r="B129" s="211"/>
      <c r="C129" s="212"/>
      <c r="D129" s="213" t="s">
        <v>78</v>
      </c>
      <c r="E129" s="225" t="s">
        <v>86</v>
      </c>
      <c r="F129" s="225" t="s">
        <v>186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SUM(P130:P165)</f>
        <v>0</v>
      </c>
      <c r="Q129" s="219"/>
      <c r="R129" s="220">
        <f>SUM(R130:R165)</f>
        <v>0</v>
      </c>
      <c r="S129" s="219"/>
      <c r="T129" s="221">
        <f>SUM(T130:T165)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86</v>
      </c>
      <c r="AT129" s="223" t="s">
        <v>78</v>
      </c>
      <c r="AU129" s="223" t="s">
        <v>86</v>
      </c>
      <c r="AY129" s="222" t="s">
        <v>185</v>
      </c>
      <c r="BK129" s="224">
        <f>SUM(BK130:BK165)</f>
        <v>0</v>
      </c>
    </row>
    <row r="130" s="2" customFormat="1" ht="33" customHeight="1">
      <c r="A130" s="38"/>
      <c r="B130" s="39"/>
      <c r="C130" s="227" t="s">
        <v>86</v>
      </c>
      <c r="D130" s="227" t="s">
        <v>187</v>
      </c>
      <c r="E130" s="228" t="s">
        <v>1022</v>
      </c>
      <c r="F130" s="229" t="s">
        <v>1023</v>
      </c>
      <c r="G130" s="230" t="s">
        <v>190</v>
      </c>
      <c r="H130" s="231">
        <v>579.48500000000001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44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191</v>
      </c>
      <c r="AT130" s="239" t="s">
        <v>187</v>
      </c>
      <c r="AU130" s="239" t="s">
        <v>88</v>
      </c>
      <c r="AY130" s="17" t="s">
        <v>185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86</v>
      </c>
      <c r="BK130" s="240">
        <f>ROUND(I130*H130,2)</f>
        <v>0</v>
      </c>
      <c r="BL130" s="17" t="s">
        <v>191</v>
      </c>
      <c r="BM130" s="239" t="s">
        <v>1024</v>
      </c>
    </row>
    <row r="131" s="2" customFormat="1">
      <c r="A131" s="38"/>
      <c r="B131" s="39"/>
      <c r="C131" s="40"/>
      <c r="D131" s="241" t="s">
        <v>193</v>
      </c>
      <c r="E131" s="40"/>
      <c r="F131" s="242" t="s">
        <v>1023</v>
      </c>
      <c r="G131" s="40"/>
      <c r="H131" s="40"/>
      <c r="I131" s="243"/>
      <c r="J131" s="40"/>
      <c r="K131" s="40"/>
      <c r="L131" s="44"/>
      <c r="M131" s="244"/>
      <c r="N131" s="24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193</v>
      </c>
      <c r="AU131" s="17" t="s">
        <v>88</v>
      </c>
    </row>
    <row r="132" s="13" customFormat="1">
      <c r="A132" s="13"/>
      <c r="B132" s="246"/>
      <c r="C132" s="247"/>
      <c r="D132" s="241" t="s">
        <v>194</v>
      </c>
      <c r="E132" s="248" t="s">
        <v>1</v>
      </c>
      <c r="F132" s="249" t="s">
        <v>1025</v>
      </c>
      <c r="G132" s="247"/>
      <c r="H132" s="250">
        <v>359.61399999999998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194</v>
      </c>
      <c r="AU132" s="256" t="s">
        <v>88</v>
      </c>
      <c r="AV132" s="13" t="s">
        <v>88</v>
      </c>
      <c r="AW132" s="13" t="s">
        <v>35</v>
      </c>
      <c r="AX132" s="13" t="s">
        <v>79</v>
      </c>
      <c r="AY132" s="256" t="s">
        <v>185</v>
      </c>
    </row>
    <row r="133" s="13" customFormat="1">
      <c r="A133" s="13"/>
      <c r="B133" s="246"/>
      <c r="C133" s="247"/>
      <c r="D133" s="241" t="s">
        <v>194</v>
      </c>
      <c r="E133" s="248" t="s">
        <v>1</v>
      </c>
      <c r="F133" s="249" t="s">
        <v>1026</v>
      </c>
      <c r="G133" s="247"/>
      <c r="H133" s="250">
        <v>22.401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194</v>
      </c>
      <c r="AU133" s="256" t="s">
        <v>88</v>
      </c>
      <c r="AV133" s="13" t="s">
        <v>88</v>
      </c>
      <c r="AW133" s="13" t="s">
        <v>35</v>
      </c>
      <c r="AX133" s="13" t="s">
        <v>79</v>
      </c>
      <c r="AY133" s="256" t="s">
        <v>185</v>
      </c>
    </row>
    <row r="134" s="13" customFormat="1">
      <c r="A134" s="13"/>
      <c r="B134" s="246"/>
      <c r="C134" s="247"/>
      <c r="D134" s="241" t="s">
        <v>194</v>
      </c>
      <c r="E134" s="248" t="s">
        <v>1</v>
      </c>
      <c r="F134" s="249" t="s">
        <v>1027</v>
      </c>
      <c r="G134" s="247"/>
      <c r="H134" s="250">
        <v>44.968000000000004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194</v>
      </c>
      <c r="AU134" s="256" t="s">
        <v>88</v>
      </c>
      <c r="AV134" s="13" t="s">
        <v>88</v>
      </c>
      <c r="AW134" s="13" t="s">
        <v>35</v>
      </c>
      <c r="AX134" s="13" t="s">
        <v>79</v>
      </c>
      <c r="AY134" s="256" t="s">
        <v>185</v>
      </c>
    </row>
    <row r="135" s="13" customFormat="1">
      <c r="A135" s="13"/>
      <c r="B135" s="246"/>
      <c r="C135" s="247"/>
      <c r="D135" s="241" t="s">
        <v>194</v>
      </c>
      <c r="E135" s="248" t="s">
        <v>1</v>
      </c>
      <c r="F135" s="249" t="s">
        <v>1028</v>
      </c>
      <c r="G135" s="247"/>
      <c r="H135" s="250">
        <v>4.6559999999999997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194</v>
      </c>
      <c r="AU135" s="256" t="s">
        <v>88</v>
      </c>
      <c r="AV135" s="13" t="s">
        <v>88</v>
      </c>
      <c r="AW135" s="13" t="s">
        <v>35</v>
      </c>
      <c r="AX135" s="13" t="s">
        <v>79</v>
      </c>
      <c r="AY135" s="256" t="s">
        <v>185</v>
      </c>
    </row>
    <row r="136" s="13" customFormat="1">
      <c r="A136" s="13"/>
      <c r="B136" s="246"/>
      <c r="C136" s="247"/>
      <c r="D136" s="241" t="s">
        <v>194</v>
      </c>
      <c r="E136" s="248" t="s">
        <v>1</v>
      </c>
      <c r="F136" s="249" t="s">
        <v>1029</v>
      </c>
      <c r="G136" s="247"/>
      <c r="H136" s="250">
        <v>89.370000000000005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194</v>
      </c>
      <c r="AU136" s="256" t="s">
        <v>88</v>
      </c>
      <c r="AV136" s="13" t="s">
        <v>88</v>
      </c>
      <c r="AW136" s="13" t="s">
        <v>35</v>
      </c>
      <c r="AX136" s="13" t="s">
        <v>79</v>
      </c>
      <c r="AY136" s="256" t="s">
        <v>185</v>
      </c>
    </row>
    <row r="137" s="13" customFormat="1">
      <c r="A137" s="13"/>
      <c r="B137" s="246"/>
      <c r="C137" s="247"/>
      <c r="D137" s="241" t="s">
        <v>194</v>
      </c>
      <c r="E137" s="248" t="s">
        <v>1</v>
      </c>
      <c r="F137" s="249" t="s">
        <v>1030</v>
      </c>
      <c r="G137" s="247"/>
      <c r="H137" s="250">
        <v>58.475999999999999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194</v>
      </c>
      <c r="AU137" s="256" t="s">
        <v>88</v>
      </c>
      <c r="AV137" s="13" t="s">
        <v>88</v>
      </c>
      <c r="AW137" s="13" t="s">
        <v>35</v>
      </c>
      <c r="AX137" s="13" t="s">
        <v>79</v>
      </c>
      <c r="AY137" s="256" t="s">
        <v>185</v>
      </c>
    </row>
    <row r="138" s="14" customFormat="1">
      <c r="A138" s="14"/>
      <c r="B138" s="268"/>
      <c r="C138" s="269"/>
      <c r="D138" s="241" t="s">
        <v>194</v>
      </c>
      <c r="E138" s="270" t="s">
        <v>1</v>
      </c>
      <c r="F138" s="271" t="s">
        <v>218</v>
      </c>
      <c r="G138" s="269"/>
      <c r="H138" s="272">
        <v>579.48500000000001</v>
      </c>
      <c r="I138" s="273"/>
      <c r="J138" s="269"/>
      <c r="K138" s="269"/>
      <c r="L138" s="274"/>
      <c r="M138" s="275"/>
      <c r="N138" s="276"/>
      <c r="O138" s="276"/>
      <c r="P138" s="276"/>
      <c r="Q138" s="276"/>
      <c r="R138" s="276"/>
      <c r="S138" s="276"/>
      <c r="T138" s="27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8" t="s">
        <v>194</v>
      </c>
      <c r="AU138" s="278" t="s">
        <v>88</v>
      </c>
      <c r="AV138" s="14" t="s">
        <v>191</v>
      </c>
      <c r="AW138" s="14" t="s">
        <v>35</v>
      </c>
      <c r="AX138" s="14" t="s">
        <v>86</v>
      </c>
      <c r="AY138" s="278" t="s">
        <v>185</v>
      </c>
    </row>
    <row r="139" s="2" customFormat="1" ht="62.7" customHeight="1">
      <c r="A139" s="38"/>
      <c r="B139" s="39"/>
      <c r="C139" s="227" t="s">
        <v>88</v>
      </c>
      <c r="D139" s="227" t="s">
        <v>187</v>
      </c>
      <c r="E139" s="228" t="s">
        <v>425</v>
      </c>
      <c r="F139" s="229" t="s">
        <v>426</v>
      </c>
      <c r="G139" s="230" t="s">
        <v>190</v>
      </c>
      <c r="H139" s="231">
        <v>359.61399999999998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44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191</v>
      </c>
      <c r="AT139" s="239" t="s">
        <v>187</v>
      </c>
      <c r="AU139" s="239" t="s">
        <v>88</v>
      </c>
      <c r="AY139" s="17" t="s">
        <v>185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191</v>
      </c>
      <c r="BM139" s="239" t="s">
        <v>1031</v>
      </c>
    </row>
    <row r="140" s="2" customFormat="1">
      <c r="A140" s="38"/>
      <c r="B140" s="39"/>
      <c r="C140" s="40"/>
      <c r="D140" s="241" t="s">
        <v>193</v>
      </c>
      <c r="E140" s="40"/>
      <c r="F140" s="242" t="s">
        <v>426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193</v>
      </c>
      <c r="AU140" s="17" t="s">
        <v>88</v>
      </c>
    </row>
    <row r="141" s="13" customFormat="1">
      <c r="A141" s="13"/>
      <c r="B141" s="246"/>
      <c r="C141" s="247"/>
      <c r="D141" s="241" t="s">
        <v>194</v>
      </c>
      <c r="E141" s="248" t="s">
        <v>1</v>
      </c>
      <c r="F141" s="249" t="s">
        <v>1025</v>
      </c>
      <c r="G141" s="247"/>
      <c r="H141" s="250">
        <v>359.61399999999998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194</v>
      </c>
      <c r="AU141" s="256" t="s">
        <v>88</v>
      </c>
      <c r="AV141" s="13" t="s">
        <v>88</v>
      </c>
      <c r="AW141" s="13" t="s">
        <v>35</v>
      </c>
      <c r="AX141" s="13" t="s">
        <v>86</v>
      </c>
      <c r="AY141" s="256" t="s">
        <v>185</v>
      </c>
    </row>
    <row r="142" s="2" customFormat="1" ht="62.7" customHeight="1">
      <c r="A142" s="38"/>
      <c r="B142" s="39"/>
      <c r="C142" s="227" t="s">
        <v>201</v>
      </c>
      <c r="D142" s="227" t="s">
        <v>187</v>
      </c>
      <c r="E142" s="228" t="s">
        <v>188</v>
      </c>
      <c r="F142" s="229" t="s">
        <v>189</v>
      </c>
      <c r="G142" s="230" t="s">
        <v>190</v>
      </c>
      <c r="H142" s="231">
        <v>219.87100000000001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44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191</v>
      </c>
      <c r="AT142" s="239" t="s">
        <v>187</v>
      </c>
      <c r="AU142" s="239" t="s">
        <v>88</v>
      </c>
      <c r="AY142" s="17" t="s">
        <v>185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191</v>
      </c>
      <c r="BM142" s="239" t="s">
        <v>1032</v>
      </c>
    </row>
    <row r="143" s="2" customFormat="1">
      <c r="A143" s="38"/>
      <c r="B143" s="39"/>
      <c r="C143" s="40"/>
      <c r="D143" s="241" t="s">
        <v>193</v>
      </c>
      <c r="E143" s="40"/>
      <c r="F143" s="242" t="s">
        <v>189</v>
      </c>
      <c r="G143" s="40"/>
      <c r="H143" s="40"/>
      <c r="I143" s="243"/>
      <c r="J143" s="40"/>
      <c r="K143" s="40"/>
      <c r="L143" s="44"/>
      <c r="M143" s="244"/>
      <c r="N143" s="24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193</v>
      </c>
      <c r="AU143" s="17" t="s">
        <v>88</v>
      </c>
    </row>
    <row r="144" s="13" customFormat="1">
      <c r="A144" s="13"/>
      <c r="B144" s="246"/>
      <c r="C144" s="247"/>
      <c r="D144" s="241" t="s">
        <v>194</v>
      </c>
      <c r="E144" s="248" t="s">
        <v>1</v>
      </c>
      <c r="F144" s="249" t="s">
        <v>1026</v>
      </c>
      <c r="G144" s="247"/>
      <c r="H144" s="250">
        <v>22.401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194</v>
      </c>
      <c r="AU144" s="256" t="s">
        <v>88</v>
      </c>
      <c r="AV144" s="13" t="s">
        <v>88</v>
      </c>
      <c r="AW144" s="13" t="s">
        <v>35</v>
      </c>
      <c r="AX144" s="13" t="s">
        <v>79</v>
      </c>
      <c r="AY144" s="256" t="s">
        <v>185</v>
      </c>
    </row>
    <row r="145" s="13" customFormat="1">
      <c r="A145" s="13"/>
      <c r="B145" s="246"/>
      <c r="C145" s="247"/>
      <c r="D145" s="241" t="s">
        <v>194</v>
      </c>
      <c r="E145" s="248" t="s">
        <v>1</v>
      </c>
      <c r="F145" s="249" t="s">
        <v>1027</v>
      </c>
      <c r="G145" s="247"/>
      <c r="H145" s="250">
        <v>44.968000000000004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194</v>
      </c>
      <c r="AU145" s="256" t="s">
        <v>88</v>
      </c>
      <c r="AV145" s="13" t="s">
        <v>88</v>
      </c>
      <c r="AW145" s="13" t="s">
        <v>35</v>
      </c>
      <c r="AX145" s="13" t="s">
        <v>79</v>
      </c>
      <c r="AY145" s="256" t="s">
        <v>185</v>
      </c>
    </row>
    <row r="146" s="13" customFormat="1">
      <c r="A146" s="13"/>
      <c r="B146" s="246"/>
      <c r="C146" s="247"/>
      <c r="D146" s="241" t="s">
        <v>194</v>
      </c>
      <c r="E146" s="248" t="s">
        <v>1</v>
      </c>
      <c r="F146" s="249" t="s">
        <v>1033</v>
      </c>
      <c r="G146" s="247"/>
      <c r="H146" s="250">
        <v>4.6559999999999997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194</v>
      </c>
      <c r="AU146" s="256" t="s">
        <v>88</v>
      </c>
      <c r="AV146" s="13" t="s">
        <v>88</v>
      </c>
      <c r="AW146" s="13" t="s">
        <v>35</v>
      </c>
      <c r="AX146" s="13" t="s">
        <v>79</v>
      </c>
      <c r="AY146" s="256" t="s">
        <v>185</v>
      </c>
    </row>
    <row r="147" s="13" customFormat="1">
      <c r="A147" s="13"/>
      <c r="B147" s="246"/>
      <c r="C147" s="247"/>
      <c r="D147" s="241" t="s">
        <v>194</v>
      </c>
      <c r="E147" s="248" t="s">
        <v>1</v>
      </c>
      <c r="F147" s="249" t="s">
        <v>1029</v>
      </c>
      <c r="G147" s="247"/>
      <c r="H147" s="250">
        <v>89.370000000000005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6" t="s">
        <v>194</v>
      </c>
      <c r="AU147" s="256" t="s">
        <v>88</v>
      </c>
      <c r="AV147" s="13" t="s">
        <v>88</v>
      </c>
      <c r="AW147" s="13" t="s">
        <v>35</v>
      </c>
      <c r="AX147" s="13" t="s">
        <v>79</v>
      </c>
      <c r="AY147" s="256" t="s">
        <v>185</v>
      </c>
    </row>
    <row r="148" s="13" customFormat="1">
      <c r="A148" s="13"/>
      <c r="B148" s="246"/>
      <c r="C148" s="247"/>
      <c r="D148" s="241" t="s">
        <v>194</v>
      </c>
      <c r="E148" s="248" t="s">
        <v>1</v>
      </c>
      <c r="F148" s="249" t="s">
        <v>1030</v>
      </c>
      <c r="G148" s="247"/>
      <c r="H148" s="250">
        <v>58.475999999999999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194</v>
      </c>
      <c r="AU148" s="256" t="s">
        <v>88</v>
      </c>
      <c r="AV148" s="13" t="s">
        <v>88</v>
      </c>
      <c r="AW148" s="13" t="s">
        <v>35</v>
      </c>
      <c r="AX148" s="13" t="s">
        <v>79</v>
      </c>
      <c r="AY148" s="256" t="s">
        <v>185</v>
      </c>
    </row>
    <row r="149" s="14" customFormat="1">
      <c r="A149" s="14"/>
      <c r="B149" s="268"/>
      <c r="C149" s="269"/>
      <c r="D149" s="241" t="s">
        <v>194</v>
      </c>
      <c r="E149" s="270" t="s">
        <v>1</v>
      </c>
      <c r="F149" s="271" t="s">
        <v>218</v>
      </c>
      <c r="G149" s="269"/>
      <c r="H149" s="272">
        <v>219.87100000000001</v>
      </c>
      <c r="I149" s="273"/>
      <c r="J149" s="269"/>
      <c r="K149" s="269"/>
      <c r="L149" s="274"/>
      <c r="M149" s="275"/>
      <c r="N149" s="276"/>
      <c r="O149" s="276"/>
      <c r="P149" s="276"/>
      <c r="Q149" s="276"/>
      <c r="R149" s="276"/>
      <c r="S149" s="276"/>
      <c r="T149" s="27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8" t="s">
        <v>194</v>
      </c>
      <c r="AU149" s="278" t="s">
        <v>88</v>
      </c>
      <c r="AV149" s="14" t="s">
        <v>191</v>
      </c>
      <c r="AW149" s="14" t="s">
        <v>35</v>
      </c>
      <c r="AX149" s="14" t="s">
        <v>86</v>
      </c>
      <c r="AY149" s="278" t="s">
        <v>185</v>
      </c>
    </row>
    <row r="150" s="2" customFormat="1" ht="44.25" customHeight="1">
      <c r="A150" s="38"/>
      <c r="B150" s="39"/>
      <c r="C150" s="227" t="s">
        <v>191</v>
      </c>
      <c r="D150" s="227" t="s">
        <v>187</v>
      </c>
      <c r="E150" s="228" t="s">
        <v>196</v>
      </c>
      <c r="F150" s="229" t="s">
        <v>197</v>
      </c>
      <c r="G150" s="230" t="s">
        <v>198</v>
      </c>
      <c r="H150" s="231">
        <v>395.76799999999997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44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191</v>
      </c>
      <c r="AT150" s="239" t="s">
        <v>187</v>
      </c>
      <c r="AU150" s="239" t="s">
        <v>88</v>
      </c>
      <c r="AY150" s="17" t="s">
        <v>185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86</v>
      </c>
      <c r="BK150" s="240">
        <f>ROUND(I150*H150,2)</f>
        <v>0</v>
      </c>
      <c r="BL150" s="17" t="s">
        <v>191</v>
      </c>
      <c r="BM150" s="239" t="s">
        <v>1034</v>
      </c>
    </row>
    <row r="151" s="2" customFormat="1">
      <c r="A151" s="38"/>
      <c r="B151" s="39"/>
      <c r="C151" s="40"/>
      <c r="D151" s="241" t="s">
        <v>193</v>
      </c>
      <c r="E151" s="40"/>
      <c r="F151" s="242" t="s">
        <v>197</v>
      </c>
      <c r="G151" s="40"/>
      <c r="H151" s="40"/>
      <c r="I151" s="243"/>
      <c r="J151" s="40"/>
      <c r="K151" s="40"/>
      <c r="L151" s="44"/>
      <c r="M151" s="244"/>
      <c r="N151" s="24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193</v>
      </c>
      <c r="AU151" s="17" t="s">
        <v>88</v>
      </c>
    </row>
    <row r="152" s="13" customFormat="1">
      <c r="A152" s="13"/>
      <c r="B152" s="246"/>
      <c r="C152" s="247"/>
      <c r="D152" s="241" t="s">
        <v>194</v>
      </c>
      <c r="E152" s="248" t="s">
        <v>1</v>
      </c>
      <c r="F152" s="249" t="s">
        <v>1035</v>
      </c>
      <c r="G152" s="247"/>
      <c r="H152" s="250">
        <v>395.76799999999997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194</v>
      </c>
      <c r="AU152" s="256" t="s">
        <v>88</v>
      </c>
      <c r="AV152" s="13" t="s">
        <v>88</v>
      </c>
      <c r="AW152" s="13" t="s">
        <v>35</v>
      </c>
      <c r="AX152" s="13" t="s">
        <v>86</v>
      </c>
      <c r="AY152" s="256" t="s">
        <v>185</v>
      </c>
    </row>
    <row r="153" s="2" customFormat="1" ht="37.8" customHeight="1">
      <c r="A153" s="38"/>
      <c r="B153" s="39"/>
      <c r="C153" s="227" t="s">
        <v>210</v>
      </c>
      <c r="D153" s="227" t="s">
        <v>187</v>
      </c>
      <c r="E153" s="228" t="s">
        <v>202</v>
      </c>
      <c r="F153" s="229" t="s">
        <v>203</v>
      </c>
      <c r="G153" s="230" t="s">
        <v>190</v>
      </c>
      <c r="H153" s="231">
        <v>219.87100000000001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44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191</v>
      </c>
      <c r="AT153" s="239" t="s">
        <v>187</v>
      </c>
      <c r="AU153" s="239" t="s">
        <v>88</v>
      </c>
      <c r="AY153" s="17" t="s">
        <v>185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191</v>
      </c>
      <c r="BM153" s="239" t="s">
        <v>1036</v>
      </c>
    </row>
    <row r="154" s="2" customFormat="1">
      <c r="A154" s="38"/>
      <c r="B154" s="39"/>
      <c r="C154" s="40"/>
      <c r="D154" s="241" t="s">
        <v>193</v>
      </c>
      <c r="E154" s="40"/>
      <c r="F154" s="242" t="s">
        <v>203</v>
      </c>
      <c r="G154" s="40"/>
      <c r="H154" s="40"/>
      <c r="I154" s="243"/>
      <c r="J154" s="40"/>
      <c r="K154" s="40"/>
      <c r="L154" s="44"/>
      <c r="M154" s="244"/>
      <c r="N154" s="24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193</v>
      </c>
      <c r="AU154" s="17" t="s">
        <v>88</v>
      </c>
    </row>
    <row r="155" s="2" customFormat="1" ht="33" customHeight="1">
      <c r="A155" s="38"/>
      <c r="B155" s="39"/>
      <c r="C155" s="227" t="s">
        <v>219</v>
      </c>
      <c r="D155" s="227" t="s">
        <v>187</v>
      </c>
      <c r="E155" s="228" t="s">
        <v>1037</v>
      </c>
      <c r="F155" s="229" t="s">
        <v>1038</v>
      </c>
      <c r="G155" s="230" t="s">
        <v>279</v>
      </c>
      <c r="H155" s="231">
        <v>13.6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44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191</v>
      </c>
      <c r="AT155" s="239" t="s">
        <v>187</v>
      </c>
      <c r="AU155" s="239" t="s">
        <v>88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191</v>
      </c>
      <c r="BM155" s="239" t="s">
        <v>1039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1038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88</v>
      </c>
    </row>
    <row r="157" s="13" customFormat="1">
      <c r="A157" s="13"/>
      <c r="B157" s="246"/>
      <c r="C157" s="247"/>
      <c r="D157" s="241" t="s">
        <v>194</v>
      </c>
      <c r="E157" s="248" t="s">
        <v>1</v>
      </c>
      <c r="F157" s="249" t="s">
        <v>1040</v>
      </c>
      <c r="G157" s="247"/>
      <c r="H157" s="250">
        <v>13.6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194</v>
      </c>
      <c r="AU157" s="256" t="s">
        <v>88</v>
      </c>
      <c r="AV157" s="13" t="s">
        <v>88</v>
      </c>
      <c r="AW157" s="13" t="s">
        <v>35</v>
      </c>
      <c r="AX157" s="13" t="s">
        <v>79</v>
      </c>
      <c r="AY157" s="256" t="s">
        <v>185</v>
      </c>
    </row>
    <row r="158" s="14" customFormat="1">
      <c r="A158" s="14"/>
      <c r="B158" s="268"/>
      <c r="C158" s="269"/>
      <c r="D158" s="241" t="s">
        <v>194</v>
      </c>
      <c r="E158" s="270" t="s">
        <v>1</v>
      </c>
      <c r="F158" s="271" t="s">
        <v>218</v>
      </c>
      <c r="G158" s="269"/>
      <c r="H158" s="272">
        <v>13.6</v>
      </c>
      <c r="I158" s="273"/>
      <c r="J158" s="269"/>
      <c r="K158" s="269"/>
      <c r="L158" s="274"/>
      <c r="M158" s="275"/>
      <c r="N158" s="276"/>
      <c r="O158" s="276"/>
      <c r="P158" s="276"/>
      <c r="Q158" s="276"/>
      <c r="R158" s="276"/>
      <c r="S158" s="276"/>
      <c r="T158" s="27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8" t="s">
        <v>194</v>
      </c>
      <c r="AU158" s="278" t="s">
        <v>88</v>
      </c>
      <c r="AV158" s="14" t="s">
        <v>191</v>
      </c>
      <c r="AW158" s="14" t="s">
        <v>35</v>
      </c>
      <c r="AX158" s="14" t="s">
        <v>86</v>
      </c>
      <c r="AY158" s="278" t="s">
        <v>185</v>
      </c>
    </row>
    <row r="159" s="2" customFormat="1" ht="33" customHeight="1">
      <c r="A159" s="38"/>
      <c r="B159" s="39"/>
      <c r="C159" s="227" t="s">
        <v>224</v>
      </c>
      <c r="D159" s="227" t="s">
        <v>187</v>
      </c>
      <c r="E159" s="228" t="s">
        <v>1041</v>
      </c>
      <c r="F159" s="229" t="s">
        <v>1042</v>
      </c>
      <c r="G159" s="230" t="s">
        <v>279</v>
      </c>
      <c r="H159" s="231">
        <v>1167.05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44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191</v>
      </c>
      <c r="AT159" s="239" t="s">
        <v>187</v>
      </c>
      <c r="AU159" s="239" t="s">
        <v>88</v>
      </c>
      <c r="AY159" s="17" t="s">
        <v>185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86</v>
      </c>
      <c r="BK159" s="240">
        <f>ROUND(I159*H159,2)</f>
        <v>0</v>
      </c>
      <c r="BL159" s="17" t="s">
        <v>191</v>
      </c>
      <c r="BM159" s="239" t="s">
        <v>1043</v>
      </c>
    </row>
    <row r="160" s="2" customFormat="1">
      <c r="A160" s="38"/>
      <c r="B160" s="39"/>
      <c r="C160" s="40"/>
      <c r="D160" s="241" t="s">
        <v>193</v>
      </c>
      <c r="E160" s="40"/>
      <c r="F160" s="242" t="s">
        <v>1042</v>
      </c>
      <c r="G160" s="40"/>
      <c r="H160" s="40"/>
      <c r="I160" s="243"/>
      <c r="J160" s="40"/>
      <c r="K160" s="40"/>
      <c r="L160" s="44"/>
      <c r="M160" s="244"/>
      <c r="N160" s="24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193</v>
      </c>
      <c r="AU160" s="17" t="s">
        <v>88</v>
      </c>
    </row>
    <row r="161" s="13" customFormat="1">
      <c r="A161" s="13"/>
      <c r="B161" s="246"/>
      <c r="C161" s="247"/>
      <c r="D161" s="241" t="s">
        <v>194</v>
      </c>
      <c r="E161" s="248" t="s">
        <v>1</v>
      </c>
      <c r="F161" s="249" t="s">
        <v>1044</v>
      </c>
      <c r="G161" s="247"/>
      <c r="H161" s="250">
        <v>959.60000000000002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194</v>
      </c>
      <c r="AU161" s="256" t="s">
        <v>88</v>
      </c>
      <c r="AV161" s="13" t="s">
        <v>88</v>
      </c>
      <c r="AW161" s="13" t="s">
        <v>35</v>
      </c>
      <c r="AX161" s="13" t="s">
        <v>79</v>
      </c>
      <c r="AY161" s="256" t="s">
        <v>185</v>
      </c>
    </row>
    <row r="162" s="13" customFormat="1">
      <c r="A162" s="13"/>
      <c r="B162" s="246"/>
      <c r="C162" s="247"/>
      <c r="D162" s="241" t="s">
        <v>194</v>
      </c>
      <c r="E162" s="248" t="s">
        <v>1</v>
      </c>
      <c r="F162" s="249" t="s">
        <v>1045</v>
      </c>
      <c r="G162" s="247"/>
      <c r="H162" s="250">
        <v>102.2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194</v>
      </c>
      <c r="AU162" s="256" t="s">
        <v>88</v>
      </c>
      <c r="AV162" s="13" t="s">
        <v>88</v>
      </c>
      <c r="AW162" s="13" t="s">
        <v>35</v>
      </c>
      <c r="AX162" s="13" t="s">
        <v>79</v>
      </c>
      <c r="AY162" s="256" t="s">
        <v>185</v>
      </c>
    </row>
    <row r="163" s="13" customFormat="1">
      <c r="A163" s="13"/>
      <c r="B163" s="246"/>
      <c r="C163" s="247"/>
      <c r="D163" s="241" t="s">
        <v>194</v>
      </c>
      <c r="E163" s="248" t="s">
        <v>1</v>
      </c>
      <c r="F163" s="249" t="s">
        <v>1046</v>
      </c>
      <c r="G163" s="247"/>
      <c r="H163" s="250">
        <v>38.799999999999997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194</v>
      </c>
      <c r="AU163" s="256" t="s">
        <v>88</v>
      </c>
      <c r="AV163" s="13" t="s">
        <v>88</v>
      </c>
      <c r="AW163" s="13" t="s">
        <v>35</v>
      </c>
      <c r="AX163" s="13" t="s">
        <v>79</v>
      </c>
      <c r="AY163" s="256" t="s">
        <v>185</v>
      </c>
    </row>
    <row r="164" s="13" customFormat="1">
      <c r="A164" s="13"/>
      <c r="B164" s="246"/>
      <c r="C164" s="247"/>
      <c r="D164" s="241" t="s">
        <v>194</v>
      </c>
      <c r="E164" s="248" t="s">
        <v>1</v>
      </c>
      <c r="F164" s="249" t="s">
        <v>1047</v>
      </c>
      <c r="G164" s="247"/>
      <c r="H164" s="250">
        <v>66.450000000000003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194</v>
      </c>
      <c r="AU164" s="256" t="s">
        <v>88</v>
      </c>
      <c r="AV164" s="13" t="s">
        <v>88</v>
      </c>
      <c r="AW164" s="13" t="s">
        <v>35</v>
      </c>
      <c r="AX164" s="13" t="s">
        <v>79</v>
      </c>
      <c r="AY164" s="256" t="s">
        <v>185</v>
      </c>
    </row>
    <row r="165" s="14" customFormat="1">
      <c r="A165" s="14"/>
      <c r="B165" s="268"/>
      <c r="C165" s="269"/>
      <c r="D165" s="241" t="s">
        <v>194</v>
      </c>
      <c r="E165" s="270" t="s">
        <v>1</v>
      </c>
      <c r="F165" s="271" t="s">
        <v>218</v>
      </c>
      <c r="G165" s="269"/>
      <c r="H165" s="272">
        <v>1167.05</v>
      </c>
      <c r="I165" s="273"/>
      <c r="J165" s="269"/>
      <c r="K165" s="269"/>
      <c r="L165" s="274"/>
      <c r="M165" s="275"/>
      <c r="N165" s="276"/>
      <c r="O165" s="276"/>
      <c r="P165" s="276"/>
      <c r="Q165" s="276"/>
      <c r="R165" s="276"/>
      <c r="S165" s="276"/>
      <c r="T165" s="27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78" t="s">
        <v>194</v>
      </c>
      <c r="AU165" s="278" t="s">
        <v>88</v>
      </c>
      <c r="AV165" s="14" t="s">
        <v>191</v>
      </c>
      <c r="AW165" s="14" t="s">
        <v>35</v>
      </c>
      <c r="AX165" s="14" t="s">
        <v>86</v>
      </c>
      <c r="AY165" s="278" t="s">
        <v>185</v>
      </c>
    </row>
    <row r="166" s="12" customFormat="1" ht="22.8" customHeight="1">
      <c r="A166" s="12"/>
      <c r="B166" s="211"/>
      <c r="C166" s="212"/>
      <c r="D166" s="213" t="s">
        <v>78</v>
      </c>
      <c r="E166" s="225" t="s">
        <v>210</v>
      </c>
      <c r="F166" s="225" t="s">
        <v>1048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SUM(P167:P218)</f>
        <v>0</v>
      </c>
      <c r="Q166" s="219"/>
      <c r="R166" s="220">
        <f>SUM(R167:R218)</f>
        <v>321.92875999999995</v>
      </c>
      <c r="S166" s="219"/>
      <c r="T166" s="221">
        <f>SUM(T167:T218)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86</v>
      </c>
      <c r="AT166" s="223" t="s">
        <v>78</v>
      </c>
      <c r="AU166" s="223" t="s">
        <v>86</v>
      </c>
      <c r="AY166" s="222" t="s">
        <v>185</v>
      </c>
      <c r="BK166" s="224">
        <f>SUM(BK167:BK218)</f>
        <v>0</v>
      </c>
    </row>
    <row r="167" s="2" customFormat="1" ht="44.25" customHeight="1">
      <c r="A167" s="38"/>
      <c r="B167" s="39"/>
      <c r="C167" s="227" t="s">
        <v>214</v>
      </c>
      <c r="D167" s="227" t="s">
        <v>187</v>
      </c>
      <c r="E167" s="228" t="s">
        <v>1049</v>
      </c>
      <c r="F167" s="229" t="s">
        <v>1050</v>
      </c>
      <c r="G167" s="230" t="s">
        <v>279</v>
      </c>
      <c r="H167" s="231">
        <v>1061.8</v>
      </c>
      <c r="I167" s="232"/>
      <c r="J167" s="233">
        <f>ROUND(I167*H167,2)</f>
        <v>0</v>
      </c>
      <c r="K167" s="234"/>
      <c r="L167" s="44"/>
      <c r="M167" s="235" t="s">
        <v>1</v>
      </c>
      <c r="N167" s="236" t="s">
        <v>44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191</v>
      </c>
      <c r="AT167" s="239" t="s">
        <v>187</v>
      </c>
      <c r="AU167" s="239" t="s">
        <v>88</v>
      </c>
      <c r="AY167" s="17" t="s">
        <v>185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86</v>
      </c>
      <c r="BK167" s="240">
        <f>ROUND(I167*H167,2)</f>
        <v>0</v>
      </c>
      <c r="BL167" s="17" t="s">
        <v>191</v>
      </c>
      <c r="BM167" s="239" t="s">
        <v>1051</v>
      </c>
    </row>
    <row r="168" s="2" customFormat="1">
      <c r="A168" s="38"/>
      <c r="B168" s="39"/>
      <c r="C168" s="40"/>
      <c r="D168" s="241" t="s">
        <v>193</v>
      </c>
      <c r="E168" s="40"/>
      <c r="F168" s="242" t="s">
        <v>1050</v>
      </c>
      <c r="G168" s="40"/>
      <c r="H168" s="40"/>
      <c r="I168" s="243"/>
      <c r="J168" s="40"/>
      <c r="K168" s="40"/>
      <c r="L168" s="44"/>
      <c r="M168" s="244"/>
      <c r="N168" s="24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193</v>
      </c>
      <c r="AU168" s="17" t="s">
        <v>88</v>
      </c>
    </row>
    <row r="169" s="13" customFormat="1">
      <c r="A169" s="13"/>
      <c r="B169" s="246"/>
      <c r="C169" s="247"/>
      <c r="D169" s="241" t="s">
        <v>194</v>
      </c>
      <c r="E169" s="248" t="s">
        <v>1</v>
      </c>
      <c r="F169" s="249" t="s">
        <v>1052</v>
      </c>
      <c r="G169" s="247"/>
      <c r="H169" s="250">
        <v>102.2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6" t="s">
        <v>194</v>
      </c>
      <c r="AU169" s="256" t="s">
        <v>88</v>
      </c>
      <c r="AV169" s="13" t="s">
        <v>88</v>
      </c>
      <c r="AW169" s="13" t="s">
        <v>35</v>
      </c>
      <c r="AX169" s="13" t="s">
        <v>79</v>
      </c>
      <c r="AY169" s="256" t="s">
        <v>185</v>
      </c>
    </row>
    <row r="170" s="13" customFormat="1">
      <c r="A170" s="13"/>
      <c r="B170" s="246"/>
      <c r="C170" s="247"/>
      <c r="D170" s="241" t="s">
        <v>194</v>
      </c>
      <c r="E170" s="248" t="s">
        <v>1</v>
      </c>
      <c r="F170" s="249" t="s">
        <v>1053</v>
      </c>
      <c r="G170" s="247"/>
      <c r="H170" s="250">
        <v>959.60000000000002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6" t="s">
        <v>194</v>
      </c>
      <c r="AU170" s="256" t="s">
        <v>88</v>
      </c>
      <c r="AV170" s="13" t="s">
        <v>88</v>
      </c>
      <c r="AW170" s="13" t="s">
        <v>35</v>
      </c>
      <c r="AX170" s="13" t="s">
        <v>79</v>
      </c>
      <c r="AY170" s="256" t="s">
        <v>185</v>
      </c>
    </row>
    <row r="171" s="14" customFormat="1">
      <c r="A171" s="14"/>
      <c r="B171" s="268"/>
      <c r="C171" s="269"/>
      <c r="D171" s="241" t="s">
        <v>194</v>
      </c>
      <c r="E171" s="270" t="s">
        <v>1</v>
      </c>
      <c r="F171" s="271" t="s">
        <v>218</v>
      </c>
      <c r="G171" s="269"/>
      <c r="H171" s="272">
        <v>1061.8</v>
      </c>
      <c r="I171" s="273"/>
      <c r="J171" s="269"/>
      <c r="K171" s="269"/>
      <c r="L171" s="274"/>
      <c r="M171" s="275"/>
      <c r="N171" s="276"/>
      <c r="O171" s="276"/>
      <c r="P171" s="276"/>
      <c r="Q171" s="276"/>
      <c r="R171" s="276"/>
      <c r="S171" s="276"/>
      <c r="T171" s="27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8" t="s">
        <v>194</v>
      </c>
      <c r="AU171" s="278" t="s">
        <v>88</v>
      </c>
      <c r="AV171" s="14" t="s">
        <v>191</v>
      </c>
      <c r="AW171" s="14" t="s">
        <v>35</v>
      </c>
      <c r="AX171" s="14" t="s">
        <v>86</v>
      </c>
      <c r="AY171" s="278" t="s">
        <v>185</v>
      </c>
    </row>
    <row r="172" s="2" customFormat="1" ht="44.25" customHeight="1">
      <c r="A172" s="38"/>
      <c r="B172" s="39"/>
      <c r="C172" s="227" t="s">
        <v>233</v>
      </c>
      <c r="D172" s="227" t="s">
        <v>187</v>
      </c>
      <c r="E172" s="228" t="s">
        <v>1054</v>
      </c>
      <c r="F172" s="229" t="s">
        <v>1055</v>
      </c>
      <c r="G172" s="230" t="s">
        <v>279</v>
      </c>
      <c r="H172" s="231">
        <v>66.450000000000003</v>
      </c>
      <c r="I172" s="232"/>
      <c r="J172" s="233">
        <f>ROUND(I172*H172,2)</f>
        <v>0</v>
      </c>
      <c r="K172" s="234"/>
      <c r="L172" s="44"/>
      <c r="M172" s="235" t="s">
        <v>1</v>
      </c>
      <c r="N172" s="236" t="s">
        <v>44</v>
      </c>
      <c r="O172" s="91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9" t="s">
        <v>191</v>
      </c>
      <c r="AT172" s="239" t="s">
        <v>187</v>
      </c>
      <c r="AU172" s="239" t="s">
        <v>88</v>
      </c>
      <c r="AY172" s="17" t="s">
        <v>185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7" t="s">
        <v>86</v>
      </c>
      <c r="BK172" s="240">
        <f>ROUND(I172*H172,2)</f>
        <v>0</v>
      </c>
      <c r="BL172" s="17" t="s">
        <v>191</v>
      </c>
      <c r="BM172" s="239" t="s">
        <v>1056</v>
      </c>
    </row>
    <row r="173" s="2" customFormat="1">
      <c r="A173" s="38"/>
      <c r="B173" s="39"/>
      <c r="C173" s="40"/>
      <c r="D173" s="241" t="s">
        <v>193</v>
      </c>
      <c r="E173" s="40"/>
      <c r="F173" s="242" t="s">
        <v>1055</v>
      </c>
      <c r="G173" s="40"/>
      <c r="H173" s="40"/>
      <c r="I173" s="243"/>
      <c r="J173" s="40"/>
      <c r="K173" s="40"/>
      <c r="L173" s="44"/>
      <c r="M173" s="244"/>
      <c r="N173" s="24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193</v>
      </c>
      <c r="AU173" s="17" t="s">
        <v>88</v>
      </c>
    </row>
    <row r="174" s="13" customFormat="1">
      <c r="A174" s="13"/>
      <c r="B174" s="246"/>
      <c r="C174" s="247"/>
      <c r="D174" s="241" t="s">
        <v>194</v>
      </c>
      <c r="E174" s="248" t="s">
        <v>1</v>
      </c>
      <c r="F174" s="249" t="s">
        <v>1057</v>
      </c>
      <c r="G174" s="247"/>
      <c r="H174" s="250">
        <v>66.450000000000003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194</v>
      </c>
      <c r="AU174" s="256" t="s">
        <v>88</v>
      </c>
      <c r="AV174" s="13" t="s">
        <v>88</v>
      </c>
      <c r="AW174" s="13" t="s">
        <v>35</v>
      </c>
      <c r="AX174" s="13" t="s">
        <v>86</v>
      </c>
      <c r="AY174" s="256" t="s">
        <v>185</v>
      </c>
    </row>
    <row r="175" s="2" customFormat="1" ht="33" customHeight="1">
      <c r="A175" s="38"/>
      <c r="B175" s="39"/>
      <c r="C175" s="227" t="s">
        <v>238</v>
      </c>
      <c r="D175" s="227" t="s">
        <v>187</v>
      </c>
      <c r="E175" s="228" t="s">
        <v>1058</v>
      </c>
      <c r="F175" s="229" t="s">
        <v>1059</v>
      </c>
      <c r="G175" s="230" t="s">
        <v>279</v>
      </c>
      <c r="H175" s="231">
        <v>102.2</v>
      </c>
      <c r="I175" s="232"/>
      <c r="J175" s="233">
        <f>ROUND(I175*H175,2)</f>
        <v>0</v>
      </c>
      <c r="K175" s="234"/>
      <c r="L175" s="44"/>
      <c r="M175" s="235" t="s">
        <v>1</v>
      </c>
      <c r="N175" s="236" t="s">
        <v>44</v>
      </c>
      <c r="O175" s="91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9" t="s">
        <v>191</v>
      </c>
      <c r="AT175" s="239" t="s">
        <v>187</v>
      </c>
      <c r="AU175" s="239" t="s">
        <v>88</v>
      </c>
      <c r="AY175" s="17" t="s">
        <v>185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7" t="s">
        <v>86</v>
      </c>
      <c r="BK175" s="240">
        <f>ROUND(I175*H175,2)</f>
        <v>0</v>
      </c>
      <c r="BL175" s="17" t="s">
        <v>191</v>
      </c>
      <c r="BM175" s="239" t="s">
        <v>1060</v>
      </c>
    </row>
    <row r="176" s="2" customFormat="1">
      <c r="A176" s="38"/>
      <c r="B176" s="39"/>
      <c r="C176" s="40"/>
      <c r="D176" s="241" t="s">
        <v>193</v>
      </c>
      <c r="E176" s="40"/>
      <c r="F176" s="242" t="s">
        <v>1059</v>
      </c>
      <c r="G176" s="40"/>
      <c r="H176" s="40"/>
      <c r="I176" s="243"/>
      <c r="J176" s="40"/>
      <c r="K176" s="40"/>
      <c r="L176" s="44"/>
      <c r="M176" s="244"/>
      <c r="N176" s="24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193</v>
      </c>
      <c r="AU176" s="17" t="s">
        <v>88</v>
      </c>
    </row>
    <row r="177" s="13" customFormat="1">
      <c r="A177" s="13"/>
      <c r="B177" s="246"/>
      <c r="C177" s="247"/>
      <c r="D177" s="241" t="s">
        <v>194</v>
      </c>
      <c r="E177" s="248" t="s">
        <v>1</v>
      </c>
      <c r="F177" s="249" t="s">
        <v>1061</v>
      </c>
      <c r="G177" s="247"/>
      <c r="H177" s="250">
        <v>102.2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6" t="s">
        <v>194</v>
      </c>
      <c r="AU177" s="256" t="s">
        <v>88</v>
      </c>
      <c r="AV177" s="13" t="s">
        <v>88</v>
      </c>
      <c r="AW177" s="13" t="s">
        <v>35</v>
      </c>
      <c r="AX177" s="13" t="s">
        <v>86</v>
      </c>
      <c r="AY177" s="256" t="s">
        <v>185</v>
      </c>
    </row>
    <row r="178" s="2" customFormat="1" ht="33" customHeight="1">
      <c r="A178" s="38"/>
      <c r="B178" s="39"/>
      <c r="C178" s="227" t="s">
        <v>243</v>
      </c>
      <c r="D178" s="227" t="s">
        <v>187</v>
      </c>
      <c r="E178" s="228" t="s">
        <v>1058</v>
      </c>
      <c r="F178" s="229" t="s">
        <v>1059</v>
      </c>
      <c r="G178" s="230" t="s">
        <v>279</v>
      </c>
      <c r="H178" s="231">
        <v>102.2</v>
      </c>
      <c r="I178" s="232"/>
      <c r="J178" s="233">
        <f>ROUND(I178*H178,2)</f>
        <v>0</v>
      </c>
      <c r="K178" s="234"/>
      <c r="L178" s="44"/>
      <c r="M178" s="235" t="s">
        <v>1</v>
      </c>
      <c r="N178" s="236" t="s">
        <v>44</v>
      </c>
      <c r="O178" s="91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191</v>
      </c>
      <c r="AT178" s="239" t="s">
        <v>187</v>
      </c>
      <c r="AU178" s="239" t="s">
        <v>88</v>
      </c>
      <c r="AY178" s="17" t="s">
        <v>185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7" t="s">
        <v>86</v>
      </c>
      <c r="BK178" s="240">
        <f>ROUND(I178*H178,2)</f>
        <v>0</v>
      </c>
      <c r="BL178" s="17" t="s">
        <v>191</v>
      </c>
      <c r="BM178" s="239" t="s">
        <v>1062</v>
      </c>
    </row>
    <row r="179" s="2" customFormat="1">
      <c r="A179" s="38"/>
      <c r="B179" s="39"/>
      <c r="C179" s="40"/>
      <c r="D179" s="241" t="s">
        <v>193</v>
      </c>
      <c r="E179" s="40"/>
      <c r="F179" s="242" t="s">
        <v>1059</v>
      </c>
      <c r="G179" s="40"/>
      <c r="H179" s="40"/>
      <c r="I179" s="243"/>
      <c r="J179" s="40"/>
      <c r="K179" s="40"/>
      <c r="L179" s="44"/>
      <c r="M179" s="244"/>
      <c r="N179" s="24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193</v>
      </c>
      <c r="AU179" s="17" t="s">
        <v>88</v>
      </c>
    </row>
    <row r="180" s="13" customFormat="1">
      <c r="A180" s="13"/>
      <c r="B180" s="246"/>
      <c r="C180" s="247"/>
      <c r="D180" s="241" t="s">
        <v>194</v>
      </c>
      <c r="E180" s="248" t="s">
        <v>1</v>
      </c>
      <c r="F180" s="249" t="s">
        <v>1063</v>
      </c>
      <c r="G180" s="247"/>
      <c r="H180" s="250">
        <v>102.2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6" t="s">
        <v>194</v>
      </c>
      <c r="AU180" s="256" t="s">
        <v>88</v>
      </c>
      <c r="AV180" s="13" t="s">
        <v>88</v>
      </c>
      <c r="AW180" s="13" t="s">
        <v>35</v>
      </c>
      <c r="AX180" s="13" t="s">
        <v>86</v>
      </c>
      <c r="AY180" s="256" t="s">
        <v>185</v>
      </c>
    </row>
    <row r="181" s="2" customFormat="1" ht="33" customHeight="1">
      <c r="A181" s="38"/>
      <c r="B181" s="39"/>
      <c r="C181" s="227" t="s">
        <v>8</v>
      </c>
      <c r="D181" s="227" t="s">
        <v>187</v>
      </c>
      <c r="E181" s="228" t="s">
        <v>1064</v>
      </c>
      <c r="F181" s="229" t="s">
        <v>1065</v>
      </c>
      <c r="G181" s="230" t="s">
        <v>279</v>
      </c>
      <c r="H181" s="231">
        <v>66.450000000000003</v>
      </c>
      <c r="I181" s="232"/>
      <c r="J181" s="233">
        <f>ROUND(I181*H181,2)</f>
        <v>0</v>
      </c>
      <c r="K181" s="234"/>
      <c r="L181" s="44"/>
      <c r="M181" s="235" t="s">
        <v>1</v>
      </c>
      <c r="N181" s="236" t="s">
        <v>44</v>
      </c>
      <c r="O181" s="91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191</v>
      </c>
      <c r="AT181" s="239" t="s">
        <v>187</v>
      </c>
      <c r="AU181" s="239" t="s">
        <v>88</v>
      </c>
      <c r="AY181" s="17" t="s">
        <v>185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86</v>
      </c>
      <c r="BK181" s="240">
        <f>ROUND(I181*H181,2)</f>
        <v>0</v>
      </c>
      <c r="BL181" s="17" t="s">
        <v>191</v>
      </c>
      <c r="BM181" s="239" t="s">
        <v>1066</v>
      </c>
    </row>
    <row r="182" s="2" customFormat="1">
      <c r="A182" s="38"/>
      <c r="B182" s="39"/>
      <c r="C182" s="40"/>
      <c r="D182" s="241" t="s">
        <v>193</v>
      </c>
      <c r="E182" s="40"/>
      <c r="F182" s="242" t="s">
        <v>1065</v>
      </c>
      <c r="G182" s="40"/>
      <c r="H182" s="40"/>
      <c r="I182" s="243"/>
      <c r="J182" s="40"/>
      <c r="K182" s="40"/>
      <c r="L182" s="44"/>
      <c r="M182" s="244"/>
      <c r="N182" s="24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193</v>
      </c>
      <c r="AU182" s="17" t="s">
        <v>88</v>
      </c>
    </row>
    <row r="183" s="13" customFormat="1">
      <c r="A183" s="13"/>
      <c r="B183" s="246"/>
      <c r="C183" s="247"/>
      <c r="D183" s="241" t="s">
        <v>194</v>
      </c>
      <c r="E183" s="248" t="s">
        <v>1</v>
      </c>
      <c r="F183" s="249" t="s">
        <v>1067</v>
      </c>
      <c r="G183" s="247"/>
      <c r="H183" s="250">
        <v>66.450000000000003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194</v>
      </c>
      <c r="AU183" s="256" t="s">
        <v>88</v>
      </c>
      <c r="AV183" s="13" t="s">
        <v>88</v>
      </c>
      <c r="AW183" s="13" t="s">
        <v>35</v>
      </c>
      <c r="AX183" s="13" t="s">
        <v>86</v>
      </c>
      <c r="AY183" s="256" t="s">
        <v>185</v>
      </c>
    </row>
    <row r="184" s="2" customFormat="1" ht="33" customHeight="1">
      <c r="A184" s="38"/>
      <c r="B184" s="39"/>
      <c r="C184" s="227" t="s">
        <v>251</v>
      </c>
      <c r="D184" s="227" t="s">
        <v>187</v>
      </c>
      <c r="E184" s="228" t="s">
        <v>1068</v>
      </c>
      <c r="F184" s="229" t="s">
        <v>1069</v>
      </c>
      <c r="G184" s="230" t="s">
        <v>279</v>
      </c>
      <c r="H184" s="231">
        <v>66.450000000000003</v>
      </c>
      <c r="I184" s="232"/>
      <c r="J184" s="233">
        <f>ROUND(I184*H184,2)</f>
        <v>0</v>
      </c>
      <c r="K184" s="234"/>
      <c r="L184" s="44"/>
      <c r="M184" s="235" t="s">
        <v>1</v>
      </c>
      <c r="N184" s="236" t="s">
        <v>44</v>
      </c>
      <c r="O184" s="91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191</v>
      </c>
      <c r="AT184" s="239" t="s">
        <v>187</v>
      </c>
      <c r="AU184" s="239" t="s">
        <v>88</v>
      </c>
      <c r="AY184" s="17" t="s">
        <v>185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7" t="s">
        <v>86</v>
      </c>
      <c r="BK184" s="240">
        <f>ROUND(I184*H184,2)</f>
        <v>0</v>
      </c>
      <c r="BL184" s="17" t="s">
        <v>191</v>
      </c>
      <c r="BM184" s="239" t="s">
        <v>1070</v>
      </c>
    </row>
    <row r="185" s="2" customFormat="1">
      <c r="A185" s="38"/>
      <c r="B185" s="39"/>
      <c r="C185" s="40"/>
      <c r="D185" s="241" t="s">
        <v>193</v>
      </c>
      <c r="E185" s="40"/>
      <c r="F185" s="242" t="s">
        <v>1069</v>
      </c>
      <c r="G185" s="40"/>
      <c r="H185" s="40"/>
      <c r="I185" s="243"/>
      <c r="J185" s="40"/>
      <c r="K185" s="40"/>
      <c r="L185" s="44"/>
      <c r="M185" s="244"/>
      <c r="N185" s="24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193</v>
      </c>
      <c r="AU185" s="17" t="s">
        <v>88</v>
      </c>
    </row>
    <row r="186" s="13" customFormat="1">
      <c r="A186" s="13"/>
      <c r="B186" s="246"/>
      <c r="C186" s="247"/>
      <c r="D186" s="241" t="s">
        <v>194</v>
      </c>
      <c r="E186" s="248" t="s">
        <v>1</v>
      </c>
      <c r="F186" s="249" t="s">
        <v>1071</v>
      </c>
      <c r="G186" s="247"/>
      <c r="H186" s="250">
        <v>66.450000000000003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194</v>
      </c>
      <c r="AU186" s="256" t="s">
        <v>88</v>
      </c>
      <c r="AV186" s="13" t="s">
        <v>88</v>
      </c>
      <c r="AW186" s="13" t="s">
        <v>35</v>
      </c>
      <c r="AX186" s="13" t="s">
        <v>86</v>
      </c>
      <c r="AY186" s="256" t="s">
        <v>185</v>
      </c>
    </row>
    <row r="187" s="2" customFormat="1" ht="33" customHeight="1">
      <c r="A187" s="38"/>
      <c r="B187" s="39"/>
      <c r="C187" s="227" t="s">
        <v>256</v>
      </c>
      <c r="D187" s="227" t="s">
        <v>187</v>
      </c>
      <c r="E187" s="228" t="s">
        <v>1072</v>
      </c>
      <c r="F187" s="229" t="s">
        <v>1073</v>
      </c>
      <c r="G187" s="230" t="s">
        <v>279</v>
      </c>
      <c r="H187" s="231">
        <v>102.2</v>
      </c>
      <c r="I187" s="232"/>
      <c r="J187" s="233">
        <f>ROUND(I187*H187,2)</f>
        <v>0</v>
      </c>
      <c r="K187" s="234"/>
      <c r="L187" s="44"/>
      <c r="M187" s="235" t="s">
        <v>1</v>
      </c>
      <c r="N187" s="236" t="s">
        <v>44</v>
      </c>
      <c r="O187" s="91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191</v>
      </c>
      <c r="AT187" s="239" t="s">
        <v>187</v>
      </c>
      <c r="AU187" s="239" t="s">
        <v>88</v>
      </c>
      <c r="AY187" s="17" t="s">
        <v>185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7" t="s">
        <v>86</v>
      </c>
      <c r="BK187" s="240">
        <f>ROUND(I187*H187,2)</f>
        <v>0</v>
      </c>
      <c r="BL187" s="17" t="s">
        <v>191</v>
      </c>
      <c r="BM187" s="239" t="s">
        <v>1074</v>
      </c>
    </row>
    <row r="188" s="2" customFormat="1">
      <c r="A188" s="38"/>
      <c r="B188" s="39"/>
      <c r="C188" s="40"/>
      <c r="D188" s="241" t="s">
        <v>193</v>
      </c>
      <c r="E188" s="40"/>
      <c r="F188" s="242" t="s">
        <v>1073</v>
      </c>
      <c r="G188" s="40"/>
      <c r="H188" s="40"/>
      <c r="I188" s="243"/>
      <c r="J188" s="40"/>
      <c r="K188" s="40"/>
      <c r="L188" s="44"/>
      <c r="M188" s="244"/>
      <c r="N188" s="24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193</v>
      </c>
      <c r="AU188" s="17" t="s">
        <v>88</v>
      </c>
    </row>
    <row r="189" s="13" customFormat="1">
      <c r="A189" s="13"/>
      <c r="B189" s="246"/>
      <c r="C189" s="247"/>
      <c r="D189" s="241" t="s">
        <v>194</v>
      </c>
      <c r="E189" s="248" t="s">
        <v>1</v>
      </c>
      <c r="F189" s="249" t="s">
        <v>1075</v>
      </c>
      <c r="G189" s="247"/>
      <c r="H189" s="250">
        <v>102.2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6" t="s">
        <v>194</v>
      </c>
      <c r="AU189" s="256" t="s">
        <v>88</v>
      </c>
      <c r="AV189" s="13" t="s">
        <v>88</v>
      </c>
      <c r="AW189" s="13" t="s">
        <v>35</v>
      </c>
      <c r="AX189" s="13" t="s">
        <v>86</v>
      </c>
      <c r="AY189" s="256" t="s">
        <v>185</v>
      </c>
    </row>
    <row r="190" s="2" customFormat="1" ht="33" customHeight="1">
      <c r="A190" s="38"/>
      <c r="B190" s="39"/>
      <c r="C190" s="227" t="s">
        <v>263</v>
      </c>
      <c r="D190" s="227" t="s">
        <v>187</v>
      </c>
      <c r="E190" s="228" t="s">
        <v>1076</v>
      </c>
      <c r="F190" s="229" t="s">
        <v>1077</v>
      </c>
      <c r="G190" s="230" t="s">
        <v>279</v>
      </c>
      <c r="H190" s="231">
        <v>959.60000000000002</v>
      </c>
      <c r="I190" s="232"/>
      <c r="J190" s="233">
        <f>ROUND(I190*H190,2)</f>
        <v>0</v>
      </c>
      <c r="K190" s="234"/>
      <c r="L190" s="44"/>
      <c r="M190" s="235" t="s">
        <v>1</v>
      </c>
      <c r="N190" s="236" t="s">
        <v>44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191</v>
      </c>
      <c r="AT190" s="239" t="s">
        <v>187</v>
      </c>
      <c r="AU190" s="239" t="s">
        <v>88</v>
      </c>
      <c r="AY190" s="17" t="s">
        <v>185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7" t="s">
        <v>86</v>
      </c>
      <c r="BK190" s="240">
        <f>ROUND(I190*H190,2)</f>
        <v>0</v>
      </c>
      <c r="BL190" s="17" t="s">
        <v>191</v>
      </c>
      <c r="BM190" s="239" t="s">
        <v>1078</v>
      </c>
    </row>
    <row r="191" s="2" customFormat="1">
      <c r="A191" s="38"/>
      <c r="B191" s="39"/>
      <c r="C191" s="40"/>
      <c r="D191" s="241" t="s">
        <v>193</v>
      </c>
      <c r="E191" s="40"/>
      <c r="F191" s="242" t="s">
        <v>1077</v>
      </c>
      <c r="G191" s="40"/>
      <c r="H191" s="40"/>
      <c r="I191" s="243"/>
      <c r="J191" s="40"/>
      <c r="K191" s="40"/>
      <c r="L191" s="44"/>
      <c r="M191" s="244"/>
      <c r="N191" s="24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193</v>
      </c>
      <c r="AU191" s="17" t="s">
        <v>88</v>
      </c>
    </row>
    <row r="192" s="13" customFormat="1">
      <c r="A192" s="13"/>
      <c r="B192" s="246"/>
      <c r="C192" s="247"/>
      <c r="D192" s="241" t="s">
        <v>194</v>
      </c>
      <c r="E192" s="248" t="s">
        <v>1</v>
      </c>
      <c r="F192" s="249" t="s">
        <v>1079</v>
      </c>
      <c r="G192" s="247"/>
      <c r="H192" s="250">
        <v>959.60000000000002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6" t="s">
        <v>194</v>
      </c>
      <c r="AU192" s="256" t="s">
        <v>88</v>
      </c>
      <c r="AV192" s="13" t="s">
        <v>88</v>
      </c>
      <c r="AW192" s="13" t="s">
        <v>35</v>
      </c>
      <c r="AX192" s="13" t="s">
        <v>86</v>
      </c>
      <c r="AY192" s="256" t="s">
        <v>185</v>
      </c>
    </row>
    <row r="193" s="2" customFormat="1" ht="37.8" customHeight="1">
      <c r="A193" s="38"/>
      <c r="B193" s="39"/>
      <c r="C193" s="227" t="s">
        <v>268</v>
      </c>
      <c r="D193" s="227" t="s">
        <v>187</v>
      </c>
      <c r="E193" s="228" t="s">
        <v>1080</v>
      </c>
      <c r="F193" s="229" t="s">
        <v>1081</v>
      </c>
      <c r="G193" s="230" t="s">
        <v>279</v>
      </c>
      <c r="H193" s="231">
        <v>66.450000000000003</v>
      </c>
      <c r="I193" s="232"/>
      <c r="J193" s="233">
        <f>ROUND(I193*H193,2)</f>
        <v>0</v>
      </c>
      <c r="K193" s="234"/>
      <c r="L193" s="44"/>
      <c r="M193" s="235" t="s">
        <v>1</v>
      </c>
      <c r="N193" s="236" t="s">
        <v>44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191</v>
      </c>
      <c r="AT193" s="239" t="s">
        <v>187</v>
      </c>
      <c r="AU193" s="239" t="s">
        <v>88</v>
      </c>
      <c r="AY193" s="17" t="s">
        <v>185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86</v>
      </c>
      <c r="BK193" s="240">
        <f>ROUND(I193*H193,2)</f>
        <v>0</v>
      </c>
      <c r="BL193" s="17" t="s">
        <v>191</v>
      </c>
      <c r="BM193" s="239" t="s">
        <v>1082</v>
      </c>
    </row>
    <row r="194" s="2" customFormat="1">
      <c r="A194" s="38"/>
      <c r="B194" s="39"/>
      <c r="C194" s="40"/>
      <c r="D194" s="241" t="s">
        <v>193</v>
      </c>
      <c r="E194" s="40"/>
      <c r="F194" s="242" t="s">
        <v>1081</v>
      </c>
      <c r="G194" s="40"/>
      <c r="H194" s="40"/>
      <c r="I194" s="243"/>
      <c r="J194" s="40"/>
      <c r="K194" s="40"/>
      <c r="L194" s="44"/>
      <c r="M194" s="244"/>
      <c r="N194" s="24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193</v>
      </c>
      <c r="AU194" s="17" t="s">
        <v>88</v>
      </c>
    </row>
    <row r="195" s="13" customFormat="1">
      <c r="A195" s="13"/>
      <c r="B195" s="246"/>
      <c r="C195" s="247"/>
      <c r="D195" s="241" t="s">
        <v>194</v>
      </c>
      <c r="E195" s="248" t="s">
        <v>1</v>
      </c>
      <c r="F195" s="249" t="s">
        <v>1083</v>
      </c>
      <c r="G195" s="247"/>
      <c r="H195" s="250">
        <v>66.450000000000003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6" t="s">
        <v>194</v>
      </c>
      <c r="AU195" s="256" t="s">
        <v>88</v>
      </c>
      <c r="AV195" s="13" t="s">
        <v>88</v>
      </c>
      <c r="AW195" s="13" t="s">
        <v>35</v>
      </c>
      <c r="AX195" s="13" t="s">
        <v>86</v>
      </c>
      <c r="AY195" s="256" t="s">
        <v>185</v>
      </c>
    </row>
    <row r="196" s="2" customFormat="1" ht="55.5" customHeight="1">
      <c r="A196" s="38"/>
      <c r="B196" s="39"/>
      <c r="C196" s="227" t="s">
        <v>272</v>
      </c>
      <c r="D196" s="227" t="s">
        <v>187</v>
      </c>
      <c r="E196" s="228" t="s">
        <v>1084</v>
      </c>
      <c r="F196" s="229" t="s">
        <v>1085</v>
      </c>
      <c r="G196" s="230" t="s">
        <v>279</v>
      </c>
      <c r="H196" s="231">
        <v>66.450000000000003</v>
      </c>
      <c r="I196" s="232"/>
      <c r="J196" s="233">
        <f>ROUND(I196*H196,2)</f>
        <v>0</v>
      </c>
      <c r="K196" s="234"/>
      <c r="L196" s="44"/>
      <c r="M196" s="235" t="s">
        <v>1</v>
      </c>
      <c r="N196" s="236" t="s">
        <v>44</v>
      </c>
      <c r="O196" s="91"/>
      <c r="P196" s="237">
        <f>O196*H196</f>
        <v>0</v>
      </c>
      <c r="Q196" s="237">
        <v>0.19536000000000001</v>
      </c>
      <c r="R196" s="237">
        <f>Q196*H196</f>
        <v>12.981672000000001</v>
      </c>
      <c r="S196" s="237">
        <v>0</v>
      </c>
      <c r="T196" s="23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9" t="s">
        <v>191</v>
      </c>
      <c r="AT196" s="239" t="s">
        <v>187</v>
      </c>
      <c r="AU196" s="239" t="s">
        <v>88</v>
      </c>
      <c r="AY196" s="17" t="s">
        <v>185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7" t="s">
        <v>86</v>
      </c>
      <c r="BK196" s="240">
        <f>ROUND(I196*H196,2)</f>
        <v>0</v>
      </c>
      <c r="BL196" s="17" t="s">
        <v>191</v>
      </c>
      <c r="BM196" s="239" t="s">
        <v>1086</v>
      </c>
    </row>
    <row r="197" s="2" customFormat="1">
      <c r="A197" s="38"/>
      <c r="B197" s="39"/>
      <c r="C197" s="40"/>
      <c r="D197" s="241" t="s">
        <v>193</v>
      </c>
      <c r="E197" s="40"/>
      <c r="F197" s="242" t="s">
        <v>1085</v>
      </c>
      <c r="G197" s="40"/>
      <c r="H197" s="40"/>
      <c r="I197" s="243"/>
      <c r="J197" s="40"/>
      <c r="K197" s="40"/>
      <c r="L197" s="44"/>
      <c r="M197" s="244"/>
      <c r="N197" s="24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193</v>
      </c>
      <c r="AU197" s="17" t="s">
        <v>88</v>
      </c>
    </row>
    <row r="198" s="13" customFormat="1">
      <c r="A198" s="13"/>
      <c r="B198" s="246"/>
      <c r="C198" s="247"/>
      <c r="D198" s="241" t="s">
        <v>194</v>
      </c>
      <c r="E198" s="248" t="s">
        <v>1</v>
      </c>
      <c r="F198" s="249" t="s">
        <v>1087</v>
      </c>
      <c r="G198" s="247"/>
      <c r="H198" s="250">
        <v>66.450000000000003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6" t="s">
        <v>194</v>
      </c>
      <c r="AU198" s="256" t="s">
        <v>88</v>
      </c>
      <c r="AV198" s="13" t="s">
        <v>88</v>
      </c>
      <c r="AW198" s="13" t="s">
        <v>35</v>
      </c>
      <c r="AX198" s="13" t="s">
        <v>86</v>
      </c>
      <c r="AY198" s="256" t="s">
        <v>185</v>
      </c>
    </row>
    <row r="199" s="2" customFormat="1" ht="16.5" customHeight="1">
      <c r="A199" s="38"/>
      <c r="B199" s="39"/>
      <c r="C199" s="257" t="s">
        <v>276</v>
      </c>
      <c r="D199" s="257" t="s">
        <v>211</v>
      </c>
      <c r="E199" s="258" t="s">
        <v>1088</v>
      </c>
      <c r="F199" s="259" t="s">
        <v>1089</v>
      </c>
      <c r="G199" s="260" t="s">
        <v>279</v>
      </c>
      <c r="H199" s="261">
        <v>66.450000000000003</v>
      </c>
      <c r="I199" s="262"/>
      <c r="J199" s="263">
        <f>ROUND(I199*H199,2)</f>
        <v>0</v>
      </c>
      <c r="K199" s="264"/>
      <c r="L199" s="265"/>
      <c r="M199" s="266" t="s">
        <v>1</v>
      </c>
      <c r="N199" s="267" t="s">
        <v>44</v>
      </c>
      <c r="O199" s="91"/>
      <c r="P199" s="237">
        <f>O199*H199</f>
        <v>0</v>
      </c>
      <c r="Q199" s="237">
        <v>0.22800000000000001</v>
      </c>
      <c r="R199" s="237">
        <f>Q199*H199</f>
        <v>15.150600000000001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214</v>
      </c>
      <c r="AT199" s="239" t="s">
        <v>211</v>
      </c>
      <c r="AU199" s="239" t="s">
        <v>88</v>
      </c>
      <c r="AY199" s="17" t="s">
        <v>185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86</v>
      </c>
      <c r="BK199" s="240">
        <f>ROUND(I199*H199,2)</f>
        <v>0</v>
      </c>
      <c r="BL199" s="17" t="s">
        <v>191</v>
      </c>
      <c r="BM199" s="239" t="s">
        <v>1090</v>
      </c>
    </row>
    <row r="200" s="2" customFormat="1">
      <c r="A200" s="38"/>
      <c r="B200" s="39"/>
      <c r="C200" s="40"/>
      <c r="D200" s="241" t="s">
        <v>193</v>
      </c>
      <c r="E200" s="40"/>
      <c r="F200" s="242" t="s">
        <v>1089</v>
      </c>
      <c r="G200" s="40"/>
      <c r="H200" s="40"/>
      <c r="I200" s="243"/>
      <c r="J200" s="40"/>
      <c r="K200" s="40"/>
      <c r="L200" s="44"/>
      <c r="M200" s="244"/>
      <c r="N200" s="24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193</v>
      </c>
      <c r="AU200" s="17" t="s">
        <v>88</v>
      </c>
    </row>
    <row r="201" s="13" customFormat="1">
      <c r="A201" s="13"/>
      <c r="B201" s="246"/>
      <c r="C201" s="247"/>
      <c r="D201" s="241" t="s">
        <v>194</v>
      </c>
      <c r="E201" s="248" t="s">
        <v>1</v>
      </c>
      <c r="F201" s="249" t="s">
        <v>1057</v>
      </c>
      <c r="G201" s="247"/>
      <c r="H201" s="250">
        <v>66.450000000000003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6" t="s">
        <v>194</v>
      </c>
      <c r="AU201" s="256" t="s">
        <v>88</v>
      </c>
      <c r="AV201" s="13" t="s">
        <v>88</v>
      </c>
      <c r="AW201" s="13" t="s">
        <v>35</v>
      </c>
      <c r="AX201" s="13" t="s">
        <v>86</v>
      </c>
      <c r="AY201" s="256" t="s">
        <v>185</v>
      </c>
    </row>
    <row r="202" s="2" customFormat="1" ht="55.5" customHeight="1">
      <c r="A202" s="38"/>
      <c r="B202" s="39"/>
      <c r="C202" s="227" t="s">
        <v>282</v>
      </c>
      <c r="D202" s="227" t="s">
        <v>187</v>
      </c>
      <c r="E202" s="228" t="s">
        <v>1091</v>
      </c>
      <c r="F202" s="229" t="s">
        <v>1092</v>
      </c>
      <c r="G202" s="230" t="s">
        <v>279</v>
      </c>
      <c r="H202" s="231">
        <v>959.60000000000002</v>
      </c>
      <c r="I202" s="232"/>
      <c r="J202" s="233">
        <f>ROUND(I202*H202,2)</f>
        <v>0</v>
      </c>
      <c r="K202" s="234"/>
      <c r="L202" s="44"/>
      <c r="M202" s="235" t="s">
        <v>1</v>
      </c>
      <c r="N202" s="236" t="s">
        <v>44</v>
      </c>
      <c r="O202" s="91"/>
      <c r="P202" s="237">
        <f>O202*H202</f>
        <v>0</v>
      </c>
      <c r="Q202" s="237">
        <v>0.17449999999999999</v>
      </c>
      <c r="R202" s="237">
        <f>Q202*H202</f>
        <v>167.4502</v>
      </c>
      <c r="S202" s="237">
        <v>0</v>
      </c>
      <c r="T202" s="23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9" t="s">
        <v>191</v>
      </c>
      <c r="AT202" s="239" t="s">
        <v>187</v>
      </c>
      <c r="AU202" s="239" t="s">
        <v>88</v>
      </c>
      <c r="AY202" s="17" t="s">
        <v>185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7" t="s">
        <v>86</v>
      </c>
      <c r="BK202" s="240">
        <f>ROUND(I202*H202,2)</f>
        <v>0</v>
      </c>
      <c r="BL202" s="17" t="s">
        <v>191</v>
      </c>
      <c r="BM202" s="239" t="s">
        <v>1093</v>
      </c>
    </row>
    <row r="203" s="2" customFormat="1">
      <c r="A203" s="38"/>
      <c r="B203" s="39"/>
      <c r="C203" s="40"/>
      <c r="D203" s="241" t="s">
        <v>193</v>
      </c>
      <c r="E203" s="40"/>
      <c r="F203" s="242" t="s">
        <v>1092</v>
      </c>
      <c r="G203" s="40"/>
      <c r="H203" s="40"/>
      <c r="I203" s="243"/>
      <c r="J203" s="40"/>
      <c r="K203" s="40"/>
      <c r="L203" s="44"/>
      <c r="M203" s="244"/>
      <c r="N203" s="24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193</v>
      </c>
      <c r="AU203" s="17" t="s">
        <v>88</v>
      </c>
    </row>
    <row r="204" s="13" customFormat="1">
      <c r="A204" s="13"/>
      <c r="B204" s="246"/>
      <c r="C204" s="247"/>
      <c r="D204" s="241" t="s">
        <v>194</v>
      </c>
      <c r="E204" s="248" t="s">
        <v>1</v>
      </c>
      <c r="F204" s="249" t="s">
        <v>1094</v>
      </c>
      <c r="G204" s="247"/>
      <c r="H204" s="250">
        <v>959.60000000000002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194</v>
      </c>
      <c r="AU204" s="256" t="s">
        <v>88</v>
      </c>
      <c r="AV204" s="13" t="s">
        <v>88</v>
      </c>
      <c r="AW204" s="13" t="s">
        <v>35</v>
      </c>
      <c r="AX204" s="13" t="s">
        <v>79</v>
      </c>
      <c r="AY204" s="256" t="s">
        <v>185</v>
      </c>
    </row>
    <row r="205" s="14" customFormat="1">
      <c r="A205" s="14"/>
      <c r="B205" s="268"/>
      <c r="C205" s="269"/>
      <c r="D205" s="241" t="s">
        <v>194</v>
      </c>
      <c r="E205" s="270" t="s">
        <v>1</v>
      </c>
      <c r="F205" s="271" t="s">
        <v>218</v>
      </c>
      <c r="G205" s="269"/>
      <c r="H205" s="272">
        <v>959.60000000000002</v>
      </c>
      <c r="I205" s="273"/>
      <c r="J205" s="269"/>
      <c r="K205" s="269"/>
      <c r="L205" s="274"/>
      <c r="M205" s="275"/>
      <c r="N205" s="276"/>
      <c r="O205" s="276"/>
      <c r="P205" s="276"/>
      <c r="Q205" s="276"/>
      <c r="R205" s="276"/>
      <c r="S205" s="276"/>
      <c r="T205" s="27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8" t="s">
        <v>194</v>
      </c>
      <c r="AU205" s="278" t="s">
        <v>88</v>
      </c>
      <c r="AV205" s="14" t="s">
        <v>191</v>
      </c>
      <c r="AW205" s="14" t="s">
        <v>35</v>
      </c>
      <c r="AX205" s="14" t="s">
        <v>86</v>
      </c>
      <c r="AY205" s="278" t="s">
        <v>185</v>
      </c>
    </row>
    <row r="206" s="2" customFormat="1" ht="16.5" customHeight="1">
      <c r="A206" s="38"/>
      <c r="B206" s="39"/>
      <c r="C206" s="257" t="s">
        <v>287</v>
      </c>
      <c r="D206" s="257" t="s">
        <v>211</v>
      </c>
      <c r="E206" s="258" t="s">
        <v>1095</v>
      </c>
      <c r="F206" s="259" t="s">
        <v>1096</v>
      </c>
      <c r="G206" s="260" t="s">
        <v>279</v>
      </c>
      <c r="H206" s="261">
        <v>1055.56</v>
      </c>
      <c r="I206" s="262"/>
      <c r="J206" s="263">
        <f>ROUND(I206*H206,2)</f>
        <v>0</v>
      </c>
      <c r="K206" s="264"/>
      <c r="L206" s="265"/>
      <c r="M206" s="266" t="s">
        <v>1</v>
      </c>
      <c r="N206" s="267" t="s">
        <v>44</v>
      </c>
      <c r="O206" s="91"/>
      <c r="P206" s="237">
        <f>O206*H206</f>
        <v>0</v>
      </c>
      <c r="Q206" s="237">
        <v>0.11799999999999999</v>
      </c>
      <c r="R206" s="237">
        <f>Q206*H206</f>
        <v>124.55607999999998</v>
      </c>
      <c r="S206" s="237">
        <v>0</v>
      </c>
      <c r="T206" s="23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9" t="s">
        <v>214</v>
      </c>
      <c r="AT206" s="239" t="s">
        <v>211</v>
      </c>
      <c r="AU206" s="239" t="s">
        <v>88</v>
      </c>
      <c r="AY206" s="17" t="s">
        <v>185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7" t="s">
        <v>86</v>
      </c>
      <c r="BK206" s="240">
        <f>ROUND(I206*H206,2)</f>
        <v>0</v>
      </c>
      <c r="BL206" s="17" t="s">
        <v>191</v>
      </c>
      <c r="BM206" s="239" t="s">
        <v>1097</v>
      </c>
    </row>
    <row r="207" s="2" customFormat="1">
      <c r="A207" s="38"/>
      <c r="B207" s="39"/>
      <c r="C207" s="40"/>
      <c r="D207" s="241" t="s">
        <v>193</v>
      </c>
      <c r="E207" s="40"/>
      <c r="F207" s="242" t="s">
        <v>1096</v>
      </c>
      <c r="G207" s="40"/>
      <c r="H207" s="40"/>
      <c r="I207" s="243"/>
      <c r="J207" s="40"/>
      <c r="K207" s="40"/>
      <c r="L207" s="44"/>
      <c r="M207" s="244"/>
      <c r="N207" s="24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193</v>
      </c>
      <c r="AU207" s="17" t="s">
        <v>88</v>
      </c>
    </row>
    <row r="208" s="13" customFormat="1">
      <c r="A208" s="13"/>
      <c r="B208" s="246"/>
      <c r="C208" s="247"/>
      <c r="D208" s="241" t="s">
        <v>194</v>
      </c>
      <c r="E208" s="248" t="s">
        <v>1</v>
      </c>
      <c r="F208" s="249" t="s">
        <v>1094</v>
      </c>
      <c r="G208" s="247"/>
      <c r="H208" s="250">
        <v>959.60000000000002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6" t="s">
        <v>194</v>
      </c>
      <c r="AU208" s="256" t="s">
        <v>88</v>
      </c>
      <c r="AV208" s="13" t="s">
        <v>88</v>
      </c>
      <c r="AW208" s="13" t="s">
        <v>35</v>
      </c>
      <c r="AX208" s="13" t="s">
        <v>79</v>
      </c>
      <c r="AY208" s="256" t="s">
        <v>185</v>
      </c>
    </row>
    <row r="209" s="13" customFormat="1">
      <c r="A209" s="13"/>
      <c r="B209" s="246"/>
      <c r="C209" s="247"/>
      <c r="D209" s="241" t="s">
        <v>194</v>
      </c>
      <c r="E209" s="248" t="s">
        <v>1</v>
      </c>
      <c r="F209" s="249" t="s">
        <v>1098</v>
      </c>
      <c r="G209" s="247"/>
      <c r="H209" s="250">
        <v>1055.56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6" t="s">
        <v>194</v>
      </c>
      <c r="AU209" s="256" t="s">
        <v>88</v>
      </c>
      <c r="AV209" s="13" t="s">
        <v>88</v>
      </c>
      <c r="AW209" s="13" t="s">
        <v>35</v>
      </c>
      <c r="AX209" s="13" t="s">
        <v>86</v>
      </c>
      <c r="AY209" s="256" t="s">
        <v>185</v>
      </c>
    </row>
    <row r="210" s="2" customFormat="1" ht="66.75" customHeight="1">
      <c r="A210" s="38"/>
      <c r="B210" s="39"/>
      <c r="C210" s="227" t="s">
        <v>7</v>
      </c>
      <c r="D210" s="227" t="s">
        <v>187</v>
      </c>
      <c r="E210" s="228" t="s">
        <v>1099</v>
      </c>
      <c r="F210" s="229" t="s">
        <v>1100</v>
      </c>
      <c r="G210" s="230" t="s">
        <v>279</v>
      </c>
      <c r="H210" s="231">
        <v>20.16</v>
      </c>
      <c r="I210" s="232"/>
      <c r="J210" s="233">
        <f>ROUND(I210*H210,2)</f>
        <v>0</v>
      </c>
      <c r="K210" s="234"/>
      <c r="L210" s="44"/>
      <c r="M210" s="235" t="s">
        <v>1</v>
      </c>
      <c r="N210" s="236" t="s">
        <v>44</v>
      </c>
      <c r="O210" s="91"/>
      <c r="P210" s="237">
        <f>O210*H210</f>
        <v>0</v>
      </c>
      <c r="Q210" s="237">
        <v>0.088800000000000004</v>
      </c>
      <c r="R210" s="237">
        <f>Q210*H210</f>
        <v>1.790208</v>
      </c>
      <c r="S210" s="237">
        <v>0</v>
      </c>
      <c r="T210" s="23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9" t="s">
        <v>191</v>
      </c>
      <c r="AT210" s="239" t="s">
        <v>187</v>
      </c>
      <c r="AU210" s="239" t="s">
        <v>88</v>
      </c>
      <c r="AY210" s="17" t="s">
        <v>185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7" t="s">
        <v>86</v>
      </c>
      <c r="BK210" s="240">
        <f>ROUND(I210*H210,2)</f>
        <v>0</v>
      </c>
      <c r="BL210" s="17" t="s">
        <v>191</v>
      </c>
      <c r="BM210" s="239" t="s">
        <v>1101</v>
      </c>
    </row>
    <row r="211" s="2" customFormat="1">
      <c r="A211" s="38"/>
      <c r="B211" s="39"/>
      <c r="C211" s="40"/>
      <c r="D211" s="241" t="s">
        <v>193</v>
      </c>
      <c r="E211" s="40"/>
      <c r="F211" s="242" t="s">
        <v>1100</v>
      </c>
      <c r="G211" s="40"/>
      <c r="H211" s="40"/>
      <c r="I211" s="243"/>
      <c r="J211" s="40"/>
      <c r="K211" s="40"/>
      <c r="L211" s="44"/>
      <c r="M211" s="244"/>
      <c r="N211" s="24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193</v>
      </c>
      <c r="AU211" s="17" t="s">
        <v>88</v>
      </c>
    </row>
    <row r="212" s="13" customFormat="1">
      <c r="A212" s="13"/>
      <c r="B212" s="246"/>
      <c r="C212" s="247"/>
      <c r="D212" s="241" t="s">
        <v>194</v>
      </c>
      <c r="E212" s="248" t="s">
        <v>1</v>
      </c>
      <c r="F212" s="249" t="s">
        <v>1102</v>
      </c>
      <c r="G212" s="247"/>
      <c r="H212" s="250">
        <v>20.16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6" t="s">
        <v>194</v>
      </c>
      <c r="AU212" s="256" t="s">
        <v>88</v>
      </c>
      <c r="AV212" s="13" t="s">
        <v>88</v>
      </c>
      <c r="AW212" s="13" t="s">
        <v>35</v>
      </c>
      <c r="AX212" s="13" t="s">
        <v>86</v>
      </c>
      <c r="AY212" s="256" t="s">
        <v>185</v>
      </c>
    </row>
    <row r="213" s="2" customFormat="1" ht="24.15" customHeight="1">
      <c r="A213" s="38"/>
      <c r="B213" s="39"/>
      <c r="C213" s="257" t="s">
        <v>297</v>
      </c>
      <c r="D213" s="257" t="s">
        <v>211</v>
      </c>
      <c r="E213" s="258" t="s">
        <v>257</v>
      </c>
      <c r="F213" s="259" t="s">
        <v>1103</v>
      </c>
      <c r="G213" s="260" t="s">
        <v>1104</v>
      </c>
      <c r="H213" s="261">
        <v>63</v>
      </c>
      <c r="I213" s="262"/>
      <c r="J213" s="263">
        <f>ROUND(I213*H213,2)</f>
        <v>0</v>
      </c>
      <c r="K213" s="264"/>
      <c r="L213" s="265"/>
      <c r="M213" s="266" t="s">
        <v>1</v>
      </c>
      <c r="N213" s="267" t="s">
        <v>44</v>
      </c>
      <c r="O213" s="91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9" t="s">
        <v>214</v>
      </c>
      <c r="AT213" s="239" t="s">
        <v>211</v>
      </c>
      <c r="AU213" s="239" t="s">
        <v>88</v>
      </c>
      <c r="AY213" s="17" t="s">
        <v>185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7" t="s">
        <v>86</v>
      </c>
      <c r="BK213" s="240">
        <f>ROUND(I213*H213,2)</f>
        <v>0</v>
      </c>
      <c r="BL213" s="17" t="s">
        <v>191</v>
      </c>
      <c r="BM213" s="239" t="s">
        <v>1105</v>
      </c>
    </row>
    <row r="214" s="2" customFormat="1">
      <c r="A214" s="38"/>
      <c r="B214" s="39"/>
      <c r="C214" s="40"/>
      <c r="D214" s="241" t="s">
        <v>193</v>
      </c>
      <c r="E214" s="40"/>
      <c r="F214" s="242" t="s">
        <v>1103</v>
      </c>
      <c r="G214" s="40"/>
      <c r="H214" s="40"/>
      <c r="I214" s="243"/>
      <c r="J214" s="40"/>
      <c r="K214" s="40"/>
      <c r="L214" s="44"/>
      <c r="M214" s="244"/>
      <c r="N214" s="24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193</v>
      </c>
      <c r="AU214" s="17" t="s">
        <v>88</v>
      </c>
    </row>
    <row r="215" s="2" customFormat="1" ht="16.5" customHeight="1">
      <c r="A215" s="38"/>
      <c r="B215" s="39"/>
      <c r="C215" s="227" t="s">
        <v>303</v>
      </c>
      <c r="D215" s="227" t="s">
        <v>187</v>
      </c>
      <c r="E215" s="228" t="s">
        <v>264</v>
      </c>
      <c r="F215" s="229" t="s">
        <v>1106</v>
      </c>
      <c r="G215" s="230" t="s">
        <v>311</v>
      </c>
      <c r="H215" s="231">
        <v>1</v>
      </c>
      <c r="I215" s="232"/>
      <c r="J215" s="233">
        <f>ROUND(I215*H215,2)</f>
        <v>0</v>
      </c>
      <c r="K215" s="234"/>
      <c r="L215" s="44"/>
      <c r="M215" s="235" t="s">
        <v>1</v>
      </c>
      <c r="N215" s="236" t="s">
        <v>44</v>
      </c>
      <c r="O215" s="91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9" t="s">
        <v>191</v>
      </c>
      <c r="AT215" s="239" t="s">
        <v>187</v>
      </c>
      <c r="AU215" s="239" t="s">
        <v>88</v>
      </c>
      <c r="AY215" s="17" t="s">
        <v>185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7" t="s">
        <v>86</v>
      </c>
      <c r="BK215" s="240">
        <f>ROUND(I215*H215,2)</f>
        <v>0</v>
      </c>
      <c r="BL215" s="17" t="s">
        <v>191</v>
      </c>
      <c r="BM215" s="239" t="s">
        <v>1107</v>
      </c>
    </row>
    <row r="216" s="2" customFormat="1">
      <c r="A216" s="38"/>
      <c r="B216" s="39"/>
      <c r="C216" s="40"/>
      <c r="D216" s="241" t="s">
        <v>193</v>
      </c>
      <c r="E216" s="40"/>
      <c r="F216" s="242" t="s">
        <v>1106</v>
      </c>
      <c r="G216" s="40"/>
      <c r="H216" s="40"/>
      <c r="I216" s="243"/>
      <c r="J216" s="40"/>
      <c r="K216" s="40"/>
      <c r="L216" s="44"/>
      <c r="M216" s="244"/>
      <c r="N216" s="24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193</v>
      </c>
      <c r="AU216" s="17" t="s">
        <v>88</v>
      </c>
    </row>
    <row r="217" s="2" customFormat="1" ht="16.5" customHeight="1">
      <c r="A217" s="38"/>
      <c r="B217" s="39"/>
      <c r="C217" s="227" t="s">
        <v>308</v>
      </c>
      <c r="D217" s="227" t="s">
        <v>187</v>
      </c>
      <c r="E217" s="228" t="s">
        <v>304</v>
      </c>
      <c r="F217" s="229" t="s">
        <v>1108</v>
      </c>
      <c r="G217" s="230" t="s">
        <v>311</v>
      </c>
      <c r="H217" s="231">
        <v>1</v>
      </c>
      <c r="I217" s="232"/>
      <c r="J217" s="233">
        <f>ROUND(I217*H217,2)</f>
        <v>0</v>
      </c>
      <c r="K217" s="234"/>
      <c r="L217" s="44"/>
      <c r="M217" s="235" t="s">
        <v>1</v>
      </c>
      <c r="N217" s="236" t="s">
        <v>44</v>
      </c>
      <c r="O217" s="91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9" t="s">
        <v>191</v>
      </c>
      <c r="AT217" s="239" t="s">
        <v>187</v>
      </c>
      <c r="AU217" s="239" t="s">
        <v>88</v>
      </c>
      <c r="AY217" s="17" t="s">
        <v>185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7" t="s">
        <v>86</v>
      </c>
      <c r="BK217" s="240">
        <f>ROUND(I217*H217,2)</f>
        <v>0</v>
      </c>
      <c r="BL217" s="17" t="s">
        <v>191</v>
      </c>
      <c r="BM217" s="239" t="s">
        <v>1109</v>
      </c>
    </row>
    <row r="218" s="2" customFormat="1">
      <c r="A218" s="38"/>
      <c r="B218" s="39"/>
      <c r="C218" s="40"/>
      <c r="D218" s="241" t="s">
        <v>193</v>
      </c>
      <c r="E218" s="40"/>
      <c r="F218" s="242" t="s">
        <v>1108</v>
      </c>
      <c r="G218" s="40"/>
      <c r="H218" s="40"/>
      <c r="I218" s="243"/>
      <c r="J218" s="40"/>
      <c r="K218" s="40"/>
      <c r="L218" s="44"/>
      <c r="M218" s="244"/>
      <c r="N218" s="24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193</v>
      </c>
      <c r="AU218" s="17" t="s">
        <v>88</v>
      </c>
    </row>
    <row r="219" s="12" customFormat="1" ht="22.8" customHeight="1">
      <c r="A219" s="12"/>
      <c r="B219" s="211"/>
      <c r="C219" s="212"/>
      <c r="D219" s="213" t="s">
        <v>78</v>
      </c>
      <c r="E219" s="225" t="s">
        <v>233</v>
      </c>
      <c r="F219" s="225" t="s">
        <v>1110</v>
      </c>
      <c r="G219" s="212"/>
      <c r="H219" s="212"/>
      <c r="I219" s="215"/>
      <c r="J219" s="226">
        <f>BK219</f>
        <v>0</v>
      </c>
      <c r="K219" s="212"/>
      <c r="L219" s="217"/>
      <c r="M219" s="218"/>
      <c r="N219" s="219"/>
      <c r="O219" s="219"/>
      <c r="P219" s="220">
        <f>SUM(P220:P233)</f>
        <v>0</v>
      </c>
      <c r="Q219" s="219"/>
      <c r="R219" s="220">
        <f>SUM(R220:R233)</f>
        <v>89.287297550000005</v>
      </c>
      <c r="S219" s="219"/>
      <c r="T219" s="221">
        <f>SUM(T220:T233)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2" t="s">
        <v>86</v>
      </c>
      <c r="AT219" s="223" t="s">
        <v>78</v>
      </c>
      <c r="AU219" s="223" t="s">
        <v>86</v>
      </c>
      <c r="AY219" s="222" t="s">
        <v>185</v>
      </c>
      <c r="BK219" s="224">
        <f>SUM(BK220:BK233)</f>
        <v>0</v>
      </c>
    </row>
    <row r="220" s="2" customFormat="1" ht="62.7" customHeight="1">
      <c r="A220" s="38"/>
      <c r="B220" s="39"/>
      <c r="C220" s="227" t="s">
        <v>313</v>
      </c>
      <c r="D220" s="227" t="s">
        <v>187</v>
      </c>
      <c r="E220" s="228" t="s">
        <v>1111</v>
      </c>
      <c r="F220" s="229" t="s">
        <v>1112</v>
      </c>
      <c r="G220" s="230" t="s">
        <v>259</v>
      </c>
      <c r="H220" s="231">
        <v>796.89999999999998</v>
      </c>
      <c r="I220" s="232"/>
      <c r="J220" s="233">
        <f>ROUND(I220*H220,2)</f>
        <v>0</v>
      </c>
      <c r="K220" s="234"/>
      <c r="L220" s="44"/>
      <c r="M220" s="235" t="s">
        <v>1</v>
      </c>
      <c r="N220" s="236" t="s">
        <v>44</v>
      </c>
      <c r="O220" s="91"/>
      <c r="P220" s="237">
        <f>O220*H220</f>
        <v>0</v>
      </c>
      <c r="Q220" s="237">
        <v>0.089779999999999999</v>
      </c>
      <c r="R220" s="237">
        <f>Q220*H220</f>
        <v>71.545681999999999</v>
      </c>
      <c r="S220" s="237">
        <v>0</v>
      </c>
      <c r="T220" s="23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9" t="s">
        <v>191</v>
      </c>
      <c r="AT220" s="239" t="s">
        <v>187</v>
      </c>
      <c r="AU220" s="239" t="s">
        <v>88</v>
      </c>
      <c r="AY220" s="17" t="s">
        <v>185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7" t="s">
        <v>86</v>
      </c>
      <c r="BK220" s="240">
        <f>ROUND(I220*H220,2)</f>
        <v>0</v>
      </c>
      <c r="BL220" s="17" t="s">
        <v>191</v>
      </c>
      <c r="BM220" s="239" t="s">
        <v>1113</v>
      </c>
    </row>
    <row r="221" s="2" customFormat="1">
      <c r="A221" s="38"/>
      <c r="B221" s="39"/>
      <c r="C221" s="40"/>
      <c r="D221" s="241" t="s">
        <v>193</v>
      </c>
      <c r="E221" s="40"/>
      <c r="F221" s="242" t="s">
        <v>1112</v>
      </c>
      <c r="G221" s="40"/>
      <c r="H221" s="40"/>
      <c r="I221" s="243"/>
      <c r="J221" s="40"/>
      <c r="K221" s="40"/>
      <c r="L221" s="44"/>
      <c r="M221" s="244"/>
      <c r="N221" s="24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193</v>
      </c>
      <c r="AU221" s="17" t="s">
        <v>88</v>
      </c>
    </row>
    <row r="222" s="13" customFormat="1">
      <c r="A222" s="13"/>
      <c r="B222" s="246"/>
      <c r="C222" s="247"/>
      <c r="D222" s="241" t="s">
        <v>194</v>
      </c>
      <c r="E222" s="248" t="s">
        <v>1</v>
      </c>
      <c r="F222" s="249" t="s">
        <v>1114</v>
      </c>
      <c r="G222" s="247"/>
      <c r="H222" s="250">
        <v>796.89999999999998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6" t="s">
        <v>194</v>
      </c>
      <c r="AU222" s="256" t="s">
        <v>88</v>
      </c>
      <c r="AV222" s="13" t="s">
        <v>88</v>
      </c>
      <c r="AW222" s="13" t="s">
        <v>35</v>
      </c>
      <c r="AX222" s="13" t="s">
        <v>86</v>
      </c>
      <c r="AY222" s="256" t="s">
        <v>185</v>
      </c>
    </row>
    <row r="223" s="2" customFormat="1" ht="16.5" customHeight="1">
      <c r="A223" s="38"/>
      <c r="B223" s="39"/>
      <c r="C223" s="257" t="s">
        <v>317</v>
      </c>
      <c r="D223" s="257" t="s">
        <v>211</v>
      </c>
      <c r="E223" s="258" t="s">
        <v>1115</v>
      </c>
      <c r="F223" s="259" t="s">
        <v>1116</v>
      </c>
      <c r="G223" s="260" t="s">
        <v>279</v>
      </c>
      <c r="H223" s="261">
        <v>79.689999999999998</v>
      </c>
      <c r="I223" s="262"/>
      <c r="J223" s="263">
        <f>ROUND(I223*H223,2)</f>
        <v>0</v>
      </c>
      <c r="K223" s="264"/>
      <c r="L223" s="265"/>
      <c r="M223" s="266" t="s">
        <v>1</v>
      </c>
      <c r="N223" s="267" t="s">
        <v>44</v>
      </c>
      <c r="O223" s="91"/>
      <c r="P223" s="237">
        <f>O223*H223</f>
        <v>0</v>
      </c>
      <c r="Q223" s="237">
        <v>0.222</v>
      </c>
      <c r="R223" s="237">
        <f>Q223*H223</f>
        <v>17.691179999999999</v>
      </c>
      <c r="S223" s="237">
        <v>0</v>
      </c>
      <c r="T223" s="23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9" t="s">
        <v>214</v>
      </c>
      <c r="AT223" s="239" t="s">
        <v>211</v>
      </c>
      <c r="AU223" s="239" t="s">
        <v>88</v>
      </c>
      <c r="AY223" s="17" t="s">
        <v>185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7" t="s">
        <v>86</v>
      </c>
      <c r="BK223" s="240">
        <f>ROUND(I223*H223,2)</f>
        <v>0</v>
      </c>
      <c r="BL223" s="17" t="s">
        <v>191</v>
      </c>
      <c r="BM223" s="239" t="s">
        <v>1117</v>
      </c>
    </row>
    <row r="224" s="2" customFormat="1">
      <c r="A224" s="38"/>
      <c r="B224" s="39"/>
      <c r="C224" s="40"/>
      <c r="D224" s="241" t="s">
        <v>193</v>
      </c>
      <c r="E224" s="40"/>
      <c r="F224" s="242" t="s">
        <v>1116</v>
      </c>
      <c r="G224" s="40"/>
      <c r="H224" s="40"/>
      <c r="I224" s="243"/>
      <c r="J224" s="40"/>
      <c r="K224" s="40"/>
      <c r="L224" s="44"/>
      <c r="M224" s="244"/>
      <c r="N224" s="24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193</v>
      </c>
      <c r="AU224" s="17" t="s">
        <v>88</v>
      </c>
    </row>
    <row r="225" s="13" customFormat="1">
      <c r="A225" s="13"/>
      <c r="B225" s="246"/>
      <c r="C225" s="247"/>
      <c r="D225" s="241" t="s">
        <v>194</v>
      </c>
      <c r="E225" s="248" t="s">
        <v>1</v>
      </c>
      <c r="F225" s="249" t="s">
        <v>1118</v>
      </c>
      <c r="G225" s="247"/>
      <c r="H225" s="250">
        <v>79.689999999999998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6" t="s">
        <v>194</v>
      </c>
      <c r="AU225" s="256" t="s">
        <v>88</v>
      </c>
      <c r="AV225" s="13" t="s">
        <v>88</v>
      </c>
      <c r="AW225" s="13" t="s">
        <v>35</v>
      </c>
      <c r="AX225" s="13" t="s">
        <v>79</v>
      </c>
      <c r="AY225" s="256" t="s">
        <v>185</v>
      </c>
    </row>
    <row r="226" s="14" customFormat="1">
      <c r="A226" s="14"/>
      <c r="B226" s="268"/>
      <c r="C226" s="269"/>
      <c r="D226" s="241" t="s">
        <v>194</v>
      </c>
      <c r="E226" s="270" t="s">
        <v>1</v>
      </c>
      <c r="F226" s="271" t="s">
        <v>218</v>
      </c>
      <c r="G226" s="269"/>
      <c r="H226" s="272">
        <v>79.689999999999998</v>
      </c>
      <c r="I226" s="273"/>
      <c r="J226" s="269"/>
      <c r="K226" s="269"/>
      <c r="L226" s="274"/>
      <c r="M226" s="275"/>
      <c r="N226" s="276"/>
      <c r="O226" s="276"/>
      <c r="P226" s="276"/>
      <c r="Q226" s="276"/>
      <c r="R226" s="276"/>
      <c r="S226" s="276"/>
      <c r="T226" s="27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8" t="s">
        <v>194</v>
      </c>
      <c r="AU226" s="278" t="s">
        <v>88</v>
      </c>
      <c r="AV226" s="14" t="s">
        <v>191</v>
      </c>
      <c r="AW226" s="14" t="s">
        <v>35</v>
      </c>
      <c r="AX226" s="14" t="s">
        <v>86</v>
      </c>
      <c r="AY226" s="278" t="s">
        <v>185</v>
      </c>
    </row>
    <row r="227" s="2" customFormat="1" ht="24.15" customHeight="1">
      <c r="A227" s="38"/>
      <c r="B227" s="39"/>
      <c r="C227" s="227" t="s">
        <v>325</v>
      </c>
      <c r="D227" s="227" t="s">
        <v>187</v>
      </c>
      <c r="E227" s="228" t="s">
        <v>1119</v>
      </c>
      <c r="F227" s="229" t="s">
        <v>1120</v>
      </c>
      <c r="G227" s="230" t="s">
        <v>279</v>
      </c>
      <c r="H227" s="231">
        <v>73.094999999999999</v>
      </c>
      <c r="I227" s="232"/>
      <c r="J227" s="233">
        <f>ROUND(I227*H227,2)</f>
        <v>0</v>
      </c>
      <c r="K227" s="234"/>
      <c r="L227" s="44"/>
      <c r="M227" s="235" t="s">
        <v>1</v>
      </c>
      <c r="N227" s="236" t="s">
        <v>44</v>
      </c>
      <c r="O227" s="91"/>
      <c r="P227" s="237">
        <f>O227*H227</f>
        <v>0</v>
      </c>
      <c r="Q227" s="237">
        <v>0.00068999999999999997</v>
      </c>
      <c r="R227" s="237">
        <f>Q227*H227</f>
        <v>0.050435549999999996</v>
      </c>
      <c r="S227" s="237">
        <v>0</v>
      </c>
      <c r="T227" s="23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9" t="s">
        <v>191</v>
      </c>
      <c r="AT227" s="239" t="s">
        <v>187</v>
      </c>
      <c r="AU227" s="239" t="s">
        <v>88</v>
      </c>
      <c r="AY227" s="17" t="s">
        <v>185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7" t="s">
        <v>86</v>
      </c>
      <c r="BK227" s="240">
        <f>ROUND(I227*H227,2)</f>
        <v>0</v>
      </c>
      <c r="BL227" s="17" t="s">
        <v>191</v>
      </c>
      <c r="BM227" s="239" t="s">
        <v>1121</v>
      </c>
    </row>
    <row r="228" s="2" customFormat="1">
      <c r="A228" s="38"/>
      <c r="B228" s="39"/>
      <c r="C228" s="40"/>
      <c r="D228" s="241" t="s">
        <v>193</v>
      </c>
      <c r="E228" s="40"/>
      <c r="F228" s="242" t="s">
        <v>1120</v>
      </c>
      <c r="G228" s="40"/>
      <c r="H228" s="40"/>
      <c r="I228" s="243"/>
      <c r="J228" s="40"/>
      <c r="K228" s="40"/>
      <c r="L228" s="44"/>
      <c r="M228" s="244"/>
      <c r="N228" s="24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193</v>
      </c>
      <c r="AU228" s="17" t="s">
        <v>88</v>
      </c>
    </row>
    <row r="229" s="13" customFormat="1">
      <c r="A229" s="13"/>
      <c r="B229" s="246"/>
      <c r="C229" s="247"/>
      <c r="D229" s="241" t="s">
        <v>194</v>
      </c>
      <c r="E229" s="248" t="s">
        <v>1</v>
      </c>
      <c r="F229" s="249" t="s">
        <v>1057</v>
      </c>
      <c r="G229" s="247"/>
      <c r="H229" s="250">
        <v>66.450000000000003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6" t="s">
        <v>194</v>
      </c>
      <c r="AU229" s="256" t="s">
        <v>88</v>
      </c>
      <c r="AV229" s="13" t="s">
        <v>88</v>
      </c>
      <c r="AW229" s="13" t="s">
        <v>35</v>
      </c>
      <c r="AX229" s="13" t="s">
        <v>79</v>
      </c>
      <c r="AY229" s="256" t="s">
        <v>185</v>
      </c>
    </row>
    <row r="230" s="13" customFormat="1">
      <c r="A230" s="13"/>
      <c r="B230" s="246"/>
      <c r="C230" s="247"/>
      <c r="D230" s="241" t="s">
        <v>194</v>
      </c>
      <c r="E230" s="248" t="s">
        <v>1</v>
      </c>
      <c r="F230" s="249" t="s">
        <v>1122</v>
      </c>
      <c r="G230" s="247"/>
      <c r="H230" s="250">
        <v>73.094999999999999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6" t="s">
        <v>194</v>
      </c>
      <c r="AU230" s="256" t="s">
        <v>88</v>
      </c>
      <c r="AV230" s="13" t="s">
        <v>88</v>
      </c>
      <c r="AW230" s="13" t="s">
        <v>35</v>
      </c>
      <c r="AX230" s="13" t="s">
        <v>86</v>
      </c>
      <c r="AY230" s="256" t="s">
        <v>185</v>
      </c>
    </row>
    <row r="231" s="2" customFormat="1" ht="16.5" customHeight="1">
      <c r="A231" s="38"/>
      <c r="B231" s="39"/>
      <c r="C231" s="227" t="s">
        <v>331</v>
      </c>
      <c r="D231" s="227" t="s">
        <v>187</v>
      </c>
      <c r="E231" s="228" t="s">
        <v>257</v>
      </c>
      <c r="F231" s="229" t="s">
        <v>1123</v>
      </c>
      <c r="G231" s="230" t="s">
        <v>190</v>
      </c>
      <c r="H231" s="231">
        <v>3.323</v>
      </c>
      <c r="I231" s="232"/>
      <c r="J231" s="233">
        <f>ROUND(I231*H231,2)</f>
        <v>0</v>
      </c>
      <c r="K231" s="234"/>
      <c r="L231" s="44"/>
      <c r="M231" s="235" t="s">
        <v>1</v>
      </c>
      <c r="N231" s="236" t="s">
        <v>44</v>
      </c>
      <c r="O231" s="91"/>
      <c r="P231" s="237">
        <f>O231*H231</f>
        <v>0</v>
      </c>
      <c r="Q231" s="237">
        <v>0</v>
      </c>
      <c r="R231" s="237">
        <f>Q231*H231</f>
        <v>0</v>
      </c>
      <c r="S231" s="237">
        <v>0</v>
      </c>
      <c r="T231" s="23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9" t="s">
        <v>191</v>
      </c>
      <c r="AT231" s="239" t="s">
        <v>187</v>
      </c>
      <c r="AU231" s="239" t="s">
        <v>88</v>
      </c>
      <c r="AY231" s="17" t="s">
        <v>185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7" t="s">
        <v>86</v>
      </c>
      <c r="BK231" s="240">
        <f>ROUND(I231*H231,2)</f>
        <v>0</v>
      </c>
      <c r="BL231" s="17" t="s">
        <v>191</v>
      </c>
      <c r="BM231" s="239" t="s">
        <v>1124</v>
      </c>
    </row>
    <row r="232" s="2" customFormat="1">
      <c r="A232" s="38"/>
      <c r="B232" s="39"/>
      <c r="C232" s="40"/>
      <c r="D232" s="241" t="s">
        <v>193</v>
      </c>
      <c r="E232" s="40"/>
      <c r="F232" s="242" t="s">
        <v>1123</v>
      </c>
      <c r="G232" s="40"/>
      <c r="H232" s="40"/>
      <c r="I232" s="243"/>
      <c r="J232" s="40"/>
      <c r="K232" s="40"/>
      <c r="L232" s="44"/>
      <c r="M232" s="244"/>
      <c r="N232" s="24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193</v>
      </c>
      <c r="AU232" s="17" t="s">
        <v>88</v>
      </c>
    </row>
    <row r="233" s="13" customFormat="1">
      <c r="A233" s="13"/>
      <c r="B233" s="246"/>
      <c r="C233" s="247"/>
      <c r="D233" s="241" t="s">
        <v>194</v>
      </c>
      <c r="E233" s="248" t="s">
        <v>1</v>
      </c>
      <c r="F233" s="249" t="s">
        <v>1125</v>
      </c>
      <c r="G233" s="247"/>
      <c r="H233" s="250">
        <v>3.323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6" t="s">
        <v>194</v>
      </c>
      <c r="AU233" s="256" t="s">
        <v>88</v>
      </c>
      <c r="AV233" s="13" t="s">
        <v>88</v>
      </c>
      <c r="AW233" s="13" t="s">
        <v>35</v>
      </c>
      <c r="AX233" s="13" t="s">
        <v>86</v>
      </c>
      <c r="AY233" s="256" t="s">
        <v>185</v>
      </c>
    </row>
    <row r="234" s="12" customFormat="1" ht="22.8" customHeight="1">
      <c r="A234" s="12"/>
      <c r="B234" s="211"/>
      <c r="C234" s="212"/>
      <c r="D234" s="213" t="s">
        <v>78</v>
      </c>
      <c r="E234" s="225" t="s">
        <v>323</v>
      </c>
      <c r="F234" s="225" t="s">
        <v>324</v>
      </c>
      <c r="G234" s="212"/>
      <c r="H234" s="212"/>
      <c r="I234" s="215"/>
      <c r="J234" s="226">
        <f>BK234</f>
        <v>0</v>
      </c>
      <c r="K234" s="212"/>
      <c r="L234" s="217"/>
      <c r="M234" s="218"/>
      <c r="N234" s="219"/>
      <c r="O234" s="219"/>
      <c r="P234" s="220">
        <f>SUM(P235:P236)</f>
        <v>0</v>
      </c>
      <c r="Q234" s="219"/>
      <c r="R234" s="220">
        <f>SUM(R235:R236)</f>
        <v>0</v>
      </c>
      <c r="S234" s="219"/>
      <c r="T234" s="221">
        <f>SUM(T235:T236)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2" t="s">
        <v>86</v>
      </c>
      <c r="AT234" s="223" t="s">
        <v>78</v>
      </c>
      <c r="AU234" s="223" t="s">
        <v>86</v>
      </c>
      <c r="AY234" s="222" t="s">
        <v>185</v>
      </c>
      <c r="BK234" s="224">
        <f>SUM(BK235:BK236)</f>
        <v>0</v>
      </c>
    </row>
    <row r="235" s="2" customFormat="1" ht="37.8" customHeight="1">
      <c r="A235" s="38"/>
      <c r="B235" s="39"/>
      <c r="C235" s="227" t="s">
        <v>337</v>
      </c>
      <c r="D235" s="227" t="s">
        <v>187</v>
      </c>
      <c r="E235" s="228" t="s">
        <v>1126</v>
      </c>
      <c r="F235" s="229" t="s">
        <v>1127</v>
      </c>
      <c r="G235" s="230" t="s">
        <v>198</v>
      </c>
      <c r="H235" s="231">
        <v>402.29199999999997</v>
      </c>
      <c r="I235" s="232"/>
      <c r="J235" s="233">
        <f>ROUND(I235*H235,2)</f>
        <v>0</v>
      </c>
      <c r="K235" s="234"/>
      <c r="L235" s="44"/>
      <c r="M235" s="235" t="s">
        <v>1</v>
      </c>
      <c r="N235" s="236" t="s">
        <v>44</v>
      </c>
      <c r="O235" s="91"/>
      <c r="P235" s="237">
        <f>O235*H235</f>
        <v>0</v>
      </c>
      <c r="Q235" s="237">
        <v>0</v>
      </c>
      <c r="R235" s="237">
        <f>Q235*H235</f>
        <v>0</v>
      </c>
      <c r="S235" s="237">
        <v>0</v>
      </c>
      <c r="T235" s="23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9" t="s">
        <v>191</v>
      </c>
      <c r="AT235" s="239" t="s">
        <v>187</v>
      </c>
      <c r="AU235" s="239" t="s">
        <v>88</v>
      </c>
      <c r="AY235" s="17" t="s">
        <v>185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7" t="s">
        <v>86</v>
      </c>
      <c r="BK235" s="240">
        <f>ROUND(I235*H235,2)</f>
        <v>0</v>
      </c>
      <c r="BL235" s="17" t="s">
        <v>191</v>
      </c>
      <c r="BM235" s="239" t="s">
        <v>1128</v>
      </c>
    </row>
    <row r="236" s="2" customFormat="1">
      <c r="A236" s="38"/>
      <c r="B236" s="39"/>
      <c r="C236" s="40"/>
      <c r="D236" s="241" t="s">
        <v>193</v>
      </c>
      <c r="E236" s="40"/>
      <c r="F236" s="242" t="s">
        <v>1127</v>
      </c>
      <c r="G236" s="40"/>
      <c r="H236" s="40"/>
      <c r="I236" s="243"/>
      <c r="J236" s="40"/>
      <c r="K236" s="40"/>
      <c r="L236" s="44"/>
      <c r="M236" s="244"/>
      <c r="N236" s="24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193</v>
      </c>
      <c r="AU236" s="17" t="s">
        <v>88</v>
      </c>
    </row>
    <row r="237" s="12" customFormat="1" ht="25.92" customHeight="1">
      <c r="A237" s="12"/>
      <c r="B237" s="211"/>
      <c r="C237" s="212"/>
      <c r="D237" s="213" t="s">
        <v>78</v>
      </c>
      <c r="E237" s="214" t="s">
        <v>685</v>
      </c>
      <c r="F237" s="214" t="s">
        <v>686</v>
      </c>
      <c r="G237" s="212"/>
      <c r="H237" s="212"/>
      <c r="I237" s="215"/>
      <c r="J237" s="216">
        <f>BK237</f>
        <v>0</v>
      </c>
      <c r="K237" s="212"/>
      <c r="L237" s="217"/>
      <c r="M237" s="218"/>
      <c r="N237" s="219"/>
      <c r="O237" s="219"/>
      <c r="P237" s="220">
        <f>P238</f>
        <v>0</v>
      </c>
      <c r="Q237" s="219"/>
      <c r="R237" s="220">
        <f>R238</f>
        <v>0.16804829999999998</v>
      </c>
      <c r="S237" s="219"/>
      <c r="T237" s="221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2" t="s">
        <v>88</v>
      </c>
      <c r="AT237" s="223" t="s">
        <v>78</v>
      </c>
      <c r="AU237" s="223" t="s">
        <v>79</v>
      </c>
      <c r="AY237" s="222" t="s">
        <v>185</v>
      </c>
      <c r="BK237" s="224">
        <f>BK238</f>
        <v>0</v>
      </c>
    </row>
    <row r="238" s="12" customFormat="1" ht="22.8" customHeight="1">
      <c r="A238" s="12"/>
      <c r="B238" s="211"/>
      <c r="C238" s="212"/>
      <c r="D238" s="213" t="s">
        <v>78</v>
      </c>
      <c r="E238" s="225" t="s">
        <v>687</v>
      </c>
      <c r="F238" s="225" t="s">
        <v>688</v>
      </c>
      <c r="G238" s="212"/>
      <c r="H238" s="212"/>
      <c r="I238" s="215"/>
      <c r="J238" s="226">
        <f>BK238</f>
        <v>0</v>
      </c>
      <c r="K238" s="212"/>
      <c r="L238" s="217"/>
      <c r="M238" s="218"/>
      <c r="N238" s="219"/>
      <c r="O238" s="219"/>
      <c r="P238" s="220">
        <f>SUM(P239:P254)</f>
        <v>0</v>
      </c>
      <c r="Q238" s="219"/>
      <c r="R238" s="220">
        <f>SUM(R239:R254)</f>
        <v>0.16804829999999998</v>
      </c>
      <c r="S238" s="219"/>
      <c r="T238" s="221">
        <f>SUM(T239:T254)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2" t="s">
        <v>88</v>
      </c>
      <c r="AT238" s="223" t="s">
        <v>78</v>
      </c>
      <c r="AU238" s="223" t="s">
        <v>86</v>
      </c>
      <c r="AY238" s="222" t="s">
        <v>185</v>
      </c>
      <c r="BK238" s="224">
        <f>SUM(BK239:BK254)</f>
        <v>0</v>
      </c>
    </row>
    <row r="239" s="2" customFormat="1" ht="37.8" customHeight="1">
      <c r="A239" s="38"/>
      <c r="B239" s="39"/>
      <c r="C239" s="227" t="s">
        <v>341</v>
      </c>
      <c r="D239" s="227" t="s">
        <v>187</v>
      </c>
      <c r="E239" s="228" t="s">
        <v>292</v>
      </c>
      <c r="F239" s="229" t="s">
        <v>689</v>
      </c>
      <c r="G239" s="230" t="s">
        <v>294</v>
      </c>
      <c r="H239" s="231">
        <v>149.63999999999999</v>
      </c>
      <c r="I239" s="232"/>
      <c r="J239" s="233">
        <f>ROUND(I239*H239,2)</f>
        <v>0</v>
      </c>
      <c r="K239" s="234"/>
      <c r="L239" s="44"/>
      <c r="M239" s="235" t="s">
        <v>1</v>
      </c>
      <c r="N239" s="236" t="s">
        <v>44</v>
      </c>
      <c r="O239" s="91"/>
      <c r="P239" s="237">
        <f>O239*H239</f>
        <v>0</v>
      </c>
      <c r="Q239" s="237">
        <v>0</v>
      </c>
      <c r="R239" s="237">
        <f>Q239*H239</f>
        <v>0</v>
      </c>
      <c r="S239" s="237">
        <v>0</v>
      </c>
      <c r="T239" s="23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9" t="s">
        <v>191</v>
      </c>
      <c r="AT239" s="239" t="s">
        <v>187</v>
      </c>
      <c r="AU239" s="239" t="s">
        <v>88</v>
      </c>
      <c r="AY239" s="17" t="s">
        <v>185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7" t="s">
        <v>86</v>
      </c>
      <c r="BK239" s="240">
        <f>ROUND(I239*H239,2)</f>
        <v>0</v>
      </c>
      <c r="BL239" s="17" t="s">
        <v>191</v>
      </c>
      <c r="BM239" s="239" t="s">
        <v>1129</v>
      </c>
    </row>
    <row r="240" s="2" customFormat="1">
      <c r="A240" s="38"/>
      <c r="B240" s="39"/>
      <c r="C240" s="40"/>
      <c r="D240" s="241" t="s">
        <v>193</v>
      </c>
      <c r="E240" s="40"/>
      <c r="F240" s="242" t="s">
        <v>689</v>
      </c>
      <c r="G240" s="40"/>
      <c r="H240" s="40"/>
      <c r="I240" s="243"/>
      <c r="J240" s="40"/>
      <c r="K240" s="40"/>
      <c r="L240" s="44"/>
      <c r="M240" s="244"/>
      <c r="N240" s="24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193</v>
      </c>
      <c r="AU240" s="17" t="s">
        <v>88</v>
      </c>
    </row>
    <row r="241" s="13" customFormat="1">
      <c r="A241" s="13"/>
      <c r="B241" s="246"/>
      <c r="C241" s="247"/>
      <c r="D241" s="241" t="s">
        <v>194</v>
      </c>
      <c r="E241" s="248" t="s">
        <v>1</v>
      </c>
      <c r="F241" s="249" t="s">
        <v>1130</v>
      </c>
      <c r="G241" s="247"/>
      <c r="H241" s="250">
        <v>149.63999999999999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6" t="s">
        <v>194</v>
      </c>
      <c r="AU241" s="256" t="s">
        <v>88</v>
      </c>
      <c r="AV241" s="13" t="s">
        <v>88</v>
      </c>
      <c r="AW241" s="13" t="s">
        <v>35</v>
      </c>
      <c r="AX241" s="13" t="s">
        <v>86</v>
      </c>
      <c r="AY241" s="256" t="s">
        <v>185</v>
      </c>
    </row>
    <row r="242" s="2" customFormat="1" ht="24.15" customHeight="1">
      <c r="A242" s="38"/>
      <c r="B242" s="39"/>
      <c r="C242" s="257" t="s">
        <v>345</v>
      </c>
      <c r="D242" s="257" t="s">
        <v>211</v>
      </c>
      <c r="E242" s="258" t="s">
        <v>304</v>
      </c>
      <c r="F242" s="259" t="s">
        <v>692</v>
      </c>
      <c r="G242" s="260" t="s">
        <v>259</v>
      </c>
      <c r="H242" s="261">
        <v>54.18</v>
      </c>
      <c r="I242" s="262"/>
      <c r="J242" s="263">
        <f>ROUND(I242*H242,2)</f>
        <v>0</v>
      </c>
      <c r="K242" s="264"/>
      <c r="L242" s="265"/>
      <c r="M242" s="266" t="s">
        <v>1</v>
      </c>
      <c r="N242" s="267" t="s">
        <v>44</v>
      </c>
      <c r="O242" s="91"/>
      <c r="P242" s="237">
        <f>O242*H242</f>
        <v>0</v>
      </c>
      <c r="Q242" s="237">
        <v>0.0023600000000000001</v>
      </c>
      <c r="R242" s="237">
        <f>Q242*H242</f>
        <v>0.1278648</v>
      </c>
      <c r="S242" s="237">
        <v>0</v>
      </c>
      <c r="T242" s="23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9" t="s">
        <v>214</v>
      </c>
      <c r="AT242" s="239" t="s">
        <v>211</v>
      </c>
      <c r="AU242" s="239" t="s">
        <v>88</v>
      </c>
      <c r="AY242" s="17" t="s">
        <v>185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7" t="s">
        <v>86</v>
      </c>
      <c r="BK242" s="240">
        <f>ROUND(I242*H242,2)</f>
        <v>0</v>
      </c>
      <c r="BL242" s="17" t="s">
        <v>191</v>
      </c>
      <c r="BM242" s="239" t="s">
        <v>1131</v>
      </c>
    </row>
    <row r="243" s="2" customFormat="1">
      <c r="A243" s="38"/>
      <c r="B243" s="39"/>
      <c r="C243" s="40"/>
      <c r="D243" s="241" t="s">
        <v>193</v>
      </c>
      <c r="E243" s="40"/>
      <c r="F243" s="242" t="s">
        <v>692</v>
      </c>
      <c r="G243" s="40"/>
      <c r="H243" s="40"/>
      <c r="I243" s="243"/>
      <c r="J243" s="40"/>
      <c r="K243" s="40"/>
      <c r="L243" s="44"/>
      <c r="M243" s="244"/>
      <c r="N243" s="24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193</v>
      </c>
      <c r="AU243" s="17" t="s">
        <v>88</v>
      </c>
    </row>
    <row r="244" s="13" customFormat="1">
      <c r="A244" s="13"/>
      <c r="B244" s="246"/>
      <c r="C244" s="247"/>
      <c r="D244" s="241" t="s">
        <v>194</v>
      </c>
      <c r="E244" s="248" t="s">
        <v>1</v>
      </c>
      <c r="F244" s="249" t="s">
        <v>1132</v>
      </c>
      <c r="G244" s="247"/>
      <c r="H244" s="250">
        <v>54.18</v>
      </c>
      <c r="I244" s="251"/>
      <c r="J244" s="247"/>
      <c r="K244" s="247"/>
      <c r="L244" s="252"/>
      <c r="M244" s="253"/>
      <c r="N244" s="254"/>
      <c r="O244" s="254"/>
      <c r="P244" s="254"/>
      <c r="Q244" s="254"/>
      <c r="R244" s="254"/>
      <c r="S244" s="254"/>
      <c r="T244" s="25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6" t="s">
        <v>194</v>
      </c>
      <c r="AU244" s="256" t="s">
        <v>88</v>
      </c>
      <c r="AV244" s="13" t="s">
        <v>88</v>
      </c>
      <c r="AW244" s="13" t="s">
        <v>35</v>
      </c>
      <c r="AX244" s="13" t="s">
        <v>86</v>
      </c>
      <c r="AY244" s="256" t="s">
        <v>185</v>
      </c>
    </row>
    <row r="245" s="2" customFormat="1" ht="24.15" customHeight="1">
      <c r="A245" s="38"/>
      <c r="B245" s="39"/>
      <c r="C245" s="257" t="s">
        <v>349</v>
      </c>
      <c r="D245" s="257" t="s">
        <v>211</v>
      </c>
      <c r="E245" s="258" t="s">
        <v>314</v>
      </c>
      <c r="F245" s="259" t="s">
        <v>695</v>
      </c>
      <c r="G245" s="260" t="s">
        <v>259</v>
      </c>
      <c r="H245" s="261">
        <v>45.149999999999999</v>
      </c>
      <c r="I245" s="262"/>
      <c r="J245" s="263">
        <f>ROUND(I245*H245,2)</f>
        <v>0</v>
      </c>
      <c r="K245" s="264"/>
      <c r="L245" s="265"/>
      <c r="M245" s="266" t="s">
        <v>1</v>
      </c>
      <c r="N245" s="267" t="s">
        <v>44</v>
      </c>
      <c r="O245" s="91"/>
      <c r="P245" s="237">
        <f>O245*H245</f>
        <v>0</v>
      </c>
      <c r="Q245" s="237">
        <v>0.00088999999999999995</v>
      </c>
      <c r="R245" s="237">
        <f>Q245*H245</f>
        <v>0.040183499999999997</v>
      </c>
      <c r="S245" s="237">
        <v>0</v>
      </c>
      <c r="T245" s="23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9" t="s">
        <v>214</v>
      </c>
      <c r="AT245" s="239" t="s">
        <v>211</v>
      </c>
      <c r="AU245" s="239" t="s">
        <v>88</v>
      </c>
      <c r="AY245" s="17" t="s">
        <v>185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7" t="s">
        <v>86</v>
      </c>
      <c r="BK245" s="240">
        <f>ROUND(I245*H245,2)</f>
        <v>0</v>
      </c>
      <c r="BL245" s="17" t="s">
        <v>191</v>
      </c>
      <c r="BM245" s="239" t="s">
        <v>1133</v>
      </c>
    </row>
    <row r="246" s="2" customFormat="1">
      <c r="A246" s="38"/>
      <c r="B246" s="39"/>
      <c r="C246" s="40"/>
      <c r="D246" s="241" t="s">
        <v>193</v>
      </c>
      <c r="E246" s="40"/>
      <c r="F246" s="242" t="s">
        <v>695</v>
      </c>
      <c r="G246" s="40"/>
      <c r="H246" s="40"/>
      <c r="I246" s="243"/>
      <c r="J246" s="40"/>
      <c r="K246" s="40"/>
      <c r="L246" s="44"/>
      <c r="M246" s="244"/>
      <c r="N246" s="245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193</v>
      </c>
      <c r="AU246" s="17" t="s">
        <v>88</v>
      </c>
    </row>
    <row r="247" s="13" customFormat="1">
      <c r="A247" s="13"/>
      <c r="B247" s="246"/>
      <c r="C247" s="247"/>
      <c r="D247" s="241" t="s">
        <v>194</v>
      </c>
      <c r="E247" s="248" t="s">
        <v>1</v>
      </c>
      <c r="F247" s="249" t="s">
        <v>1134</v>
      </c>
      <c r="G247" s="247"/>
      <c r="H247" s="250">
        <v>45.149999999999999</v>
      </c>
      <c r="I247" s="251"/>
      <c r="J247" s="247"/>
      <c r="K247" s="247"/>
      <c r="L247" s="252"/>
      <c r="M247" s="253"/>
      <c r="N247" s="254"/>
      <c r="O247" s="254"/>
      <c r="P247" s="254"/>
      <c r="Q247" s="254"/>
      <c r="R247" s="254"/>
      <c r="S247" s="254"/>
      <c r="T247" s="25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6" t="s">
        <v>194</v>
      </c>
      <c r="AU247" s="256" t="s">
        <v>88</v>
      </c>
      <c r="AV247" s="13" t="s">
        <v>88</v>
      </c>
      <c r="AW247" s="13" t="s">
        <v>35</v>
      </c>
      <c r="AX247" s="13" t="s">
        <v>86</v>
      </c>
      <c r="AY247" s="256" t="s">
        <v>185</v>
      </c>
    </row>
    <row r="248" s="2" customFormat="1" ht="16.5" customHeight="1">
      <c r="A248" s="38"/>
      <c r="B248" s="39"/>
      <c r="C248" s="227" t="s">
        <v>353</v>
      </c>
      <c r="D248" s="227" t="s">
        <v>187</v>
      </c>
      <c r="E248" s="228" t="s">
        <v>318</v>
      </c>
      <c r="F248" s="229" t="s">
        <v>698</v>
      </c>
      <c r="G248" s="230" t="s">
        <v>207</v>
      </c>
      <c r="H248" s="231">
        <v>64.5</v>
      </c>
      <c r="I248" s="232"/>
      <c r="J248" s="233">
        <f>ROUND(I248*H248,2)</f>
        <v>0</v>
      </c>
      <c r="K248" s="234"/>
      <c r="L248" s="44"/>
      <c r="M248" s="235" t="s">
        <v>1</v>
      </c>
      <c r="N248" s="236" t="s">
        <v>44</v>
      </c>
      <c r="O248" s="91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9" t="s">
        <v>191</v>
      </c>
      <c r="AT248" s="239" t="s">
        <v>187</v>
      </c>
      <c r="AU248" s="239" t="s">
        <v>88</v>
      </c>
      <c r="AY248" s="17" t="s">
        <v>185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7" t="s">
        <v>86</v>
      </c>
      <c r="BK248" s="240">
        <f>ROUND(I248*H248,2)</f>
        <v>0</v>
      </c>
      <c r="BL248" s="17" t="s">
        <v>191</v>
      </c>
      <c r="BM248" s="239" t="s">
        <v>1135</v>
      </c>
    </row>
    <row r="249" s="2" customFormat="1">
      <c r="A249" s="38"/>
      <c r="B249" s="39"/>
      <c r="C249" s="40"/>
      <c r="D249" s="241" t="s">
        <v>193</v>
      </c>
      <c r="E249" s="40"/>
      <c r="F249" s="242" t="s">
        <v>698</v>
      </c>
      <c r="G249" s="40"/>
      <c r="H249" s="40"/>
      <c r="I249" s="243"/>
      <c r="J249" s="40"/>
      <c r="K249" s="40"/>
      <c r="L249" s="44"/>
      <c r="M249" s="244"/>
      <c r="N249" s="245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193</v>
      </c>
      <c r="AU249" s="17" t="s">
        <v>88</v>
      </c>
    </row>
    <row r="250" s="13" customFormat="1">
      <c r="A250" s="13"/>
      <c r="B250" s="246"/>
      <c r="C250" s="247"/>
      <c r="D250" s="241" t="s">
        <v>194</v>
      </c>
      <c r="E250" s="248" t="s">
        <v>1</v>
      </c>
      <c r="F250" s="249" t="s">
        <v>1136</v>
      </c>
      <c r="G250" s="247"/>
      <c r="H250" s="250">
        <v>64.5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6" t="s">
        <v>194</v>
      </c>
      <c r="AU250" s="256" t="s">
        <v>88</v>
      </c>
      <c r="AV250" s="13" t="s">
        <v>88</v>
      </c>
      <c r="AW250" s="13" t="s">
        <v>35</v>
      </c>
      <c r="AX250" s="13" t="s">
        <v>86</v>
      </c>
      <c r="AY250" s="256" t="s">
        <v>185</v>
      </c>
    </row>
    <row r="251" s="2" customFormat="1" ht="16.5" customHeight="1">
      <c r="A251" s="38"/>
      <c r="B251" s="39"/>
      <c r="C251" s="227" t="s">
        <v>357</v>
      </c>
      <c r="D251" s="227" t="s">
        <v>187</v>
      </c>
      <c r="E251" s="228" t="s">
        <v>701</v>
      </c>
      <c r="F251" s="229" t="s">
        <v>702</v>
      </c>
      <c r="G251" s="230" t="s">
        <v>311</v>
      </c>
      <c r="H251" s="231">
        <v>1</v>
      </c>
      <c r="I251" s="232"/>
      <c r="J251" s="233">
        <f>ROUND(I251*H251,2)</f>
        <v>0</v>
      </c>
      <c r="K251" s="234"/>
      <c r="L251" s="44"/>
      <c r="M251" s="235" t="s">
        <v>1</v>
      </c>
      <c r="N251" s="236" t="s">
        <v>44</v>
      </c>
      <c r="O251" s="91"/>
      <c r="P251" s="237">
        <f>O251*H251</f>
        <v>0</v>
      </c>
      <c r="Q251" s="237">
        <v>0</v>
      </c>
      <c r="R251" s="237">
        <f>Q251*H251</f>
        <v>0</v>
      </c>
      <c r="S251" s="237">
        <v>0</v>
      </c>
      <c r="T251" s="23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9" t="s">
        <v>191</v>
      </c>
      <c r="AT251" s="239" t="s">
        <v>187</v>
      </c>
      <c r="AU251" s="239" t="s">
        <v>88</v>
      </c>
      <c r="AY251" s="17" t="s">
        <v>185</v>
      </c>
      <c r="BE251" s="240">
        <f>IF(N251="základní",J251,0)</f>
        <v>0</v>
      </c>
      <c r="BF251" s="240">
        <f>IF(N251="snížená",J251,0)</f>
        <v>0</v>
      </c>
      <c r="BG251" s="240">
        <f>IF(N251="zákl. přenesená",J251,0)</f>
        <v>0</v>
      </c>
      <c r="BH251" s="240">
        <f>IF(N251="sníž. přenesená",J251,0)</f>
        <v>0</v>
      </c>
      <c r="BI251" s="240">
        <f>IF(N251="nulová",J251,0)</f>
        <v>0</v>
      </c>
      <c r="BJ251" s="17" t="s">
        <v>86</v>
      </c>
      <c r="BK251" s="240">
        <f>ROUND(I251*H251,2)</f>
        <v>0</v>
      </c>
      <c r="BL251" s="17" t="s">
        <v>191</v>
      </c>
      <c r="BM251" s="239" t="s">
        <v>1137</v>
      </c>
    </row>
    <row r="252" s="2" customFormat="1">
      <c r="A252" s="38"/>
      <c r="B252" s="39"/>
      <c r="C252" s="40"/>
      <c r="D252" s="241" t="s">
        <v>193</v>
      </c>
      <c r="E252" s="40"/>
      <c r="F252" s="242" t="s">
        <v>702</v>
      </c>
      <c r="G252" s="40"/>
      <c r="H252" s="40"/>
      <c r="I252" s="243"/>
      <c r="J252" s="40"/>
      <c r="K252" s="40"/>
      <c r="L252" s="44"/>
      <c r="M252" s="244"/>
      <c r="N252" s="245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193</v>
      </c>
      <c r="AU252" s="17" t="s">
        <v>88</v>
      </c>
    </row>
    <row r="253" s="2" customFormat="1" ht="16.5" customHeight="1">
      <c r="A253" s="38"/>
      <c r="B253" s="39"/>
      <c r="C253" s="227" t="s">
        <v>361</v>
      </c>
      <c r="D253" s="227" t="s">
        <v>187</v>
      </c>
      <c r="E253" s="228" t="s">
        <v>704</v>
      </c>
      <c r="F253" s="229" t="s">
        <v>705</v>
      </c>
      <c r="G253" s="230" t="s">
        <v>311</v>
      </c>
      <c r="H253" s="231">
        <v>1</v>
      </c>
      <c r="I253" s="232"/>
      <c r="J253" s="233">
        <f>ROUND(I253*H253,2)</f>
        <v>0</v>
      </c>
      <c r="K253" s="234"/>
      <c r="L253" s="44"/>
      <c r="M253" s="235" t="s">
        <v>1</v>
      </c>
      <c r="N253" s="236" t="s">
        <v>44</v>
      </c>
      <c r="O253" s="91"/>
      <c r="P253" s="237">
        <f>O253*H253</f>
        <v>0</v>
      </c>
      <c r="Q253" s="237">
        <v>0</v>
      </c>
      <c r="R253" s="237">
        <f>Q253*H253</f>
        <v>0</v>
      </c>
      <c r="S253" s="237">
        <v>0</v>
      </c>
      <c r="T253" s="23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9" t="s">
        <v>191</v>
      </c>
      <c r="AT253" s="239" t="s">
        <v>187</v>
      </c>
      <c r="AU253" s="239" t="s">
        <v>88</v>
      </c>
      <c r="AY253" s="17" t="s">
        <v>185</v>
      </c>
      <c r="BE253" s="240">
        <f>IF(N253="základní",J253,0)</f>
        <v>0</v>
      </c>
      <c r="BF253" s="240">
        <f>IF(N253="snížená",J253,0)</f>
        <v>0</v>
      </c>
      <c r="BG253" s="240">
        <f>IF(N253="zákl. přenesená",J253,0)</f>
        <v>0</v>
      </c>
      <c r="BH253" s="240">
        <f>IF(N253="sníž. přenesená",J253,0)</f>
        <v>0</v>
      </c>
      <c r="BI253" s="240">
        <f>IF(N253="nulová",J253,0)</f>
        <v>0</v>
      </c>
      <c r="BJ253" s="17" t="s">
        <v>86</v>
      </c>
      <c r="BK253" s="240">
        <f>ROUND(I253*H253,2)</f>
        <v>0</v>
      </c>
      <c r="BL253" s="17" t="s">
        <v>191</v>
      </c>
      <c r="BM253" s="239" t="s">
        <v>1138</v>
      </c>
    </row>
    <row r="254" s="2" customFormat="1">
      <c r="A254" s="38"/>
      <c r="B254" s="39"/>
      <c r="C254" s="40"/>
      <c r="D254" s="241" t="s">
        <v>193</v>
      </c>
      <c r="E254" s="40"/>
      <c r="F254" s="242" t="s">
        <v>705</v>
      </c>
      <c r="G254" s="40"/>
      <c r="H254" s="40"/>
      <c r="I254" s="243"/>
      <c r="J254" s="40"/>
      <c r="K254" s="40"/>
      <c r="L254" s="44"/>
      <c r="M254" s="279"/>
      <c r="N254" s="280"/>
      <c r="O254" s="281"/>
      <c r="P254" s="281"/>
      <c r="Q254" s="281"/>
      <c r="R254" s="281"/>
      <c r="S254" s="281"/>
      <c r="T254" s="28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193</v>
      </c>
      <c r="AU254" s="17" t="s">
        <v>88</v>
      </c>
    </row>
    <row r="255" s="2" customFormat="1" ht="6.96" customHeight="1">
      <c r="A255" s="38"/>
      <c r="B255" s="66"/>
      <c r="C255" s="67"/>
      <c r="D255" s="67"/>
      <c r="E255" s="67"/>
      <c r="F255" s="67"/>
      <c r="G255" s="67"/>
      <c r="H255" s="67"/>
      <c r="I255" s="67"/>
      <c r="J255" s="67"/>
      <c r="K255" s="67"/>
      <c r="L255" s="44"/>
      <c r="M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</row>
  </sheetData>
  <sheetProtection sheet="1" autoFilter="0" formatColumns="0" formatRows="0" objects="1" scenarios="1" spinCount="100000" saltValue="RFzSM50bC7ThS8b92XyE7ybKZJaZmJR2jvk3lP2Sl5hmmpN4j9vm7kqZfdUbmGgIsu0eZojtDCRBV1PHZmGPQg==" hashValue="GRpBXiLuGDA409uSQck7AAT/Pzwybu8YOPYSFt6JDjlKmI+trDYSb+/gjyeBJmD5kAd7CXB7lvDbpmsWUMRQdA==" algorithmName="SHA-512" password="CC35"/>
  <autoFilter ref="C126:K2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1139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1140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ROUND((SUM(BE123:BE146)),  2)</f>
        <v>0</v>
      </c>
      <c r="G35" s="38"/>
      <c r="H35" s="38"/>
      <c r="I35" s="164">
        <v>0.20999999999999999</v>
      </c>
      <c r="J35" s="163">
        <f>ROUND(((SUM(BE123:BE146))*I35),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ROUND((SUM(BF123:BF146)),  2)</f>
        <v>0</v>
      </c>
      <c r="G36" s="38"/>
      <c r="H36" s="38"/>
      <c r="I36" s="164">
        <v>0.12</v>
      </c>
      <c r="J36" s="163">
        <f>ROUND(((SUM(BF123:BF146))*I36),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ROUND((SUM(BG123:BG146)),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ROUND((SUM(BH123:BH146)),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ROUND((SUM(BI123:BI146)),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1139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03.01 - Demontáž stávajícího mobiliáře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1021</v>
      </c>
      <c r="E100" s="196"/>
      <c r="F100" s="196"/>
      <c r="G100" s="196"/>
      <c r="H100" s="196"/>
      <c r="I100" s="196"/>
      <c r="J100" s="197">
        <f>J125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946</v>
      </c>
      <c r="E101" s="196"/>
      <c r="F101" s="196"/>
      <c r="G101" s="196"/>
      <c r="H101" s="196"/>
      <c r="I101" s="196"/>
      <c r="J101" s="197">
        <f>J139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170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Rekonstrukce Schillerových sadů v Chebu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157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3" t="s">
        <v>1139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159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03.01 - Demontáž stávajícího mobiliáře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Cheb</v>
      </c>
      <c r="G117" s="40"/>
      <c r="H117" s="40"/>
      <c r="I117" s="32" t="s">
        <v>22</v>
      </c>
      <c r="J117" s="79" t="str">
        <f>IF(J14="","",J14)</f>
        <v>2. 9. 2025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>Město Cheb</v>
      </c>
      <c r="G119" s="40"/>
      <c r="H119" s="40"/>
      <c r="I119" s="32" t="s">
        <v>32</v>
      </c>
      <c r="J119" s="36" t="str">
        <f>E23</f>
        <v>Ateliér Prinz,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30</v>
      </c>
      <c r="D120" s="40"/>
      <c r="E120" s="40"/>
      <c r="F120" s="27" t="str">
        <f>IF(E20="","",E20)</f>
        <v>Vyplň údaj</v>
      </c>
      <c r="G120" s="40"/>
      <c r="H120" s="40"/>
      <c r="I120" s="32" t="s">
        <v>36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171</v>
      </c>
      <c r="D122" s="202" t="s">
        <v>64</v>
      </c>
      <c r="E122" s="202" t="s">
        <v>60</v>
      </c>
      <c r="F122" s="202" t="s">
        <v>61</v>
      </c>
      <c r="G122" s="202" t="s">
        <v>172</v>
      </c>
      <c r="H122" s="202" t="s">
        <v>173</v>
      </c>
      <c r="I122" s="202" t="s">
        <v>174</v>
      </c>
      <c r="J122" s="203" t="s">
        <v>163</v>
      </c>
      <c r="K122" s="204" t="s">
        <v>175</v>
      </c>
      <c r="L122" s="205"/>
      <c r="M122" s="100" t="s">
        <v>1</v>
      </c>
      <c r="N122" s="101" t="s">
        <v>43</v>
      </c>
      <c r="O122" s="101" t="s">
        <v>176</v>
      </c>
      <c r="P122" s="101" t="s">
        <v>177</v>
      </c>
      <c r="Q122" s="101" t="s">
        <v>178</v>
      </c>
      <c r="R122" s="101" t="s">
        <v>179</v>
      </c>
      <c r="S122" s="101" t="s">
        <v>180</v>
      </c>
      <c r="T122" s="102" t="s">
        <v>181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182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0</v>
      </c>
      <c r="S123" s="104"/>
      <c r="T123" s="209">
        <f>T124</f>
        <v>7.516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78</v>
      </c>
      <c r="AU123" s="17" t="s">
        <v>165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183</v>
      </c>
      <c r="F124" s="214" t="s">
        <v>184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P125+P139</f>
        <v>0</v>
      </c>
      <c r="Q124" s="219"/>
      <c r="R124" s="220">
        <f>R125+R139</f>
        <v>0</v>
      </c>
      <c r="S124" s="219"/>
      <c r="T124" s="221">
        <f>T125+T139</f>
        <v>7.516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86</v>
      </c>
      <c r="AT124" s="223" t="s">
        <v>78</v>
      </c>
      <c r="AU124" s="223" t="s">
        <v>79</v>
      </c>
      <c r="AY124" s="222" t="s">
        <v>185</v>
      </c>
      <c r="BK124" s="224">
        <f>BK125+BK139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233</v>
      </c>
      <c r="F125" s="225" t="s">
        <v>1110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SUM(P126:P138)</f>
        <v>0</v>
      </c>
      <c r="Q125" s="219"/>
      <c r="R125" s="220">
        <f>SUM(R126:R138)</f>
        <v>0</v>
      </c>
      <c r="S125" s="219"/>
      <c r="T125" s="221">
        <f>SUM(T126:T138)</f>
        <v>7.516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86</v>
      </c>
      <c r="AT125" s="223" t="s">
        <v>78</v>
      </c>
      <c r="AU125" s="223" t="s">
        <v>86</v>
      </c>
      <c r="AY125" s="222" t="s">
        <v>185</v>
      </c>
      <c r="BK125" s="224">
        <f>SUM(BK126:BK138)</f>
        <v>0</v>
      </c>
    </row>
    <row r="126" s="2" customFormat="1" ht="16.5" customHeight="1">
      <c r="A126" s="38"/>
      <c r="B126" s="39"/>
      <c r="C126" s="227" t="s">
        <v>86</v>
      </c>
      <c r="D126" s="227" t="s">
        <v>187</v>
      </c>
      <c r="E126" s="228" t="s">
        <v>1141</v>
      </c>
      <c r="F126" s="229" t="s">
        <v>1142</v>
      </c>
      <c r="G126" s="230" t="s">
        <v>190</v>
      </c>
      <c r="H126" s="231">
        <v>1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44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2</v>
      </c>
      <c r="T126" s="238">
        <f>S126*H126</f>
        <v>2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191</v>
      </c>
      <c r="AT126" s="239" t="s">
        <v>187</v>
      </c>
      <c r="AU126" s="239" t="s">
        <v>88</v>
      </c>
      <c r="AY126" s="17" t="s">
        <v>185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86</v>
      </c>
      <c r="BK126" s="240">
        <f>ROUND(I126*H126,2)</f>
        <v>0</v>
      </c>
      <c r="BL126" s="17" t="s">
        <v>191</v>
      </c>
      <c r="BM126" s="239" t="s">
        <v>1143</v>
      </c>
    </row>
    <row r="127" s="2" customFormat="1">
      <c r="A127" s="38"/>
      <c r="B127" s="39"/>
      <c r="C127" s="40"/>
      <c r="D127" s="241" t="s">
        <v>193</v>
      </c>
      <c r="E127" s="40"/>
      <c r="F127" s="242" t="s">
        <v>1142</v>
      </c>
      <c r="G127" s="40"/>
      <c r="H127" s="40"/>
      <c r="I127" s="243"/>
      <c r="J127" s="40"/>
      <c r="K127" s="40"/>
      <c r="L127" s="44"/>
      <c r="M127" s="244"/>
      <c r="N127" s="24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193</v>
      </c>
      <c r="AU127" s="17" t="s">
        <v>88</v>
      </c>
    </row>
    <row r="128" s="13" customFormat="1">
      <c r="A128" s="13"/>
      <c r="B128" s="246"/>
      <c r="C128" s="247"/>
      <c r="D128" s="241" t="s">
        <v>194</v>
      </c>
      <c r="E128" s="248" t="s">
        <v>1</v>
      </c>
      <c r="F128" s="249" t="s">
        <v>1144</v>
      </c>
      <c r="G128" s="247"/>
      <c r="H128" s="250">
        <v>1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6" t="s">
        <v>194</v>
      </c>
      <c r="AU128" s="256" t="s">
        <v>88</v>
      </c>
      <c r="AV128" s="13" t="s">
        <v>88</v>
      </c>
      <c r="AW128" s="13" t="s">
        <v>35</v>
      </c>
      <c r="AX128" s="13" t="s">
        <v>86</v>
      </c>
      <c r="AY128" s="256" t="s">
        <v>185</v>
      </c>
    </row>
    <row r="129" s="2" customFormat="1" ht="16.5" customHeight="1">
      <c r="A129" s="38"/>
      <c r="B129" s="39"/>
      <c r="C129" s="227" t="s">
        <v>88</v>
      </c>
      <c r="D129" s="227" t="s">
        <v>187</v>
      </c>
      <c r="E129" s="228" t="s">
        <v>1145</v>
      </c>
      <c r="F129" s="229" t="s">
        <v>1146</v>
      </c>
      <c r="G129" s="230" t="s">
        <v>207</v>
      </c>
      <c r="H129" s="231">
        <v>10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44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0.48199999999999998</v>
      </c>
      <c r="T129" s="238">
        <f>S129*H129</f>
        <v>4.8200000000000003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191</v>
      </c>
      <c r="AT129" s="239" t="s">
        <v>187</v>
      </c>
      <c r="AU129" s="239" t="s">
        <v>88</v>
      </c>
      <c r="AY129" s="17" t="s">
        <v>185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86</v>
      </c>
      <c r="BK129" s="240">
        <f>ROUND(I129*H129,2)</f>
        <v>0</v>
      </c>
      <c r="BL129" s="17" t="s">
        <v>191</v>
      </c>
      <c r="BM129" s="239" t="s">
        <v>1147</v>
      </c>
    </row>
    <row r="130" s="2" customFormat="1">
      <c r="A130" s="38"/>
      <c r="B130" s="39"/>
      <c r="C130" s="40"/>
      <c r="D130" s="241" t="s">
        <v>193</v>
      </c>
      <c r="E130" s="40"/>
      <c r="F130" s="242" t="s">
        <v>1146</v>
      </c>
      <c r="G130" s="40"/>
      <c r="H130" s="40"/>
      <c r="I130" s="243"/>
      <c r="J130" s="40"/>
      <c r="K130" s="40"/>
      <c r="L130" s="44"/>
      <c r="M130" s="244"/>
      <c r="N130" s="24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193</v>
      </c>
      <c r="AU130" s="17" t="s">
        <v>88</v>
      </c>
    </row>
    <row r="131" s="2" customFormat="1" ht="21.75" customHeight="1">
      <c r="A131" s="38"/>
      <c r="B131" s="39"/>
      <c r="C131" s="227" t="s">
        <v>201</v>
      </c>
      <c r="D131" s="227" t="s">
        <v>187</v>
      </c>
      <c r="E131" s="228" t="s">
        <v>1148</v>
      </c>
      <c r="F131" s="229" t="s">
        <v>1149</v>
      </c>
      <c r="G131" s="230" t="s">
        <v>207</v>
      </c>
      <c r="H131" s="231">
        <v>8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44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0.086999999999999994</v>
      </c>
      <c r="T131" s="238">
        <f>S131*H131</f>
        <v>0.69599999999999995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191</v>
      </c>
      <c r="AT131" s="239" t="s">
        <v>187</v>
      </c>
      <c r="AU131" s="239" t="s">
        <v>88</v>
      </c>
      <c r="AY131" s="17" t="s">
        <v>185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86</v>
      </c>
      <c r="BK131" s="240">
        <f>ROUND(I131*H131,2)</f>
        <v>0</v>
      </c>
      <c r="BL131" s="17" t="s">
        <v>191</v>
      </c>
      <c r="BM131" s="239" t="s">
        <v>1150</v>
      </c>
    </row>
    <row r="132" s="2" customFormat="1">
      <c r="A132" s="38"/>
      <c r="B132" s="39"/>
      <c r="C132" s="40"/>
      <c r="D132" s="241" t="s">
        <v>193</v>
      </c>
      <c r="E132" s="40"/>
      <c r="F132" s="242" t="s">
        <v>1149</v>
      </c>
      <c r="G132" s="40"/>
      <c r="H132" s="40"/>
      <c r="I132" s="243"/>
      <c r="J132" s="40"/>
      <c r="K132" s="40"/>
      <c r="L132" s="44"/>
      <c r="M132" s="244"/>
      <c r="N132" s="24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193</v>
      </c>
      <c r="AU132" s="17" t="s">
        <v>88</v>
      </c>
    </row>
    <row r="133" s="2" customFormat="1" ht="16.5" customHeight="1">
      <c r="A133" s="38"/>
      <c r="B133" s="39"/>
      <c r="C133" s="227" t="s">
        <v>191</v>
      </c>
      <c r="D133" s="227" t="s">
        <v>187</v>
      </c>
      <c r="E133" s="228" t="s">
        <v>257</v>
      </c>
      <c r="F133" s="229" t="s">
        <v>1151</v>
      </c>
      <c r="G133" s="230" t="s">
        <v>311</v>
      </c>
      <c r="H133" s="231">
        <v>1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44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191</v>
      </c>
      <c r="AT133" s="239" t="s">
        <v>187</v>
      </c>
      <c r="AU133" s="239" t="s">
        <v>88</v>
      </c>
      <c r="AY133" s="17" t="s">
        <v>185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191</v>
      </c>
      <c r="BM133" s="239" t="s">
        <v>1152</v>
      </c>
    </row>
    <row r="134" s="2" customFormat="1">
      <c r="A134" s="38"/>
      <c r="B134" s="39"/>
      <c r="C134" s="40"/>
      <c r="D134" s="241" t="s">
        <v>193</v>
      </c>
      <c r="E134" s="40"/>
      <c r="F134" s="242" t="s">
        <v>1151</v>
      </c>
      <c r="G134" s="40"/>
      <c r="H134" s="40"/>
      <c r="I134" s="243"/>
      <c r="J134" s="40"/>
      <c r="K134" s="40"/>
      <c r="L134" s="44"/>
      <c r="M134" s="244"/>
      <c r="N134" s="24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193</v>
      </c>
      <c r="AU134" s="17" t="s">
        <v>88</v>
      </c>
    </row>
    <row r="135" s="2" customFormat="1" ht="37.8" customHeight="1">
      <c r="A135" s="38"/>
      <c r="B135" s="39"/>
      <c r="C135" s="227" t="s">
        <v>210</v>
      </c>
      <c r="D135" s="227" t="s">
        <v>187</v>
      </c>
      <c r="E135" s="228" t="s">
        <v>264</v>
      </c>
      <c r="F135" s="229" t="s">
        <v>1153</v>
      </c>
      <c r="G135" s="230" t="s">
        <v>311</v>
      </c>
      <c r="H135" s="231">
        <v>10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44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191</v>
      </c>
      <c r="AT135" s="239" t="s">
        <v>187</v>
      </c>
      <c r="AU135" s="239" t="s">
        <v>88</v>
      </c>
      <c r="AY135" s="17" t="s">
        <v>185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191</v>
      </c>
      <c r="BM135" s="239" t="s">
        <v>1154</v>
      </c>
    </row>
    <row r="136" s="2" customFormat="1">
      <c r="A136" s="38"/>
      <c r="B136" s="39"/>
      <c r="C136" s="40"/>
      <c r="D136" s="241" t="s">
        <v>193</v>
      </c>
      <c r="E136" s="40"/>
      <c r="F136" s="242" t="s">
        <v>1153</v>
      </c>
      <c r="G136" s="40"/>
      <c r="H136" s="40"/>
      <c r="I136" s="243"/>
      <c r="J136" s="40"/>
      <c r="K136" s="40"/>
      <c r="L136" s="44"/>
      <c r="M136" s="244"/>
      <c r="N136" s="24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193</v>
      </c>
      <c r="AU136" s="17" t="s">
        <v>88</v>
      </c>
    </row>
    <row r="137" s="2" customFormat="1" ht="24.15" customHeight="1">
      <c r="A137" s="38"/>
      <c r="B137" s="39"/>
      <c r="C137" s="227" t="s">
        <v>219</v>
      </c>
      <c r="D137" s="227" t="s">
        <v>187</v>
      </c>
      <c r="E137" s="228" t="s">
        <v>292</v>
      </c>
      <c r="F137" s="229" t="s">
        <v>1155</v>
      </c>
      <c r="G137" s="230" t="s">
        <v>311</v>
      </c>
      <c r="H137" s="231">
        <v>8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44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191</v>
      </c>
      <c r="AT137" s="239" t="s">
        <v>187</v>
      </c>
      <c r="AU137" s="239" t="s">
        <v>88</v>
      </c>
      <c r="AY137" s="17" t="s">
        <v>185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86</v>
      </c>
      <c r="BK137" s="240">
        <f>ROUND(I137*H137,2)</f>
        <v>0</v>
      </c>
      <c r="BL137" s="17" t="s">
        <v>191</v>
      </c>
      <c r="BM137" s="239" t="s">
        <v>1156</v>
      </c>
    </row>
    <row r="138" s="2" customFormat="1">
      <c r="A138" s="38"/>
      <c r="B138" s="39"/>
      <c r="C138" s="40"/>
      <c r="D138" s="241" t="s">
        <v>193</v>
      </c>
      <c r="E138" s="40"/>
      <c r="F138" s="242" t="s">
        <v>1155</v>
      </c>
      <c r="G138" s="40"/>
      <c r="H138" s="40"/>
      <c r="I138" s="243"/>
      <c r="J138" s="40"/>
      <c r="K138" s="40"/>
      <c r="L138" s="44"/>
      <c r="M138" s="244"/>
      <c r="N138" s="24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193</v>
      </c>
      <c r="AU138" s="17" t="s">
        <v>88</v>
      </c>
    </row>
    <row r="139" s="12" customFormat="1" ht="22.8" customHeight="1">
      <c r="A139" s="12"/>
      <c r="B139" s="211"/>
      <c r="C139" s="212"/>
      <c r="D139" s="213" t="s">
        <v>78</v>
      </c>
      <c r="E139" s="225" t="s">
        <v>980</v>
      </c>
      <c r="F139" s="225" t="s">
        <v>981</v>
      </c>
      <c r="G139" s="212"/>
      <c r="H139" s="212"/>
      <c r="I139" s="215"/>
      <c r="J139" s="226">
        <f>BK139</f>
        <v>0</v>
      </c>
      <c r="K139" s="212"/>
      <c r="L139" s="217"/>
      <c r="M139" s="218"/>
      <c r="N139" s="219"/>
      <c r="O139" s="219"/>
      <c r="P139" s="220">
        <f>SUM(P140:P146)</f>
        <v>0</v>
      </c>
      <c r="Q139" s="219"/>
      <c r="R139" s="220">
        <f>SUM(R140:R146)</f>
        <v>0</v>
      </c>
      <c r="S139" s="219"/>
      <c r="T139" s="221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86</v>
      </c>
      <c r="AT139" s="223" t="s">
        <v>78</v>
      </c>
      <c r="AU139" s="223" t="s">
        <v>86</v>
      </c>
      <c r="AY139" s="222" t="s">
        <v>185</v>
      </c>
      <c r="BK139" s="224">
        <f>SUM(BK140:BK146)</f>
        <v>0</v>
      </c>
    </row>
    <row r="140" s="2" customFormat="1" ht="33" customHeight="1">
      <c r="A140" s="38"/>
      <c r="B140" s="39"/>
      <c r="C140" s="227" t="s">
        <v>224</v>
      </c>
      <c r="D140" s="227" t="s">
        <v>187</v>
      </c>
      <c r="E140" s="228" t="s">
        <v>1157</v>
      </c>
      <c r="F140" s="229" t="s">
        <v>1158</v>
      </c>
      <c r="G140" s="230" t="s">
        <v>198</v>
      </c>
      <c r="H140" s="231">
        <v>7.516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44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191</v>
      </c>
      <c r="AT140" s="239" t="s">
        <v>187</v>
      </c>
      <c r="AU140" s="239" t="s">
        <v>88</v>
      </c>
      <c r="AY140" s="17" t="s">
        <v>185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86</v>
      </c>
      <c r="BK140" s="240">
        <f>ROUND(I140*H140,2)</f>
        <v>0</v>
      </c>
      <c r="BL140" s="17" t="s">
        <v>191</v>
      </c>
      <c r="BM140" s="239" t="s">
        <v>1159</v>
      </c>
    </row>
    <row r="141" s="2" customFormat="1">
      <c r="A141" s="38"/>
      <c r="B141" s="39"/>
      <c r="C141" s="40"/>
      <c r="D141" s="241" t="s">
        <v>193</v>
      </c>
      <c r="E141" s="40"/>
      <c r="F141" s="242" t="s">
        <v>1158</v>
      </c>
      <c r="G141" s="40"/>
      <c r="H141" s="40"/>
      <c r="I141" s="243"/>
      <c r="J141" s="40"/>
      <c r="K141" s="40"/>
      <c r="L141" s="44"/>
      <c r="M141" s="244"/>
      <c r="N141" s="24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193</v>
      </c>
      <c r="AU141" s="17" t="s">
        <v>88</v>
      </c>
    </row>
    <row r="142" s="2" customFormat="1" ht="44.25" customHeight="1">
      <c r="A142" s="38"/>
      <c r="B142" s="39"/>
      <c r="C142" s="227" t="s">
        <v>214</v>
      </c>
      <c r="D142" s="227" t="s">
        <v>187</v>
      </c>
      <c r="E142" s="228" t="s">
        <v>1160</v>
      </c>
      <c r="F142" s="229" t="s">
        <v>1161</v>
      </c>
      <c r="G142" s="230" t="s">
        <v>198</v>
      </c>
      <c r="H142" s="231">
        <v>30.064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44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191</v>
      </c>
      <c r="AT142" s="239" t="s">
        <v>187</v>
      </c>
      <c r="AU142" s="239" t="s">
        <v>88</v>
      </c>
      <c r="AY142" s="17" t="s">
        <v>185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191</v>
      </c>
      <c r="BM142" s="239" t="s">
        <v>1162</v>
      </c>
    </row>
    <row r="143" s="2" customFormat="1">
      <c r="A143" s="38"/>
      <c r="B143" s="39"/>
      <c r="C143" s="40"/>
      <c r="D143" s="241" t="s">
        <v>193</v>
      </c>
      <c r="E143" s="40"/>
      <c r="F143" s="242" t="s">
        <v>1161</v>
      </c>
      <c r="G143" s="40"/>
      <c r="H143" s="40"/>
      <c r="I143" s="243"/>
      <c r="J143" s="40"/>
      <c r="K143" s="40"/>
      <c r="L143" s="44"/>
      <c r="M143" s="244"/>
      <c r="N143" s="24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193</v>
      </c>
      <c r="AU143" s="17" t="s">
        <v>88</v>
      </c>
    </row>
    <row r="144" s="13" customFormat="1">
      <c r="A144" s="13"/>
      <c r="B144" s="246"/>
      <c r="C144" s="247"/>
      <c r="D144" s="241" t="s">
        <v>194</v>
      </c>
      <c r="E144" s="248" t="s">
        <v>1</v>
      </c>
      <c r="F144" s="249" t="s">
        <v>1163</v>
      </c>
      <c r="G144" s="247"/>
      <c r="H144" s="250">
        <v>30.064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194</v>
      </c>
      <c r="AU144" s="256" t="s">
        <v>88</v>
      </c>
      <c r="AV144" s="13" t="s">
        <v>88</v>
      </c>
      <c r="AW144" s="13" t="s">
        <v>35</v>
      </c>
      <c r="AX144" s="13" t="s">
        <v>86</v>
      </c>
      <c r="AY144" s="256" t="s">
        <v>185</v>
      </c>
    </row>
    <row r="145" s="2" customFormat="1" ht="44.25" customHeight="1">
      <c r="A145" s="38"/>
      <c r="B145" s="39"/>
      <c r="C145" s="227" t="s">
        <v>233</v>
      </c>
      <c r="D145" s="227" t="s">
        <v>187</v>
      </c>
      <c r="E145" s="228" t="s">
        <v>1164</v>
      </c>
      <c r="F145" s="229" t="s">
        <v>1011</v>
      </c>
      <c r="G145" s="230" t="s">
        <v>198</v>
      </c>
      <c r="H145" s="231">
        <v>7.516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44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191</v>
      </c>
      <c r="AT145" s="239" t="s">
        <v>187</v>
      </c>
      <c r="AU145" s="239" t="s">
        <v>88</v>
      </c>
      <c r="AY145" s="17" t="s">
        <v>185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86</v>
      </c>
      <c r="BK145" s="240">
        <f>ROUND(I145*H145,2)</f>
        <v>0</v>
      </c>
      <c r="BL145" s="17" t="s">
        <v>191</v>
      </c>
      <c r="BM145" s="239" t="s">
        <v>1165</v>
      </c>
    </row>
    <row r="146" s="2" customFormat="1">
      <c r="A146" s="38"/>
      <c r="B146" s="39"/>
      <c r="C146" s="40"/>
      <c r="D146" s="241" t="s">
        <v>193</v>
      </c>
      <c r="E146" s="40"/>
      <c r="F146" s="242" t="s">
        <v>1011</v>
      </c>
      <c r="G146" s="40"/>
      <c r="H146" s="40"/>
      <c r="I146" s="243"/>
      <c r="J146" s="40"/>
      <c r="K146" s="40"/>
      <c r="L146" s="44"/>
      <c r="M146" s="279"/>
      <c r="N146" s="280"/>
      <c r="O146" s="281"/>
      <c r="P146" s="281"/>
      <c r="Q146" s="281"/>
      <c r="R146" s="281"/>
      <c r="S146" s="281"/>
      <c r="T146" s="28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193</v>
      </c>
      <c r="AU146" s="17" t="s">
        <v>88</v>
      </c>
    </row>
    <row r="147" s="2" customFormat="1" ht="6.96" customHeight="1">
      <c r="A147" s="38"/>
      <c r="B147" s="66"/>
      <c r="C147" s="67"/>
      <c r="D147" s="67"/>
      <c r="E147" s="67"/>
      <c r="F147" s="67"/>
      <c r="G147" s="67"/>
      <c r="H147" s="67"/>
      <c r="I147" s="67"/>
      <c r="J147" s="67"/>
      <c r="K147" s="67"/>
      <c r="L147" s="44"/>
      <c r="M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</sheetData>
  <sheetProtection sheet="1" autoFilter="0" formatColumns="0" formatRows="0" objects="1" scenarios="1" spinCount="100000" saltValue="C0fIkebVEEiip334H5KN9NN7yUeS9cxnijGxeWJbAcQfWkgrstJWLwx4R5AaDeeV2RegAsWFVzIHv5NqB9kbfA==" hashValue="0U0wZYUv2kFswhVWi+vFRnvBEyE3TyCBWi1+YfCdpPl6B9HHVFfDGSpEHZ/GV7empPYKJKZCm+/JbOvQis9bPQ==" algorithmName="SHA-512" password="CC35"/>
  <autoFilter ref="C122:K14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88</v>
      </c>
    </row>
    <row r="4" s="1" customFormat="1" ht="24.96" customHeight="1">
      <c r="B4" s="20"/>
      <c r="D4" s="148" t="s">
        <v>156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Rekonstrukce Schillerových sadů v Chebu</v>
      </c>
      <c r="F7" s="150"/>
      <c r="G7" s="150"/>
      <c r="H7" s="150"/>
      <c r="L7" s="20"/>
    </row>
    <row r="8" s="1" customFormat="1" ht="12" customHeight="1">
      <c r="B8" s="20"/>
      <c r="D8" s="150" t="s">
        <v>157</v>
      </c>
      <c r="L8" s="20"/>
    </row>
    <row r="9" s="2" customFormat="1" ht="16.5" customHeight="1">
      <c r="A9" s="38"/>
      <c r="B9" s="44"/>
      <c r="C9" s="38"/>
      <c r="D9" s="38"/>
      <c r="E9" s="151" t="s">
        <v>1139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159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1166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2. 9. 2025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36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28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38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39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41</v>
      </c>
      <c r="G34" s="38"/>
      <c r="H34" s="38"/>
      <c r="I34" s="161" t="s">
        <v>40</v>
      </c>
      <c r="J34" s="161" t="s">
        <v>42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43</v>
      </c>
      <c r="E35" s="150" t="s">
        <v>44</v>
      </c>
      <c r="F35" s="163">
        <f>ROUND((SUM(BE124:BE225)),  2)</f>
        <v>0</v>
      </c>
      <c r="G35" s="38"/>
      <c r="H35" s="38"/>
      <c r="I35" s="164">
        <v>0.20999999999999999</v>
      </c>
      <c r="J35" s="163">
        <f>ROUND(((SUM(BE124:BE225))*I35),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45</v>
      </c>
      <c r="F36" s="163">
        <f>ROUND((SUM(BF124:BF225)),  2)</f>
        <v>0</v>
      </c>
      <c r="G36" s="38"/>
      <c r="H36" s="38"/>
      <c r="I36" s="164">
        <v>0.12</v>
      </c>
      <c r="J36" s="163">
        <f>ROUND(((SUM(BF124:BF225))*I36),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46</v>
      </c>
      <c r="F37" s="163">
        <f>ROUND((SUM(BG124:BG225)),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47</v>
      </c>
      <c r="F38" s="163">
        <f>ROUND((SUM(BH124:BH225)),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48</v>
      </c>
      <c r="F39" s="163">
        <f>ROUND((SUM(BI124:BI225)),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49</v>
      </c>
      <c r="E41" s="167"/>
      <c r="F41" s="167"/>
      <c r="G41" s="168" t="s">
        <v>50</v>
      </c>
      <c r="H41" s="169" t="s">
        <v>51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52</v>
      </c>
      <c r="E50" s="173"/>
      <c r="F50" s="173"/>
      <c r="G50" s="172" t="s">
        <v>53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54</v>
      </c>
      <c r="E61" s="175"/>
      <c r="F61" s="176" t="s">
        <v>55</v>
      </c>
      <c r="G61" s="174" t="s">
        <v>54</v>
      </c>
      <c r="H61" s="175"/>
      <c r="I61" s="175"/>
      <c r="J61" s="177" t="s">
        <v>55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56</v>
      </c>
      <c r="E65" s="178"/>
      <c r="F65" s="178"/>
      <c r="G65" s="172" t="s">
        <v>57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54</v>
      </c>
      <c r="E76" s="175"/>
      <c r="F76" s="176" t="s">
        <v>55</v>
      </c>
      <c r="G76" s="174" t="s">
        <v>54</v>
      </c>
      <c r="H76" s="175"/>
      <c r="I76" s="175"/>
      <c r="J76" s="177" t="s">
        <v>55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161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Rekonstrukce Schillerových sadů v Chebu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157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1139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159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03.02 - Mobliář - navrhovaný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Cheb</v>
      </c>
      <c r="G91" s="40"/>
      <c r="H91" s="40"/>
      <c r="I91" s="32" t="s">
        <v>22</v>
      </c>
      <c r="J91" s="79" t="str">
        <f>IF(J14="","",J14)</f>
        <v>2. 9. 2025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Cheb</v>
      </c>
      <c r="G93" s="40"/>
      <c r="H93" s="40"/>
      <c r="I93" s="32" t="s">
        <v>32</v>
      </c>
      <c r="J93" s="36" t="str">
        <f>E23</f>
        <v>Ateliér Prinz,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36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162</v>
      </c>
      <c r="D96" s="185"/>
      <c r="E96" s="185"/>
      <c r="F96" s="185"/>
      <c r="G96" s="185"/>
      <c r="H96" s="185"/>
      <c r="I96" s="185"/>
      <c r="J96" s="186" t="s">
        <v>163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164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165</v>
      </c>
    </row>
    <row r="99" s="9" customFormat="1" ht="24.96" customHeight="1">
      <c r="A99" s="9"/>
      <c r="B99" s="188"/>
      <c r="C99" s="189"/>
      <c r="D99" s="190" t="s">
        <v>166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1167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167</v>
      </c>
      <c r="E101" s="196"/>
      <c r="F101" s="196"/>
      <c r="G101" s="196"/>
      <c r="H101" s="196"/>
      <c r="I101" s="196"/>
      <c r="J101" s="197">
        <f>J165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1168</v>
      </c>
      <c r="E102" s="196"/>
      <c r="F102" s="196"/>
      <c r="G102" s="196"/>
      <c r="H102" s="196"/>
      <c r="I102" s="196"/>
      <c r="J102" s="197">
        <f>J188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170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Rekonstrukce Schillerových sadů v Chebu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157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1139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159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03.02 - Mobliář - navrhovaný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Cheb</v>
      </c>
      <c r="G118" s="40"/>
      <c r="H118" s="40"/>
      <c r="I118" s="32" t="s">
        <v>22</v>
      </c>
      <c r="J118" s="79" t="str">
        <f>IF(J14="","",J14)</f>
        <v>2. 9. 2025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>Město Cheb</v>
      </c>
      <c r="G120" s="40"/>
      <c r="H120" s="40"/>
      <c r="I120" s="32" t="s">
        <v>32</v>
      </c>
      <c r="J120" s="36" t="str">
        <f>E23</f>
        <v>Ateliér Prinz,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IF(E20="","",E20)</f>
        <v>Vyplň údaj</v>
      </c>
      <c r="G121" s="40"/>
      <c r="H121" s="40"/>
      <c r="I121" s="32" t="s">
        <v>36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171</v>
      </c>
      <c r="D123" s="202" t="s">
        <v>64</v>
      </c>
      <c r="E123" s="202" t="s">
        <v>60</v>
      </c>
      <c r="F123" s="202" t="s">
        <v>61</v>
      </c>
      <c r="G123" s="202" t="s">
        <v>172</v>
      </c>
      <c r="H123" s="202" t="s">
        <v>173</v>
      </c>
      <c r="I123" s="202" t="s">
        <v>174</v>
      </c>
      <c r="J123" s="203" t="s">
        <v>163</v>
      </c>
      <c r="K123" s="204" t="s">
        <v>175</v>
      </c>
      <c r="L123" s="205"/>
      <c r="M123" s="100" t="s">
        <v>1</v>
      </c>
      <c r="N123" s="101" t="s">
        <v>43</v>
      </c>
      <c r="O123" s="101" t="s">
        <v>176</v>
      </c>
      <c r="P123" s="101" t="s">
        <v>177</v>
      </c>
      <c r="Q123" s="101" t="s">
        <v>178</v>
      </c>
      <c r="R123" s="101" t="s">
        <v>179</v>
      </c>
      <c r="S123" s="101" t="s">
        <v>180</v>
      </c>
      <c r="T123" s="102" t="s">
        <v>181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182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</f>
        <v>0</v>
      </c>
      <c r="Q124" s="104"/>
      <c r="R124" s="208">
        <f>R125</f>
        <v>13.1297678</v>
      </c>
      <c r="S124" s="104"/>
      <c r="T124" s="209">
        <f>T125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78</v>
      </c>
      <c r="AU124" s="17" t="s">
        <v>165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78</v>
      </c>
      <c r="E125" s="214" t="s">
        <v>183</v>
      </c>
      <c r="F125" s="214" t="s">
        <v>184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P126+P165+P188</f>
        <v>0</v>
      </c>
      <c r="Q125" s="219"/>
      <c r="R125" s="220">
        <f>R126+R165+R188</f>
        <v>13.1297678</v>
      </c>
      <c r="S125" s="219"/>
      <c r="T125" s="221">
        <f>T126+T165+T188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86</v>
      </c>
      <c r="AT125" s="223" t="s">
        <v>78</v>
      </c>
      <c r="AU125" s="223" t="s">
        <v>79</v>
      </c>
      <c r="AY125" s="222" t="s">
        <v>185</v>
      </c>
      <c r="BK125" s="224">
        <f>BK126+BK165+BK188</f>
        <v>0</v>
      </c>
    </row>
    <row r="126" s="12" customFormat="1" ht="22.8" customHeight="1">
      <c r="A126" s="12"/>
      <c r="B126" s="211"/>
      <c r="C126" s="212"/>
      <c r="D126" s="213" t="s">
        <v>78</v>
      </c>
      <c r="E126" s="225" t="s">
        <v>1169</v>
      </c>
      <c r="F126" s="225" t="s">
        <v>113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SUM(P127:P164)</f>
        <v>0</v>
      </c>
      <c r="Q126" s="219"/>
      <c r="R126" s="220">
        <f>SUM(R127:R164)</f>
        <v>0</v>
      </c>
      <c r="S126" s="219"/>
      <c r="T126" s="221">
        <f>SUM(T127:T164)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86</v>
      </c>
      <c r="AT126" s="223" t="s">
        <v>78</v>
      </c>
      <c r="AU126" s="223" t="s">
        <v>86</v>
      </c>
      <c r="AY126" s="222" t="s">
        <v>185</v>
      </c>
      <c r="BK126" s="224">
        <f>SUM(BK127:BK164)</f>
        <v>0</v>
      </c>
    </row>
    <row r="127" s="2" customFormat="1" ht="24.15" customHeight="1">
      <c r="A127" s="38"/>
      <c r="B127" s="39"/>
      <c r="C127" s="227" t="s">
        <v>86</v>
      </c>
      <c r="D127" s="227" t="s">
        <v>187</v>
      </c>
      <c r="E127" s="228" t="s">
        <v>257</v>
      </c>
      <c r="F127" s="229" t="s">
        <v>1170</v>
      </c>
      <c r="G127" s="230" t="s">
        <v>207</v>
      </c>
      <c r="H127" s="231">
        <v>7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44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191</v>
      </c>
      <c r="AT127" s="239" t="s">
        <v>187</v>
      </c>
      <c r="AU127" s="239" t="s">
        <v>88</v>
      </c>
      <c r="AY127" s="17" t="s">
        <v>185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86</v>
      </c>
      <c r="BK127" s="240">
        <f>ROUND(I127*H127,2)</f>
        <v>0</v>
      </c>
      <c r="BL127" s="17" t="s">
        <v>191</v>
      </c>
      <c r="BM127" s="239" t="s">
        <v>1171</v>
      </c>
    </row>
    <row r="128" s="2" customFormat="1">
      <c r="A128" s="38"/>
      <c r="B128" s="39"/>
      <c r="C128" s="40"/>
      <c r="D128" s="241" t="s">
        <v>193</v>
      </c>
      <c r="E128" s="40"/>
      <c r="F128" s="242" t="s">
        <v>1170</v>
      </c>
      <c r="G128" s="40"/>
      <c r="H128" s="40"/>
      <c r="I128" s="243"/>
      <c r="J128" s="40"/>
      <c r="K128" s="40"/>
      <c r="L128" s="44"/>
      <c r="M128" s="244"/>
      <c r="N128" s="24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193</v>
      </c>
      <c r="AU128" s="17" t="s">
        <v>88</v>
      </c>
    </row>
    <row r="129" s="2" customFormat="1" ht="16.5" customHeight="1">
      <c r="A129" s="38"/>
      <c r="B129" s="39"/>
      <c r="C129" s="227" t="s">
        <v>88</v>
      </c>
      <c r="D129" s="227" t="s">
        <v>187</v>
      </c>
      <c r="E129" s="228" t="s">
        <v>1172</v>
      </c>
      <c r="F129" s="229" t="s">
        <v>1173</v>
      </c>
      <c r="G129" s="230" t="s">
        <v>207</v>
      </c>
      <c r="H129" s="231">
        <v>7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44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191</v>
      </c>
      <c r="AT129" s="239" t="s">
        <v>187</v>
      </c>
      <c r="AU129" s="239" t="s">
        <v>88</v>
      </c>
      <c r="AY129" s="17" t="s">
        <v>185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86</v>
      </c>
      <c r="BK129" s="240">
        <f>ROUND(I129*H129,2)</f>
        <v>0</v>
      </c>
      <c r="BL129" s="17" t="s">
        <v>191</v>
      </c>
      <c r="BM129" s="239" t="s">
        <v>1174</v>
      </c>
    </row>
    <row r="130" s="2" customFormat="1">
      <c r="A130" s="38"/>
      <c r="B130" s="39"/>
      <c r="C130" s="40"/>
      <c r="D130" s="241" t="s">
        <v>193</v>
      </c>
      <c r="E130" s="40"/>
      <c r="F130" s="242" t="s">
        <v>1173</v>
      </c>
      <c r="G130" s="40"/>
      <c r="H130" s="40"/>
      <c r="I130" s="243"/>
      <c r="J130" s="40"/>
      <c r="K130" s="40"/>
      <c r="L130" s="44"/>
      <c r="M130" s="244"/>
      <c r="N130" s="24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193</v>
      </c>
      <c r="AU130" s="17" t="s">
        <v>88</v>
      </c>
    </row>
    <row r="131" s="2" customFormat="1" ht="16.5" customHeight="1">
      <c r="A131" s="38"/>
      <c r="B131" s="39"/>
      <c r="C131" s="227" t="s">
        <v>201</v>
      </c>
      <c r="D131" s="227" t="s">
        <v>187</v>
      </c>
      <c r="E131" s="228" t="s">
        <v>1175</v>
      </c>
      <c r="F131" s="229" t="s">
        <v>1176</v>
      </c>
      <c r="G131" s="230" t="s">
        <v>207</v>
      </c>
      <c r="H131" s="231">
        <v>1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44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191</v>
      </c>
      <c r="AT131" s="239" t="s">
        <v>187</v>
      </c>
      <c r="AU131" s="239" t="s">
        <v>88</v>
      </c>
      <c r="AY131" s="17" t="s">
        <v>185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86</v>
      </c>
      <c r="BK131" s="240">
        <f>ROUND(I131*H131,2)</f>
        <v>0</v>
      </c>
      <c r="BL131" s="17" t="s">
        <v>191</v>
      </c>
      <c r="BM131" s="239" t="s">
        <v>1177</v>
      </c>
    </row>
    <row r="132" s="2" customFormat="1">
      <c r="A132" s="38"/>
      <c r="B132" s="39"/>
      <c r="C132" s="40"/>
      <c r="D132" s="241" t="s">
        <v>193</v>
      </c>
      <c r="E132" s="40"/>
      <c r="F132" s="242" t="s">
        <v>1176</v>
      </c>
      <c r="G132" s="40"/>
      <c r="H132" s="40"/>
      <c r="I132" s="243"/>
      <c r="J132" s="40"/>
      <c r="K132" s="40"/>
      <c r="L132" s="44"/>
      <c r="M132" s="244"/>
      <c r="N132" s="24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193</v>
      </c>
      <c r="AU132" s="17" t="s">
        <v>88</v>
      </c>
    </row>
    <row r="133" s="2" customFormat="1" ht="16.5" customHeight="1">
      <c r="A133" s="38"/>
      <c r="B133" s="39"/>
      <c r="C133" s="227" t="s">
        <v>191</v>
      </c>
      <c r="D133" s="227" t="s">
        <v>187</v>
      </c>
      <c r="E133" s="228" t="s">
        <v>1178</v>
      </c>
      <c r="F133" s="229" t="s">
        <v>1179</v>
      </c>
      <c r="G133" s="230" t="s">
        <v>207</v>
      </c>
      <c r="H133" s="231">
        <v>3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44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191</v>
      </c>
      <c r="AT133" s="239" t="s">
        <v>187</v>
      </c>
      <c r="AU133" s="239" t="s">
        <v>88</v>
      </c>
      <c r="AY133" s="17" t="s">
        <v>185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191</v>
      </c>
      <c r="BM133" s="239" t="s">
        <v>1180</v>
      </c>
    </row>
    <row r="134" s="2" customFormat="1">
      <c r="A134" s="38"/>
      <c r="B134" s="39"/>
      <c r="C134" s="40"/>
      <c r="D134" s="241" t="s">
        <v>193</v>
      </c>
      <c r="E134" s="40"/>
      <c r="F134" s="242" t="s">
        <v>1179</v>
      </c>
      <c r="G134" s="40"/>
      <c r="H134" s="40"/>
      <c r="I134" s="243"/>
      <c r="J134" s="40"/>
      <c r="K134" s="40"/>
      <c r="L134" s="44"/>
      <c r="M134" s="244"/>
      <c r="N134" s="24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193</v>
      </c>
      <c r="AU134" s="17" t="s">
        <v>88</v>
      </c>
    </row>
    <row r="135" s="2" customFormat="1" ht="16.5" customHeight="1">
      <c r="A135" s="38"/>
      <c r="B135" s="39"/>
      <c r="C135" s="227" t="s">
        <v>210</v>
      </c>
      <c r="D135" s="227" t="s">
        <v>187</v>
      </c>
      <c r="E135" s="228" t="s">
        <v>1181</v>
      </c>
      <c r="F135" s="229" t="s">
        <v>1182</v>
      </c>
      <c r="G135" s="230" t="s">
        <v>207</v>
      </c>
      <c r="H135" s="231">
        <v>1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44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191</v>
      </c>
      <c r="AT135" s="239" t="s">
        <v>187</v>
      </c>
      <c r="AU135" s="239" t="s">
        <v>88</v>
      </c>
      <c r="AY135" s="17" t="s">
        <v>185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191</v>
      </c>
      <c r="BM135" s="239" t="s">
        <v>1183</v>
      </c>
    </row>
    <row r="136" s="2" customFormat="1">
      <c r="A136" s="38"/>
      <c r="B136" s="39"/>
      <c r="C136" s="40"/>
      <c r="D136" s="241" t="s">
        <v>193</v>
      </c>
      <c r="E136" s="40"/>
      <c r="F136" s="242" t="s">
        <v>1182</v>
      </c>
      <c r="G136" s="40"/>
      <c r="H136" s="40"/>
      <c r="I136" s="243"/>
      <c r="J136" s="40"/>
      <c r="K136" s="40"/>
      <c r="L136" s="44"/>
      <c r="M136" s="244"/>
      <c r="N136" s="24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193</v>
      </c>
      <c r="AU136" s="17" t="s">
        <v>88</v>
      </c>
    </row>
    <row r="137" s="2" customFormat="1" ht="16.5" customHeight="1">
      <c r="A137" s="38"/>
      <c r="B137" s="39"/>
      <c r="C137" s="227" t="s">
        <v>219</v>
      </c>
      <c r="D137" s="227" t="s">
        <v>187</v>
      </c>
      <c r="E137" s="228" t="s">
        <v>1184</v>
      </c>
      <c r="F137" s="229" t="s">
        <v>1185</v>
      </c>
      <c r="G137" s="230" t="s">
        <v>207</v>
      </c>
      <c r="H137" s="231">
        <v>1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44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191</v>
      </c>
      <c r="AT137" s="239" t="s">
        <v>187</v>
      </c>
      <c r="AU137" s="239" t="s">
        <v>88</v>
      </c>
      <c r="AY137" s="17" t="s">
        <v>185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86</v>
      </c>
      <c r="BK137" s="240">
        <f>ROUND(I137*H137,2)</f>
        <v>0</v>
      </c>
      <c r="BL137" s="17" t="s">
        <v>191</v>
      </c>
      <c r="BM137" s="239" t="s">
        <v>1186</v>
      </c>
    </row>
    <row r="138" s="2" customFormat="1">
      <c r="A138" s="38"/>
      <c r="B138" s="39"/>
      <c r="C138" s="40"/>
      <c r="D138" s="241" t="s">
        <v>193</v>
      </c>
      <c r="E138" s="40"/>
      <c r="F138" s="242" t="s">
        <v>1185</v>
      </c>
      <c r="G138" s="40"/>
      <c r="H138" s="40"/>
      <c r="I138" s="243"/>
      <c r="J138" s="40"/>
      <c r="K138" s="40"/>
      <c r="L138" s="44"/>
      <c r="M138" s="244"/>
      <c r="N138" s="24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193</v>
      </c>
      <c r="AU138" s="17" t="s">
        <v>88</v>
      </c>
    </row>
    <row r="139" s="2" customFormat="1" ht="16.5" customHeight="1">
      <c r="A139" s="38"/>
      <c r="B139" s="39"/>
      <c r="C139" s="227" t="s">
        <v>224</v>
      </c>
      <c r="D139" s="227" t="s">
        <v>187</v>
      </c>
      <c r="E139" s="228" t="s">
        <v>1187</v>
      </c>
      <c r="F139" s="229" t="s">
        <v>1188</v>
      </c>
      <c r="G139" s="230" t="s">
        <v>207</v>
      </c>
      <c r="H139" s="231">
        <v>1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44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191</v>
      </c>
      <c r="AT139" s="239" t="s">
        <v>187</v>
      </c>
      <c r="AU139" s="239" t="s">
        <v>88</v>
      </c>
      <c r="AY139" s="17" t="s">
        <v>185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191</v>
      </c>
      <c r="BM139" s="239" t="s">
        <v>1189</v>
      </c>
    </row>
    <row r="140" s="2" customFormat="1">
      <c r="A140" s="38"/>
      <c r="B140" s="39"/>
      <c r="C140" s="40"/>
      <c r="D140" s="241" t="s">
        <v>193</v>
      </c>
      <c r="E140" s="40"/>
      <c r="F140" s="242" t="s">
        <v>1188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193</v>
      </c>
      <c r="AU140" s="17" t="s">
        <v>88</v>
      </c>
    </row>
    <row r="141" s="2" customFormat="1" ht="16.5" customHeight="1">
      <c r="A141" s="38"/>
      <c r="B141" s="39"/>
      <c r="C141" s="227" t="s">
        <v>214</v>
      </c>
      <c r="D141" s="227" t="s">
        <v>187</v>
      </c>
      <c r="E141" s="228" t="s">
        <v>1190</v>
      </c>
      <c r="F141" s="229" t="s">
        <v>1191</v>
      </c>
      <c r="G141" s="230" t="s">
        <v>207</v>
      </c>
      <c r="H141" s="231">
        <v>1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44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191</v>
      </c>
      <c r="AT141" s="239" t="s">
        <v>187</v>
      </c>
      <c r="AU141" s="239" t="s">
        <v>88</v>
      </c>
      <c r="AY141" s="17" t="s">
        <v>185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86</v>
      </c>
      <c r="BK141" s="240">
        <f>ROUND(I141*H141,2)</f>
        <v>0</v>
      </c>
      <c r="BL141" s="17" t="s">
        <v>191</v>
      </c>
      <c r="BM141" s="239" t="s">
        <v>1192</v>
      </c>
    </row>
    <row r="142" s="2" customFormat="1">
      <c r="A142" s="38"/>
      <c r="B142" s="39"/>
      <c r="C142" s="40"/>
      <c r="D142" s="241" t="s">
        <v>193</v>
      </c>
      <c r="E142" s="40"/>
      <c r="F142" s="242" t="s">
        <v>1191</v>
      </c>
      <c r="G142" s="40"/>
      <c r="H142" s="40"/>
      <c r="I142" s="243"/>
      <c r="J142" s="40"/>
      <c r="K142" s="40"/>
      <c r="L142" s="44"/>
      <c r="M142" s="244"/>
      <c r="N142" s="24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193</v>
      </c>
      <c r="AU142" s="17" t="s">
        <v>88</v>
      </c>
    </row>
    <row r="143" s="2" customFormat="1" ht="16.5" customHeight="1">
      <c r="A143" s="38"/>
      <c r="B143" s="39"/>
      <c r="C143" s="227" t="s">
        <v>233</v>
      </c>
      <c r="D143" s="227" t="s">
        <v>187</v>
      </c>
      <c r="E143" s="228" t="s">
        <v>1193</v>
      </c>
      <c r="F143" s="229" t="s">
        <v>1194</v>
      </c>
      <c r="G143" s="230" t="s">
        <v>311</v>
      </c>
      <c r="H143" s="231">
        <v>1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44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191</v>
      </c>
      <c r="AT143" s="239" t="s">
        <v>187</v>
      </c>
      <c r="AU143" s="239" t="s">
        <v>88</v>
      </c>
      <c r="AY143" s="17" t="s">
        <v>185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191</v>
      </c>
      <c r="BM143" s="239" t="s">
        <v>1195</v>
      </c>
    </row>
    <row r="144" s="2" customFormat="1">
      <c r="A144" s="38"/>
      <c r="B144" s="39"/>
      <c r="C144" s="40"/>
      <c r="D144" s="241" t="s">
        <v>193</v>
      </c>
      <c r="E144" s="40"/>
      <c r="F144" s="242" t="s">
        <v>1194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193</v>
      </c>
      <c r="AU144" s="17" t="s">
        <v>88</v>
      </c>
    </row>
    <row r="145" s="2" customFormat="1" ht="16.5" customHeight="1">
      <c r="A145" s="38"/>
      <c r="B145" s="39"/>
      <c r="C145" s="227" t="s">
        <v>238</v>
      </c>
      <c r="D145" s="227" t="s">
        <v>187</v>
      </c>
      <c r="E145" s="228" t="s">
        <v>1196</v>
      </c>
      <c r="F145" s="229" t="s">
        <v>1197</v>
      </c>
      <c r="G145" s="230" t="s">
        <v>1198</v>
      </c>
      <c r="H145" s="231">
        <v>1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44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191</v>
      </c>
      <c r="AT145" s="239" t="s">
        <v>187</v>
      </c>
      <c r="AU145" s="239" t="s">
        <v>88</v>
      </c>
      <c r="AY145" s="17" t="s">
        <v>185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86</v>
      </c>
      <c r="BK145" s="240">
        <f>ROUND(I145*H145,2)</f>
        <v>0</v>
      </c>
      <c r="BL145" s="17" t="s">
        <v>191</v>
      </c>
      <c r="BM145" s="239" t="s">
        <v>1199</v>
      </c>
    </row>
    <row r="146" s="2" customFormat="1">
      <c r="A146" s="38"/>
      <c r="B146" s="39"/>
      <c r="C146" s="40"/>
      <c r="D146" s="241" t="s">
        <v>193</v>
      </c>
      <c r="E146" s="40"/>
      <c r="F146" s="242" t="s">
        <v>1197</v>
      </c>
      <c r="G146" s="40"/>
      <c r="H146" s="40"/>
      <c r="I146" s="243"/>
      <c r="J146" s="40"/>
      <c r="K146" s="40"/>
      <c r="L146" s="44"/>
      <c r="M146" s="244"/>
      <c r="N146" s="24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193</v>
      </c>
      <c r="AU146" s="17" t="s">
        <v>88</v>
      </c>
    </row>
    <row r="147" s="2" customFormat="1" ht="16.5" customHeight="1">
      <c r="A147" s="38"/>
      <c r="B147" s="39"/>
      <c r="C147" s="227" t="s">
        <v>243</v>
      </c>
      <c r="D147" s="227" t="s">
        <v>187</v>
      </c>
      <c r="E147" s="228" t="s">
        <v>1200</v>
      </c>
      <c r="F147" s="229" t="s">
        <v>1201</v>
      </c>
      <c r="G147" s="230" t="s">
        <v>311</v>
      </c>
      <c r="H147" s="231">
        <v>1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44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191</v>
      </c>
      <c r="AT147" s="239" t="s">
        <v>187</v>
      </c>
      <c r="AU147" s="239" t="s">
        <v>88</v>
      </c>
      <c r="AY147" s="17" t="s">
        <v>185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191</v>
      </c>
      <c r="BM147" s="239" t="s">
        <v>1202</v>
      </c>
    </row>
    <row r="148" s="2" customFormat="1">
      <c r="A148" s="38"/>
      <c r="B148" s="39"/>
      <c r="C148" s="40"/>
      <c r="D148" s="241" t="s">
        <v>193</v>
      </c>
      <c r="E148" s="40"/>
      <c r="F148" s="242" t="s">
        <v>1201</v>
      </c>
      <c r="G148" s="40"/>
      <c r="H148" s="40"/>
      <c r="I148" s="243"/>
      <c r="J148" s="40"/>
      <c r="K148" s="40"/>
      <c r="L148" s="44"/>
      <c r="M148" s="244"/>
      <c r="N148" s="24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193</v>
      </c>
      <c r="AU148" s="17" t="s">
        <v>88</v>
      </c>
    </row>
    <row r="149" s="2" customFormat="1" ht="24.15" customHeight="1">
      <c r="A149" s="38"/>
      <c r="B149" s="39"/>
      <c r="C149" s="227" t="s">
        <v>8</v>
      </c>
      <c r="D149" s="227" t="s">
        <v>187</v>
      </c>
      <c r="E149" s="228" t="s">
        <v>264</v>
      </c>
      <c r="F149" s="229" t="s">
        <v>1203</v>
      </c>
      <c r="G149" s="230" t="s">
        <v>207</v>
      </c>
      <c r="H149" s="231">
        <v>3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44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191</v>
      </c>
      <c r="AT149" s="239" t="s">
        <v>187</v>
      </c>
      <c r="AU149" s="239" t="s">
        <v>88</v>
      </c>
      <c r="AY149" s="17" t="s">
        <v>185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86</v>
      </c>
      <c r="BK149" s="240">
        <f>ROUND(I149*H149,2)</f>
        <v>0</v>
      </c>
      <c r="BL149" s="17" t="s">
        <v>191</v>
      </c>
      <c r="BM149" s="239" t="s">
        <v>1204</v>
      </c>
    </row>
    <row r="150" s="2" customFormat="1">
      <c r="A150" s="38"/>
      <c r="B150" s="39"/>
      <c r="C150" s="40"/>
      <c r="D150" s="241" t="s">
        <v>193</v>
      </c>
      <c r="E150" s="40"/>
      <c r="F150" s="242" t="s">
        <v>1203</v>
      </c>
      <c r="G150" s="40"/>
      <c r="H150" s="40"/>
      <c r="I150" s="243"/>
      <c r="J150" s="40"/>
      <c r="K150" s="40"/>
      <c r="L150" s="44"/>
      <c r="M150" s="244"/>
      <c r="N150" s="24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193</v>
      </c>
      <c r="AU150" s="17" t="s">
        <v>88</v>
      </c>
    </row>
    <row r="151" s="2" customFormat="1" ht="24.15" customHeight="1">
      <c r="A151" s="38"/>
      <c r="B151" s="39"/>
      <c r="C151" s="227" t="s">
        <v>251</v>
      </c>
      <c r="D151" s="227" t="s">
        <v>187</v>
      </c>
      <c r="E151" s="228" t="s">
        <v>292</v>
      </c>
      <c r="F151" s="229" t="s">
        <v>1205</v>
      </c>
      <c r="G151" s="230" t="s">
        <v>207</v>
      </c>
      <c r="H151" s="231">
        <v>8</v>
      </c>
      <c r="I151" s="232"/>
      <c r="J151" s="233">
        <f>ROUND(I151*H151,2)</f>
        <v>0</v>
      </c>
      <c r="K151" s="234"/>
      <c r="L151" s="44"/>
      <c r="M151" s="235" t="s">
        <v>1</v>
      </c>
      <c r="N151" s="236" t="s">
        <v>44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191</v>
      </c>
      <c r="AT151" s="239" t="s">
        <v>187</v>
      </c>
      <c r="AU151" s="239" t="s">
        <v>88</v>
      </c>
      <c r="AY151" s="17" t="s">
        <v>185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86</v>
      </c>
      <c r="BK151" s="240">
        <f>ROUND(I151*H151,2)</f>
        <v>0</v>
      </c>
      <c r="BL151" s="17" t="s">
        <v>191</v>
      </c>
      <c r="BM151" s="239" t="s">
        <v>1206</v>
      </c>
    </row>
    <row r="152" s="2" customFormat="1">
      <c r="A152" s="38"/>
      <c r="B152" s="39"/>
      <c r="C152" s="40"/>
      <c r="D152" s="241" t="s">
        <v>193</v>
      </c>
      <c r="E152" s="40"/>
      <c r="F152" s="242" t="s">
        <v>1205</v>
      </c>
      <c r="G152" s="40"/>
      <c r="H152" s="40"/>
      <c r="I152" s="243"/>
      <c r="J152" s="40"/>
      <c r="K152" s="40"/>
      <c r="L152" s="44"/>
      <c r="M152" s="244"/>
      <c r="N152" s="24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193</v>
      </c>
      <c r="AU152" s="17" t="s">
        <v>88</v>
      </c>
    </row>
    <row r="153" s="2" customFormat="1" ht="24.15" customHeight="1">
      <c r="A153" s="38"/>
      <c r="B153" s="39"/>
      <c r="C153" s="227" t="s">
        <v>256</v>
      </c>
      <c r="D153" s="227" t="s">
        <v>187</v>
      </c>
      <c r="E153" s="228" t="s">
        <v>304</v>
      </c>
      <c r="F153" s="229" t="s">
        <v>1207</v>
      </c>
      <c r="G153" s="230" t="s">
        <v>207</v>
      </c>
      <c r="H153" s="231">
        <v>3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44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191</v>
      </c>
      <c r="AT153" s="239" t="s">
        <v>187</v>
      </c>
      <c r="AU153" s="239" t="s">
        <v>88</v>
      </c>
      <c r="AY153" s="17" t="s">
        <v>185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191</v>
      </c>
      <c r="BM153" s="239" t="s">
        <v>1208</v>
      </c>
    </row>
    <row r="154" s="2" customFormat="1">
      <c r="A154" s="38"/>
      <c r="B154" s="39"/>
      <c r="C154" s="40"/>
      <c r="D154" s="241" t="s">
        <v>193</v>
      </c>
      <c r="E154" s="40"/>
      <c r="F154" s="242" t="s">
        <v>1207</v>
      </c>
      <c r="G154" s="40"/>
      <c r="H154" s="40"/>
      <c r="I154" s="243"/>
      <c r="J154" s="40"/>
      <c r="K154" s="40"/>
      <c r="L154" s="44"/>
      <c r="M154" s="244"/>
      <c r="N154" s="24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193</v>
      </c>
      <c r="AU154" s="17" t="s">
        <v>88</v>
      </c>
    </row>
    <row r="155" s="2" customFormat="1" ht="24.15" customHeight="1">
      <c r="A155" s="38"/>
      <c r="B155" s="39"/>
      <c r="C155" s="227" t="s">
        <v>263</v>
      </c>
      <c r="D155" s="227" t="s">
        <v>187</v>
      </c>
      <c r="E155" s="228" t="s">
        <v>309</v>
      </c>
      <c r="F155" s="229" t="s">
        <v>1209</v>
      </c>
      <c r="G155" s="230" t="s">
        <v>207</v>
      </c>
      <c r="H155" s="231">
        <v>2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44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191</v>
      </c>
      <c r="AT155" s="239" t="s">
        <v>187</v>
      </c>
      <c r="AU155" s="239" t="s">
        <v>88</v>
      </c>
      <c r="AY155" s="17" t="s">
        <v>185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191</v>
      </c>
      <c r="BM155" s="239" t="s">
        <v>1210</v>
      </c>
    </row>
    <row r="156" s="2" customFormat="1">
      <c r="A156" s="38"/>
      <c r="B156" s="39"/>
      <c r="C156" s="40"/>
      <c r="D156" s="241" t="s">
        <v>193</v>
      </c>
      <c r="E156" s="40"/>
      <c r="F156" s="242" t="s">
        <v>1209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193</v>
      </c>
      <c r="AU156" s="17" t="s">
        <v>88</v>
      </c>
    </row>
    <row r="157" s="2" customFormat="1" ht="24.15" customHeight="1">
      <c r="A157" s="38"/>
      <c r="B157" s="39"/>
      <c r="C157" s="227" t="s">
        <v>268</v>
      </c>
      <c r="D157" s="227" t="s">
        <v>187</v>
      </c>
      <c r="E157" s="228" t="s">
        <v>314</v>
      </c>
      <c r="F157" s="229" t="s">
        <v>1211</v>
      </c>
      <c r="G157" s="230" t="s">
        <v>207</v>
      </c>
      <c r="H157" s="231">
        <v>1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44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191</v>
      </c>
      <c r="AT157" s="239" t="s">
        <v>187</v>
      </c>
      <c r="AU157" s="239" t="s">
        <v>88</v>
      </c>
      <c r="AY157" s="17" t="s">
        <v>185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86</v>
      </c>
      <c r="BK157" s="240">
        <f>ROUND(I157*H157,2)</f>
        <v>0</v>
      </c>
      <c r="BL157" s="17" t="s">
        <v>191</v>
      </c>
      <c r="BM157" s="239" t="s">
        <v>1212</v>
      </c>
    </row>
    <row r="158" s="2" customFormat="1">
      <c r="A158" s="38"/>
      <c r="B158" s="39"/>
      <c r="C158" s="40"/>
      <c r="D158" s="241" t="s">
        <v>193</v>
      </c>
      <c r="E158" s="40"/>
      <c r="F158" s="242" t="s">
        <v>1211</v>
      </c>
      <c r="G158" s="40"/>
      <c r="H158" s="40"/>
      <c r="I158" s="243"/>
      <c r="J158" s="40"/>
      <c r="K158" s="40"/>
      <c r="L158" s="44"/>
      <c r="M158" s="244"/>
      <c r="N158" s="24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193</v>
      </c>
      <c r="AU158" s="17" t="s">
        <v>88</v>
      </c>
    </row>
    <row r="159" s="2" customFormat="1" ht="24.15" customHeight="1">
      <c r="A159" s="38"/>
      <c r="B159" s="39"/>
      <c r="C159" s="227" t="s">
        <v>272</v>
      </c>
      <c r="D159" s="227" t="s">
        <v>187</v>
      </c>
      <c r="E159" s="228" t="s">
        <v>318</v>
      </c>
      <c r="F159" s="229" t="s">
        <v>1213</v>
      </c>
      <c r="G159" s="230" t="s">
        <v>207</v>
      </c>
      <c r="H159" s="231">
        <v>1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44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191</v>
      </c>
      <c r="AT159" s="239" t="s">
        <v>187</v>
      </c>
      <c r="AU159" s="239" t="s">
        <v>88</v>
      </c>
      <c r="AY159" s="17" t="s">
        <v>185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86</v>
      </c>
      <c r="BK159" s="240">
        <f>ROUND(I159*H159,2)</f>
        <v>0</v>
      </c>
      <c r="BL159" s="17" t="s">
        <v>191</v>
      </c>
      <c r="BM159" s="239" t="s">
        <v>1214</v>
      </c>
    </row>
    <row r="160" s="2" customFormat="1">
      <c r="A160" s="38"/>
      <c r="B160" s="39"/>
      <c r="C160" s="40"/>
      <c r="D160" s="241" t="s">
        <v>193</v>
      </c>
      <c r="E160" s="40"/>
      <c r="F160" s="242" t="s">
        <v>1213</v>
      </c>
      <c r="G160" s="40"/>
      <c r="H160" s="40"/>
      <c r="I160" s="243"/>
      <c r="J160" s="40"/>
      <c r="K160" s="40"/>
      <c r="L160" s="44"/>
      <c r="M160" s="244"/>
      <c r="N160" s="24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193</v>
      </c>
      <c r="AU160" s="17" t="s">
        <v>88</v>
      </c>
    </row>
    <row r="161" s="2" customFormat="1" ht="24.15" customHeight="1">
      <c r="A161" s="38"/>
      <c r="B161" s="39"/>
      <c r="C161" s="227" t="s">
        <v>276</v>
      </c>
      <c r="D161" s="227" t="s">
        <v>187</v>
      </c>
      <c r="E161" s="228" t="s">
        <v>701</v>
      </c>
      <c r="F161" s="229" t="s">
        <v>1215</v>
      </c>
      <c r="G161" s="230" t="s">
        <v>207</v>
      </c>
      <c r="H161" s="231">
        <v>2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44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191</v>
      </c>
      <c r="AT161" s="239" t="s">
        <v>187</v>
      </c>
      <c r="AU161" s="239" t="s">
        <v>88</v>
      </c>
      <c r="AY161" s="17" t="s">
        <v>185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191</v>
      </c>
      <c r="BM161" s="239" t="s">
        <v>1216</v>
      </c>
    </row>
    <row r="162" s="2" customFormat="1">
      <c r="A162" s="38"/>
      <c r="B162" s="39"/>
      <c r="C162" s="40"/>
      <c r="D162" s="241" t="s">
        <v>193</v>
      </c>
      <c r="E162" s="40"/>
      <c r="F162" s="242" t="s">
        <v>1215</v>
      </c>
      <c r="G162" s="40"/>
      <c r="H162" s="40"/>
      <c r="I162" s="243"/>
      <c r="J162" s="40"/>
      <c r="K162" s="40"/>
      <c r="L162" s="44"/>
      <c r="M162" s="244"/>
      <c r="N162" s="24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193</v>
      </c>
      <c r="AU162" s="17" t="s">
        <v>88</v>
      </c>
    </row>
    <row r="163" s="2" customFormat="1" ht="16.5" customHeight="1">
      <c r="A163" s="38"/>
      <c r="B163" s="39"/>
      <c r="C163" s="227" t="s">
        <v>282</v>
      </c>
      <c r="D163" s="227" t="s">
        <v>187</v>
      </c>
      <c r="E163" s="228" t="s">
        <v>704</v>
      </c>
      <c r="F163" s="229" t="s">
        <v>1217</v>
      </c>
      <c r="G163" s="230" t="s">
        <v>207</v>
      </c>
      <c r="H163" s="231">
        <v>3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44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191</v>
      </c>
      <c r="AT163" s="239" t="s">
        <v>187</v>
      </c>
      <c r="AU163" s="239" t="s">
        <v>88</v>
      </c>
      <c r="AY163" s="17" t="s">
        <v>185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191</v>
      </c>
      <c r="BM163" s="239" t="s">
        <v>1218</v>
      </c>
    </row>
    <row r="164" s="2" customFormat="1">
      <c r="A164" s="38"/>
      <c r="B164" s="39"/>
      <c r="C164" s="40"/>
      <c r="D164" s="241" t="s">
        <v>193</v>
      </c>
      <c r="E164" s="40"/>
      <c r="F164" s="242" t="s">
        <v>1217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193</v>
      </c>
      <c r="AU164" s="17" t="s">
        <v>88</v>
      </c>
    </row>
    <row r="165" s="12" customFormat="1" ht="22.8" customHeight="1">
      <c r="A165" s="12"/>
      <c r="B165" s="211"/>
      <c r="C165" s="212"/>
      <c r="D165" s="213" t="s">
        <v>78</v>
      </c>
      <c r="E165" s="225" t="s">
        <v>86</v>
      </c>
      <c r="F165" s="225" t="s">
        <v>186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SUM(P166:P187)</f>
        <v>0</v>
      </c>
      <c r="Q165" s="219"/>
      <c r="R165" s="220">
        <f>SUM(R166:R187)</f>
        <v>0</v>
      </c>
      <c r="S165" s="219"/>
      <c r="T165" s="221">
        <f>SUM(T166:T187)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86</v>
      </c>
      <c r="AT165" s="223" t="s">
        <v>78</v>
      </c>
      <c r="AU165" s="223" t="s">
        <v>86</v>
      </c>
      <c r="AY165" s="222" t="s">
        <v>185</v>
      </c>
      <c r="BK165" s="224">
        <f>SUM(BK166:BK187)</f>
        <v>0</v>
      </c>
    </row>
    <row r="166" s="2" customFormat="1" ht="33" customHeight="1">
      <c r="A166" s="38"/>
      <c r="B166" s="39"/>
      <c r="C166" s="227" t="s">
        <v>287</v>
      </c>
      <c r="D166" s="227" t="s">
        <v>187</v>
      </c>
      <c r="E166" s="228" t="s">
        <v>621</v>
      </c>
      <c r="F166" s="229" t="s">
        <v>622</v>
      </c>
      <c r="G166" s="230" t="s">
        <v>190</v>
      </c>
      <c r="H166" s="231">
        <v>4.4009999999999998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44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191</v>
      </c>
      <c r="AT166" s="239" t="s">
        <v>187</v>
      </c>
      <c r="AU166" s="239" t="s">
        <v>88</v>
      </c>
      <c r="AY166" s="17" t="s">
        <v>185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86</v>
      </c>
      <c r="BK166" s="240">
        <f>ROUND(I166*H166,2)</f>
        <v>0</v>
      </c>
      <c r="BL166" s="17" t="s">
        <v>191</v>
      </c>
      <c r="BM166" s="239" t="s">
        <v>1219</v>
      </c>
    </row>
    <row r="167" s="2" customFormat="1">
      <c r="A167" s="38"/>
      <c r="B167" s="39"/>
      <c r="C167" s="40"/>
      <c r="D167" s="241" t="s">
        <v>193</v>
      </c>
      <c r="E167" s="40"/>
      <c r="F167" s="242" t="s">
        <v>622</v>
      </c>
      <c r="G167" s="40"/>
      <c r="H167" s="40"/>
      <c r="I167" s="243"/>
      <c r="J167" s="40"/>
      <c r="K167" s="40"/>
      <c r="L167" s="44"/>
      <c r="M167" s="244"/>
      <c r="N167" s="24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193</v>
      </c>
      <c r="AU167" s="17" t="s">
        <v>88</v>
      </c>
    </row>
    <row r="168" s="13" customFormat="1">
      <c r="A168" s="13"/>
      <c r="B168" s="246"/>
      <c r="C168" s="247"/>
      <c r="D168" s="241" t="s">
        <v>194</v>
      </c>
      <c r="E168" s="248" t="s">
        <v>1</v>
      </c>
      <c r="F168" s="249" t="s">
        <v>1220</v>
      </c>
      <c r="G168" s="247"/>
      <c r="H168" s="250">
        <v>1.103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194</v>
      </c>
      <c r="AU168" s="256" t="s">
        <v>88</v>
      </c>
      <c r="AV168" s="13" t="s">
        <v>88</v>
      </c>
      <c r="AW168" s="13" t="s">
        <v>35</v>
      </c>
      <c r="AX168" s="13" t="s">
        <v>79</v>
      </c>
      <c r="AY168" s="256" t="s">
        <v>185</v>
      </c>
    </row>
    <row r="169" s="13" customFormat="1">
      <c r="A169" s="13"/>
      <c r="B169" s="246"/>
      <c r="C169" s="247"/>
      <c r="D169" s="241" t="s">
        <v>194</v>
      </c>
      <c r="E169" s="248" t="s">
        <v>1</v>
      </c>
      <c r="F169" s="249" t="s">
        <v>1221</v>
      </c>
      <c r="G169" s="247"/>
      <c r="H169" s="250">
        <v>0.47299999999999998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6" t="s">
        <v>194</v>
      </c>
      <c r="AU169" s="256" t="s">
        <v>88</v>
      </c>
      <c r="AV169" s="13" t="s">
        <v>88</v>
      </c>
      <c r="AW169" s="13" t="s">
        <v>35</v>
      </c>
      <c r="AX169" s="13" t="s">
        <v>79</v>
      </c>
      <c r="AY169" s="256" t="s">
        <v>185</v>
      </c>
    </row>
    <row r="170" s="13" customFormat="1">
      <c r="A170" s="13"/>
      <c r="B170" s="246"/>
      <c r="C170" s="247"/>
      <c r="D170" s="241" t="s">
        <v>194</v>
      </c>
      <c r="E170" s="248" t="s">
        <v>1</v>
      </c>
      <c r="F170" s="249" t="s">
        <v>1222</v>
      </c>
      <c r="G170" s="247"/>
      <c r="H170" s="250">
        <v>1.26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6" t="s">
        <v>194</v>
      </c>
      <c r="AU170" s="256" t="s">
        <v>88</v>
      </c>
      <c r="AV170" s="13" t="s">
        <v>88</v>
      </c>
      <c r="AW170" s="13" t="s">
        <v>35</v>
      </c>
      <c r="AX170" s="13" t="s">
        <v>79</v>
      </c>
      <c r="AY170" s="256" t="s">
        <v>185</v>
      </c>
    </row>
    <row r="171" s="13" customFormat="1">
      <c r="A171" s="13"/>
      <c r="B171" s="246"/>
      <c r="C171" s="247"/>
      <c r="D171" s="241" t="s">
        <v>194</v>
      </c>
      <c r="E171" s="248" t="s">
        <v>1</v>
      </c>
      <c r="F171" s="249" t="s">
        <v>1223</v>
      </c>
      <c r="G171" s="247"/>
      <c r="H171" s="250">
        <v>0.371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6" t="s">
        <v>194</v>
      </c>
      <c r="AU171" s="256" t="s">
        <v>88</v>
      </c>
      <c r="AV171" s="13" t="s">
        <v>88</v>
      </c>
      <c r="AW171" s="13" t="s">
        <v>35</v>
      </c>
      <c r="AX171" s="13" t="s">
        <v>79</v>
      </c>
      <c r="AY171" s="256" t="s">
        <v>185</v>
      </c>
    </row>
    <row r="172" s="13" customFormat="1">
      <c r="A172" s="13"/>
      <c r="B172" s="246"/>
      <c r="C172" s="247"/>
      <c r="D172" s="241" t="s">
        <v>194</v>
      </c>
      <c r="E172" s="248" t="s">
        <v>1</v>
      </c>
      <c r="F172" s="249" t="s">
        <v>1224</v>
      </c>
      <c r="G172" s="247"/>
      <c r="H172" s="250">
        <v>0.096000000000000002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194</v>
      </c>
      <c r="AU172" s="256" t="s">
        <v>88</v>
      </c>
      <c r="AV172" s="13" t="s">
        <v>88</v>
      </c>
      <c r="AW172" s="13" t="s">
        <v>35</v>
      </c>
      <c r="AX172" s="13" t="s">
        <v>79</v>
      </c>
      <c r="AY172" s="256" t="s">
        <v>185</v>
      </c>
    </row>
    <row r="173" s="13" customFormat="1">
      <c r="A173" s="13"/>
      <c r="B173" s="246"/>
      <c r="C173" s="247"/>
      <c r="D173" s="241" t="s">
        <v>194</v>
      </c>
      <c r="E173" s="248" t="s">
        <v>1</v>
      </c>
      <c r="F173" s="249" t="s">
        <v>1225</v>
      </c>
      <c r="G173" s="247"/>
      <c r="H173" s="250">
        <v>0.096000000000000002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194</v>
      </c>
      <c r="AU173" s="256" t="s">
        <v>88</v>
      </c>
      <c r="AV173" s="13" t="s">
        <v>88</v>
      </c>
      <c r="AW173" s="13" t="s">
        <v>35</v>
      </c>
      <c r="AX173" s="13" t="s">
        <v>79</v>
      </c>
      <c r="AY173" s="256" t="s">
        <v>185</v>
      </c>
    </row>
    <row r="174" s="13" customFormat="1">
      <c r="A174" s="13"/>
      <c r="B174" s="246"/>
      <c r="C174" s="247"/>
      <c r="D174" s="241" t="s">
        <v>194</v>
      </c>
      <c r="E174" s="248" t="s">
        <v>1</v>
      </c>
      <c r="F174" s="249" t="s">
        <v>1226</v>
      </c>
      <c r="G174" s="247"/>
      <c r="H174" s="250">
        <v>0.192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194</v>
      </c>
      <c r="AU174" s="256" t="s">
        <v>88</v>
      </c>
      <c r="AV174" s="13" t="s">
        <v>88</v>
      </c>
      <c r="AW174" s="13" t="s">
        <v>35</v>
      </c>
      <c r="AX174" s="13" t="s">
        <v>79</v>
      </c>
      <c r="AY174" s="256" t="s">
        <v>185</v>
      </c>
    </row>
    <row r="175" s="13" customFormat="1">
      <c r="A175" s="13"/>
      <c r="B175" s="246"/>
      <c r="C175" s="247"/>
      <c r="D175" s="241" t="s">
        <v>194</v>
      </c>
      <c r="E175" s="248" t="s">
        <v>1</v>
      </c>
      <c r="F175" s="249" t="s">
        <v>1227</v>
      </c>
      <c r="G175" s="247"/>
      <c r="H175" s="250">
        <v>0.56699999999999995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194</v>
      </c>
      <c r="AU175" s="256" t="s">
        <v>88</v>
      </c>
      <c r="AV175" s="13" t="s">
        <v>88</v>
      </c>
      <c r="AW175" s="13" t="s">
        <v>35</v>
      </c>
      <c r="AX175" s="13" t="s">
        <v>79</v>
      </c>
      <c r="AY175" s="256" t="s">
        <v>185</v>
      </c>
    </row>
    <row r="176" s="13" customFormat="1">
      <c r="A176" s="13"/>
      <c r="B176" s="246"/>
      <c r="C176" s="247"/>
      <c r="D176" s="241" t="s">
        <v>194</v>
      </c>
      <c r="E176" s="248" t="s">
        <v>1</v>
      </c>
      <c r="F176" s="249" t="s">
        <v>1228</v>
      </c>
      <c r="G176" s="247"/>
      <c r="H176" s="250">
        <v>0.24299999999999999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6" t="s">
        <v>194</v>
      </c>
      <c r="AU176" s="256" t="s">
        <v>88</v>
      </c>
      <c r="AV176" s="13" t="s">
        <v>88</v>
      </c>
      <c r="AW176" s="13" t="s">
        <v>35</v>
      </c>
      <c r="AX176" s="13" t="s">
        <v>79</v>
      </c>
      <c r="AY176" s="256" t="s">
        <v>185</v>
      </c>
    </row>
    <row r="177" s="14" customFormat="1">
      <c r="A177" s="14"/>
      <c r="B177" s="268"/>
      <c r="C177" s="269"/>
      <c r="D177" s="241" t="s">
        <v>194</v>
      </c>
      <c r="E177" s="270" t="s">
        <v>1</v>
      </c>
      <c r="F177" s="271" t="s">
        <v>218</v>
      </c>
      <c r="G177" s="269"/>
      <c r="H177" s="272">
        <v>4.4010000000000007</v>
      </c>
      <c r="I177" s="273"/>
      <c r="J177" s="269"/>
      <c r="K177" s="269"/>
      <c r="L177" s="274"/>
      <c r="M177" s="275"/>
      <c r="N177" s="276"/>
      <c r="O177" s="276"/>
      <c r="P177" s="276"/>
      <c r="Q177" s="276"/>
      <c r="R177" s="276"/>
      <c r="S177" s="276"/>
      <c r="T177" s="27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8" t="s">
        <v>194</v>
      </c>
      <c r="AU177" s="278" t="s">
        <v>88</v>
      </c>
      <c r="AV177" s="14" t="s">
        <v>191</v>
      </c>
      <c r="AW177" s="14" t="s">
        <v>35</v>
      </c>
      <c r="AX177" s="14" t="s">
        <v>86</v>
      </c>
      <c r="AY177" s="278" t="s">
        <v>185</v>
      </c>
    </row>
    <row r="178" s="2" customFormat="1" ht="24.15" customHeight="1">
      <c r="A178" s="38"/>
      <c r="B178" s="39"/>
      <c r="C178" s="227" t="s">
        <v>7</v>
      </c>
      <c r="D178" s="227" t="s">
        <v>187</v>
      </c>
      <c r="E178" s="228" t="s">
        <v>1229</v>
      </c>
      <c r="F178" s="229" t="s">
        <v>1230</v>
      </c>
      <c r="G178" s="230" t="s">
        <v>190</v>
      </c>
      <c r="H178" s="231">
        <v>2.52</v>
      </c>
      <c r="I178" s="232"/>
      <c r="J178" s="233">
        <f>ROUND(I178*H178,2)</f>
        <v>0</v>
      </c>
      <c r="K178" s="234"/>
      <c r="L178" s="44"/>
      <c r="M178" s="235" t="s">
        <v>1</v>
      </c>
      <c r="N178" s="236" t="s">
        <v>44</v>
      </c>
      <c r="O178" s="91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191</v>
      </c>
      <c r="AT178" s="239" t="s">
        <v>187</v>
      </c>
      <c r="AU178" s="239" t="s">
        <v>88</v>
      </c>
      <c r="AY178" s="17" t="s">
        <v>185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7" t="s">
        <v>86</v>
      </c>
      <c r="BK178" s="240">
        <f>ROUND(I178*H178,2)</f>
        <v>0</v>
      </c>
      <c r="BL178" s="17" t="s">
        <v>191</v>
      </c>
      <c r="BM178" s="239" t="s">
        <v>1231</v>
      </c>
    </row>
    <row r="179" s="2" customFormat="1">
      <c r="A179" s="38"/>
      <c r="B179" s="39"/>
      <c r="C179" s="40"/>
      <c r="D179" s="241" t="s">
        <v>193</v>
      </c>
      <c r="E179" s="40"/>
      <c r="F179" s="242" t="s">
        <v>1230</v>
      </c>
      <c r="G179" s="40"/>
      <c r="H179" s="40"/>
      <c r="I179" s="243"/>
      <c r="J179" s="40"/>
      <c r="K179" s="40"/>
      <c r="L179" s="44"/>
      <c r="M179" s="244"/>
      <c r="N179" s="24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193</v>
      </c>
      <c r="AU179" s="17" t="s">
        <v>88</v>
      </c>
    </row>
    <row r="180" s="13" customFormat="1">
      <c r="A180" s="13"/>
      <c r="B180" s="246"/>
      <c r="C180" s="247"/>
      <c r="D180" s="241" t="s">
        <v>194</v>
      </c>
      <c r="E180" s="248" t="s">
        <v>1</v>
      </c>
      <c r="F180" s="249" t="s">
        <v>1232</v>
      </c>
      <c r="G180" s="247"/>
      <c r="H180" s="250">
        <v>0.27000000000000002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6" t="s">
        <v>194</v>
      </c>
      <c r="AU180" s="256" t="s">
        <v>88</v>
      </c>
      <c r="AV180" s="13" t="s">
        <v>88</v>
      </c>
      <c r="AW180" s="13" t="s">
        <v>35</v>
      </c>
      <c r="AX180" s="13" t="s">
        <v>79</v>
      </c>
      <c r="AY180" s="256" t="s">
        <v>185</v>
      </c>
    </row>
    <row r="181" s="13" customFormat="1">
      <c r="A181" s="13"/>
      <c r="B181" s="246"/>
      <c r="C181" s="247"/>
      <c r="D181" s="241" t="s">
        <v>194</v>
      </c>
      <c r="E181" s="248" t="s">
        <v>1</v>
      </c>
      <c r="F181" s="249" t="s">
        <v>1233</v>
      </c>
      <c r="G181" s="247"/>
      <c r="H181" s="250">
        <v>0.40000000000000002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6" t="s">
        <v>194</v>
      </c>
      <c r="AU181" s="256" t="s">
        <v>88</v>
      </c>
      <c r="AV181" s="13" t="s">
        <v>88</v>
      </c>
      <c r="AW181" s="13" t="s">
        <v>35</v>
      </c>
      <c r="AX181" s="13" t="s">
        <v>79</v>
      </c>
      <c r="AY181" s="256" t="s">
        <v>185</v>
      </c>
    </row>
    <row r="182" s="13" customFormat="1">
      <c r="A182" s="13"/>
      <c r="B182" s="246"/>
      <c r="C182" s="247"/>
      <c r="D182" s="241" t="s">
        <v>194</v>
      </c>
      <c r="E182" s="248" t="s">
        <v>1</v>
      </c>
      <c r="F182" s="249" t="s">
        <v>1234</v>
      </c>
      <c r="G182" s="247"/>
      <c r="H182" s="250">
        <v>0.65000000000000002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6" t="s">
        <v>194</v>
      </c>
      <c r="AU182" s="256" t="s">
        <v>88</v>
      </c>
      <c r="AV182" s="13" t="s">
        <v>88</v>
      </c>
      <c r="AW182" s="13" t="s">
        <v>35</v>
      </c>
      <c r="AX182" s="13" t="s">
        <v>79</v>
      </c>
      <c r="AY182" s="256" t="s">
        <v>185</v>
      </c>
    </row>
    <row r="183" s="13" customFormat="1">
      <c r="A183" s="13"/>
      <c r="B183" s="246"/>
      <c r="C183" s="247"/>
      <c r="D183" s="241" t="s">
        <v>194</v>
      </c>
      <c r="E183" s="248" t="s">
        <v>1</v>
      </c>
      <c r="F183" s="249" t="s">
        <v>1235</v>
      </c>
      <c r="G183" s="247"/>
      <c r="H183" s="250">
        <v>1.2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194</v>
      </c>
      <c r="AU183" s="256" t="s">
        <v>88</v>
      </c>
      <c r="AV183" s="13" t="s">
        <v>88</v>
      </c>
      <c r="AW183" s="13" t="s">
        <v>35</v>
      </c>
      <c r="AX183" s="13" t="s">
        <v>79</v>
      </c>
      <c r="AY183" s="256" t="s">
        <v>185</v>
      </c>
    </row>
    <row r="184" s="14" customFormat="1">
      <c r="A184" s="14"/>
      <c r="B184" s="268"/>
      <c r="C184" s="269"/>
      <c r="D184" s="241" t="s">
        <v>194</v>
      </c>
      <c r="E184" s="270" t="s">
        <v>1</v>
      </c>
      <c r="F184" s="271" t="s">
        <v>218</v>
      </c>
      <c r="G184" s="269"/>
      <c r="H184" s="272">
        <v>2.52</v>
      </c>
      <c r="I184" s="273"/>
      <c r="J184" s="269"/>
      <c r="K184" s="269"/>
      <c r="L184" s="274"/>
      <c r="M184" s="275"/>
      <c r="N184" s="276"/>
      <c r="O184" s="276"/>
      <c r="P184" s="276"/>
      <c r="Q184" s="276"/>
      <c r="R184" s="276"/>
      <c r="S184" s="276"/>
      <c r="T184" s="27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78" t="s">
        <v>194</v>
      </c>
      <c r="AU184" s="278" t="s">
        <v>88</v>
      </c>
      <c r="AV184" s="14" t="s">
        <v>191</v>
      </c>
      <c r="AW184" s="14" t="s">
        <v>35</v>
      </c>
      <c r="AX184" s="14" t="s">
        <v>86</v>
      </c>
      <c r="AY184" s="278" t="s">
        <v>185</v>
      </c>
    </row>
    <row r="185" s="2" customFormat="1" ht="62.7" customHeight="1">
      <c r="A185" s="38"/>
      <c r="B185" s="39"/>
      <c r="C185" s="227" t="s">
        <v>297</v>
      </c>
      <c r="D185" s="227" t="s">
        <v>187</v>
      </c>
      <c r="E185" s="228" t="s">
        <v>425</v>
      </c>
      <c r="F185" s="229" t="s">
        <v>426</v>
      </c>
      <c r="G185" s="230" t="s">
        <v>190</v>
      </c>
      <c r="H185" s="231">
        <v>6.9210000000000003</v>
      </c>
      <c r="I185" s="232"/>
      <c r="J185" s="233">
        <f>ROUND(I185*H185,2)</f>
        <v>0</v>
      </c>
      <c r="K185" s="234"/>
      <c r="L185" s="44"/>
      <c r="M185" s="235" t="s">
        <v>1</v>
      </c>
      <c r="N185" s="236" t="s">
        <v>44</v>
      </c>
      <c r="O185" s="91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9" t="s">
        <v>191</v>
      </c>
      <c r="AT185" s="239" t="s">
        <v>187</v>
      </c>
      <c r="AU185" s="239" t="s">
        <v>88</v>
      </c>
      <c r="AY185" s="17" t="s">
        <v>185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7" t="s">
        <v>86</v>
      </c>
      <c r="BK185" s="240">
        <f>ROUND(I185*H185,2)</f>
        <v>0</v>
      </c>
      <c r="BL185" s="17" t="s">
        <v>191</v>
      </c>
      <c r="BM185" s="239" t="s">
        <v>1236</v>
      </c>
    </row>
    <row r="186" s="2" customFormat="1">
      <c r="A186" s="38"/>
      <c r="B186" s="39"/>
      <c r="C186" s="40"/>
      <c r="D186" s="241" t="s">
        <v>193</v>
      </c>
      <c r="E186" s="40"/>
      <c r="F186" s="242" t="s">
        <v>426</v>
      </c>
      <c r="G186" s="40"/>
      <c r="H186" s="40"/>
      <c r="I186" s="243"/>
      <c r="J186" s="40"/>
      <c r="K186" s="40"/>
      <c r="L186" s="44"/>
      <c r="M186" s="244"/>
      <c r="N186" s="24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193</v>
      </c>
      <c r="AU186" s="17" t="s">
        <v>88</v>
      </c>
    </row>
    <row r="187" s="13" customFormat="1">
      <c r="A187" s="13"/>
      <c r="B187" s="246"/>
      <c r="C187" s="247"/>
      <c r="D187" s="241" t="s">
        <v>194</v>
      </c>
      <c r="E187" s="248" t="s">
        <v>1</v>
      </c>
      <c r="F187" s="249" t="s">
        <v>1237</v>
      </c>
      <c r="G187" s="247"/>
      <c r="H187" s="250">
        <v>6.9210000000000003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6" t="s">
        <v>194</v>
      </c>
      <c r="AU187" s="256" t="s">
        <v>88</v>
      </c>
      <c r="AV187" s="13" t="s">
        <v>88</v>
      </c>
      <c r="AW187" s="13" t="s">
        <v>35</v>
      </c>
      <c r="AX187" s="13" t="s">
        <v>86</v>
      </c>
      <c r="AY187" s="256" t="s">
        <v>185</v>
      </c>
    </row>
    <row r="188" s="12" customFormat="1" ht="22.8" customHeight="1">
      <c r="A188" s="12"/>
      <c r="B188" s="211"/>
      <c r="C188" s="212"/>
      <c r="D188" s="213" t="s">
        <v>78</v>
      </c>
      <c r="E188" s="225" t="s">
        <v>88</v>
      </c>
      <c r="F188" s="225" t="s">
        <v>1238</v>
      </c>
      <c r="G188" s="212"/>
      <c r="H188" s="212"/>
      <c r="I188" s="215"/>
      <c r="J188" s="226">
        <f>BK188</f>
        <v>0</v>
      </c>
      <c r="K188" s="212"/>
      <c r="L188" s="217"/>
      <c r="M188" s="218"/>
      <c r="N188" s="219"/>
      <c r="O188" s="219"/>
      <c r="P188" s="220">
        <f>SUM(P189:P225)</f>
        <v>0</v>
      </c>
      <c r="Q188" s="219"/>
      <c r="R188" s="220">
        <f>SUM(R189:R225)</f>
        <v>13.1297678</v>
      </c>
      <c r="S188" s="219"/>
      <c r="T188" s="221">
        <f>SUM(T189:T225)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2" t="s">
        <v>86</v>
      </c>
      <c r="AT188" s="223" t="s">
        <v>78</v>
      </c>
      <c r="AU188" s="223" t="s">
        <v>86</v>
      </c>
      <c r="AY188" s="222" t="s">
        <v>185</v>
      </c>
      <c r="BK188" s="224">
        <f>SUM(BK189:BK225)</f>
        <v>0</v>
      </c>
    </row>
    <row r="189" s="2" customFormat="1" ht="37.8" customHeight="1">
      <c r="A189" s="38"/>
      <c r="B189" s="39"/>
      <c r="C189" s="227" t="s">
        <v>303</v>
      </c>
      <c r="D189" s="227" t="s">
        <v>187</v>
      </c>
      <c r="E189" s="228" t="s">
        <v>1239</v>
      </c>
      <c r="F189" s="229" t="s">
        <v>1240</v>
      </c>
      <c r="G189" s="230" t="s">
        <v>190</v>
      </c>
      <c r="H189" s="231">
        <v>1.3089999999999999</v>
      </c>
      <c r="I189" s="232"/>
      <c r="J189" s="233">
        <f>ROUND(I189*H189,2)</f>
        <v>0</v>
      </c>
      <c r="K189" s="234"/>
      <c r="L189" s="44"/>
      <c r="M189" s="235" t="s">
        <v>1</v>
      </c>
      <c r="N189" s="236" t="s">
        <v>44</v>
      </c>
      <c r="O189" s="91"/>
      <c r="P189" s="237">
        <f>O189*H189</f>
        <v>0</v>
      </c>
      <c r="Q189" s="237">
        <v>2.1600000000000001</v>
      </c>
      <c r="R189" s="237">
        <f>Q189*H189</f>
        <v>2.8274400000000002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191</v>
      </c>
      <c r="AT189" s="239" t="s">
        <v>187</v>
      </c>
      <c r="AU189" s="239" t="s">
        <v>88</v>
      </c>
      <c r="AY189" s="17" t="s">
        <v>185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7" t="s">
        <v>86</v>
      </c>
      <c r="BK189" s="240">
        <f>ROUND(I189*H189,2)</f>
        <v>0</v>
      </c>
      <c r="BL189" s="17" t="s">
        <v>191</v>
      </c>
      <c r="BM189" s="239" t="s">
        <v>1241</v>
      </c>
    </row>
    <row r="190" s="2" customFormat="1">
      <c r="A190" s="38"/>
      <c r="B190" s="39"/>
      <c r="C190" s="40"/>
      <c r="D190" s="241" t="s">
        <v>193</v>
      </c>
      <c r="E190" s="40"/>
      <c r="F190" s="242" t="s">
        <v>1240</v>
      </c>
      <c r="G190" s="40"/>
      <c r="H190" s="40"/>
      <c r="I190" s="243"/>
      <c r="J190" s="40"/>
      <c r="K190" s="40"/>
      <c r="L190" s="44"/>
      <c r="M190" s="244"/>
      <c r="N190" s="24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193</v>
      </c>
      <c r="AU190" s="17" t="s">
        <v>88</v>
      </c>
    </row>
    <row r="191" s="13" customFormat="1">
      <c r="A191" s="13"/>
      <c r="B191" s="246"/>
      <c r="C191" s="247"/>
      <c r="D191" s="241" t="s">
        <v>194</v>
      </c>
      <c r="E191" s="248" t="s">
        <v>1</v>
      </c>
      <c r="F191" s="249" t="s">
        <v>1242</v>
      </c>
      <c r="G191" s="247"/>
      <c r="H191" s="250">
        <v>0.245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6" t="s">
        <v>194</v>
      </c>
      <c r="AU191" s="256" t="s">
        <v>88</v>
      </c>
      <c r="AV191" s="13" t="s">
        <v>88</v>
      </c>
      <c r="AW191" s="13" t="s">
        <v>35</v>
      </c>
      <c r="AX191" s="13" t="s">
        <v>79</v>
      </c>
      <c r="AY191" s="256" t="s">
        <v>185</v>
      </c>
    </row>
    <row r="192" s="13" customFormat="1">
      <c r="A192" s="13"/>
      <c r="B192" s="246"/>
      <c r="C192" s="247"/>
      <c r="D192" s="241" t="s">
        <v>194</v>
      </c>
      <c r="E192" s="248" t="s">
        <v>1</v>
      </c>
      <c r="F192" s="249" t="s">
        <v>1243</v>
      </c>
      <c r="G192" s="247"/>
      <c r="H192" s="250">
        <v>0.105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6" t="s">
        <v>194</v>
      </c>
      <c r="AU192" s="256" t="s">
        <v>88</v>
      </c>
      <c r="AV192" s="13" t="s">
        <v>88</v>
      </c>
      <c r="AW192" s="13" t="s">
        <v>35</v>
      </c>
      <c r="AX192" s="13" t="s">
        <v>79</v>
      </c>
      <c r="AY192" s="256" t="s">
        <v>185</v>
      </c>
    </row>
    <row r="193" s="13" customFormat="1">
      <c r="A193" s="13"/>
      <c r="B193" s="246"/>
      <c r="C193" s="247"/>
      <c r="D193" s="241" t="s">
        <v>194</v>
      </c>
      <c r="E193" s="248" t="s">
        <v>1</v>
      </c>
      <c r="F193" s="249" t="s">
        <v>1244</v>
      </c>
      <c r="G193" s="247"/>
      <c r="H193" s="250">
        <v>0.28000000000000003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6" t="s">
        <v>194</v>
      </c>
      <c r="AU193" s="256" t="s">
        <v>88</v>
      </c>
      <c r="AV193" s="13" t="s">
        <v>88</v>
      </c>
      <c r="AW193" s="13" t="s">
        <v>35</v>
      </c>
      <c r="AX193" s="13" t="s">
        <v>79</v>
      </c>
      <c r="AY193" s="256" t="s">
        <v>185</v>
      </c>
    </row>
    <row r="194" s="13" customFormat="1">
      <c r="A194" s="13"/>
      <c r="B194" s="246"/>
      <c r="C194" s="247"/>
      <c r="D194" s="241" t="s">
        <v>194</v>
      </c>
      <c r="E194" s="248" t="s">
        <v>1</v>
      </c>
      <c r="F194" s="249" t="s">
        <v>1245</v>
      </c>
      <c r="G194" s="247"/>
      <c r="H194" s="250">
        <v>0.083000000000000004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194</v>
      </c>
      <c r="AU194" s="256" t="s">
        <v>88</v>
      </c>
      <c r="AV194" s="13" t="s">
        <v>88</v>
      </c>
      <c r="AW194" s="13" t="s">
        <v>35</v>
      </c>
      <c r="AX194" s="13" t="s">
        <v>79</v>
      </c>
      <c r="AY194" s="256" t="s">
        <v>185</v>
      </c>
    </row>
    <row r="195" s="13" customFormat="1">
      <c r="A195" s="13"/>
      <c r="B195" s="246"/>
      <c r="C195" s="247"/>
      <c r="D195" s="241" t="s">
        <v>194</v>
      </c>
      <c r="E195" s="248" t="s">
        <v>1</v>
      </c>
      <c r="F195" s="249" t="s">
        <v>1246</v>
      </c>
      <c r="G195" s="247"/>
      <c r="H195" s="250">
        <v>0.024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6" t="s">
        <v>194</v>
      </c>
      <c r="AU195" s="256" t="s">
        <v>88</v>
      </c>
      <c r="AV195" s="13" t="s">
        <v>88</v>
      </c>
      <c r="AW195" s="13" t="s">
        <v>35</v>
      </c>
      <c r="AX195" s="13" t="s">
        <v>79</v>
      </c>
      <c r="AY195" s="256" t="s">
        <v>185</v>
      </c>
    </row>
    <row r="196" s="13" customFormat="1">
      <c r="A196" s="13"/>
      <c r="B196" s="246"/>
      <c r="C196" s="247"/>
      <c r="D196" s="241" t="s">
        <v>194</v>
      </c>
      <c r="E196" s="248" t="s">
        <v>1</v>
      </c>
      <c r="F196" s="249" t="s">
        <v>1247</v>
      </c>
      <c r="G196" s="247"/>
      <c r="H196" s="250">
        <v>0.024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6" t="s">
        <v>194</v>
      </c>
      <c r="AU196" s="256" t="s">
        <v>88</v>
      </c>
      <c r="AV196" s="13" t="s">
        <v>88</v>
      </c>
      <c r="AW196" s="13" t="s">
        <v>35</v>
      </c>
      <c r="AX196" s="13" t="s">
        <v>79</v>
      </c>
      <c r="AY196" s="256" t="s">
        <v>185</v>
      </c>
    </row>
    <row r="197" s="13" customFormat="1">
      <c r="A197" s="13"/>
      <c r="B197" s="246"/>
      <c r="C197" s="247"/>
      <c r="D197" s="241" t="s">
        <v>194</v>
      </c>
      <c r="E197" s="248" t="s">
        <v>1</v>
      </c>
      <c r="F197" s="249" t="s">
        <v>1248</v>
      </c>
      <c r="G197" s="247"/>
      <c r="H197" s="250">
        <v>0.048000000000000001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6" t="s">
        <v>194</v>
      </c>
      <c r="AU197" s="256" t="s">
        <v>88</v>
      </c>
      <c r="AV197" s="13" t="s">
        <v>88</v>
      </c>
      <c r="AW197" s="13" t="s">
        <v>35</v>
      </c>
      <c r="AX197" s="13" t="s">
        <v>79</v>
      </c>
      <c r="AY197" s="256" t="s">
        <v>185</v>
      </c>
    </row>
    <row r="198" s="13" customFormat="1">
      <c r="A198" s="13"/>
      <c r="B198" s="246"/>
      <c r="C198" s="247"/>
      <c r="D198" s="241" t="s">
        <v>194</v>
      </c>
      <c r="E198" s="248" t="s">
        <v>1</v>
      </c>
      <c r="F198" s="249" t="s">
        <v>1249</v>
      </c>
      <c r="G198" s="247"/>
      <c r="H198" s="250">
        <v>0.14199999999999999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6" t="s">
        <v>194</v>
      </c>
      <c r="AU198" s="256" t="s">
        <v>88</v>
      </c>
      <c r="AV198" s="13" t="s">
        <v>88</v>
      </c>
      <c r="AW198" s="13" t="s">
        <v>35</v>
      </c>
      <c r="AX198" s="13" t="s">
        <v>79</v>
      </c>
      <c r="AY198" s="256" t="s">
        <v>185</v>
      </c>
    </row>
    <row r="199" s="13" customFormat="1">
      <c r="A199" s="13"/>
      <c r="B199" s="246"/>
      <c r="C199" s="247"/>
      <c r="D199" s="241" t="s">
        <v>194</v>
      </c>
      <c r="E199" s="248" t="s">
        <v>1</v>
      </c>
      <c r="F199" s="249" t="s">
        <v>1250</v>
      </c>
      <c r="G199" s="247"/>
      <c r="H199" s="250">
        <v>0.053999999999999999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6" t="s">
        <v>194</v>
      </c>
      <c r="AU199" s="256" t="s">
        <v>88</v>
      </c>
      <c r="AV199" s="13" t="s">
        <v>88</v>
      </c>
      <c r="AW199" s="13" t="s">
        <v>35</v>
      </c>
      <c r="AX199" s="13" t="s">
        <v>79</v>
      </c>
      <c r="AY199" s="256" t="s">
        <v>185</v>
      </c>
    </row>
    <row r="200" s="13" customFormat="1">
      <c r="A200" s="13"/>
      <c r="B200" s="246"/>
      <c r="C200" s="247"/>
      <c r="D200" s="241" t="s">
        <v>194</v>
      </c>
      <c r="E200" s="248" t="s">
        <v>1</v>
      </c>
      <c r="F200" s="249" t="s">
        <v>1251</v>
      </c>
      <c r="G200" s="247"/>
      <c r="H200" s="250">
        <v>0.053999999999999999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6" t="s">
        <v>194</v>
      </c>
      <c r="AU200" s="256" t="s">
        <v>88</v>
      </c>
      <c r="AV200" s="13" t="s">
        <v>88</v>
      </c>
      <c r="AW200" s="13" t="s">
        <v>35</v>
      </c>
      <c r="AX200" s="13" t="s">
        <v>79</v>
      </c>
      <c r="AY200" s="256" t="s">
        <v>185</v>
      </c>
    </row>
    <row r="201" s="13" customFormat="1">
      <c r="A201" s="13"/>
      <c r="B201" s="246"/>
      <c r="C201" s="247"/>
      <c r="D201" s="241" t="s">
        <v>194</v>
      </c>
      <c r="E201" s="248" t="s">
        <v>1</v>
      </c>
      <c r="F201" s="249" t="s">
        <v>1252</v>
      </c>
      <c r="G201" s="247"/>
      <c r="H201" s="250">
        <v>0.050000000000000003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6" t="s">
        <v>194</v>
      </c>
      <c r="AU201" s="256" t="s">
        <v>88</v>
      </c>
      <c r="AV201" s="13" t="s">
        <v>88</v>
      </c>
      <c r="AW201" s="13" t="s">
        <v>35</v>
      </c>
      <c r="AX201" s="13" t="s">
        <v>79</v>
      </c>
      <c r="AY201" s="256" t="s">
        <v>185</v>
      </c>
    </row>
    <row r="202" s="13" customFormat="1">
      <c r="A202" s="13"/>
      <c r="B202" s="246"/>
      <c r="C202" s="247"/>
      <c r="D202" s="241" t="s">
        <v>194</v>
      </c>
      <c r="E202" s="248" t="s">
        <v>1</v>
      </c>
      <c r="F202" s="249" t="s">
        <v>1253</v>
      </c>
      <c r="G202" s="247"/>
      <c r="H202" s="250">
        <v>0.10000000000000001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6" t="s">
        <v>194</v>
      </c>
      <c r="AU202" s="256" t="s">
        <v>88</v>
      </c>
      <c r="AV202" s="13" t="s">
        <v>88</v>
      </c>
      <c r="AW202" s="13" t="s">
        <v>35</v>
      </c>
      <c r="AX202" s="13" t="s">
        <v>79</v>
      </c>
      <c r="AY202" s="256" t="s">
        <v>185</v>
      </c>
    </row>
    <row r="203" s="13" customFormat="1">
      <c r="A203" s="13"/>
      <c r="B203" s="246"/>
      <c r="C203" s="247"/>
      <c r="D203" s="241" t="s">
        <v>194</v>
      </c>
      <c r="E203" s="248" t="s">
        <v>1</v>
      </c>
      <c r="F203" s="249" t="s">
        <v>1254</v>
      </c>
      <c r="G203" s="247"/>
      <c r="H203" s="250">
        <v>0.10000000000000001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6" t="s">
        <v>194</v>
      </c>
      <c r="AU203" s="256" t="s">
        <v>88</v>
      </c>
      <c r="AV203" s="13" t="s">
        <v>88</v>
      </c>
      <c r="AW203" s="13" t="s">
        <v>35</v>
      </c>
      <c r="AX203" s="13" t="s">
        <v>79</v>
      </c>
      <c r="AY203" s="256" t="s">
        <v>185</v>
      </c>
    </row>
    <row r="204" s="14" customFormat="1">
      <c r="A204" s="14"/>
      <c r="B204" s="268"/>
      <c r="C204" s="269"/>
      <c r="D204" s="241" t="s">
        <v>194</v>
      </c>
      <c r="E204" s="270" t="s">
        <v>1</v>
      </c>
      <c r="F204" s="271" t="s">
        <v>218</v>
      </c>
      <c r="G204" s="269"/>
      <c r="H204" s="272">
        <v>1.3090000000000004</v>
      </c>
      <c r="I204" s="273"/>
      <c r="J204" s="269"/>
      <c r="K204" s="269"/>
      <c r="L204" s="274"/>
      <c r="M204" s="275"/>
      <c r="N204" s="276"/>
      <c r="O204" s="276"/>
      <c r="P204" s="276"/>
      <c r="Q204" s="276"/>
      <c r="R204" s="276"/>
      <c r="S204" s="276"/>
      <c r="T204" s="27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78" t="s">
        <v>194</v>
      </c>
      <c r="AU204" s="278" t="s">
        <v>88</v>
      </c>
      <c r="AV204" s="14" t="s">
        <v>191</v>
      </c>
      <c r="AW204" s="14" t="s">
        <v>35</v>
      </c>
      <c r="AX204" s="14" t="s">
        <v>86</v>
      </c>
      <c r="AY204" s="278" t="s">
        <v>185</v>
      </c>
    </row>
    <row r="205" s="2" customFormat="1" ht="24.15" customHeight="1">
      <c r="A205" s="38"/>
      <c r="B205" s="39"/>
      <c r="C205" s="227" t="s">
        <v>308</v>
      </c>
      <c r="D205" s="227" t="s">
        <v>187</v>
      </c>
      <c r="E205" s="228" t="s">
        <v>1255</v>
      </c>
      <c r="F205" s="229" t="s">
        <v>1256</v>
      </c>
      <c r="G205" s="230" t="s">
        <v>190</v>
      </c>
      <c r="H205" s="231">
        <v>1.6080000000000001</v>
      </c>
      <c r="I205" s="232"/>
      <c r="J205" s="233">
        <f>ROUND(I205*H205,2)</f>
        <v>0</v>
      </c>
      <c r="K205" s="234"/>
      <c r="L205" s="44"/>
      <c r="M205" s="235" t="s">
        <v>1</v>
      </c>
      <c r="N205" s="236" t="s">
        <v>44</v>
      </c>
      <c r="O205" s="91"/>
      <c r="P205" s="237">
        <f>O205*H205</f>
        <v>0</v>
      </c>
      <c r="Q205" s="237">
        <v>2.3010199999999998</v>
      </c>
      <c r="R205" s="237">
        <f>Q205*H205</f>
        <v>3.7000401599999999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191</v>
      </c>
      <c r="AT205" s="239" t="s">
        <v>187</v>
      </c>
      <c r="AU205" s="239" t="s">
        <v>88</v>
      </c>
      <c r="AY205" s="17" t="s">
        <v>185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7" t="s">
        <v>86</v>
      </c>
      <c r="BK205" s="240">
        <f>ROUND(I205*H205,2)</f>
        <v>0</v>
      </c>
      <c r="BL205" s="17" t="s">
        <v>191</v>
      </c>
      <c r="BM205" s="239" t="s">
        <v>1257</v>
      </c>
    </row>
    <row r="206" s="2" customFormat="1">
      <c r="A206" s="38"/>
      <c r="B206" s="39"/>
      <c r="C206" s="40"/>
      <c r="D206" s="241" t="s">
        <v>193</v>
      </c>
      <c r="E206" s="40"/>
      <c r="F206" s="242" t="s">
        <v>1256</v>
      </c>
      <c r="G206" s="40"/>
      <c r="H206" s="40"/>
      <c r="I206" s="243"/>
      <c r="J206" s="40"/>
      <c r="K206" s="40"/>
      <c r="L206" s="44"/>
      <c r="M206" s="244"/>
      <c r="N206" s="24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193</v>
      </c>
      <c r="AU206" s="17" t="s">
        <v>88</v>
      </c>
    </row>
    <row r="207" s="13" customFormat="1">
      <c r="A207" s="13"/>
      <c r="B207" s="246"/>
      <c r="C207" s="247"/>
      <c r="D207" s="241" t="s">
        <v>194</v>
      </c>
      <c r="E207" s="248" t="s">
        <v>1</v>
      </c>
      <c r="F207" s="249" t="s">
        <v>1258</v>
      </c>
      <c r="G207" s="247"/>
      <c r="H207" s="250">
        <v>0.048000000000000001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6" t="s">
        <v>194</v>
      </c>
      <c r="AU207" s="256" t="s">
        <v>88</v>
      </c>
      <c r="AV207" s="13" t="s">
        <v>88</v>
      </c>
      <c r="AW207" s="13" t="s">
        <v>35</v>
      </c>
      <c r="AX207" s="13" t="s">
        <v>79</v>
      </c>
      <c r="AY207" s="256" t="s">
        <v>185</v>
      </c>
    </row>
    <row r="208" s="13" customFormat="1">
      <c r="A208" s="13"/>
      <c r="B208" s="246"/>
      <c r="C208" s="247"/>
      <c r="D208" s="241" t="s">
        <v>194</v>
      </c>
      <c r="E208" s="248" t="s">
        <v>1</v>
      </c>
      <c r="F208" s="249" t="s">
        <v>1259</v>
      </c>
      <c r="G208" s="247"/>
      <c r="H208" s="250">
        <v>0.048000000000000001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6" t="s">
        <v>194</v>
      </c>
      <c r="AU208" s="256" t="s">
        <v>88</v>
      </c>
      <c r="AV208" s="13" t="s">
        <v>88</v>
      </c>
      <c r="AW208" s="13" t="s">
        <v>35</v>
      </c>
      <c r="AX208" s="13" t="s">
        <v>79</v>
      </c>
      <c r="AY208" s="256" t="s">
        <v>185</v>
      </c>
    </row>
    <row r="209" s="13" customFormat="1">
      <c r="A209" s="13"/>
      <c r="B209" s="246"/>
      <c r="C209" s="247"/>
      <c r="D209" s="241" t="s">
        <v>194</v>
      </c>
      <c r="E209" s="248" t="s">
        <v>1</v>
      </c>
      <c r="F209" s="249" t="s">
        <v>1260</v>
      </c>
      <c r="G209" s="247"/>
      <c r="H209" s="250">
        <v>0.096000000000000002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6" t="s">
        <v>194</v>
      </c>
      <c r="AU209" s="256" t="s">
        <v>88</v>
      </c>
      <c r="AV209" s="13" t="s">
        <v>88</v>
      </c>
      <c r="AW209" s="13" t="s">
        <v>35</v>
      </c>
      <c r="AX209" s="13" t="s">
        <v>79</v>
      </c>
      <c r="AY209" s="256" t="s">
        <v>185</v>
      </c>
    </row>
    <row r="210" s="13" customFormat="1">
      <c r="A210" s="13"/>
      <c r="B210" s="246"/>
      <c r="C210" s="247"/>
      <c r="D210" s="241" t="s">
        <v>194</v>
      </c>
      <c r="E210" s="248" t="s">
        <v>1</v>
      </c>
      <c r="F210" s="249" t="s">
        <v>1261</v>
      </c>
      <c r="G210" s="247"/>
      <c r="H210" s="250">
        <v>0.28399999999999997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6" t="s">
        <v>194</v>
      </c>
      <c r="AU210" s="256" t="s">
        <v>88</v>
      </c>
      <c r="AV210" s="13" t="s">
        <v>88</v>
      </c>
      <c r="AW210" s="13" t="s">
        <v>35</v>
      </c>
      <c r="AX210" s="13" t="s">
        <v>79</v>
      </c>
      <c r="AY210" s="256" t="s">
        <v>185</v>
      </c>
    </row>
    <row r="211" s="13" customFormat="1">
      <c r="A211" s="13"/>
      <c r="B211" s="246"/>
      <c r="C211" s="247"/>
      <c r="D211" s="241" t="s">
        <v>194</v>
      </c>
      <c r="E211" s="248" t="s">
        <v>1</v>
      </c>
      <c r="F211" s="249" t="s">
        <v>1232</v>
      </c>
      <c r="G211" s="247"/>
      <c r="H211" s="250">
        <v>0.27000000000000002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6" t="s">
        <v>194</v>
      </c>
      <c r="AU211" s="256" t="s">
        <v>88</v>
      </c>
      <c r="AV211" s="13" t="s">
        <v>88</v>
      </c>
      <c r="AW211" s="13" t="s">
        <v>35</v>
      </c>
      <c r="AX211" s="13" t="s">
        <v>79</v>
      </c>
      <c r="AY211" s="256" t="s">
        <v>185</v>
      </c>
    </row>
    <row r="212" s="13" customFormat="1">
      <c r="A212" s="13"/>
      <c r="B212" s="246"/>
      <c r="C212" s="247"/>
      <c r="D212" s="241" t="s">
        <v>194</v>
      </c>
      <c r="E212" s="248" t="s">
        <v>1</v>
      </c>
      <c r="F212" s="249" t="s">
        <v>1262</v>
      </c>
      <c r="G212" s="247"/>
      <c r="H212" s="250">
        <v>0.16200000000000001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6" t="s">
        <v>194</v>
      </c>
      <c r="AU212" s="256" t="s">
        <v>88</v>
      </c>
      <c r="AV212" s="13" t="s">
        <v>88</v>
      </c>
      <c r="AW212" s="13" t="s">
        <v>35</v>
      </c>
      <c r="AX212" s="13" t="s">
        <v>79</v>
      </c>
      <c r="AY212" s="256" t="s">
        <v>185</v>
      </c>
    </row>
    <row r="213" s="13" customFormat="1">
      <c r="A213" s="13"/>
      <c r="B213" s="246"/>
      <c r="C213" s="247"/>
      <c r="D213" s="241" t="s">
        <v>194</v>
      </c>
      <c r="E213" s="248" t="s">
        <v>1</v>
      </c>
      <c r="F213" s="249" t="s">
        <v>1263</v>
      </c>
      <c r="G213" s="247"/>
      <c r="H213" s="250">
        <v>0.25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6" t="s">
        <v>194</v>
      </c>
      <c r="AU213" s="256" t="s">
        <v>88</v>
      </c>
      <c r="AV213" s="13" t="s">
        <v>88</v>
      </c>
      <c r="AW213" s="13" t="s">
        <v>35</v>
      </c>
      <c r="AX213" s="13" t="s">
        <v>79</v>
      </c>
      <c r="AY213" s="256" t="s">
        <v>185</v>
      </c>
    </row>
    <row r="214" s="13" customFormat="1">
      <c r="A214" s="13"/>
      <c r="B214" s="246"/>
      <c r="C214" s="247"/>
      <c r="D214" s="241" t="s">
        <v>194</v>
      </c>
      <c r="E214" s="248" t="s">
        <v>1</v>
      </c>
      <c r="F214" s="249" t="s">
        <v>1264</v>
      </c>
      <c r="G214" s="247"/>
      <c r="H214" s="250">
        <v>0.45000000000000001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6" t="s">
        <v>194</v>
      </c>
      <c r="AU214" s="256" t="s">
        <v>88</v>
      </c>
      <c r="AV214" s="13" t="s">
        <v>88</v>
      </c>
      <c r="AW214" s="13" t="s">
        <v>35</v>
      </c>
      <c r="AX214" s="13" t="s">
        <v>79</v>
      </c>
      <c r="AY214" s="256" t="s">
        <v>185</v>
      </c>
    </row>
    <row r="215" s="14" customFormat="1">
      <c r="A215" s="14"/>
      <c r="B215" s="268"/>
      <c r="C215" s="269"/>
      <c r="D215" s="241" t="s">
        <v>194</v>
      </c>
      <c r="E215" s="270" t="s">
        <v>1</v>
      </c>
      <c r="F215" s="271" t="s">
        <v>218</v>
      </c>
      <c r="G215" s="269"/>
      <c r="H215" s="272">
        <v>1.6079999999999999</v>
      </c>
      <c r="I215" s="273"/>
      <c r="J215" s="269"/>
      <c r="K215" s="269"/>
      <c r="L215" s="274"/>
      <c r="M215" s="275"/>
      <c r="N215" s="276"/>
      <c r="O215" s="276"/>
      <c r="P215" s="276"/>
      <c r="Q215" s="276"/>
      <c r="R215" s="276"/>
      <c r="S215" s="276"/>
      <c r="T215" s="27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78" t="s">
        <v>194</v>
      </c>
      <c r="AU215" s="278" t="s">
        <v>88</v>
      </c>
      <c r="AV215" s="14" t="s">
        <v>191</v>
      </c>
      <c r="AW215" s="14" t="s">
        <v>35</v>
      </c>
      <c r="AX215" s="14" t="s">
        <v>86</v>
      </c>
      <c r="AY215" s="278" t="s">
        <v>185</v>
      </c>
    </row>
    <row r="216" s="2" customFormat="1" ht="24.15" customHeight="1">
      <c r="A216" s="38"/>
      <c r="B216" s="39"/>
      <c r="C216" s="227" t="s">
        <v>313</v>
      </c>
      <c r="D216" s="227" t="s">
        <v>187</v>
      </c>
      <c r="E216" s="228" t="s">
        <v>1265</v>
      </c>
      <c r="F216" s="229" t="s">
        <v>1266</v>
      </c>
      <c r="G216" s="230" t="s">
        <v>190</v>
      </c>
      <c r="H216" s="231">
        <v>1.782</v>
      </c>
      <c r="I216" s="232"/>
      <c r="J216" s="233">
        <f>ROUND(I216*H216,2)</f>
        <v>0</v>
      </c>
      <c r="K216" s="234"/>
      <c r="L216" s="44"/>
      <c r="M216" s="235" t="s">
        <v>1</v>
      </c>
      <c r="N216" s="236" t="s">
        <v>44</v>
      </c>
      <c r="O216" s="91"/>
      <c r="P216" s="237">
        <f>O216*H216</f>
        <v>0</v>
      </c>
      <c r="Q216" s="237">
        <v>2.3010199999999998</v>
      </c>
      <c r="R216" s="237">
        <f>Q216*H216</f>
        <v>4.1004176399999999</v>
      </c>
      <c r="S216" s="237">
        <v>0</v>
      </c>
      <c r="T216" s="23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9" t="s">
        <v>191</v>
      </c>
      <c r="AT216" s="239" t="s">
        <v>187</v>
      </c>
      <c r="AU216" s="239" t="s">
        <v>88</v>
      </c>
      <c r="AY216" s="17" t="s">
        <v>185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7" t="s">
        <v>86</v>
      </c>
      <c r="BK216" s="240">
        <f>ROUND(I216*H216,2)</f>
        <v>0</v>
      </c>
      <c r="BL216" s="17" t="s">
        <v>191</v>
      </c>
      <c r="BM216" s="239" t="s">
        <v>1267</v>
      </c>
    </row>
    <row r="217" s="2" customFormat="1">
      <c r="A217" s="38"/>
      <c r="B217" s="39"/>
      <c r="C217" s="40"/>
      <c r="D217" s="241" t="s">
        <v>193</v>
      </c>
      <c r="E217" s="40"/>
      <c r="F217" s="242" t="s">
        <v>1266</v>
      </c>
      <c r="G217" s="40"/>
      <c r="H217" s="40"/>
      <c r="I217" s="243"/>
      <c r="J217" s="40"/>
      <c r="K217" s="40"/>
      <c r="L217" s="44"/>
      <c r="M217" s="244"/>
      <c r="N217" s="24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193</v>
      </c>
      <c r="AU217" s="17" t="s">
        <v>88</v>
      </c>
    </row>
    <row r="218" s="13" customFormat="1">
      <c r="A218" s="13"/>
      <c r="B218" s="246"/>
      <c r="C218" s="247"/>
      <c r="D218" s="241" t="s">
        <v>194</v>
      </c>
      <c r="E218" s="248" t="s">
        <v>1</v>
      </c>
      <c r="F218" s="249" t="s">
        <v>1268</v>
      </c>
      <c r="G218" s="247"/>
      <c r="H218" s="250">
        <v>0.61299999999999999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6" t="s">
        <v>194</v>
      </c>
      <c r="AU218" s="256" t="s">
        <v>88</v>
      </c>
      <c r="AV218" s="13" t="s">
        <v>88</v>
      </c>
      <c r="AW218" s="13" t="s">
        <v>35</v>
      </c>
      <c r="AX218" s="13" t="s">
        <v>79</v>
      </c>
      <c r="AY218" s="256" t="s">
        <v>185</v>
      </c>
    </row>
    <row r="219" s="13" customFormat="1">
      <c r="A219" s="13"/>
      <c r="B219" s="246"/>
      <c r="C219" s="247"/>
      <c r="D219" s="241" t="s">
        <v>194</v>
      </c>
      <c r="E219" s="248" t="s">
        <v>1</v>
      </c>
      <c r="F219" s="249" t="s">
        <v>1269</v>
      </c>
      <c r="G219" s="247"/>
      <c r="H219" s="250">
        <v>0.26300000000000001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6" t="s">
        <v>194</v>
      </c>
      <c r="AU219" s="256" t="s">
        <v>88</v>
      </c>
      <c r="AV219" s="13" t="s">
        <v>88</v>
      </c>
      <c r="AW219" s="13" t="s">
        <v>35</v>
      </c>
      <c r="AX219" s="13" t="s">
        <v>79</v>
      </c>
      <c r="AY219" s="256" t="s">
        <v>185</v>
      </c>
    </row>
    <row r="220" s="13" customFormat="1">
      <c r="A220" s="13"/>
      <c r="B220" s="246"/>
      <c r="C220" s="247"/>
      <c r="D220" s="241" t="s">
        <v>194</v>
      </c>
      <c r="E220" s="248" t="s">
        <v>1</v>
      </c>
      <c r="F220" s="249" t="s">
        <v>1270</v>
      </c>
      <c r="G220" s="247"/>
      <c r="H220" s="250">
        <v>0.69999999999999996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6" t="s">
        <v>194</v>
      </c>
      <c r="AU220" s="256" t="s">
        <v>88</v>
      </c>
      <c r="AV220" s="13" t="s">
        <v>88</v>
      </c>
      <c r="AW220" s="13" t="s">
        <v>35</v>
      </c>
      <c r="AX220" s="13" t="s">
        <v>79</v>
      </c>
      <c r="AY220" s="256" t="s">
        <v>185</v>
      </c>
    </row>
    <row r="221" s="13" customFormat="1">
      <c r="A221" s="13"/>
      <c r="B221" s="246"/>
      <c r="C221" s="247"/>
      <c r="D221" s="241" t="s">
        <v>194</v>
      </c>
      <c r="E221" s="248" t="s">
        <v>1</v>
      </c>
      <c r="F221" s="249" t="s">
        <v>1271</v>
      </c>
      <c r="G221" s="247"/>
      <c r="H221" s="250">
        <v>0.20599999999999999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6" t="s">
        <v>194</v>
      </c>
      <c r="AU221" s="256" t="s">
        <v>88</v>
      </c>
      <c r="AV221" s="13" t="s">
        <v>88</v>
      </c>
      <c r="AW221" s="13" t="s">
        <v>35</v>
      </c>
      <c r="AX221" s="13" t="s">
        <v>79</v>
      </c>
      <c r="AY221" s="256" t="s">
        <v>185</v>
      </c>
    </row>
    <row r="222" s="14" customFormat="1">
      <c r="A222" s="14"/>
      <c r="B222" s="268"/>
      <c r="C222" s="269"/>
      <c r="D222" s="241" t="s">
        <v>194</v>
      </c>
      <c r="E222" s="270" t="s">
        <v>1</v>
      </c>
      <c r="F222" s="271" t="s">
        <v>218</v>
      </c>
      <c r="G222" s="269"/>
      <c r="H222" s="272">
        <v>1.782</v>
      </c>
      <c r="I222" s="273"/>
      <c r="J222" s="269"/>
      <c r="K222" s="269"/>
      <c r="L222" s="274"/>
      <c r="M222" s="275"/>
      <c r="N222" s="276"/>
      <c r="O222" s="276"/>
      <c r="P222" s="276"/>
      <c r="Q222" s="276"/>
      <c r="R222" s="276"/>
      <c r="S222" s="276"/>
      <c r="T222" s="27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78" t="s">
        <v>194</v>
      </c>
      <c r="AU222" s="278" t="s">
        <v>88</v>
      </c>
      <c r="AV222" s="14" t="s">
        <v>191</v>
      </c>
      <c r="AW222" s="14" t="s">
        <v>35</v>
      </c>
      <c r="AX222" s="14" t="s">
        <v>86</v>
      </c>
      <c r="AY222" s="278" t="s">
        <v>185</v>
      </c>
    </row>
    <row r="223" s="2" customFormat="1" ht="24.15" customHeight="1">
      <c r="A223" s="38"/>
      <c r="B223" s="39"/>
      <c r="C223" s="227" t="s">
        <v>317</v>
      </c>
      <c r="D223" s="227" t="s">
        <v>187</v>
      </c>
      <c r="E223" s="228" t="s">
        <v>1272</v>
      </c>
      <c r="F223" s="229" t="s">
        <v>1273</v>
      </c>
      <c r="G223" s="230" t="s">
        <v>190</v>
      </c>
      <c r="H223" s="231">
        <v>1</v>
      </c>
      <c r="I223" s="232"/>
      <c r="J223" s="233">
        <f>ROUND(I223*H223,2)</f>
        <v>0</v>
      </c>
      <c r="K223" s="234"/>
      <c r="L223" s="44"/>
      <c r="M223" s="235" t="s">
        <v>1</v>
      </c>
      <c r="N223" s="236" t="s">
        <v>44</v>
      </c>
      <c r="O223" s="91"/>
      <c r="P223" s="237">
        <f>O223*H223</f>
        <v>0</v>
      </c>
      <c r="Q223" s="237">
        <v>2.5018699999999998</v>
      </c>
      <c r="R223" s="237">
        <f>Q223*H223</f>
        <v>2.5018699999999998</v>
      </c>
      <c r="S223" s="237">
        <v>0</v>
      </c>
      <c r="T223" s="23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9" t="s">
        <v>191</v>
      </c>
      <c r="AT223" s="239" t="s">
        <v>187</v>
      </c>
      <c r="AU223" s="239" t="s">
        <v>88</v>
      </c>
      <c r="AY223" s="17" t="s">
        <v>185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7" t="s">
        <v>86</v>
      </c>
      <c r="BK223" s="240">
        <f>ROUND(I223*H223,2)</f>
        <v>0</v>
      </c>
      <c r="BL223" s="17" t="s">
        <v>191</v>
      </c>
      <c r="BM223" s="239" t="s">
        <v>1274</v>
      </c>
    </row>
    <row r="224" s="2" customFormat="1">
      <c r="A224" s="38"/>
      <c r="B224" s="39"/>
      <c r="C224" s="40"/>
      <c r="D224" s="241" t="s">
        <v>193</v>
      </c>
      <c r="E224" s="40"/>
      <c r="F224" s="242" t="s">
        <v>1273</v>
      </c>
      <c r="G224" s="40"/>
      <c r="H224" s="40"/>
      <c r="I224" s="243"/>
      <c r="J224" s="40"/>
      <c r="K224" s="40"/>
      <c r="L224" s="44"/>
      <c r="M224" s="244"/>
      <c r="N224" s="24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193</v>
      </c>
      <c r="AU224" s="17" t="s">
        <v>88</v>
      </c>
    </row>
    <row r="225" s="13" customFormat="1">
      <c r="A225" s="13"/>
      <c r="B225" s="246"/>
      <c r="C225" s="247"/>
      <c r="D225" s="241" t="s">
        <v>194</v>
      </c>
      <c r="E225" s="248" t="s">
        <v>1</v>
      </c>
      <c r="F225" s="249" t="s">
        <v>1275</v>
      </c>
      <c r="G225" s="247"/>
      <c r="H225" s="250">
        <v>1</v>
      </c>
      <c r="I225" s="251"/>
      <c r="J225" s="247"/>
      <c r="K225" s="247"/>
      <c r="L225" s="252"/>
      <c r="M225" s="286"/>
      <c r="N225" s="287"/>
      <c r="O225" s="287"/>
      <c r="P225" s="287"/>
      <c r="Q225" s="287"/>
      <c r="R225" s="287"/>
      <c r="S225" s="287"/>
      <c r="T225" s="28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6" t="s">
        <v>194</v>
      </c>
      <c r="AU225" s="256" t="s">
        <v>88</v>
      </c>
      <c r="AV225" s="13" t="s">
        <v>88</v>
      </c>
      <c r="AW225" s="13" t="s">
        <v>35</v>
      </c>
      <c r="AX225" s="13" t="s">
        <v>86</v>
      </c>
      <c r="AY225" s="256" t="s">
        <v>185</v>
      </c>
    </row>
    <row r="226" s="2" customFormat="1" ht="6.96" customHeight="1">
      <c r="A226" s="38"/>
      <c r="B226" s="66"/>
      <c r="C226" s="67"/>
      <c r="D226" s="67"/>
      <c r="E226" s="67"/>
      <c r="F226" s="67"/>
      <c r="G226" s="67"/>
      <c r="H226" s="67"/>
      <c r="I226" s="67"/>
      <c r="J226" s="67"/>
      <c r="K226" s="67"/>
      <c r="L226" s="44"/>
      <c r="M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</row>
  </sheetData>
  <sheetProtection sheet="1" autoFilter="0" formatColumns="0" formatRows="0" objects="1" scenarios="1" spinCount="100000" saltValue="ylcvjaOAED63FvAlHRg++VnFG0K5QrdEiVhZ7maBuBSMyLRWm8OLFd5+BaieOUNp1Bv63Co/5DwLC9TQ/abhFw==" hashValue="I8t06AvC43vvrfniCB85m9oVhUd1x/46ys0iNqey3m+nxIQLH947z4Vc44Q9+Ogmddou2+VYG/QuHOayYFIM/A==" algorithmName="SHA-512" password="CC35"/>
  <autoFilter ref="C123:K2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Janišová Hana, Bc.</dc:creator>
  <cp:lastModifiedBy>Janišová Hana, Bc.</cp:lastModifiedBy>
  <dcterms:created xsi:type="dcterms:W3CDTF">2026-03-25T15:27:21Z</dcterms:created>
  <dcterms:modified xsi:type="dcterms:W3CDTF">2026-03-25T15:27:34Z</dcterms:modified>
</cp:coreProperties>
</file>