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60311 - Oprav posedových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'260311 - Oprav posedových...'!$C$122:$K$140</definedName>
    <definedName name="_xlnm.Print_Area" localSheetId="1">'260311 - Oprav posedových...'!$C$4:$J$76,'260311 - Oprav posedových...'!$C$82:$J$104,'260311 - Oprav posedových...'!$C$110:$J$140</definedName>
    <definedName name="_xlnm.Print_Titles" localSheetId="1">'260311 - Oprav posedových...'!$122:$122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40"/>
  <c r="BH140"/>
  <c r="BG140"/>
  <c r="BF140"/>
  <c r="T140"/>
  <c r="T139"/>
  <c r="R140"/>
  <c r="R139"/>
  <c r="P140"/>
  <c r="P139"/>
  <c r="BI138"/>
  <c r="BH138"/>
  <c r="BG138"/>
  <c r="BF138"/>
  <c r="T138"/>
  <c r="T137"/>
  <c r="T136"/>
  <c r="R138"/>
  <c r="R137"/>
  <c r="R136"/>
  <c r="P138"/>
  <c r="P137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T131"/>
  <c r="R132"/>
  <c r="R131"/>
  <c r="P132"/>
  <c r="P131"/>
  <c r="BI130"/>
  <c r="BH130"/>
  <c r="BG130"/>
  <c r="BF130"/>
  <c r="T130"/>
  <c r="R130"/>
  <c r="P130"/>
  <c r="BI127"/>
  <c r="BH127"/>
  <c r="BG127"/>
  <c r="BF127"/>
  <c r="T127"/>
  <c r="R127"/>
  <c r="P127"/>
  <c r="BI126"/>
  <c r="BH126"/>
  <c r="BG126"/>
  <c r="BF126"/>
  <c r="T126"/>
  <c r="R126"/>
  <c r="P126"/>
  <c r="J120"/>
  <c r="F117"/>
  <c r="E115"/>
  <c r="J92"/>
  <c r="F92"/>
  <c r="F89"/>
  <c r="E87"/>
  <c r="J21"/>
  <c r="E21"/>
  <c r="J119"/>
  <c r="J20"/>
  <c r="J18"/>
  <c r="E18"/>
  <c r="F120"/>
  <c r="J17"/>
  <c r="J15"/>
  <c r="E15"/>
  <c r="F119"/>
  <c r="J14"/>
  <c r="J12"/>
  <c r="J117"/>
  <c r="E7"/>
  <c r="E113"/>
  <c i="1" r="L90"/>
  <c r="AM90"/>
  <c r="AM89"/>
  <c r="L89"/>
  <c r="AM87"/>
  <c r="L87"/>
  <c r="L85"/>
  <c r="L84"/>
  <c i="2" r="BK140"/>
  <c r="BK138"/>
  <c r="J138"/>
  <c r="J127"/>
  <c r="J134"/>
  <c r="J132"/>
  <c r="BK130"/>
  <c r="BK135"/>
  <c r="J135"/>
  <c r="BK132"/>
  <c r="J130"/>
  <c r="BK127"/>
  <c r="J126"/>
  <c r="BK134"/>
  <c r="BK126"/>
  <c r="J140"/>
  <c i="1" r="AS94"/>
  <c i="2" l="1" r="T125"/>
  <c r="T124"/>
  <c r="R125"/>
  <c r="R124"/>
  <c r="R123"/>
  <c r="P125"/>
  <c r="P124"/>
  <c r="P123"/>
  <c i="1" r="AU95"/>
  <c i="2" r="P133"/>
  <c r="BK133"/>
  <c r="J133"/>
  <c r="J100"/>
  <c r="BK125"/>
  <c r="J125"/>
  <c r="J98"/>
  <c r="T133"/>
  <c r="R133"/>
  <c r="BK131"/>
  <c r="J131"/>
  <c r="J99"/>
  <c r="BE138"/>
  <c r="E85"/>
  <c r="J89"/>
  <c r="F91"/>
  <c r="J91"/>
  <c r="BK137"/>
  <c r="BE135"/>
  <c r="BE130"/>
  <c r="BE134"/>
  <c r="BE140"/>
  <c r="BE127"/>
  <c r="BE132"/>
  <c r="BK139"/>
  <c r="J139"/>
  <c r="J103"/>
  <c r="BE126"/>
  <c r="F36"/>
  <c i="1" r="BC95"/>
  <c r="BC94"/>
  <c r="W32"/>
  <c i="2" r="F37"/>
  <c i="1" r="BD95"/>
  <c r="BD94"/>
  <c r="W33"/>
  <c i="2" r="F34"/>
  <c i="1" r="BA95"/>
  <c r="BA94"/>
  <c r="W30"/>
  <c i="2" r="J34"/>
  <c i="1" r="AW95"/>
  <c r="AU94"/>
  <c i="2" r="F35"/>
  <c i="1" r="BB95"/>
  <c r="BB94"/>
  <c r="W31"/>
  <c i="2" l="1" r="BK136"/>
  <c r="J136"/>
  <c r="J101"/>
  <c r="T123"/>
  <c r="BK124"/>
  <c r="J124"/>
  <c r="J97"/>
  <c r="J137"/>
  <c r="J102"/>
  <c i="1" r="AW94"/>
  <c r="AK30"/>
  <c r="AX94"/>
  <c r="AY94"/>
  <c i="2" r="J33"/>
  <c i="1" r="AV95"/>
  <c r="AT95"/>
  <c i="2" r="F33"/>
  <c i="1" r="AZ95"/>
  <c r="AZ94"/>
  <c r="W29"/>
  <c i="2" l="1" r="BK123"/>
  <c r="J123"/>
  <c r="J96"/>
  <c i="1" r="AV94"/>
  <c r="AK29"/>
  <c l="1" r="AT94"/>
  <c i="2" r="J30"/>
  <c i="1" r="AG95"/>
  <c r="AG94"/>
  <c r="AN94"/>
  <c l="1" r="AN95"/>
  <c i="2" r="J39"/>
  <c i="1"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<sst xmlns="http://schemas.openxmlformats.org/spreadsheetml/2006/main">
  <si>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</si>
  <si>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</si>
  <si>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</si>
  <si>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</si>
  <si>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</si>
  <si>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{7caa173d-3b15-4470-9d79-a53bc28c2c50}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</si>
  <si>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</si>
  <si>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</si>
  <si>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</si>
  <si>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</si>
  <si>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</si>
  <si>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</si>
  <si>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</si>
  <si>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</si>
  <si>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260311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</si>
  <si>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</si>
  <si>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</si>
  <si>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 posedových zídek amfiteátru</t>
  </si>
  <si>
    <t>KSO:</t>
  </si>
  <si>
    <t>CC-CZ:</t>
  </si>
  <si>
    <t>Místo:</t>
  </si>
  <si>
    <t xml:space="preserve"> </t>
  </si>
  <si>
    <t>Datum:</t>
  </si>
  <si>
    <t>13. 3. 2026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</si>
  <si>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</si>
  <si>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</si>
  <si>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</si>
  <si>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</si>
  <si>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</si>
  <si>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</si>
  <si>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</si>
  <si>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</si>
  <si>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68787685</t>
  </si>
  <si>
    <t>Michaela Šuková</t>
  </si>
  <si>
    <t>CZ68787685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</si>
  <si>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</si>
  <si>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</si>
  <si>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</si>
  <si>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</si>
  <si>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</si>
  <si>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</si>
  <si>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</si>
  <si>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</si>
  <si>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</si>
  <si>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</si>
  <si>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</si>
  <si>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</si>
  <si>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</si>
  <si>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</si>
  <si>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</si>
  <si>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</si>
  <si>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</si>
  <si>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</si>
  <si>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</si>
  <si>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</si>
  <si>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</si>
  <si>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</si>
  <si>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</si>
  <si>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</si>
  <si>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</si>
  <si>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</si>
  <si>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</si>
  <si>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</si>
  <si>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</si>
  <si>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</si>
  <si>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</si>
  <si>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</si>
  <si>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</si>
  <si>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</si>
  <si>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</si>
  <si>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</si>
  <si>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</si>
  <si>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</si>
  <si>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</si>
  <si>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</si>
  <si>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</si>
  <si>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</si>
  <si>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</si>
  <si>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</si>
  <si>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</si>
  <si>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</si>
  <si>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Oprav posedových...</t>
  </si>
  <si>
    <t>STA</t>
  </si>
  <si>
    <t>1</t>
  </si>
  <si>
    <t>{22a189af-10e2-42ff-8178-bfa7e1d63503}</t>
  </si>
  <si>
    <t>2</t>
  </si>
  <si>
    <t>KRYCÍ LIST SOUPISU PRACÍ</t>
  </si>
  <si>
    <t>Objekt:</t>
  </si>
  <si>
    <t>260311 - Oprav posedových...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</si>
  <si>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</si>
  <si>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</si>
  <si>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</si>
  <si>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</si>
  <si>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</si>
  <si>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</si>
  <si>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762 - Konstrukce tesařské</t>
  </si>
  <si>
    <t xml:space="preserve">    767 - Konstrukce zámečnické</t>
  </si>
  <si>
    <t>HZS - Hodinové zúčtovací sazby</t>
  </si>
  <si>
    <t>VRN - Vedlejší rozpočtové náklady</t>
  </si>
  <si>
    <t xml:space="preserve">    VRN8 - Další náklady na pracovníky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</si>
  <si>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</si>
  <si>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</si>
  <si>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</si>
  <si>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</si>
  <si>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</si>
  <si>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</si>
  <si>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</si>
  <si>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</si>
  <si>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</si>
  <si>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</si>
  <si>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</si>
  <si>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</si>
  <si>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</si>
  <si>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</si>
  <si>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</si>
  <si>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</si>
  <si>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</si>
  <si>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762</t>
  </si>
  <si>
    <t>Konstrukce tesařské</t>
  </si>
  <si>
    <t>K</t>
  </si>
  <si>
    <t>762952014</t>
  </si>
  <si>
    <t>Montáž teras z prken přes 135 mm z dřevin tvrdých šroubovaných broušených bez povrchové úpravy</t>
  </si>
  <si>
    <t>m2</t>
  </si>
  <si>
    <t>16</t>
  </si>
  <si>
    <t>M</t>
  </si>
  <si>
    <t>6119813R</t>
  </si>
  <si>
    <t>profil terasový dřevěný massaranduba hrubá drážka š 145mm tl 25mm</t>
  </si>
  <si>
    <t>32</t>
  </si>
  <si>
    <t>4</t>
  </si>
  <si>
    <t>VV</t>
  </si>
  <si>
    <t>48,4*1,08 "Přepočtené koeficientem množství</t>
  </si>
  <si>
    <t>Součet</t>
  </si>
  <si>
    <t>3</t>
  </si>
  <si>
    <t>998762121</t>
  </si>
  <si>
    <t>Přesun hmot tonážní pro kce tesařské ruční v objektech v do 6 m</t>
  </si>
  <si>
    <t>t</t>
  </si>
  <si>
    <t>6</t>
  </si>
  <si>
    <t>767</t>
  </si>
  <si>
    <t>Konstrukce zámečnické</t>
  </si>
  <si>
    <t>767871122</t>
  </si>
  <si>
    <t>Montáž podpěrných konstrukcí pro vedení v kolektorech, kanálech, šachtách uložených do zálivkové malty hmotnosti přes 1 do 3 kg</t>
  </si>
  <si>
    <t>kg</t>
  </si>
  <si>
    <t>8</t>
  </si>
  <si>
    <t>HZS</t>
  </si>
  <si>
    <t>Hodinové zúčtovací sazby</t>
  </si>
  <si>
    <t>5</t>
  </si>
  <si>
    <t>HZS2131</t>
  </si>
  <si>
    <t>Hodinová zúčtovací sazba zámečník</t>
  </si>
  <si>
    <t>hod</t>
  </si>
  <si>
    <t>262144</t>
  </si>
  <si>
    <t>10</t>
  </si>
  <si>
    <t>35401R</t>
  </si>
  <si>
    <t>Materiál pro výrobu kotvících prvků pro jednolivé díly</t>
  </si>
  <si>
    <t>kpl</t>
  </si>
  <si>
    <t>VRN</t>
  </si>
  <si>
    <t>Vedlejší rozpočtové náklady</t>
  </si>
  <si>
    <t>VRN8</t>
  </si>
  <si>
    <t>Další náklady na pracovníky</t>
  </si>
  <si>
    <t>7</t>
  </si>
  <si>
    <t>081103000</t>
  </si>
  <si>
    <t>Denní doprava pracovníků na pracoviště</t>
  </si>
  <si>
    <t>14</t>
  </si>
  <si>
    <t>VRN9</t>
  </si>
  <si>
    <t>Ostatní náklady</t>
  </si>
  <si>
    <t>090001000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</si>
</sst>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30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32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33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34</v>
      </c>
      <c r="AO20" s="21"/>
      <c r="AP20" s="21"/>
      <c r="AQ20" s="21"/>
      <c r="AR20" s="19"/>
      <c r="BE20" s="30"/>
      <c r="BS20" s="16" t="s">
        <v>30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260311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Oprav posedových zídek amfiteátru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13. 3. 2026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31</v>
      </c>
      <c r="AJ90" s="39"/>
      <c r="AK90" s="39"/>
      <c r="AL90" s="39"/>
      <c r="AM90" s="79" t="str">
        <f>IF(E20="","",E20)</f>
        <v>Michaela Šuková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75</v>
      </c>
      <c r="BT94" s="116" t="s">
        <v>76</v>
      </c>
      <c r="BU94" s="117" t="s">
        <v>77</v>
      </c>
      <c r="BV94" s="116" t="s">
        <v>78</v>
      </c>
      <c r="BW94" s="116" t="s">
        <v>5</v>
      </c>
      <c r="BX94" s="116" t="s">
        <v>79</v>
      </c>
      <c r="CL94" s="116" t="s">
        <v>1</v>
      </c>
    </row>
    <row r="95" s="7" customFormat="1" ht="16.5" customHeight="1">
      <c r="A95" s="118" t="s">
        <v>80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'260311 - Oprav posedových...'!J30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82</v>
      </c>
      <c r="AR95" s="125"/>
      <c r="AS95" s="126">
        <v>0</v>
      </c>
      <c r="AT95" s="127">
        <f>ROUND(SUM(AV95:AW95),2)</f>
        <v>0</v>
      </c>
      <c r="AU95" s="128">
        <f>'260311 - Oprav posedových...'!P123</f>
        <v>0</v>
      </c>
      <c r="AV95" s="127">
        <f>'260311 - Oprav posedových...'!J33</f>
        <v>0</v>
      </c>
      <c r="AW95" s="127">
        <f>'260311 - Oprav posedových...'!J34</f>
        <v>0</v>
      </c>
      <c r="AX95" s="127">
        <f>'260311 - Oprav posedových...'!J35</f>
        <v>0</v>
      </c>
      <c r="AY95" s="127">
        <f>'260311 - Oprav posedových...'!J36</f>
        <v>0</v>
      </c>
      <c r="AZ95" s="127">
        <f>'260311 - Oprav posedových...'!F33</f>
        <v>0</v>
      </c>
      <c r="BA95" s="127">
        <f>'260311 - Oprav posedových...'!F34</f>
        <v>0</v>
      </c>
      <c r="BB95" s="127">
        <f>'260311 - Oprav posedových...'!F35</f>
        <v>0</v>
      </c>
      <c r="BC95" s="127">
        <f>'260311 - Oprav posedových...'!F36</f>
        <v>0</v>
      </c>
      <c r="BD95" s="129">
        <f>'260311 - Oprav posedových...'!F37</f>
        <v>0</v>
      </c>
      <c r="BE95" s="7"/>
      <c r="BT95" s="130" t="s">
        <v>83</v>
      </c>
      <c r="BV95" s="130" t="s">
        <v>78</v>
      </c>
      <c r="BW95" s="130" t="s">
        <v>84</v>
      </c>
      <c r="BX95" s="130" t="s">
        <v>5</v>
      </c>
      <c r="CL95" s="130" t="s">
        <v>1</v>
      </c>
      <c r="CM95" s="130" t="s">
        <v>85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zadsBRL2p3yA1UkTEZEvqZ1Ik9pW/wJirMzbyOP5iZChS5JAiyFmkB09IXkVShVDsQ5LwPMPL+5n6otnF6i5wg==" hashValue="XGAGhT29rgDqi0hjM23Gu6PYf0fxSwEzXqR54W5lxrRn8oGPmKcP3UmTlqFOOLNDcbxjwujvQyatshQYRwDuFA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60311 - Oprav posedových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9"/>
      <c r="AT3" s="16" t="s">
        <v>85</v>
      </c>
    </row>
    <row r="4" s="1" customFormat="1" ht="24.96" customHeight="1">
      <c r="B4" s="19"/>
      <c r="D4" s="133" t="s">
        <v>86</v>
      </c>
      <c r="L4" s="19"/>
      <c r="M4" s="134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5" t="s">
        <v>16</v>
      </c>
      <c r="L6" s="19"/>
    </row>
    <row r="7" s="1" customFormat="1" ht="16.5" customHeight="1">
      <c r="B7" s="19"/>
      <c r="E7" s="136" t="str">
        <f>'Rekapitulace stavby'!K6</f>
        <v>Oprav posedových zídek amfiteátru</v>
      </c>
      <c r="F7" s="135"/>
      <c r="G7" s="135"/>
      <c r="H7" s="135"/>
      <c r="L7" s="19"/>
    </row>
    <row r="8" s="2" customFormat="1" ht="12" customHeight="1">
      <c r="A8" s="37"/>
      <c r="B8" s="43"/>
      <c r="C8" s="37"/>
      <c r="D8" s="135" t="s">
        <v>87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7" t="s">
        <v>88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5" t="s">
        <v>18</v>
      </c>
      <c r="E11" s="37"/>
      <c r="F11" s="138" t="s">
        <v>1</v>
      </c>
      <c r="G11" s="37"/>
      <c r="H11" s="37"/>
      <c r="I11" s="135" t="s">
        <v>19</v>
      </c>
      <c r="J11" s="138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5" t="s">
        <v>20</v>
      </c>
      <c r="E12" s="37"/>
      <c r="F12" s="138" t="s">
        <v>21</v>
      </c>
      <c r="G12" s="37"/>
      <c r="H12" s="37"/>
      <c r="I12" s="135" t="s">
        <v>22</v>
      </c>
      <c r="J12" s="139" t="str">
        <f>'Rekapitulace stavby'!AN8</f>
        <v>13. 3. 2026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5" t="s">
        <v>24</v>
      </c>
      <c r="E14" s="37"/>
      <c r="F14" s="37"/>
      <c r="G14" s="37"/>
      <c r="H14" s="37"/>
      <c r="I14" s="135" t="s">
        <v>25</v>
      </c>
      <c r="J14" s="138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8" t="str">
        <f>IF('Rekapitulace stavby'!E11="","",'Rekapitulace stavby'!E11)</f>
        <v xml:space="preserve"> </v>
      </c>
      <c r="F15" s="37"/>
      <c r="G15" s="37"/>
      <c r="H15" s="37"/>
      <c r="I15" s="135" t="s">
        <v>26</v>
      </c>
      <c r="J15" s="138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5" t="s">
        <v>27</v>
      </c>
      <c r="E17" s="37"/>
      <c r="F17" s="37"/>
      <c r="G17" s="37"/>
      <c r="H17" s="37"/>
      <c r="I17" s="135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8"/>
      <c r="G18" s="138"/>
      <c r="H18" s="138"/>
      <c r="I18" s="135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5" t="s">
        <v>29</v>
      </c>
      <c r="E20" s="37"/>
      <c r="F20" s="37"/>
      <c r="G20" s="37"/>
      <c r="H20" s="37"/>
      <c r="I20" s="135" t="s">
        <v>25</v>
      </c>
      <c r="J20" s="138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8" t="str">
        <f>IF('Rekapitulace stavby'!E17="","",'Rekapitulace stavby'!E17)</f>
        <v xml:space="preserve"> </v>
      </c>
      <c r="F21" s="37"/>
      <c r="G21" s="37"/>
      <c r="H21" s="37"/>
      <c r="I21" s="135" t="s">
        <v>26</v>
      </c>
      <c r="J21" s="138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5" t="s">
        <v>31</v>
      </c>
      <c r="E23" s="37"/>
      <c r="F23" s="37"/>
      <c r="G23" s="37"/>
      <c r="H23" s="37"/>
      <c r="I23" s="135" t="s">
        <v>25</v>
      </c>
      <c r="J23" s="138" t="s">
        <v>32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8" t="s">
        <v>33</v>
      </c>
      <c r="F24" s="37"/>
      <c r="G24" s="37"/>
      <c r="H24" s="37"/>
      <c r="I24" s="135" t="s">
        <v>26</v>
      </c>
      <c r="J24" s="138" t="s">
        <v>34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5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4"/>
      <c r="E29" s="144"/>
      <c r="F29" s="144"/>
      <c r="G29" s="144"/>
      <c r="H29" s="144"/>
      <c r="I29" s="144"/>
      <c r="J29" s="144"/>
      <c r="K29" s="144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5" t="s">
        <v>36</v>
      </c>
      <c r="E30" s="37"/>
      <c r="F30" s="37"/>
      <c r="G30" s="37"/>
      <c r="H30" s="37"/>
      <c r="I30" s="37"/>
      <c r="J30" s="146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4"/>
      <c r="E31" s="144"/>
      <c r="F31" s="144"/>
      <c r="G31" s="144"/>
      <c r="H31" s="144"/>
      <c r="I31" s="144"/>
      <c r="J31" s="144"/>
      <c r="K31" s="144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7" t="s">
        <v>38</v>
      </c>
      <c r="G32" s="37"/>
      <c r="H32" s="37"/>
      <c r="I32" s="147" t="s">
        <v>37</v>
      </c>
      <c r="J32" s="147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8" t="s">
        <v>40</v>
      </c>
      <c r="E33" s="135" t="s">
        <v>41</v>
      </c>
      <c r="F33" s="149">
        <f>ROUND((SUM(BE123:BE140)),  2)</f>
        <v>0</v>
      </c>
      <c r="G33" s="37"/>
      <c r="H33" s="37"/>
      <c r="I33" s="150">
        <v>0.20999999999999999</v>
      </c>
      <c r="J33" s="149">
        <f>ROUND(((SUM(BE123:BE140))*I33),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5" t="s">
        <v>42</v>
      </c>
      <c r="F34" s="149">
        <f>ROUND((SUM(BF123:BF140)),  2)</f>
        <v>0</v>
      </c>
      <c r="G34" s="37"/>
      <c r="H34" s="37"/>
      <c r="I34" s="150">
        <v>0.12</v>
      </c>
      <c r="J34" s="149">
        <f>ROUND(((SUM(BF123:BF140))*I34),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5" t="s">
        <v>43</v>
      </c>
      <c r="F35" s="149">
        <f>ROUND((SUM(BG123:BG140)),  2)</f>
        <v>0</v>
      </c>
      <c r="G35" s="37"/>
      <c r="H35" s="37"/>
      <c r="I35" s="150">
        <v>0.20999999999999999</v>
      </c>
      <c r="J35" s="149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5" t="s">
        <v>44</v>
      </c>
      <c r="F36" s="149">
        <f>ROUND((SUM(BH123:BH140)),  2)</f>
        <v>0</v>
      </c>
      <c r="G36" s="37"/>
      <c r="H36" s="37"/>
      <c r="I36" s="150">
        <v>0.12</v>
      </c>
      <c r="J36" s="149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5" t="s">
        <v>45</v>
      </c>
      <c r="F37" s="149">
        <f>ROUND((SUM(BI123:BI140)),  2)</f>
        <v>0</v>
      </c>
      <c r="G37" s="37"/>
      <c r="H37" s="37"/>
      <c r="I37" s="150">
        <v>0</v>
      </c>
      <c r="J37" s="149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8" t="s">
        <v>49</v>
      </c>
      <c r="E50" s="159"/>
      <c r="F50" s="159"/>
      <c r="G50" s="158" t="s">
        <v>50</v>
      </c>
      <c r="H50" s="159"/>
      <c r="I50" s="159"/>
      <c r="J50" s="159"/>
      <c r="K50" s="159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0" t="s">
        <v>51</v>
      </c>
      <c r="E61" s="161"/>
      <c r="F61" s="162" t="s">
        <v>52</v>
      </c>
      <c r="G61" s="160" t="s">
        <v>51</v>
      </c>
      <c r="H61" s="161"/>
      <c r="I61" s="161"/>
      <c r="J61" s="163" t="s">
        <v>52</v>
      </c>
      <c r="K61" s="161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8" t="s">
        <v>53</v>
      </c>
      <c r="E65" s="164"/>
      <c r="F65" s="164"/>
      <c r="G65" s="158" t="s">
        <v>54</v>
      </c>
      <c r="H65" s="164"/>
      <c r="I65" s="164"/>
      <c r="J65" s="164"/>
      <c r="K65" s="164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0" t="s">
        <v>51</v>
      </c>
      <c r="E76" s="161"/>
      <c r="F76" s="162" t="s">
        <v>52</v>
      </c>
      <c r="G76" s="160" t="s">
        <v>51</v>
      </c>
      <c r="H76" s="161"/>
      <c r="I76" s="161"/>
      <c r="J76" s="163" t="s">
        <v>52</v>
      </c>
      <c r="K76" s="161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69" t="str">
        <f>E7</f>
        <v>Oprav posedových zídek amfiteátru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260311 - Oprav posedových...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13. 3. 2026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>Michaela Šuková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0" t="s">
        <v>90</v>
      </c>
      <c r="D94" s="171"/>
      <c r="E94" s="171"/>
      <c r="F94" s="171"/>
      <c r="G94" s="171"/>
      <c r="H94" s="171"/>
      <c r="I94" s="171"/>
      <c r="J94" s="172" t="s">
        <v>91</v>
      </c>
      <c r="K94" s="171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3" t="s">
        <v>92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93</v>
      </c>
    </row>
    <row r="97" s="9" customFormat="1" ht="24.96" customHeight="1">
      <c r="A97" s="9"/>
      <c r="B97" s="174"/>
      <c r="C97" s="175"/>
      <c r="D97" s="176" t="s">
        <v>94</v>
      </c>
      <c r="E97" s="177"/>
      <c r="F97" s="177"/>
      <c r="G97" s="177"/>
      <c r="H97" s="177"/>
      <c r="I97" s="177"/>
      <c r="J97" s="178">
        <f>J124</f>
        <v>0</v>
      </c>
      <c r="K97" s="175"/>
      <c r="L97" s="17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0"/>
      <c r="C98" s="181"/>
      <c r="D98" s="182" t="s">
        <v>95</v>
      </c>
      <c r="E98" s="183"/>
      <c r="F98" s="183"/>
      <c r="G98" s="183"/>
      <c r="H98" s="183"/>
      <c r="I98" s="183"/>
      <c r="J98" s="184">
        <f>J125</f>
        <v>0</v>
      </c>
      <c r="K98" s="181"/>
      <c r="L98" s="18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0"/>
      <c r="C99" s="181"/>
      <c r="D99" s="182" t="s">
        <v>96</v>
      </c>
      <c r="E99" s="183"/>
      <c r="F99" s="183"/>
      <c r="G99" s="183"/>
      <c r="H99" s="183"/>
      <c r="I99" s="183"/>
      <c r="J99" s="184">
        <f>J131</f>
        <v>0</v>
      </c>
      <c r="K99" s="181"/>
      <c r="L99" s="18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4"/>
      <c r="C100" s="175"/>
      <c r="D100" s="176" t="s">
        <v>97</v>
      </c>
      <c r="E100" s="177"/>
      <c r="F100" s="177"/>
      <c r="G100" s="177"/>
      <c r="H100" s="177"/>
      <c r="I100" s="177"/>
      <c r="J100" s="178">
        <f>J133</f>
        <v>0</v>
      </c>
      <c r="K100" s="175"/>
      <c r="L100" s="17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4"/>
      <c r="C101" s="175"/>
      <c r="D101" s="176" t="s">
        <v>98</v>
      </c>
      <c r="E101" s="177"/>
      <c r="F101" s="177"/>
      <c r="G101" s="177"/>
      <c r="H101" s="177"/>
      <c r="I101" s="177"/>
      <c r="J101" s="178">
        <f>J136</f>
        <v>0</v>
      </c>
      <c r="K101" s="175"/>
      <c r="L101" s="17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0"/>
      <c r="C102" s="181"/>
      <c r="D102" s="182" t="s">
        <v>99</v>
      </c>
      <c r="E102" s="183"/>
      <c r="F102" s="183"/>
      <c r="G102" s="183"/>
      <c r="H102" s="183"/>
      <c r="I102" s="183"/>
      <c r="J102" s="184">
        <f>J137</f>
        <v>0</v>
      </c>
      <c r="K102" s="181"/>
      <c r="L102" s="18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0"/>
      <c r="C103" s="181"/>
      <c r="D103" s="182" t="s">
        <v>100</v>
      </c>
      <c r="E103" s="183"/>
      <c r="F103" s="183"/>
      <c r="G103" s="183"/>
      <c r="H103" s="183"/>
      <c r="I103" s="183"/>
      <c r="J103" s="184">
        <f>J139</f>
        <v>0</v>
      </c>
      <c r="K103" s="181"/>
      <c r="L103" s="18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101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69" t="str">
        <f>E7</f>
        <v>Oprav posedových zídek amfiteátru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87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260311 - Oprav posedových...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 xml:space="preserve"> </v>
      </c>
      <c r="G117" s="39"/>
      <c r="H117" s="39"/>
      <c r="I117" s="31" t="s">
        <v>22</v>
      </c>
      <c r="J117" s="78" t="str">
        <f>IF(J12="","",J12)</f>
        <v>13. 3. 2026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9"/>
      <c r="E119" s="39"/>
      <c r="F119" s="26" t="str">
        <f>E15</f>
        <v xml:space="preserve"> </v>
      </c>
      <c r="G119" s="39"/>
      <c r="H119" s="39"/>
      <c r="I119" s="31" t="s">
        <v>29</v>
      </c>
      <c r="J119" s="35" t="str">
        <f>E21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27</v>
      </c>
      <c r="D120" s="39"/>
      <c r="E120" s="39"/>
      <c r="F120" s="26" t="str">
        <f>IF(E18="","",E18)</f>
        <v>Vyplň údaj</v>
      </c>
      <c r="G120" s="39"/>
      <c r="H120" s="39"/>
      <c r="I120" s="31" t="s">
        <v>31</v>
      </c>
      <c r="J120" s="35" t="str">
        <f>E24</f>
        <v>Michaela Šuková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86"/>
      <c r="B122" s="187"/>
      <c r="C122" s="188" t="s">
        <v>102</v>
      </c>
      <c r="D122" s="189" t="s">
        <v>61</v>
      </c>
      <c r="E122" s="189" t="s">
        <v>57</v>
      </c>
      <c r="F122" s="189" t="s">
        <v>58</v>
      </c>
      <c r="G122" s="189" t="s">
        <v>103</v>
      </c>
      <c r="H122" s="189" t="s">
        <v>104</v>
      </c>
      <c r="I122" s="189" t="s">
        <v>105</v>
      </c>
      <c r="J122" s="190" t="s">
        <v>91</v>
      </c>
      <c r="K122" s="191" t="s">
        <v>106</v>
      </c>
      <c r="L122" s="192"/>
      <c r="M122" s="99" t="s">
        <v>1</v>
      </c>
      <c r="N122" s="100" t="s">
        <v>40</v>
      </c>
      <c r="O122" s="100" t="s">
        <v>107</v>
      </c>
      <c r="P122" s="100" t="s">
        <v>108</v>
      </c>
      <c r="Q122" s="100" t="s">
        <v>109</v>
      </c>
      <c r="R122" s="100" t="s">
        <v>110</v>
      </c>
      <c r="S122" s="100" t="s">
        <v>111</v>
      </c>
      <c r="T122" s="101" t="s">
        <v>112</v>
      </c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</row>
    <row r="123" s="2" customFormat="1" ht="22.8" customHeight="1">
      <c r="A123" s="37"/>
      <c r="B123" s="38"/>
      <c r="C123" s="106" t="s">
        <v>113</v>
      </c>
      <c r="D123" s="39"/>
      <c r="E123" s="39"/>
      <c r="F123" s="39"/>
      <c r="G123" s="39"/>
      <c r="H123" s="39"/>
      <c r="I123" s="39"/>
      <c r="J123" s="193">
        <f>BK123</f>
        <v>0</v>
      </c>
      <c r="K123" s="39"/>
      <c r="L123" s="43"/>
      <c r="M123" s="102"/>
      <c r="N123" s="194"/>
      <c r="O123" s="103"/>
      <c r="P123" s="195">
        <f>P124+P133+P136</f>
        <v>0</v>
      </c>
      <c r="Q123" s="103"/>
      <c r="R123" s="195">
        <f>R124+R133+R136</f>
        <v>0</v>
      </c>
      <c r="S123" s="103"/>
      <c r="T123" s="196">
        <f>T124+T133+T136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75</v>
      </c>
      <c r="AU123" s="16" t="s">
        <v>93</v>
      </c>
      <c r="BK123" s="197">
        <f>BK124+BK133+BK136</f>
        <v>0</v>
      </c>
    </row>
    <row r="124" s="12" customFormat="1" ht="25.92" customHeight="1">
      <c r="A124" s="12"/>
      <c r="B124" s="198"/>
      <c r="C124" s="199"/>
      <c r="D124" s="200" t="s">
        <v>75</v>
      </c>
      <c r="E124" s="201" t="s">
        <v>114</v>
      </c>
      <c r="F124" s="201" t="s">
        <v>115</v>
      </c>
      <c r="G124" s="199"/>
      <c r="H124" s="199"/>
      <c r="I124" s="202"/>
      <c r="J124" s="203">
        <f>BK124</f>
        <v>0</v>
      </c>
      <c r="K124" s="199"/>
      <c r="L124" s="204"/>
      <c r="M124" s="205"/>
      <c r="N124" s="206"/>
      <c r="O124" s="206"/>
      <c r="P124" s="207">
        <f>P125+P131</f>
        <v>0</v>
      </c>
      <c r="Q124" s="206"/>
      <c r="R124" s="207">
        <f>R125+R131</f>
        <v>0</v>
      </c>
      <c r="S124" s="206"/>
      <c r="T124" s="208">
        <f>T125+T131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9" t="s">
        <v>85</v>
      </c>
      <c r="AT124" s="210" t="s">
        <v>75</v>
      </c>
      <c r="AU124" s="210" t="s">
        <v>76</v>
      </c>
      <c r="AY124" s="209" t="s">
        <v>116</v>
      </c>
      <c r="BK124" s="211">
        <f>BK125+BK131</f>
        <v>0</v>
      </c>
    </row>
    <row r="125" s="12" customFormat="1" ht="22.8" customHeight="1">
      <c r="A125" s="12"/>
      <c r="B125" s="198"/>
      <c r="C125" s="199"/>
      <c r="D125" s="200" t="s">
        <v>75</v>
      </c>
      <c r="E125" s="212" t="s">
        <v>117</v>
      </c>
      <c r="F125" s="212" t="s">
        <v>118</v>
      </c>
      <c r="G125" s="199"/>
      <c r="H125" s="199"/>
      <c r="I125" s="202"/>
      <c r="J125" s="213">
        <f>BK125</f>
        <v>0</v>
      </c>
      <c r="K125" s="199"/>
      <c r="L125" s="204"/>
      <c r="M125" s="205"/>
      <c r="N125" s="206"/>
      <c r="O125" s="206"/>
      <c r="P125" s="207">
        <f>SUM(P126:P130)</f>
        <v>0</v>
      </c>
      <c r="Q125" s="206"/>
      <c r="R125" s="207">
        <f>SUM(R126:R130)</f>
        <v>0</v>
      </c>
      <c r="S125" s="206"/>
      <c r="T125" s="208">
        <f>SUM(T126:T130)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9" t="s">
        <v>85</v>
      </c>
      <c r="AT125" s="210" t="s">
        <v>75</v>
      </c>
      <c r="AU125" s="210" t="s">
        <v>83</v>
      </c>
      <c r="AY125" s="209" t="s">
        <v>116</v>
      </c>
      <c r="BK125" s="211">
        <f>SUM(BK126:BK130)</f>
        <v>0</v>
      </c>
    </row>
    <row r="126" s="2" customFormat="1" ht="33" customHeight="1">
      <c r="A126" s="37"/>
      <c r="B126" s="38"/>
      <c r="C126" s="214" t="s">
        <v>83</v>
      </c>
      <c r="D126" s="214" t="s">
        <v>119</v>
      </c>
      <c r="E126" s="215" t="s">
        <v>120</v>
      </c>
      <c r="F126" s="216" t="s">
        <v>121</v>
      </c>
      <c r="G126" s="217" t="s">
        <v>122</v>
      </c>
      <c r="H126" s="218">
        <v>48.399999999999999</v>
      </c>
      <c r="I126" s="219"/>
      <c r="J126" s="220">
        <f>ROUND(I126*H126,2)</f>
        <v>0</v>
      </c>
      <c r="K126" s="221"/>
      <c r="L126" s="43"/>
      <c r="M126" s="222" t="s">
        <v>1</v>
      </c>
      <c r="N126" s="223" t="s">
        <v>41</v>
      </c>
      <c r="O126" s="90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6" t="s">
        <v>123</v>
      </c>
      <c r="AT126" s="226" t="s">
        <v>119</v>
      </c>
      <c r="AU126" s="226" t="s">
        <v>85</v>
      </c>
      <c r="AY126" s="16" t="s">
        <v>116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16" t="s">
        <v>83</v>
      </c>
      <c r="BK126" s="227">
        <f>ROUND(I126*H126,2)</f>
        <v>0</v>
      </c>
      <c r="BL126" s="16" t="s">
        <v>123</v>
      </c>
      <c r="BM126" s="226" t="s">
        <v>85</v>
      </c>
    </row>
    <row r="127" s="2" customFormat="1" ht="24.15" customHeight="1">
      <c r="A127" s="37"/>
      <c r="B127" s="38"/>
      <c r="C127" s="228" t="s">
        <v>85</v>
      </c>
      <c r="D127" s="228" t="s">
        <v>124</v>
      </c>
      <c r="E127" s="229" t="s">
        <v>125</v>
      </c>
      <c r="F127" s="230" t="s">
        <v>126</v>
      </c>
      <c r="G127" s="231" t="s">
        <v>122</v>
      </c>
      <c r="H127" s="232">
        <v>52.271999999999998</v>
      </c>
      <c r="I127" s="233"/>
      <c r="J127" s="234">
        <f>ROUND(I127*H127,2)</f>
        <v>0</v>
      </c>
      <c r="K127" s="235"/>
      <c r="L127" s="236"/>
      <c r="M127" s="237" t="s">
        <v>1</v>
      </c>
      <c r="N127" s="238" t="s">
        <v>41</v>
      </c>
      <c r="O127" s="90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6" t="s">
        <v>127</v>
      </c>
      <c r="AT127" s="226" t="s">
        <v>124</v>
      </c>
      <c r="AU127" s="226" t="s">
        <v>85</v>
      </c>
      <c r="AY127" s="16" t="s">
        <v>116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16" t="s">
        <v>83</v>
      </c>
      <c r="BK127" s="227">
        <f>ROUND(I127*H127,2)</f>
        <v>0</v>
      </c>
      <c r="BL127" s="16" t="s">
        <v>123</v>
      </c>
      <c r="BM127" s="226" t="s">
        <v>128</v>
      </c>
    </row>
    <row r="128" s="13" customFormat="1">
      <c r="A128" s="13"/>
      <c r="B128" s="239"/>
      <c r="C128" s="240"/>
      <c r="D128" s="241" t="s">
        <v>129</v>
      </c>
      <c r="E128" s="242" t="s">
        <v>1</v>
      </c>
      <c r="F128" s="243" t="s">
        <v>130</v>
      </c>
      <c r="G128" s="240"/>
      <c r="H128" s="244">
        <v>52.271999999999998</v>
      </c>
      <c r="I128" s="245"/>
      <c r="J128" s="240"/>
      <c r="K128" s="240"/>
      <c r="L128" s="246"/>
      <c r="M128" s="247"/>
      <c r="N128" s="248"/>
      <c r="O128" s="248"/>
      <c r="P128" s="248"/>
      <c r="Q128" s="248"/>
      <c r="R128" s="248"/>
      <c r="S128" s="248"/>
      <c r="T128" s="24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0" t="s">
        <v>129</v>
      </c>
      <c r="AU128" s="250" t="s">
        <v>85</v>
      </c>
      <c r="AV128" s="13" t="s">
        <v>85</v>
      </c>
      <c r="AW128" s="13" t="s">
        <v>30</v>
      </c>
      <c r="AX128" s="13" t="s">
        <v>76</v>
      </c>
      <c r="AY128" s="250" t="s">
        <v>116</v>
      </c>
    </row>
    <row r="129" s="14" customFormat="1">
      <c r="A129" s="14"/>
      <c r="B129" s="251"/>
      <c r="C129" s="252"/>
      <c r="D129" s="241" t="s">
        <v>129</v>
      </c>
      <c r="E129" s="253" t="s">
        <v>1</v>
      </c>
      <c r="F129" s="254" t="s">
        <v>131</v>
      </c>
      <c r="G129" s="252"/>
      <c r="H129" s="255">
        <v>52.271999999999998</v>
      </c>
      <c r="I129" s="256"/>
      <c r="J129" s="252"/>
      <c r="K129" s="252"/>
      <c r="L129" s="257"/>
      <c r="M129" s="258"/>
      <c r="N129" s="259"/>
      <c r="O129" s="259"/>
      <c r="P129" s="259"/>
      <c r="Q129" s="259"/>
      <c r="R129" s="259"/>
      <c r="S129" s="259"/>
      <c r="T129" s="260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1" t="s">
        <v>129</v>
      </c>
      <c r="AU129" s="261" t="s">
        <v>85</v>
      </c>
      <c r="AV129" s="14" t="s">
        <v>128</v>
      </c>
      <c r="AW129" s="14" t="s">
        <v>30</v>
      </c>
      <c r="AX129" s="14" t="s">
        <v>83</v>
      </c>
      <c r="AY129" s="261" t="s">
        <v>116</v>
      </c>
    </row>
    <row r="130" s="2" customFormat="1" ht="24.15" customHeight="1">
      <c r="A130" s="37"/>
      <c r="B130" s="38"/>
      <c r="C130" s="214" t="s">
        <v>132</v>
      </c>
      <c r="D130" s="214" t="s">
        <v>119</v>
      </c>
      <c r="E130" s="215" t="s">
        <v>133</v>
      </c>
      <c r="F130" s="216" t="s">
        <v>134</v>
      </c>
      <c r="G130" s="217" t="s">
        <v>135</v>
      </c>
      <c r="H130" s="218">
        <v>1.317</v>
      </c>
      <c r="I130" s="219"/>
      <c r="J130" s="220">
        <f>ROUND(I130*H130,2)</f>
        <v>0</v>
      </c>
      <c r="K130" s="221"/>
      <c r="L130" s="43"/>
      <c r="M130" s="222" t="s">
        <v>1</v>
      </c>
      <c r="N130" s="223" t="s">
        <v>41</v>
      </c>
      <c r="O130" s="90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6" t="s">
        <v>123</v>
      </c>
      <c r="AT130" s="226" t="s">
        <v>119</v>
      </c>
      <c r="AU130" s="226" t="s">
        <v>85</v>
      </c>
      <c r="AY130" s="16" t="s">
        <v>116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6" t="s">
        <v>83</v>
      </c>
      <c r="BK130" s="227">
        <f>ROUND(I130*H130,2)</f>
        <v>0</v>
      </c>
      <c r="BL130" s="16" t="s">
        <v>123</v>
      </c>
      <c r="BM130" s="226" t="s">
        <v>136</v>
      </c>
    </row>
    <row r="131" s="12" customFormat="1" ht="22.8" customHeight="1">
      <c r="A131" s="12"/>
      <c r="B131" s="198"/>
      <c r="C131" s="199"/>
      <c r="D131" s="200" t="s">
        <v>75</v>
      </c>
      <c r="E131" s="212" t="s">
        <v>137</v>
      </c>
      <c r="F131" s="212" t="s">
        <v>138</v>
      </c>
      <c r="G131" s="199"/>
      <c r="H131" s="199"/>
      <c r="I131" s="202"/>
      <c r="J131" s="213">
        <f>BK131</f>
        <v>0</v>
      </c>
      <c r="K131" s="199"/>
      <c r="L131" s="204"/>
      <c r="M131" s="205"/>
      <c r="N131" s="206"/>
      <c r="O131" s="206"/>
      <c r="P131" s="207">
        <f>P132</f>
        <v>0</v>
      </c>
      <c r="Q131" s="206"/>
      <c r="R131" s="207">
        <f>R132</f>
        <v>0</v>
      </c>
      <c r="S131" s="206"/>
      <c r="T131" s="208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9" t="s">
        <v>85</v>
      </c>
      <c r="AT131" s="210" t="s">
        <v>75</v>
      </c>
      <c r="AU131" s="210" t="s">
        <v>83</v>
      </c>
      <c r="AY131" s="209" t="s">
        <v>116</v>
      </c>
      <c r="BK131" s="211">
        <f>BK132</f>
        <v>0</v>
      </c>
    </row>
    <row r="132" s="2" customFormat="1" ht="37.8" customHeight="1">
      <c r="A132" s="37"/>
      <c r="B132" s="38"/>
      <c r="C132" s="214" t="s">
        <v>128</v>
      </c>
      <c r="D132" s="214" t="s">
        <v>119</v>
      </c>
      <c r="E132" s="215" t="s">
        <v>139</v>
      </c>
      <c r="F132" s="216" t="s">
        <v>140</v>
      </c>
      <c r="G132" s="217" t="s">
        <v>141</v>
      </c>
      <c r="H132" s="218">
        <v>168</v>
      </c>
      <c r="I132" s="219"/>
      <c r="J132" s="220">
        <f>ROUND(I132*H132,2)</f>
        <v>0</v>
      </c>
      <c r="K132" s="221"/>
      <c r="L132" s="43"/>
      <c r="M132" s="222" t="s">
        <v>1</v>
      </c>
      <c r="N132" s="223" t="s">
        <v>41</v>
      </c>
      <c r="O132" s="90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6" t="s">
        <v>123</v>
      </c>
      <c r="AT132" s="226" t="s">
        <v>119</v>
      </c>
      <c r="AU132" s="226" t="s">
        <v>85</v>
      </c>
      <c r="AY132" s="16" t="s">
        <v>116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6" t="s">
        <v>83</v>
      </c>
      <c r="BK132" s="227">
        <f>ROUND(I132*H132,2)</f>
        <v>0</v>
      </c>
      <c r="BL132" s="16" t="s">
        <v>123</v>
      </c>
      <c r="BM132" s="226" t="s">
        <v>142</v>
      </c>
    </row>
    <row r="133" s="12" customFormat="1" ht="25.92" customHeight="1">
      <c r="A133" s="12"/>
      <c r="B133" s="198"/>
      <c r="C133" s="199"/>
      <c r="D133" s="200" t="s">
        <v>75</v>
      </c>
      <c r="E133" s="201" t="s">
        <v>143</v>
      </c>
      <c r="F133" s="201" t="s">
        <v>144</v>
      </c>
      <c r="G133" s="199"/>
      <c r="H133" s="199"/>
      <c r="I133" s="202"/>
      <c r="J133" s="203">
        <f>BK133</f>
        <v>0</v>
      </c>
      <c r="K133" s="199"/>
      <c r="L133" s="204"/>
      <c r="M133" s="205"/>
      <c r="N133" s="206"/>
      <c r="O133" s="206"/>
      <c r="P133" s="207">
        <f>SUM(P134:P135)</f>
        <v>0</v>
      </c>
      <c r="Q133" s="206"/>
      <c r="R133" s="207">
        <f>SUM(R134:R135)</f>
        <v>0</v>
      </c>
      <c r="S133" s="206"/>
      <c r="T133" s="208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9" t="s">
        <v>128</v>
      </c>
      <c r="AT133" s="210" t="s">
        <v>75</v>
      </c>
      <c r="AU133" s="210" t="s">
        <v>76</v>
      </c>
      <c r="AY133" s="209" t="s">
        <v>116</v>
      </c>
      <c r="BK133" s="211">
        <f>SUM(BK134:BK135)</f>
        <v>0</v>
      </c>
    </row>
    <row r="134" s="2" customFormat="1" ht="16.5" customHeight="1">
      <c r="A134" s="37"/>
      <c r="B134" s="38"/>
      <c r="C134" s="214" t="s">
        <v>145</v>
      </c>
      <c r="D134" s="214" t="s">
        <v>119</v>
      </c>
      <c r="E134" s="215" t="s">
        <v>146</v>
      </c>
      <c r="F134" s="216" t="s">
        <v>147</v>
      </c>
      <c r="G134" s="217" t="s">
        <v>148</v>
      </c>
      <c r="H134" s="218">
        <v>36</v>
      </c>
      <c r="I134" s="219"/>
      <c r="J134" s="220">
        <f>ROUND(I134*H134,2)</f>
        <v>0</v>
      </c>
      <c r="K134" s="221"/>
      <c r="L134" s="43"/>
      <c r="M134" s="222" t="s">
        <v>1</v>
      </c>
      <c r="N134" s="223" t="s">
        <v>41</v>
      </c>
      <c r="O134" s="90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6" t="s">
        <v>149</v>
      </c>
      <c r="AT134" s="226" t="s">
        <v>119</v>
      </c>
      <c r="AU134" s="226" t="s">
        <v>83</v>
      </c>
      <c r="AY134" s="16" t="s">
        <v>116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6" t="s">
        <v>83</v>
      </c>
      <c r="BK134" s="227">
        <f>ROUND(I134*H134,2)</f>
        <v>0</v>
      </c>
      <c r="BL134" s="16" t="s">
        <v>149</v>
      </c>
      <c r="BM134" s="226" t="s">
        <v>150</v>
      </c>
    </row>
    <row r="135" s="2" customFormat="1" ht="21.75" customHeight="1">
      <c r="A135" s="37"/>
      <c r="B135" s="38"/>
      <c r="C135" s="228" t="s">
        <v>136</v>
      </c>
      <c r="D135" s="228" t="s">
        <v>124</v>
      </c>
      <c r="E135" s="229" t="s">
        <v>151</v>
      </c>
      <c r="F135" s="230" t="s">
        <v>152</v>
      </c>
      <c r="G135" s="231" t="s">
        <v>153</v>
      </c>
      <c r="H135" s="232">
        <v>1</v>
      </c>
      <c r="I135" s="233"/>
      <c r="J135" s="234">
        <f>ROUND(I135*H135,2)</f>
        <v>0</v>
      </c>
      <c r="K135" s="235"/>
      <c r="L135" s="236"/>
      <c r="M135" s="237" t="s">
        <v>1</v>
      </c>
      <c r="N135" s="238" t="s">
        <v>41</v>
      </c>
      <c r="O135" s="90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6" t="s">
        <v>149</v>
      </c>
      <c r="AT135" s="226" t="s">
        <v>124</v>
      </c>
      <c r="AU135" s="226" t="s">
        <v>83</v>
      </c>
      <c r="AY135" s="16" t="s">
        <v>116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6" t="s">
        <v>83</v>
      </c>
      <c r="BK135" s="227">
        <f>ROUND(I135*H135,2)</f>
        <v>0</v>
      </c>
      <c r="BL135" s="16" t="s">
        <v>149</v>
      </c>
      <c r="BM135" s="226" t="s">
        <v>8</v>
      </c>
    </row>
    <row r="136" s="12" customFormat="1" ht="25.92" customHeight="1">
      <c r="A136" s="12"/>
      <c r="B136" s="198"/>
      <c r="C136" s="199"/>
      <c r="D136" s="200" t="s">
        <v>75</v>
      </c>
      <c r="E136" s="201" t="s">
        <v>154</v>
      </c>
      <c r="F136" s="201" t="s">
        <v>155</v>
      </c>
      <c r="G136" s="199"/>
      <c r="H136" s="199"/>
      <c r="I136" s="202"/>
      <c r="J136" s="203">
        <f>BK136</f>
        <v>0</v>
      </c>
      <c r="K136" s="199"/>
      <c r="L136" s="204"/>
      <c r="M136" s="205"/>
      <c r="N136" s="206"/>
      <c r="O136" s="206"/>
      <c r="P136" s="207">
        <f>P137+P139</f>
        <v>0</v>
      </c>
      <c r="Q136" s="206"/>
      <c r="R136" s="207">
        <f>R137+R139</f>
        <v>0</v>
      </c>
      <c r="S136" s="206"/>
      <c r="T136" s="208">
        <f>T137+T139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9" t="s">
        <v>145</v>
      </c>
      <c r="AT136" s="210" t="s">
        <v>75</v>
      </c>
      <c r="AU136" s="210" t="s">
        <v>76</v>
      </c>
      <c r="AY136" s="209" t="s">
        <v>116</v>
      </c>
      <c r="BK136" s="211">
        <f>BK137+BK139</f>
        <v>0</v>
      </c>
    </row>
    <row r="137" s="12" customFormat="1" ht="22.8" customHeight="1">
      <c r="A137" s="12"/>
      <c r="B137" s="198"/>
      <c r="C137" s="199"/>
      <c r="D137" s="200" t="s">
        <v>75</v>
      </c>
      <c r="E137" s="212" t="s">
        <v>156</v>
      </c>
      <c r="F137" s="212" t="s">
        <v>157</v>
      </c>
      <c r="G137" s="199"/>
      <c r="H137" s="199"/>
      <c r="I137" s="202"/>
      <c r="J137" s="213">
        <f>BK137</f>
        <v>0</v>
      </c>
      <c r="K137" s="199"/>
      <c r="L137" s="204"/>
      <c r="M137" s="205"/>
      <c r="N137" s="206"/>
      <c r="O137" s="206"/>
      <c r="P137" s="207">
        <f>P138</f>
        <v>0</v>
      </c>
      <c r="Q137" s="206"/>
      <c r="R137" s="207">
        <f>R138</f>
        <v>0</v>
      </c>
      <c r="S137" s="206"/>
      <c r="T137" s="208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9" t="s">
        <v>145</v>
      </c>
      <c r="AT137" s="210" t="s">
        <v>75</v>
      </c>
      <c r="AU137" s="210" t="s">
        <v>83</v>
      </c>
      <c r="AY137" s="209" t="s">
        <v>116</v>
      </c>
      <c r="BK137" s="211">
        <f>BK138</f>
        <v>0</v>
      </c>
    </row>
    <row r="138" s="2" customFormat="1" ht="16.5" customHeight="1">
      <c r="A138" s="37"/>
      <c r="B138" s="38"/>
      <c r="C138" s="214" t="s">
        <v>158</v>
      </c>
      <c r="D138" s="214" t="s">
        <v>119</v>
      </c>
      <c r="E138" s="215" t="s">
        <v>159</v>
      </c>
      <c r="F138" s="216" t="s">
        <v>160</v>
      </c>
      <c r="G138" s="217" t="s">
        <v>153</v>
      </c>
      <c r="H138" s="218">
        <v>1</v>
      </c>
      <c r="I138" s="219"/>
      <c r="J138" s="220">
        <f>ROUND(I138*H138,2)</f>
        <v>0</v>
      </c>
      <c r="K138" s="221"/>
      <c r="L138" s="43"/>
      <c r="M138" s="222" t="s">
        <v>1</v>
      </c>
      <c r="N138" s="223" t="s">
        <v>41</v>
      </c>
      <c r="O138" s="90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6" t="s">
        <v>128</v>
      </c>
      <c r="AT138" s="226" t="s">
        <v>119</v>
      </c>
      <c r="AU138" s="226" t="s">
        <v>85</v>
      </c>
      <c r="AY138" s="16" t="s">
        <v>116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6" t="s">
        <v>83</v>
      </c>
      <c r="BK138" s="227">
        <f>ROUND(I138*H138,2)</f>
        <v>0</v>
      </c>
      <c r="BL138" s="16" t="s">
        <v>128</v>
      </c>
      <c r="BM138" s="226" t="s">
        <v>161</v>
      </c>
    </row>
    <row r="139" s="12" customFormat="1" ht="22.8" customHeight="1">
      <c r="A139" s="12"/>
      <c r="B139" s="198"/>
      <c r="C139" s="199"/>
      <c r="D139" s="200" t="s">
        <v>75</v>
      </c>
      <c r="E139" s="212" t="s">
        <v>162</v>
      </c>
      <c r="F139" s="212" t="s">
        <v>163</v>
      </c>
      <c r="G139" s="199"/>
      <c r="H139" s="199"/>
      <c r="I139" s="202"/>
      <c r="J139" s="213">
        <f>BK139</f>
        <v>0</v>
      </c>
      <c r="K139" s="199"/>
      <c r="L139" s="204"/>
      <c r="M139" s="205"/>
      <c r="N139" s="206"/>
      <c r="O139" s="206"/>
      <c r="P139" s="207">
        <f>P140</f>
        <v>0</v>
      </c>
      <c r="Q139" s="206"/>
      <c r="R139" s="207">
        <f>R140</f>
        <v>0</v>
      </c>
      <c r="S139" s="206"/>
      <c r="T139" s="208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9" t="s">
        <v>145</v>
      </c>
      <c r="AT139" s="210" t="s">
        <v>75</v>
      </c>
      <c r="AU139" s="210" t="s">
        <v>83</v>
      </c>
      <c r="AY139" s="209" t="s">
        <v>116</v>
      </c>
      <c r="BK139" s="211">
        <f>BK140</f>
        <v>0</v>
      </c>
    </row>
    <row r="140" s="2" customFormat="1" ht="16.5" customHeight="1">
      <c r="A140" s="37"/>
      <c r="B140" s="38"/>
      <c r="C140" s="214" t="s">
        <v>142</v>
      </c>
      <c r="D140" s="214" t="s">
        <v>119</v>
      </c>
      <c r="E140" s="215" t="s">
        <v>164</v>
      </c>
      <c r="F140" s="216" t="s">
        <v>163</v>
      </c>
      <c r="G140" s="217" t="s">
        <v>153</v>
      </c>
      <c r="H140" s="218">
        <v>1</v>
      </c>
      <c r="I140" s="219"/>
      <c r="J140" s="220">
        <f>ROUND(I140*H140,2)</f>
        <v>0</v>
      </c>
      <c r="K140" s="221"/>
      <c r="L140" s="43"/>
      <c r="M140" s="262" t="s">
        <v>1</v>
      </c>
      <c r="N140" s="263" t="s">
        <v>41</v>
      </c>
      <c r="O140" s="264"/>
      <c r="P140" s="265">
        <f>O140*H140</f>
        <v>0</v>
      </c>
      <c r="Q140" s="265">
        <v>0</v>
      </c>
      <c r="R140" s="265">
        <f>Q140*H140</f>
        <v>0</v>
      </c>
      <c r="S140" s="265">
        <v>0</v>
      </c>
      <c r="T140" s="266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6" t="s">
        <v>128</v>
      </c>
      <c r="AT140" s="226" t="s">
        <v>119</v>
      </c>
      <c r="AU140" s="226" t="s">
        <v>85</v>
      </c>
      <c r="AY140" s="16" t="s">
        <v>116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6" t="s">
        <v>83</v>
      </c>
      <c r="BK140" s="227">
        <f>ROUND(I140*H140,2)</f>
        <v>0</v>
      </c>
      <c r="BL140" s="16" t="s">
        <v>128</v>
      </c>
      <c r="BM140" s="226" t="s">
        <v>123</v>
      </c>
    </row>
    <row r="141" s="2" customFormat="1" ht="6.96" customHeight="1">
      <c r="A141" s="37"/>
      <c r="B141" s="65"/>
      <c r="C141" s="66"/>
      <c r="D141" s="66"/>
      <c r="E141" s="66"/>
      <c r="F141" s="66"/>
      <c r="G141" s="66"/>
      <c r="H141" s="66"/>
      <c r="I141" s="66"/>
      <c r="J141" s="66"/>
      <c r="K141" s="66"/>
      <c r="L141" s="43"/>
      <c r="M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</sheetData>
  <sheetProtection sheet="1" autoFilter="0" formatColumns="0" formatRows="0" objects="1" scenarios="1" spinCount="100000" saltValue="DyDtP+dzfYIE9p5U+CQLW0Q3HO859F4NwLQW/OklIQpjmfxoh0kP2Z+Pk52ZTDw7BpAfR4pGCrWPhH6iLtS49Q==" hashValue="hQ0P8aFZ7bXzr1YkEAnQafoyLVeRdo3e/k9LfaX8k46FCL9ewZ5m3X2QQdTrIjjB9CI26SbrjEp2aYm9CriHPQ==" algorithmName="SHA-512" password="CC35"/>
  <autoFilter ref="C122:K140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2026-03-13T09:04:31Z</dcterms:created>
  <dcterms:modified xsi:type="dcterms:W3CDTF">2026-03-13T09:04:33Z</dcterms:modified>
</cp:coreProperties>
</file>