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anisova\Desktop\"/>
    </mc:Choice>
  </mc:AlternateContent>
  <bookViews>
    <workbookView xWindow="0" yWindow="0" windowWidth="0" windowHeight="0"/>
  </bookViews>
  <sheets>
    <sheet name="Rekapitulace stavby" sheetId="1" r:id="rId1"/>
    <sheet name="SO 01.1 - Stavební úpravy..." sheetId="2" r:id="rId2"/>
    <sheet name="SO 01.2 - Stavební úpravy..." sheetId="3" r:id="rId3"/>
    <sheet name="SO 01.3 - Stavební úpravy..." sheetId="4" r:id="rId4"/>
    <sheet name="SO 01.4 - Stavební úpravy..." sheetId="5" r:id="rId5"/>
    <sheet name="SO 01.5 - Stavební úpravy..." sheetId="6" r:id="rId6"/>
    <sheet name="SO 02.1 - Učebna bilingvn..." sheetId="7" r:id="rId7"/>
    <sheet name="SO 02.4 - Učebna grafické..." sheetId="8" r:id="rId8"/>
    <sheet name="SO 02.5 - Učebna badatels..." sheetId="9" r:id="rId9"/>
    <sheet name="SO 02.2 - Učebna robotiky..." sheetId="10" r:id="rId10"/>
    <sheet name="SO 02.3 - Učebna fyziky  ..." sheetId="11" r:id="rId11"/>
  </sheets>
  <definedNames>
    <definedName name="_xlnm.Print_Area" localSheetId="0">'Rekapitulace stavby'!$D$4:$AO$76,'Rekapitulace stavby'!$C$82:$AQ$105</definedName>
    <definedName name="_xlnm.Print_Titles" localSheetId="0">'Rekapitulace stavby'!$92:$92</definedName>
    <definedName name="_xlnm._FilterDatabase" localSheetId="1" hidden="1">'SO 01.1 - Stavební úpravy...'!$C$139:$K$364</definedName>
    <definedName name="_xlnm.Print_Area" localSheetId="1">'SO 01.1 - Stavební úpravy...'!$C$4:$J$76,'SO 01.1 - Stavební úpravy...'!$C$82:$J$121,'SO 01.1 - Stavební úpravy...'!$C$127:$J$364</definedName>
    <definedName name="_xlnm.Print_Titles" localSheetId="1">'SO 01.1 - Stavební úpravy...'!$139:$139</definedName>
    <definedName name="_xlnm._FilterDatabase" localSheetId="2" hidden="1">'SO 01.2 - Stavební úpravy...'!$C$138:$K$350</definedName>
    <definedName name="_xlnm.Print_Area" localSheetId="2">'SO 01.2 - Stavební úpravy...'!$C$4:$J$76,'SO 01.2 - Stavební úpravy...'!$C$82:$J$120,'SO 01.2 - Stavební úpravy...'!$C$126:$J$350</definedName>
    <definedName name="_xlnm.Print_Titles" localSheetId="2">'SO 01.2 - Stavební úpravy...'!$138:$138</definedName>
    <definedName name="_xlnm._FilterDatabase" localSheetId="3" hidden="1">'SO 01.3 - Stavební úpravy...'!$C$139:$K$401</definedName>
    <definedName name="_xlnm.Print_Area" localSheetId="3">'SO 01.3 - Stavební úpravy...'!$C$4:$J$76,'SO 01.3 - Stavební úpravy...'!$C$82:$J$121,'SO 01.3 - Stavební úpravy...'!$C$127:$J$401</definedName>
    <definedName name="_xlnm.Print_Titles" localSheetId="3">'SO 01.3 - Stavební úpravy...'!$139:$139</definedName>
    <definedName name="_xlnm._FilterDatabase" localSheetId="4" hidden="1">'SO 01.4 - Stavební úpravy...'!$C$139:$K$370</definedName>
    <definedName name="_xlnm.Print_Area" localSheetId="4">'SO 01.4 - Stavební úpravy...'!$C$4:$J$76,'SO 01.4 - Stavební úpravy...'!$C$82:$J$121,'SO 01.4 - Stavební úpravy...'!$C$127:$J$370</definedName>
    <definedName name="_xlnm.Print_Titles" localSheetId="4">'SO 01.4 - Stavební úpravy...'!$139:$139</definedName>
    <definedName name="_xlnm._FilterDatabase" localSheetId="5" hidden="1">'SO 01.5 - Stavební úpravy...'!$C$135:$K$305</definedName>
    <definedName name="_xlnm.Print_Area" localSheetId="5">'SO 01.5 - Stavební úpravy...'!$C$4:$J$76,'SO 01.5 - Stavební úpravy...'!$C$82:$J$117,'SO 01.5 - Stavební úpravy...'!$C$123:$J$305</definedName>
    <definedName name="_xlnm.Print_Titles" localSheetId="5">'SO 01.5 - Stavební úpravy...'!$135:$135</definedName>
    <definedName name="_xlnm._FilterDatabase" localSheetId="6" hidden="1">'SO 02.1 - Učebna bilingvn...'!$C$118:$K$179</definedName>
    <definedName name="_xlnm.Print_Area" localSheetId="6">'SO 02.1 - Učebna bilingvn...'!$C$4:$J$76,'SO 02.1 - Učebna bilingvn...'!$C$82:$J$100,'SO 02.1 - Učebna bilingvn...'!$C$106:$J$179</definedName>
    <definedName name="_xlnm.Print_Titles" localSheetId="6">'SO 02.1 - Učebna bilingvn...'!$118:$118</definedName>
    <definedName name="_xlnm._FilterDatabase" localSheetId="7" hidden="1">'SO 02.4 - Učebna grafické...'!$C$118:$K$179</definedName>
    <definedName name="_xlnm.Print_Area" localSheetId="7">'SO 02.4 - Učebna grafické...'!$C$4:$J$76,'SO 02.4 - Učebna grafické...'!$C$82:$J$100,'SO 02.4 - Učebna grafické...'!$C$106:$J$179</definedName>
    <definedName name="_xlnm.Print_Titles" localSheetId="7">'SO 02.4 - Učebna grafické...'!$118:$118</definedName>
    <definedName name="_xlnm._FilterDatabase" localSheetId="8" hidden="1">'SO 02.5 - Učebna badatels...'!$C$118:$K$175</definedName>
    <definedName name="_xlnm.Print_Area" localSheetId="8">'SO 02.5 - Učebna badatels...'!$C$4:$J$76,'SO 02.5 - Učebna badatels...'!$C$82:$J$100,'SO 02.5 - Učebna badatels...'!$C$106:$J$175</definedName>
    <definedName name="_xlnm.Print_Titles" localSheetId="8">'SO 02.5 - Učebna badatels...'!$118:$118</definedName>
    <definedName name="_xlnm._FilterDatabase" localSheetId="9" hidden="1">'SO 02.2 - Učebna robotiky...'!$C$118:$K$179</definedName>
    <definedName name="_xlnm.Print_Area" localSheetId="9">'SO 02.2 - Učebna robotiky...'!$C$4:$J$76,'SO 02.2 - Učebna robotiky...'!$C$82:$J$100,'SO 02.2 - Učebna robotiky...'!$C$106:$J$179</definedName>
    <definedName name="_xlnm.Print_Titles" localSheetId="9">'SO 02.2 - Učebna robotiky...'!$118:$118</definedName>
    <definedName name="_xlnm._FilterDatabase" localSheetId="10" hidden="1">'SO 02.3 - Učebna fyziky  ...'!$C$118:$K$177</definedName>
    <definedName name="_xlnm.Print_Area" localSheetId="10">'SO 02.3 - Učebna fyziky  ...'!$C$4:$J$76,'SO 02.3 - Učebna fyziky  ...'!$C$82:$J$100,'SO 02.3 - Učebna fyziky  ...'!$C$106:$J$177</definedName>
    <definedName name="_xlnm.Print_Titles" localSheetId="10">'SO 02.3 - Učebna fyziky  ...'!$118:$118</definedName>
  </definedNames>
  <calcPr/>
</workbook>
</file>

<file path=xl/calcChain.xml><?xml version="1.0" encoding="utf-8"?>
<calcChain xmlns="http://schemas.openxmlformats.org/spreadsheetml/2006/main">
  <c i="11" l="1" r="J37"/>
  <c r="J36"/>
  <c i="1" r="AY104"/>
  <c i="11" r="J35"/>
  <c i="1" r="AX104"/>
  <c i="11"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F113"/>
  <c r="E111"/>
  <c r="F89"/>
  <c r="E87"/>
  <c r="J24"/>
  <c r="E24"/>
  <c r="J92"/>
  <c r="J23"/>
  <c r="J21"/>
  <c r="E21"/>
  <c r="J91"/>
  <c r="J20"/>
  <c r="J18"/>
  <c r="E18"/>
  <c r="F116"/>
  <c r="J17"/>
  <c r="J15"/>
  <c r="E15"/>
  <c r="F115"/>
  <c r="J14"/>
  <c r="J12"/>
  <c r="J113"/>
  <c r="E7"/>
  <c r="E109"/>
  <c i="10" r="J37"/>
  <c r="J36"/>
  <c i="1" r="AY103"/>
  <c i="10" r="J35"/>
  <c i="1" r="AX103"/>
  <c i="10"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F113"/>
  <c r="E111"/>
  <c r="F89"/>
  <c r="E87"/>
  <c r="J24"/>
  <c r="E24"/>
  <c r="J92"/>
  <c r="J23"/>
  <c r="J21"/>
  <c r="E21"/>
  <c r="J91"/>
  <c r="J20"/>
  <c r="J18"/>
  <c r="E18"/>
  <c r="F116"/>
  <c r="J17"/>
  <c r="J15"/>
  <c r="E15"/>
  <c r="F115"/>
  <c r="J14"/>
  <c r="J12"/>
  <c r="J89"/>
  <c r="E7"/>
  <c r="E85"/>
  <c i="9" r="J37"/>
  <c r="J36"/>
  <c i="1" r="AY102"/>
  <c i="9" r="J35"/>
  <c i="1" r="AX102"/>
  <c i="9"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F113"/>
  <c r="E111"/>
  <c r="F89"/>
  <c r="E87"/>
  <c r="J24"/>
  <c r="E24"/>
  <c r="J116"/>
  <c r="J23"/>
  <c r="J21"/>
  <c r="E21"/>
  <c r="J115"/>
  <c r="J20"/>
  <c r="J18"/>
  <c r="E18"/>
  <c r="F92"/>
  <c r="J17"/>
  <c r="J15"/>
  <c r="E15"/>
  <c r="F91"/>
  <c r="J14"/>
  <c r="J12"/>
  <c r="J89"/>
  <c r="E7"/>
  <c r="E109"/>
  <c i="8" r="J37"/>
  <c r="J36"/>
  <c i="1" r="AY101"/>
  <c i="8" r="J35"/>
  <c i="1" r="AX101"/>
  <c i="8"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F113"/>
  <c r="E111"/>
  <c r="F89"/>
  <c r="E87"/>
  <c r="J24"/>
  <c r="E24"/>
  <c r="J116"/>
  <c r="J23"/>
  <c r="J21"/>
  <c r="E21"/>
  <c r="J115"/>
  <c r="J20"/>
  <c r="J18"/>
  <c r="E18"/>
  <c r="F92"/>
  <c r="J17"/>
  <c r="J15"/>
  <c r="E15"/>
  <c r="F91"/>
  <c r="J14"/>
  <c r="J12"/>
  <c r="J113"/>
  <c r="E7"/>
  <c r="E109"/>
  <c i="7" r="J37"/>
  <c r="J36"/>
  <c i="1" r="AY100"/>
  <c i="7" r="J35"/>
  <c i="1" r="AX100"/>
  <c i="7"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F113"/>
  <c r="E111"/>
  <c r="F89"/>
  <c r="E87"/>
  <c r="J24"/>
  <c r="E24"/>
  <c r="J116"/>
  <c r="J23"/>
  <c r="J21"/>
  <c r="E21"/>
  <c r="J115"/>
  <c r="J20"/>
  <c r="J18"/>
  <c r="E18"/>
  <c r="F92"/>
  <c r="J17"/>
  <c r="J15"/>
  <c r="E15"/>
  <c r="F91"/>
  <c r="J14"/>
  <c r="J12"/>
  <c r="J113"/>
  <c r="E7"/>
  <c r="E109"/>
  <c i="6" r="J37"/>
  <c r="J36"/>
  <c i="1" r="AY99"/>
  <c i="6" r="J35"/>
  <c i="1" r="AX99"/>
  <c i="6" r="BI305"/>
  <c r="BH305"/>
  <c r="BG305"/>
  <c r="BF305"/>
  <c r="T305"/>
  <c r="T304"/>
  <c r="R305"/>
  <c r="R304"/>
  <c r="P305"/>
  <c r="P304"/>
  <c r="BI303"/>
  <c r="BH303"/>
  <c r="BG303"/>
  <c r="BF303"/>
  <c r="T303"/>
  <c r="T302"/>
  <c r="R303"/>
  <c r="R302"/>
  <c r="P303"/>
  <c r="P302"/>
  <c r="BI301"/>
  <c r="BH301"/>
  <c r="BG301"/>
  <c r="BF301"/>
  <c r="T301"/>
  <c r="T300"/>
  <c r="R301"/>
  <c r="R300"/>
  <c r="P301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2"/>
  <c r="BH292"/>
  <c r="BG292"/>
  <c r="BF292"/>
  <c r="T292"/>
  <c r="R292"/>
  <c r="P292"/>
  <c r="BI291"/>
  <c r="BH291"/>
  <c r="BG291"/>
  <c r="BF291"/>
  <c r="T291"/>
  <c r="R291"/>
  <c r="P291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2"/>
  <c r="BH282"/>
  <c r="BG282"/>
  <c r="BF282"/>
  <c r="T282"/>
  <c r="R282"/>
  <c r="P282"/>
  <c r="BI281"/>
  <c r="BH281"/>
  <c r="BG281"/>
  <c r="BF281"/>
  <c r="T281"/>
  <c r="R281"/>
  <c r="P281"/>
  <c r="BI279"/>
  <c r="BH279"/>
  <c r="BG279"/>
  <c r="BF279"/>
  <c r="T279"/>
  <c r="R279"/>
  <c r="P279"/>
  <c r="BI278"/>
  <c r="BH278"/>
  <c r="BG278"/>
  <c r="BF278"/>
  <c r="T278"/>
  <c r="R278"/>
  <c r="P278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57"/>
  <c r="BH257"/>
  <c r="BG257"/>
  <c r="BF257"/>
  <c r="T257"/>
  <c r="R257"/>
  <c r="P257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1"/>
  <c r="BH241"/>
  <c r="BG241"/>
  <c r="BF241"/>
  <c r="T241"/>
  <c r="R241"/>
  <c r="P241"/>
  <c r="BI239"/>
  <c r="BH239"/>
  <c r="BG239"/>
  <c r="BF239"/>
  <c r="T239"/>
  <c r="T238"/>
  <c r="R239"/>
  <c r="R238"/>
  <c r="P239"/>
  <c r="P238"/>
  <c r="BI237"/>
  <c r="BH237"/>
  <c r="BG237"/>
  <c r="BF237"/>
  <c r="T237"/>
  <c r="R237"/>
  <c r="P237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5"/>
  <c r="BH225"/>
  <c r="BG225"/>
  <c r="BF225"/>
  <c r="T225"/>
  <c r="R225"/>
  <c r="P225"/>
  <c r="BI222"/>
  <c r="BH222"/>
  <c r="BG222"/>
  <c r="BF222"/>
  <c r="T222"/>
  <c r="R222"/>
  <c r="P222"/>
  <c r="BI221"/>
  <c r="BH221"/>
  <c r="BG221"/>
  <c r="BF221"/>
  <c r="T221"/>
  <c r="R221"/>
  <c r="P221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1"/>
  <c r="BH201"/>
  <c r="BG201"/>
  <c r="BF201"/>
  <c r="T201"/>
  <c r="R201"/>
  <c r="P201"/>
  <c r="BI200"/>
  <c r="BH200"/>
  <c r="BG200"/>
  <c r="BF200"/>
  <c r="T200"/>
  <c r="R200"/>
  <c r="P200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8"/>
  <c r="BH178"/>
  <c r="BG178"/>
  <c r="BF178"/>
  <c r="T178"/>
  <c r="T177"/>
  <c r="R178"/>
  <c r="R177"/>
  <c r="P178"/>
  <c r="P177"/>
  <c r="BI176"/>
  <c r="BH176"/>
  <c r="BG176"/>
  <c r="BF176"/>
  <c r="T176"/>
  <c r="R176"/>
  <c r="P176"/>
  <c r="BI175"/>
  <c r="BH175"/>
  <c r="BG175"/>
  <c r="BF175"/>
  <c r="T175"/>
  <c r="R175"/>
  <c r="P175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39"/>
  <c r="BH139"/>
  <c r="BG139"/>
  <c r="BF139"/>
  <c r="T139"/>
  <c r="R139"/>
  <c r="P139"/>
  <c r="F130"/>
  <c r="E128"/>
  <c r="F89"/>
  <c r="E87"/>
  <c r="J24"/>
  <c r="E24"/>
  <c r="J133"/>
  <c r="J23"/>
  <c r="J21"/>
  <c r="E21"/>
  <c r="J91"/>
  <c r="J20"/>
  <c r="J18"/>
  <c r="E18"/>
  <c r="F92"/>
  <c r="J17"/>
  <c r="J15"/>
  <c r="E15"/>
  <c r="F132"/>
  <c r="J14"/>
  <c r="J12"/>
  <c r="J89"/>
  <c r="E7"/>
  <c r="E85"/>
  <c i="5" r="J37"/>
  <c r="J36"/>
  <c i="1" r="AY98"/>
  <c i="5" r="J35"/>
  <c i="1" r="AX98"/>
  <c i="5" r="BI370"/>
  <c r="BH370"/>
  <c r="BG370"/>
  <c r="BF370"/>
  <c r="T370"/>
  <c r="T369"/>
  <c r="R370"/>
  <c r="R369"/>
  <c r="P370"/>
  <c r="P369"/>
  <c r="BI368"/>
  <c r="BH368"/>
  <c r="BG368"/>
  <c r="BF368"/>
  <c r="T368"/>
  <c r="T367"/>
  <c r="T365"/>
  <c r="R368"/>
  <c r="R367"/>
  <c r="R365"/>
  <c r="P368"/>
  <c r="P367"/>
  <c r="P365"/>
  <c r="BI366"/>
  <c r="BH366"/>
  <c r="BG366"/>
  <c r="BF366"/>
  <c r="T366"/>
  <c r="R366"/>
  <c r="P366"/>
  <c r="BI364"/>
  <c r="BH364"/>
  <c r="BG364"/>
  <c r="BF364"/>
  <c r="T364"/>
  <c r="R364"/>
  <c r="P364"/>
  <c r="BI363"/>
  <c r="BH363"/>
  <c r="BG363"/>
  <c r="BF363"/>
  <c r="T363"/>
  <c r="R363"/>
  <c r="P363"/>
  <c r="BI362"/>
  <c r="BH362"/>
  <c r="BG362"/>
  <c r="BF362"/>
  <c r="T362"/>
  <c r="R362"/>
  <c r="P362"/>
  <c r="BI361"/>
  <c r="BH361"/>
  <c r="BG361"/>
  <c r="BF361"/>
  <c r="T361"/>
  <c r="R361"/>
  <c r="P361"/>
  <c r="BI360"/>
  <c r="BH360"/>
  <c r="BG360"/>
  <c r="BF360"/>
  <c r="T360"/>
  <c r="R360"/>
  <c r="P360"/>
  <c r="BI357"/>
  <c r="BH357"/>
  <c r="BG357"/>
  <c r="BF357"/>
  <c r="T357"/>
  <c r="R357"/>
  <c r="P357"/>
  <c r="BI356"/>
  <c r="BH356"/>
  <c r="BG356"/>
  <c r="BF356"/>
  <c r="T356"/>
  <c r="R356"/>
  <c r="P356"/>
  <c r="BI352"/>
  <c r="BH352"/>
  <c r="BG352"/>
  <c r="BF352"/>
  <c r="T352"/>
  <c r="R352"/>
  <c r="P352"/>
  <c r="BI351"/>
  <c r="BH351"/>
  <c r="BG351"/>
  <c r="BF351"/>
  <c r="T351"/>
  <c r="R351"/>
  <c r="P351"/>
  <c r="BI350"/>
  <c r="BH350"/>
  <c r="BG350"/>
  <c r="BF350"/>
  <c r="T350"/>
  <c r="R350"/>
  <c r="P350"/>
  <c r="BI347"/>
  <c r="BH347"/>
  <c r="BG347"/>
  <c r="BF347"/>
  <c r="T347"/>
  <c r="R347"/>
  <c r="P347"/>
  <c r="BI344"/>
  <c r="BH344"/>
  <c r="BG344"/>
  <c r="BF344"/>
  <c r="T344"/>
  <c r="R344"/>
  <c r="P344"/>
  <c r="BI342"/>
  <c r="BH342"/>
  <c r="BG342"/>
  <c r="BF342"/>
  <c r="T342"/>
  <c r="R342"/>
  <c r="P342"/>
  <c r="BI339"/>
  <c r="BH339"/>
  <c r="BG339"/>
  <c r="BF339"/>
  <c r="T339"/>
  <c r="R339"/>
  <c r="P339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0"/>
  <c r="BH330"/>
  <c r="BG330"/>
  <c r="BF330"/>
  <c r="T330"/>
  <c r="R330"/>
  <c r="P330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19"/>
  <c r="BH319"/>
  <c r="BG319"/>
  <c r="BF319"/>
  <c r="T319"/>
  <c r="R319"/>
  <c r="P319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2"/>
  <c r="BH312"/>
  <c r="BG312"/>
  <c r="BF312"/>
  <c r="T312"/>
  <c r="R312"/>
  <c r="P312"/>
  <c r="BI309"/>
  <c r="BH309"/>
  <c r="BG309"/>
  <c r="BF309"/>
  <c r="T309"/>
  <c r="R309"/>
  <c r="P309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0"/>
  <c r="BH300"/>
  <c r="BG300"/>
  <c r="BF300"/>
  <c r="T300"/>
  <c r="R300"/>
  <c r="P300"/>
  <c r="BI296"/>
  <c r="BH296"/>
  <c r="BG296"/>
  <c r="BF296"/>
  <c r="T296"/>
  <c r="T295"/>
  <c r="R296"/>
  <c r="R295"/>
  <c r="P296"/>
  <c r="P295"/>
  <c r="BI294"/>
  <c r="BH294"/>
  <c r="BG294"/>
  <c r="BF294"/>
  <c r="T294"/>
  <c r="R294"/>
  <c r="P294"/>
  <c r="BI291"/>
  <c r="BH291"/>
  <c r="BG291"/>
  <c r="BF291"/>
  <c r="T291"/>
  <c r="R291"/>
  <c r="P291"/>
  <c r="BI290"/>
  <c r="BH290"/>
  <c r="BG290"/>
  <c r="BF290"/>
  <c r="T290"/>
  <c r="R290"/>
  <c r="P290"/>
  <c r="BI287"/>
  <c r="BH287"/>
  <c r="BG287"/>
  <c r="BF287"/>
  <c r="T287"/>
  <c r="R287"/>
  <c r="P287"/>
  <c r="BI284"/>
  <c r="BH284"/>
  <c r="BG284"/>
  <c r="BF284"/>
  <c r="T284"/>
  <c r="R284"/>
  <c r="P284"/>
  <c r="BI281"/>
  <c r="BH281"/>
  <c r="BG281"/>
  <c r="BF281"/>
  <c r="T281"/>
  <c r="R281"/>
  <c r="P281"/>
  <c r="BI278"/>
  <c r="BH278"/>
  <c r="BG278"/>
  <c r="BF278"/>
  <c r="T278"/>
  <c r="R278"/>
  <c r="P278"/>
  <c r="BI275"/>
  <c r="BH275"/>
  <c r="BG275"/>
  <c r="BF275"/>
  <c r="T275"/>
  <c r="R275"/>
  <c r="P275"/>
  <c r="BI274"/>
  <c r="BH274"/>
  <c r="BG274"/>
  <c r="BF274"/>
  <c r="T274"/>
  <c r="R274"/>
  <c r="P274"/>
  <c r="BI271"/>
  <c r="BH271"/>
  <c r="BG271"/>
  <c r="BF271"/>
  <c r="T271"/>
  <c r="R271"/>
  <c r="P271"/>
  <c r="BI270"/>
  <c r="BH270"/>
  <c r="BG270"/>
  <c r="BF270"/>
  <c r="T270"/>
  <c r="R270"/>
  <c r="P270"/>
  <c r="BI267"/>
  <c r="BH267"/>
  <c r="BG267"/>
  <c r="BF267"/>
  <c r="T267"/>
  <c r="R267"/>
  <c r="P267"/>
  <c r="BI263"/>
  <c r="BH263"/>
  <c r="BG263"/>
  <c r="BF263"/>
  <c r="T263"/>
  <c r="T262"/>
  <c r="R263"/>
  <c r="R262"/>
  <c r="P263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1"/>
  <c r="BH201"/>
  <c r="BG201"/>
  <c r="BF201"/>
  <c r="T201"/>
  <c r="T200"/>
  <c r="R201"/>
  <c r="R200"/>
  <c r="P201"/>
  <c r="P200"/>
  <c r="BI199"/>
  <c r="BH199"/>
  <c r="BG199"/>
  <c r="BF199"/>
  <c r="T199"/>
  <c r="R199"/>
  <c r="P199"/>
  <c r="BI198"/>
  <c r="BH198"/>
  <c r="BG198"/>
  <c r="BF198"/>
  <c r="T198"/>
  <c r="R198"/>
  <c r="P198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F134"/>
  <c r="E132"/>
  <c r="F89"/>
  <c r="E87"/>
  <c r="J24"/>
  <c r="E24"/>
  <c r="J137"/>
  <c r="J23"/>
  <c r="J21"/>
  <c r="E21"/>
  <c r="J136"/>
  <c r="J20"/>
  <c r="J18"/>
  <c r="E18"/>
  <c r="F137"/>
  <c r="J17"/>
  <c r="J15"/>
  <c r="E15"/>
  <c r="F91"/>
  <c r="J14"/>
  <c r="J12"/>
  <c r="J89"/>
  <c r="E7"/>
  <c r="E130"/>
  <c i="4" r="J37"/>
  <c r="J36"/>
  <c i="1" r="AY97"/>
  <c i="4" r="J35"/>
  <c i="1" r="AX97"/>
  <c i="4" r="BI401"/>
  <c r="BH401"/>
  <c r="BG401"/>
  <c r="BF401"/>
  <c r="T401"/>
  <c r="T400"/>
  <c r="R401"/>
  <c r="R400"/>
  <c r="P401"/>
  <c r="P400"/>
  <c r="BI399"/>
  <c r="BH399"/>
  <c r="BG399"/>
  <c r="BF399"/>
  <c r="T399"/>
  <c r="T398"/>
  <c r="T396"/>
  <c r="R399"/>
  <c r="R398"/>
  <c r="P399"/>
  <c r="P398"/>
  <c r="P396"/>
  <c r="BI397"/>
  <c r="BH397"/>
  <c r="BG397"/>
  <c r="BF397"/>
  <c r="T397"/>
  <c r="R397"/>
  <c r="R396"/>
  <c r="P397"/>
  <c r="BI395"/>
  <c r="BH395"/>
  <c r="BG395"/>
  <c r="BF395"/>
  <c r="T395"/>
  <c r="R395"/>
  <c r="P395"/>
  <c r="BI394"/>
  <c r="BH394"/>
  <c r="BG394"/>
  <c r="BF394"/>
  <c r="T394"/>
  <c r="R394"/>
  <c r="P394"/>
  <c r="BI393"/>
  <c r="BH393"/>
  <c r="BG393"/>
  <c r="BF393"/>
  <c r="T393"/>
  <c r="R393"/>
  <c r="P393"/>
  <c r="BI392"/>
  <c r="BH392"/>
  <c r="BG392"/>
  <c r="BF392"/>
  <c r="T392"/>
  <c r="R392"/>
  <c r="P392"/>
  <c r="BI391"/>
  <c r="BH391"/>
  <c r="BG391"/>
  <c r="BF391"/>
  <c r="T391"/>
  <c r="R391"/>
  <c r="P391"/>
  <c r="BI388"/>
  <c r="BH388"/>
  <c r="BG388"/>
  <c r="BF388"/>
  <c r="T388"/>
  <c r="R388"/>
  <c r="P388"/>
  <c r="BI387"/>
  <c r="BH387"/>
  <c r="BG387"/>
  <c r="BF387"/>
  <c r="T387"/>
  <c r="R387"/>
  <c r="P387"/>
  <c r="BI383"/>
  <c r="BH383"/>
  <c r="BG383"/>
  <c r="BF383"/>
  <c r="T383"/>
  <c r="R383"/>
  <c r="P383"/>
  <c r="BI382"/>
  <c r="BH382"/>
  <c r="BG382"/>
  <c r="BF382"/>
  <c r="T382"/>
  <c r="R382"/>
  <c r="P382"/>
  <c r="BI381"/>
  <c r="BH381"/>
  <c r="BG381"/>
  <c r="BF381"/>
  <c r="T381"/>
  <c r="R381"/>
  <c r="P381"/>
  <c r="BI378"/>
  <c r="BH378"/>
  <c r="BG378"/>
  <c r="BF378"/>
  <c r="T378"/>
  <c r="R378"/>
  <c r="P378"/>
  <c r="BI375"/>
  <c r="BH375"/>
  <c r="BG375"/>
  <c r="BF375"/>
  <c r="T375"/>
  <c r="R375"/>
  <c r="P375"/>
  <c r="BI373"/>
  <c r="BH373"/>
  <c r="BG373"/>
  <c r="BF373"/>
  <c r="T373"/>
  <c r="R373"/>
  <c r="P373"/>
  <c r="BI370"/>
  <c r="BH370"/>
  <c r="BG370"/>
  <c r="BF370"/>
  <c r="T370"/>
  <c r="R370"/>
  <c r="P370"/>
  <c r="BI369"/>
  <c r="BH369"/>
  <c r="BG369"/>
  <c r="BF369"/>
  <c r="T369"/>
  <c r="R369"/>
  <c r="P369"/>
  <c r="BI368"/>
  <c r="BH368"/>
  <c r="BG368"/>
  <c r="BF368"/>
  <c r="T368"/>
  <c r="R368"/>
  <c r="P368"/>
  <c r="BI367"/>
  <c r="BH367"/>
  <c r="BG367"/>
  <c r="BF367"/>
  <c r="T367"/>
  <c r="R367"/>
  <c r="P367"/>
  <c r="BI366"/>
  <c r="BH366"/>
  <c r="BG366"/>
  <c r="BF366"/>
  <c r="T366"/>
  <c r="R366"/>
  <c r="P366"/>
  <c r="BI365"/>
  <c r="BH365"/>
  <c r="BG365"/>
  <c r="BF365"/>
  <c r="T365"/>
  <c r="R365"/>
  <c r="P365"/>
  <c r="BI364"/>
  <c r="BH364"/>
  <c r="BG364"/>
  <c r="BF364"/>
  <c r="T364"/>
  <c r="R364"/>
  <c r="P364"/>
  <c r="BI361"/>
  <c r="BH361"/>
  <c r="BG361"/>
  <c r="BF361"/>
  <c r="T361"/>
  <c r="R361"/>
  <c r="P361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4"/>
  <c r="BH354"/>
  <c r="BG354"/>
  <c r="BF354"/>
  <c r="T354"/>
  <c r="R354"/>
  <c r="P354"/>
  <c r="BI350"/>
  <c r="BH350"/>
  <c r="BG350"/>
  <c r="BF350"/>
  <c r="T350"/>
  <c r="R350"/>
  <c r="P350"/>
  <c r="BI348"/>
  <c r="BH348"/>
  <c r="BG348"/>
  <c r="BF348"/>
  <c r="T348"/>
  <c r="R348"/>
  <c r="P348"/>
  <c r="BI347"/>
  <c r="BH347"/>
  <c r="BG347"/>
  <c r="BF347"/>
  <c r="T347"/>
  <c r="R347"/>
  <c r="P347"/>
  <c r="BI346"/>
  <c r="BH346"/>
  <c r="BG346"/>
  <c r="BF346"/>
  <c r="T346"/>
  <c r="R346"/>
  <c r="P346"/>
  <c r="BI343"/>
  <c r="BH343"/>
  <c r="BG343"/>
  <c r="BF343"/>
  <c r="T343"/>
  <c r="R343"/>
  <c r="P343"/>
  <c r="BI340"/>
  <c r="BH340"/>
  <c r="BG340"/>
  <c r="BF340"/>
  <c r="T340"/>
  <c r="R340"/>
  <c r="P340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1"/>
  <c r="BH331"/>
  <c r="BG331"/>
  <c r="BF331"/>
  <c r="T331"/>
  <c r="R331"/>
  <c r="P331"/>
  <c r="BI329"/>
  <c r="BH329"/>
  <c r="BG329"/>
  <c r="BF329"/>
  <c r="T329"/>
  <c r="R329"/>
  <c r="P329"/>
  <c r="BI326"/>
  <c r="BH326"/>
  <c r="BG326"/>
  <c r="BF326"/>
  <c r="T326"/>
  <c r="R326"/>
  <c r="P326"/>
  <c r="BI323"/>
  <c r="BH323"/>
  <c r="BG323"/>
  <c r="BF323"/>
  <c r="T323"/>
  <c r="R323"/>
  <c r="P323"/>
  <c r="BI320"/>
  <c r="BH320"/>
  <c r="BG320"/>
  <c r="BF320"/>
  <c r="T320"/>
  <c r="R320"/>
  <c r="P320"/>
  <c r="BI319"/>
  <c r="BH319"/>
  <c r="BG319"/>
  <c r="BF319"/>
  <c r="T319"/>
  <c r="R319"/>
  <c r="P319"/>
  <c r="BI316"/>
  <c r="BH316"/>
  <c r="BG316"/>
  <c r="BF316"/>
  <c r="T316"/>
  <c r="R316"/>
  <c r="P316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08"/>
  <c r="BH308"/>
  <c r="BG308"/>
  <c r="BF308"/>
  <c r="T308"/>
  <c r="R308"/>
  <c r="P308"/>
  <c r="BI307"/>
  <c r="BH307"/>
  <c r="BG307"/>
  <c r="BF307"/>
  <c r="T307"/>
  <c r="R307"/>
  <c r="P307"/>
  <c r="BI304"/>
  <c r="BH304"/>
  <c r="BG304"/>
  <c r="BF304"/>
  <c r="T304"/>
  <c r="R304"/>
  <c r="P304"/>
  <c r="BI301"/>
  <c r="BH301"/>
  <c r="BG301"/>
  <c r="BF301"/>
  <c r="T301"/>
  <c r="R301"/>
  <c r="P301"/>
  <c r="BI298"/>
  <c r="BH298"/>
  <c r="BG298"/>
  <c r="BF298"/>
  <c r="T298"/>
  <c r="R298"/>
  <c r="P298"/>
  <c r="BI294"/>
  <c r="BH294"/>
  <c r="BG294"/>
  <c r="BF294"/>
  <c r="T294"/>
  <c r="R294"/>
  <c r="P294"/>
  <c r="BI291"/>
  <c r="BH291"/>
  <c r="BG291"/>
  <c r="BF291"/>
  <c r="T291"/>
  <c r="R291"/>
  <c r="P291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5"/>
  <c r="BH275"/>
  <c r="BG275"/>
  <c r="BF275"/>
  <c r="T275"/>
  <c r="R275"/>
  <c r="P275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5"/>
  <c r="BH265"/>
  <c r="BG265"/>
  <c r="BF265"/>
  <c r="T265"/>
  <c r="R265"/>
  <c r="P265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6"/>
  <c r="BH256"/>
  <c r="BG256"/>
  <c r="BF256"/>
  <c r="T256"/>
  <c r="R256"/>
  <c r="P256"/>
  <c r="BI253"/>
  <c r="BH253"/>
  <c r="BG253"/>
  <c r="BF253"/>
  <c r="T253"/>
  <c r="R253"/>
  <c r="P253"/>
  <c r="BI252"/>
  <c r="BH252"/>
  <c r="BG252"/>
  <c r="BF252"/>
  <c r="T252"/>
  <c r="R252"/>
  <c r="P252"/>
  <c r="BI249"/>
  <c r="BH249"/>
  <c r="BG249"/>
  <c r="BF249"/>
  <c r="T249"/>
  <c r="R249"/>
  <c r="P249"/>
  <c r="BI247"/>
  <c r="BH247"/>
  <c r="BG247"/>
  <c r="BF247"/>
  <c r="T247"/>
  <c r="R247"/>
  <c r="P247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2"/>
  <c r="BH192"/>
  <c r="BG192"/>
  <c r="BF192"/>
  <c r="T192"/>
  <c r="T191"/>
  <c r="R192"/>
  <c r="R191"/>
  <c r="P192"/>
  <c r="P191"/>
  <c r="BI190"/>
  <c r="BH190"/>
  <c r="BG190"/>
  <c r="BF190"/>
  <c r="T190"/>
  <c r="R190"/>
  <c r="P190"/>
  <c r="BI189"/>
  <c r="BH189"/>
  <c r="BG189"/>
  <c r="BF189"/>
  <c r="T189"/>
  <c r="R189"/>
  <c r="P189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4"/>
  <c r="BH174"/>
  <c r="BG174"/>
  <c r="BF174"/>
  <c r="T174"/>
  <c r="R174"/>
  <c r="P174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F134"/>
  <c r="E132"/>
  <c r="F89"/>
  <c r="E87"/>
  <c r="J24"/>
  <c r="E24"/>
  <c r="J137"/>
  <c r="J23"/>
  <c r="J21"/>
  <c r="E21"/>
  <c r="J91"/>
  <c r="J20"/>
  <c r="J18"/>
  <c r="E18"/>
  <c r="F92"/>
  <c r="J17"/>
  <c r="J15"/>
  <c r="E15"/>
  <c r="F136"/>
  <c r="J14"/>
  <c r="J12"/>
  <c r="J134"/>
  <c r="E7"/>
  <c r="E85"/>
  <c i="3" r="J37"/>
  <c r="J36"/>
  <c i="1" r="AY96"/>
  <c i="3" r="J35"/>
  <c i="1" r="AX96"/>
  <c i="3" r="BI350"/>
  <c r="BH350"/>
  <c r="BG350"/>
  <c r="BF350"/>
  <c r="T350"/>
  <c r="T349"/>
  <c r="R350"/>
  <c r="R349"/>
  <c r="P350"/>
  <c r="P349"/>
  <c r="BI348"/>
  <c r="BH348"/>
  <c r="BG348"/>
  <c r="BF348"/>
  <c r="T348"/>
  <c r="T347"/>
  <c r="R348"/>
  <c r="R347"/>
  <c r="P348"/>
  <c r="P347"/>
  <c r="BI346"/>
  <c r="BH346"/>
  <c r="BG346"/>
  <c r="BF346"/>
  <c r="T346"/>
  <c r="T345"/>
  <c r="R346"/>
  <c r="R345"/>
  <c r="P346"/>
  <c r="P345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1"/>
  <c r="BH341"/>
  <c r="BG341"/>
  <c r="BF341"/>
  <c r="T341"/>
  <c r="R341"/>
  <c r="P341"/>
  <c r="BI340"/>
  <c r="BH340"/>
  <c r="BG340"/>
  <c r="BF340"/>
  <c r="T340"/>
  <c r="R340"/>
  <c r="P340"/>
  <c r="BI337"/>
  <c r="BH337"/>
  <c r="BG337"/>
  <c r="BF337"/>
  <c r="T337"/>
  <c r="R337"/>
  <c r="P337"/>
  <c r="BI336"/>
  <c r="BH336"/>
  <c r="BG336"/>
  <c r="BF336"/>
  <c r="T336"/>
  <c r="R336"/>
  <c r="P336"/>
  <c r="BI332"/>
  <c r="BH332"/>
  <c r="BG332"/>
  <c r="BF332"/>
  <c r="T332"/>
  <c r="R332"/>
  <c r="P332"/>
  <c r="BI331"/>
  <c r="BH331"/>
  <c r="BG331"/>
  <c r="BF331"/>
  <c r="T331"/>
  <c r="R331"/>
  <c r="P331"/>
  <c r="BI328"/>
  <c r="BH328"/>
  <c r="BG328"/>
  <c r="BF328"/>
  <c r="T328"/>
  <c r="R328"/>
  <c r="P328"/>
  <c r="BI325"/>
  <c r="BH325"/>
  <c r="BG325"/>
  <c r="BF325"/>
  <c r="T325"/>
  <c r="R325"/>
  <c r="P325"/>
  <c r="BI322"/>
  <c r="BH322"/>
  <c r="BG322"/>
  <c r="BF322"/>
  <c r="T322"/>
  <c r="R322"/>
  <c r="P322"/>
  <c r="BI320"/>
  <c r="BH320"/>
  <c r="BG320"/>
  <c r="BF320"/>
  <c r="T320"/>
  <c r="R320"/>
  <c r="P320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08"/>
  <c r="BH308"/>
  <c r="BG308"/>
  <c r="BF308"/>
  <c r="T308"/>
  <c r="R308"/>
  <c r="P308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297"/>
  <c r="BH297"/>
  <c r="BG297"/>
  <c r="BF297"/>
  <c r="T297"/>
  <c r="R297"/>
  <c r="P297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0"/>
  <c r="BH290"/>
  <c r="BG290"/>
  <c r="BF290"/>
  <c r="T290"/>
  <c r="R290"/>
  <c r="P290"/>
  <c r="BI287"/>
  <c r="BH287"/>
  <c r="BG287"/>
  <c r="BF287"/>
  <c r="T287"/>
  <c r="R287"/>
  <c r="P287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78"/>
  <c r="BH278"/>
  <c r="BG278"/>
  <c r="BF278"/>
  <c r="T278"/>
  <c r="R278"/>
  <c r="P278"/>
  <c r="BI276"/>
  <c r="BH276"/>
  <c r="BG276"/>
  <c r="BF276"/>
  <c r="T276"/>
  <c r="T275"/>
  <c r="R276"/>
  <c r="R275"/>
  <c r="P276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8"/>
  <c r="BH258"/>
  <c r="BG258"/>
  <c r="BF258"/>
  <c r="T258"/>
  <c r="R258"/>
  <c r="P258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1"/>
  <c r="BH241"/>
  <c r="BG241"/>
  <c r="BF241"/>
  <c r="T241"/>
  <c r="R241"/>
  <c r="P241"/>
  <c r="BI238"/>
  <c r="BH238"/>
  <c r="BG238"/>
  <c r="BF238"/>
  <c r="T238"/>
  <c r="R238"/>
  <c r="P238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4"/>
  <c r="BH194"/>
  <c r="BG194"/>
  <c r="BF194"/>
  <c r="T194"/>
  <c r="T193"/>
  <c r="R194"/>
  <c r="R193"/>
  <c r="P194"/>
  <c r="P193"/>
  <c r="BI192"/>
  <c r="BH192"/>
  <c r="BG192"/>
  <c r="BF192"/>
  <c r="T192"/>
  <c r="R192"/>
  <c r="P192"/>
  <c r="BI191"/>
  <c r="BH191"/>
  <c r="BG191"/>
  <c r="BF191"/>
  <c r="T191"/>
  <c r="R191"/>
  <c r="P191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79"/>
  <c r="BH179"/>
  <c r="BG179"/>
  <c r="BF179"/>
  <c r="T179"/>
  <c r="R179"/>
  <c r="P179"/>
  <c r="BI175"/>
  <c r="BH175"/>
  <c r="BG175"/>
  <c r="BF175"/>
  <c r="T175"/>
  <c r="R175"/>
  <c r="P175"/>
  <c r="BI174"/>
  <c r="BH174"/>
  <c r="BG174"/>
  <c r="BF174"/>
  <c r="T174"/>
  <c r="R174"/>
  <c r="P174"/>
  <c r="BI171"/>
  <c r="BH171"/>
  <c r="BG171"/>
  <c r="BF171"/>
  <c r="T171"/>
  <c r="R171"/>
  <c r="P171"/>
  <c r="BI170"/>
  <c r="BH170"/>
  <c r="BG170"/>
  <c r="BF170"/>
  <c r="T170"/>
  <c r="R170"/>
  <c r="P170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6"/>
  <c r="BH156"/>
  <c r="BG156"/>
  <c r="BF156"/>
  <c r="T156"/>
  <c r="R156"/>
  <c r="P156"/>
  <c r="BI153"/>
  <c r="BH153"/>
  <c r="BG153"/>
  <c r="BF153"/>
  <c r="T153"/>
  <c r="R153"/>
  <c r="P153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42"/>
  <c r="BH142"/>
  <c r="BG142"/>
  <c r="BF142"/>
  <c r="T142"/>
  <c r="R142"/>
  <c r="P142"/>
  <c r="F133"/>
  <c r="E131"/>
  <c r="F89"/>
  <c r="E87"/>
  <c r="J24"/>
  <c r="E24"/>
  <c r="J136"/>
  <c r="J23"/>
  <c r="J21"/>
  <c r="E21"/>
  <c r="J135"/>
  <c r="J20"/>
  <c r="J18"/>
  <c r="E18"/>
  <c r="F92"/>
  <c r="J17"/>
  <c r="J15"/>
  <c r="E15"/>
  <c r="F135"/>
  <c r="J14"/>
  <c r="J12"/>
  <c r="J133"/>
  <c r="E7"/>
  <c r="E129"/>
  <c i="2" r="J37"/>
  <c r="J36"/>
  <c i="1" r="AY95"/>
  <c i="2" r="J35"/>
  <c i="1" r="AX95"/>
  <c i="2" r="BI364"/>
  <c r="BH364"/>
  <c r="BG364"/>
  <c r="BF364"/>
  <c r="T364"/>
  <c r="T363"/>
  <c r="R364"/>
  <c r="R363"/>
  <c r="P364"/>
  <c r="P363"/>
  <c r="BI362"/>
  <c r="BH362"/>
  <c r="BG362"/>
  <c r="BF362"/>
  <c r="T362"/>
  <c r="T361"/>
  <c r="R362"/>
  <c r="R361"/>
  <c r="P362"/>
  <c r="P361"/>
  <c r="BI360"/>
  <c r="BH360"/>
  <c r="BG360"/>
  <c r="BF360"/>
  <c r="T360"/>
  <c r="T359"/>
  <c r="R360"/>
  <c r="R359"/>
  <c r="P360"/>
  <c r="P359"/>
  <c r="BI358"/>
  <c r="BH358"/>
  <c r="BG358"/>
  <c r="BF358"/>
  <c r="T358"/>
  <c r="R358"/>
  <c r="P358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4"/>
  <c r="BH354"/>
  <c r="BG354"/>
  <c r="BF354"/>
  <c r="T354"/>
  <c r="R354"/>
  <c r="P354"/>
  <c r="BI351"/>
  <c r="BH351"/>
  <c r="BG351"/>
  <c r="BF351"/>
  <c r="T351"/>
  <c r="R351"/>
  <c r="P351"/>
  <c r="BI350"/>
  <c r="BH350"/>
  <c r="BG350"/>
  <c r="BF350"/>
  <c r="T350"/>
  <c r="R350"/>
  <c r="P350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40"/>
  <c r="BH340"/>
  <c r="BG340"/>
  <c r="BF340"/>
  <c r="T340"/>
  <c r="R340"/>
  <c r="P340"/>
  <c r="BI338"/>
  <c r="BH338"/>
  <c r="BG338"/>
  <c r="BF338"/>
  <c r="T338"/>
  <c r="R338"/>
  <c r="P338"/>
  <c r="BI337"/>
  <c r="BH337"/>
  <c r="BG337"/>
  <c r="BF337"/>
  <c r="T337"/>
  <c r="R337"/>
  <c r="P337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5"/>
  <c r="BH325"/>
  <c r="BG325"/>
  <c r="BF325"/>
  <c r="T325"/>
  <c r="R325"/>
  <c r="P325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4"/>
  <c r="BH314"/>
  <c r="BG314"/>
  <c r="BF314"/>
  <c r="T314"/>
  <c r="R314"/>
  <c r="P314"/>
  <c r="BI312"/>
  <c r="BH312"/>
  <c r="BG312"/>
  <c r="BF312"/>
  <c r="T312"/>
  <c r="R312"/>
  <c r="P312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4"/>
  <c r="BH304"/>
  <c r="BG304"/>
  <c r="BF304"/>
  <c r="T304"/>
  <c r="R304"/>
  <c r="P304"/>
  <c r="BI301"/>
  <c r="BH301"/>
  <c r="BG301"/>
  <c r="BF301"/>
  <c r="T301"/>
  <c r="R301"/>
  <c r="P301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2"/>
  <c r="BH292"/>
  <c r="BG292"/>
  <c r="BF292"/>
  <c r="T292"/>
  <c r="R292"/>
  <c r="P292"/>
  <c r="BI290"/>
  <c r="BH290"/>
  <c r="BG290"/>
  <c r="BF290"/>
  <c r="T290"/>
  <c r="T289"/>
  <c r="R290"/>
  <c r="R289"/>
  <c r="P290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2"/>
  <c r="BH282"/>
  <c r="BG282"/>
  <c r="BF282"/>
  <c r="T282"/>
  <c r="R282"/>
  <c r="P282"/>
  <c r="BI281"/>
  <c r="BH281"/>
  <c r="BG281"/>
  <c r="BF281"/>
  <c r="T281"/>
  <c r="R281"/>
  <c r="P281"/>
  <c r="BI278"/>
  <c r="BH278"/>
  <c r="BG278"/>
  <c r="BF278"/>
  <c r="T278"/>
  <c r="R278"/>
  <c r="P278"/>
  <c r="BI277"/>
  <c r="BH277"/>
  <c r="BG277"/>
  <c r="BF277"/>
  <c r="T277"/>
  <c r="R277"/>
  <c r="P277"/>
  <c r="BI274"/>
  <c r="BH274"/>
  <c r="BG274"/>
  <c r="BF274"/>
  <c r="T274"/>
  <c r="R274"/>
  <c r="P274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5"/>
  <c r="BH265"/>
  <c r="BG265"/>
  <c r="BF265"/>
  <c r="T265"/>
  <c r="T264"/>
  <c r="R265"/>
  <c r="R264"/>
  <c r="P265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2"/>
  <c r="BH252"/>
  <c r="BG252"/>
  <c r="BF252"/>
  <c r="T252"/>
  <c r="R252"/>
  <c r="P252"/>
  <c r="BI250"/>
  <c r="BH250"/>
  <c r="BG250"/>
  <c r="BF250"/>
  <c r="T250"/>
  <c r="R250"/>
  <c r="P250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1"/>
  <c r="BH201"/>
  <c r="BG201"/>
  <c r="BF201"/>
  <c r="T201"/>
  <c r="T200"/>
  <c r="R201"/>
  <c r="R200"/>
  <c r="P201"/>
  <c r="P200"/>
  <c r="BI199"/>
  <c r="BH199"/>
  <c r="BG199"/>
  <c r="BF199"/>
  <c r="T199"/>
  <c r="R199"/>
  <c r="P199"/>
  <c r="BI198"/>
  <c r="BH198"/>
  <c r="BG198"/>
  <c r="BF198"/>
  <c r="T198"/>
  <c r="R198"/>
  <c r="P198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9"/>
  <c r="BH179"/>
  <c r="BG179"/>
  <c r="BF179"/>
  <c r="T179"/>
  <c r="R179"/>
  <c r="P179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F134"/>
  <c r="E132"/>
  <c r="F89"/>
  <c r="E87"/>
  <c r="J24"/>
  <c r="E24"/>
  <c r="J137"/>
  <c r="J23"/>
  <c r="J21"/>
  <c r="E21"/>
  <c r="J136"/>
  <c r="J20"/>
  <c r="J18"/>
  <c r="E18"/>
  <c r="F137"/>
  <c r="J17"/>
  <c r="J15"/>
  <c r="E15"/>
  <c r="F136"/>
  <c r="J14"/>
  <c r="J12"/>
  <c r="J89"/>
  <c r="E7"/>
  <c r="E130"/>
  <c i="1" r="L90"/>
  <c r="AM90"/>
  <c r="AM89"/>
  <c r="L89"/>
  <c r="AM87"/>
  <c r="L87"/>
  <c r="L85"/>
  <c r="L84"/>
  <c i="2" r="BK232"/>
  <c r="BK208"/>
  <c r="J143"/>
  <c r="J319"/>
  <c r="BK274"/>
  <c r="J215"/>
  <c r="J332"/>
  <c r="J270"/>
  <c r="J159"/>
  <c i="3" r="BK315"/>
  <c r="J202"/>
  <c r="J332"/>
  <c r="BK272"/>
  <c r="J179"/>
  <c r="J255"/>
  <c r="J337"/>
  <c r="BK255"/>
  <c r="BK212"/>
  <c r="J153"/>
  <c r="BK322"/>
  <c r="J282"/>
  <c r="BK209"/>
  <c r="J313"/>
  <c r="J217"/>
  <c r="J273"/>
  <c r="BK226"/>
  <c r="J348"/>
  <c r="J341"/>
  <c r="BK341"/>
  <c r="J251"/>
  <c r="J230"/>
  <c r="J216"/>
  <c r="J294"/>
  <c r="J235"/>
  <c r="J183"/>
  <c r="BK221"/>
  <c r="J191"/>
  <c i="4" r="BK393"/>
  <c r="J261"/>
  <c r="J184"/>
  <c r="BK381"/>
  <c r="J367"/>
  <c r="J335"/>
  <c r="BK275"/>
  <c r="BK175"/>
  <c r="BK388"/>
  <c r="BK279"/>
  <c r="J230"/>
  <c r="BK304"/>
  <c r="BK347"/>
  <c r="J195"/>
  <c r="J331"/>
  <c r="J246"/>
  <c r="J159"/>
  <c r="J226"/>
  <c r="BK166"/>
  <c r="J278"/>
  <c r="J185"/>
  <c r="J329"/>
  <c r="J308"/>
  <c r="BK397"/>
  <c r="BK252"/>
  <c i="5" r="J270"/>
  <c r="BK219"/>
  <c r="J193"/>
  <c r="J149"/>
  <c r="BK225"/>
  <c r="BK149"/>
  <c r="J257"/>
  <c r="J205"/>
  <c r="J190"/>
  <c r="J309"/>
  <c r="J170"/>
  <c r="BK344"/>
  <c r="J261"/>
  <c r="J281"/>
  <c i="6" r="BK287"/>
  <c r="BK273"/>
  <c r="BK237"/>
  <c r="J275"/>
  <c r="J208"/>
  <c r="J176"/>
  <c i="7" r="BK131"/>
  <c r="BK142"/>
  <c r="BK136"/>
  <c i="8" r="J167"/>
  <c r="BK143"/>
  <c r="J165"/>
  <c r="J150"/>
  <c r="BK171"/>
  <c r="BK126"/>
  <c r="J166"/>
  <c r="BK144"/>
  <c r="BK128"/>
  <c r="J155"/>
  <c r="J136"/>
  <c r="BK155"/>
  <c r="BK130"/>
  <c r="J137"/>
  <c r="BK122"/>
  <c i="9" r="J141"/>
  <c r="J172"/>
  <c r="J163"/>
  <c r="BK141"/>
  <c r="J157"/>
  <c r="J134"/>
  <c r="BK137"/>
  <c r="BK171"/>
  <c r="BK157"/>
  <c r="J139"/>
  <c r="J152"/>
  <c r="J136"/>
  <c r="BK122"/>
  <c r="J122"/>
  <c i="10" r="BK178"/>
  <c r="BK157"/>
  <c r="J127"/>
  <c r="BK126"/>
  <c r="BK176"/>
  <c r="BK155"/>
  <c r="BK170"/>
  <c r="BK125"/>
  <c r="BK144"/>
  <c i="11" r="BK130"/>
  <c r="J161"/>
  <c r="BK147"/>
  <c r="BK122"/>
  <c r="J163"/>
  <c r="BK174"/>
  <c r="BK148"/>
  <c r="J172"/>
  <c r="BK157"/>
  <c r="J173"/>
  <c r="BK132"/>
  <c i="2" r="J258"/>
  <c r="BK215"/>
  <c r="BK194"/>
  <c r="J237"/>
  <c r="J318"/>
  <c r="BK277"/>
  <c r="J153"/>
  <c r="J296"/>
  <c r="J206"/>
  <c r="BK149"/>
  <c r="J277"/>
  <c r="J186"/>
  <c r="BK340"/>
  <c r="BK309"/>
  <c r="BK286"/>
  <c r="BK214"/>
  <c r="J333"/>
  <c r="BK256"/>
  <c r="J269"/>
  <c i="3" r="BK325"/>
  <c r="BK215"/>
  <c r="BK157"/>
  <c r="BK282"/>
  <c r="J245"/>
  <c r="J316"/>
  <c r="J268"/>
  <c r="J223"/>
  <c r="BK312"/>
  <c r="BK216"/>
  <c r="J185"/>
  <c r="J142"/>
  <c r="J293"/>
  <c r="BK204"/>
  <c r="BK160"/>
  <c r="BK192"/>
  <c r="BK218"/>
  <c r="J166"/>
  <c i="4" r="J401"/>
  <c r="J320"/>
  <c r="BK207"/>
  <c r="BK401"/>
  <c r="BK368"/>
  <c r="BK326"/>
  <c r="J287"/>
  <c r="J222"/>
  <c r="J178"/>
  <c r="J381"/>
  <c r="J304"/>
  <c r="BK278"/>
  <c r="J207"/>
  <c r="BK143"/>
  <c r="BK226"/>
  <c r="J340"/>
  <c r="BK256"/>
  <c r="J347"/>
  <c r="J256"/>
  <c r="J215"/>
  <c r="BK149"/>
  <c r="J249"/>
  <c r="BK200"/>
  <c r="J313"/>
  <c r="BK284"/>
  <c r="BK196"/>
  <c r="BK156"/>
  <c i="5" r="BK334"/>
  <c r="J284"/>
  <c r="BK233"/>
  <c r="BK336"/>
  <c r="BK291"/>
  <c r="BK241"/>
  <c r="BK199"/>
  <c r="BK229"/>
  <c r="J304"/>
  <c r="BK259"/>
  <c r="BK186"/>
  <c r="BK156"/>
  <c r="BK284"/>
  <c r="J251"/>
  <c r="J214"/>
  <c r="BK204"/>
  <c r="BK173"/>
  <c r="J305"/>
  <c r="J229"/>
  <c r="BK352"/>
  <c r="J315"/>
  <c r="BK251"/>
  <c r="J195"/>
  <c r="BK363"/>
  <c r="BK323"/>
  <c r="J259"/>
  <c r="BK207"/>
  <c r="BK153"/>
  <c r="J360"/>
  <c r="BK306"/>
  <c r="BK252"/>
  <c r="J222"/>
  <c r="BK166"/>
  <c r="BK215"/>
  <c r="J171"/>
  <c r="J325"/>
  <c r="BK304"/>
  <c i="6" r="J301"/>
  <c r="BK286"/>
  <c r="BK268"/>
  <c r="BK170"/>
  <c r="J211"/>
  <c r="J193"/>
  <c r="BK160"/>
  <c r="J150"/>
  <c r="J262"/>
  <c r="BK247"/>
  <c r="J217"/>
  <c r="BK167"/>
  <c r="J143"/>
  <c r="J201"/>
  <c r="BK303"/>
  <c r="J285"/>
  <c r="BK245"/>
  <c r="J209"/>
  <c r="J142"/>
  <c r="J197"/>
  <c r="BK188"/>
  <c r="J144"/>
  <c r="J282"/>
  <c r="BK239"/>
  <c r="J216"/>
  <c r="J182"/>
  <c r="J157"/>
  <c r="BK297"/>
  <c r="BK282"/>
  <c r="J271"/>
  <c r="BK246"/>
  <c r="BK218"/>
  <c r="J186"/>
  <c r="BK163"/>
  <c r="BK233"/>
  <c r="BK208"/>
  <c i="7" r="J164"/>
  <c r="J154"/>
  <c r="J179"/>
  <c r="J166"/>
  <c r="J123"/>
  <c r="J128"/>
  <c r="BK179"/>
  <c r="BK175"/>
  <c r="BK133"/>
  <c r="BK173"/>
  <c r="BK165"/>
  <c r="BK147"/>
  <c r="J177"/>
  <c r="BK152"/>
  <c r="BK130"/>
  <c r="BK146"/>
  <c r="BK129"/>
  <c r="BK126"/>
  <c r="J134"/>
  <c i="8" r="BK177"/>
  <c r="J162"/>
  <c r="BK142"/>
  <c r="BK164"/>
  <c r="J148"/>
  <c r="BK139"/>
  <c r="BK162"/>
  <c r="BK146"/>
  <c r="BK174"/>
  <c r="BK148"/>
  <c r="BK137"/>
  <c r="BK168"/>
  <c r="J122"/>
  <c r="BK166"/>
  <c r="J154"/>
  <c r="BK149"/>
  <c r="BK134"/>
  <c i="9" r="BK175"/>
  <c r="BK140"/>
  <c r="J167"/>
  <c r="J169"/>
  <c r="BK133"/>
  <c r="BK155"/>
  <c r="J137"/>
  <c r="BK143"/>
  <c r="BK125"/>
  <c r="J166"/>
  <c r="BK156"/>
  <c r="J147"/>
  <c r="J150"/>
  <c r="BK135"/>
  <c r="J131"/>
  <c i="10" r="J179"/>
  <c r="BK167"/>
  <c r="BK132"/>
  <c r="BK130"/>
  <c r="J178"/>
  <c r="J136"/>
  <c r="BK151"/>
  <c r="J156"/>
  <c r="BK142"/>
  <c r="J122"/>
  <c r="BK139"/>
  <c r="BK164"/>
  <c r="BK166"/>
  <c r="J131"/>
  <c r="J125"/>
  <c r="J151"/>
  <c i="11" r="BK127"/>
  <c r="J159"/>
  <c r="BK126"/>
  <c r="J133"/>
  <c r="J147"/>
  <c r="J154"/>
  <c r="BK136"/>
  <c r="J141"/>
  <c r="BK162"/>
  <c r="BK128"/>
  <c r="J153"/>
  <c r="J140"/>
  <c r="J156"/>
  <c r="J143"/>
  <c r="BK164"/>
  <c i="2" r="BK271"/>
  <c r="J243"/>
  <c r="BK229"/>
  <c r="J205"/>
  <c r="J321"/>
  <c r="BK263"/>
  <c r="J231"/>
  <c r="BK227"/>
  <c r="J198"/>
  <c r="BK153"/>
  <c r="J201"/>
  <c r="J309"/>
  <c r="BK285"/>
  <c r="BK257"/>
  <c r="J244"/>
  <c r="J208"/>
  <c r="BK364"/>
  <c r="J357"/>
  <c r="BK344"/>
  <c r="J337"/>
  <c r="BK325"/>
  <c r="BK206"/>
  <c r="BK183"/>
  <c r="J364"/>
  <c r="J331"/>
  <c r="BK290"/>
  <c r="BK193"/>
  <c r="J314"/>
  <c r="J246"/>
  <c r="J207"/>
  <c r="J146"/>
  <c r="BK250"/>
  <c r="J190"/>
  <c r="J355"/>
  <c r="BK333"/>
  <c r="BK298"/>
  <c r="J262"/>
  <c r="BK223"/>
  <c r="J193"/>
  <c r="BK338"/>
  <c r="J301"/>
  <c r="BK237"/>
  <c r="J282"/>
  <c r="J261"/>
  <c i="3" r="BK331"/>
  <c r="BK259"/>
  <c r="BK186"/>
  <c r="BK281"/>
  <c r="BK250"/>
  <c r="BK233"/>
  <c r="J303"/>
  <c r="J262"/>
  <c r="BK230"/>
  <c r="J340"/>
  <c r="J290"/>
  <c r="BK244"/>
  <c r="J208"/>
  <c r="J160"/>
  <c r="BK297"/>
  <c r="BK243"/>
  <c r="J192"/>
  <c r="J342"/>
  <c r="J312"/>
  <c r="BK262"/>
  <c r="J175"/>
  <c r="BK258"/>
  <c r="BK198"/>
  <c r="J344"/>
  <c r="J350"/>
  <c r="BK342"/>
  <c r="J302"/>
  <c r="BK238"/>
  <c r="J221"/>
  <c r="BK174"/>
  <c r="BK237"/>
  <c r="BK228"/>
  <c r="J186"/>
  <c r="J287"/>
  <c r="BK248"/>
  <c r="BK220"/>
  <c r="J170"/>
  <c r="BK142"/>
  <c i="4" r="J383"/>
  <c r="BK270"/>
  <c r="BK253"/>
  <c r="BK181"/>
  <c r="J370"/>
  <c r="J368"/>
  <c r="BK348"/>
  <c r="BK280"/>
  <c r="BK221"/>
  <c r="BK159"/>
  <c r="BK346"/>
  <c r="BK308"/>
  <c r="J253"/>
  <c r="BK213"/>
  <c r="J156"/>
  <c r="BK283"/>
  <c r="BK382"/>
  <c r="BK334"/>
  <c r="J216"/>
  <c r="J355"/>
  <c r="BK307"/>
  <c r="J247"/>
  <c r="J198"/>
  <c r="BK265"/>
  <c r="J218"/>
  <c r="BK286"/>
  <c r="J240"/>
  <c r="J221"/>
  <c r="J399"/>
  <c r="BK350"/>
  <c r="J301"/>
  <c r="J227"/>
  <c r="J334"/>
  <c r="BK237"/>
  <c r="J316"/>
  <c r="J210"/>
  <c r="BK202"/>
  <c r="J175"/>
  <c r="BK285"/>
  <c r="BK185"/>
  <c i="5" r="BK357"/>
  <c r="J336"/>
  <c r="BK317"/>
  <c r="BK260"/>
  <c r="BK228"/>
  <c r="BK337"/>
  <c r="J290"/>
  <c r="BK227"/>
  <c r="J206"/>
  <c r="J163"/>
  <c r="J227"/>
  <c r="J291"/>
  <c r="BK257"/>
  <c r="J228"/>
  <c r="BK170"/>
  <c r="J319"/>
  <c r="J274"/>
  <c r="J312"/>
  <c r="J241"/>
  <c r="J192"/>
  <c r="BK350"/>
  <c r="BK326"/>
  <c r="BK244"/>
  <c r="J177"/>
  <c r="J364"/>
  <c r="J333"/>
  <c r="BK303"/>
  <c r="BK214"/>
  <c r="BK163"/>
  <c r="BK362"/>
  <c r="J334"/>
  <c r="J254"/>
  <c r="J209"/>
  <c r="J146"/>
  <c r="BK193"/>
  <c r="J363"/>
  <c r="J323"/>
  <c r="J303"/>
  <c i="6" r="J303"/>
  <c r="BK296"/>
  <c r="BK253"/>
  <c r="BK210"/>
  <c r="J204"/>
  <c r="J195"/>
  <c r="J190"/>
  <c r="J188"/>
  <c r="BK186"/>
  <c r="BK176"/>
  <c r="BK285"/>
  <c r="BK244"/>
  <c r="J237"/>
  <c r="J233"/>
  <c r="BK225"/>
  <c r="BK217"/>
  <c r="J206"/>
  <c r="BK184"/>
  <c r="BK183"/>
  <c r="BK153"/>
  <c r="BK144"/>
  <c r="J263"/>
  <c r="J253"/>
  <c r="J244"/>
  <c r="BK221"/>
  <c r="J172"/>
  <c r="BK169"/>
  <c r="J163"/>
  <c r="BK281"/>
  <c r="J212"/>
  <c r="BK143"/>
  <c r="BK301"/>
  <c r="J286"/>
  <c r="J268"/>
  <c r="J222"/>
  <c r="J210"/>
  <c r="J169"/>
  <c r="J270"/>
  <c r="J194"/>
  <c r="J170"/>
  <c r="BK292"/>
  <c r="BK278"/>
  <c r="J232"/>
  <c r="J207"/>
  <c r="BK175"/>
  <c r="J151"/>
  <c r="J298"/>
  <c r="J287"/>
  <c r="J278"/>
  <c r="J257"/>
  <c r="BK250"/>
  <c r="J226"/>
  <c r="BK211"/>
  <c r="BK193"/>
  <c r="BK178"/>
  <c r="J160"/>
  <c r="BK226"/>
  <c i="7" r="J175"/>
  <c r="J162"/>
  <c r="BK157"/>
  <c r="BK150"/>
  <c r="BK174"/>
  <c r="BK167"/>
  <c r="BK163"/>
  <c r="J155"/>
  <c r="J145"/>
  <c r="J138"/>
  <c r="BK176"/>
  <c r="BK138"/>
  <c r="J124"/>
  <c r="J129"/>
  <c r="J135"/>
  <c r="BK125"/>
  <c r="BK171"/>
  <c r="BK166"/>
  <c r="J160"/>
  <c r="J142"/>
  <c r="J122"/>
  <c r="BK161"/>
  <c r="J141"/>
  <c r="J133"/>
  <c r="BK151"/>
  <c r="J139"/>
  <c r="BK132"/>
  <c r="J153"/>
  <c r="J127"/>
  <c r="BK143"/>
  <c r="J132"/>
  <c i="8" r="J175"/>
  <c r="J164"/>
  <c r="J141"/>
  <c r="J171"/>
  <c r="J152"/>
  <c r="J143"/>
  <c r="J163"/>
  <c r="BK154"/>
  <c r="J132"/>
  <c r="J178"/>
  <c r="J151"/>
  <c r="J139"/>
  <c r="J123"/>
  <c r="BK156"/>
  <c r="BK169"/>
  <c r="BK124"/>
  <c r="BK158"/>
  <c r="BK140"/>
  <c r="BK147"/>
  <c r="J126"/>
  <c r="BK151"/>
  <c i="9" r="J158"/>
  <c r="J135"/>
  <c r="J170"/>
  <c r="BK172"/>
  <c r="J142"/>
  <c r="J132"/>
  <c i="10" r="J169"/>
  <c r="J133"/>
  <c r="BK133"/>
  <c r="J177"/>
  <c r="BK136"/>
  <c r="BK158"/>
  <c r="J123"/>
  <c r="BK159"/>
  <c r="BK179"/>
  <c r="J148"/>
  <c r="BK138"/>
  <c r="BK165"/>
  <c r="BK141"/>
  <c r="BK128"/>
  <c r="BK169"/>
  <c r="BK149"/>
  <c r="J152"/>
  <c r="J167"/>
  <c r="BK156"/>
  <c i="11" r="J174"/>
  <c r="BK176"/>
  <c r="J151"/>
  <c r="BK139"/>
  <c r="BK138"/>
  <c r="J169"/>
  <c r="J132"/>
  <c r="BK155"/>
  <c r="J146"/>
  <c r="J128"/>
  <c r="J168"/>
  <c r="BK154"/>
  <c r="BK172"/>
  <c r="J149"/>
  <c r="J124"/>
  <c r="J160"/>
  <c r="BK144"/>
  <c r="BK124"/>
  <c i="2" r="J259"/>
  <c r="J216"/>
  <c r="J172"/>
  <c r="BK235"/>
  <c r="BK211"/>
  <c r="BK173"/>
  <c r="J204"/>
  <c r="J308"/>
  <c r="J247"/>
  <c r="J232"/>
  <c i="1" r="AS94"/>
  <c i="2" r="BK356"/>
  <c r="J265"/>
  <c r="BK312"/>
  <c r="BK172"/>
  <c r="J271"/>
  <c i="3" r="J304"/>
  <c r="BK185"/>
  <c r="J311"/>
  <c r="BK251"/>
  <c r="BK278"/>
  <c r="J246"/>
  <c r="BK303"/>
  <c r="BK191"/>
  <c r="J152"/>
  <c r="BK313"/>
  <c r="J234"/>
  <c r="BK332"/>
  <c r="J243"/>
  <c r="J271"/>
  <c r="BK199"/>
  <c r="BK343"/>
  <c r="BK346"/>
  <c r="J315"/>
  <c r="BK223"/>
  <c r="BK175"/>
  <c r="J295"/>
  <c r="BK234"/>
  <c r="BK152"/>
  <c r="BK284"/>
  <c r="J212"/>
  <c r="J145"/>
  <c i="4" r="J378"/>
  <c r="BK183"/>
  <c r="BK369"/>
  <c r="J343"/>
  <c r="BK294"/>
  <c r="J200"/>
  <c r="BK153"/>
  <c r="J288"/>
  <c r="J224"/>
  <c r="BK361"/>
  <c r="J375"/>
  <c r="BK323"/>
  <c i="5" r="BK237"/>
  <c r="J350"/>
  <c r="BK300"/>
  <c r="J258"/>
  <c r="J208"/>
  <c r="BK190"/>
  <c r="J233"/>
  <c r="J180"/>
  <c r="BK261"/>
  <c r="BK194"/>
  <c r="J143"/>
  <c r="J253"/>
  <c r="BK208"/>
  <c r="J159"/>
  <c r="J267"/>
  <c r="J201"/>
  <c r="BK159"/>
  <c r="BK342"/>
  <c r="BK270"/>
  <c r="J242"/>
  <c r="BK370"/>
  <c r="J351"/>
  <c r="BK315"/>
  <c r="BK290"/>
  <c r="J256"/>
  <c r="J215"/>
  <c r="J204"/>
  <c r="J370"/>
  <c r="J357"/>
  <c r="BK274"/>
  <c r="BK250"/>
  <c r="J207"/>
  <c r="J255"/>
  <c r="BK230"/>
  <c r="J183"/>
  <c r="BK361"/>
  <c r="BK319"/>
  <c r="J294"/>
  <c i="6" r="BK298"/>
  <c r="BK279"/>
  <c r="BK271"/>
  <c r="BK263"/>
  <c r="J239"/>
  <c r="J147"/>
  <c r="BK264"/>
  <c r="J213"/>
  <c r="BK207"/>
  <c r="J187"/>
  <c i="7" r="J171"/>
  <c r="BK154"/>
  <c r="BK123"/>
  <c r="BK128"/>
  <c r="BK148"/>
  <c r="BK134"/>
  <c r="J147"/>
  <c i="8" r="BK178"/>
  <c r="J161"/>
  <c r="J127"/>
  <c r="J129"/>
  <c i="9" r="J173"/>
  <c r="BK138"/>
  <c r="BK166"/>
  <c r="J165"/>
  <c r="BK144"/>
  <c r="BK167"/>
  <c r="BK150"/>
  <c r="BK170"/>
  <c r="J154"/>
  <c r="J174"/>
  <c r="BK169"/>
  <c r="BK162"/>
  <c r="J155"/>
  <c r="J145"/>
  <c r="J156"/>
  <c r="BK145"/>
  <c r="J129"/>
  <c r="BK136"/>
  <c r="BK124"/>
  <c r="BK139"/>
  <c i="10" r="BK175"/>
  <c r="BK148"/>
  <c r="J173"/>
  <c r="J124"/>
  <c r="J147"/>
  <c r="J164"/>
  <c r="BK150"/>
  <c r="BK143"/>
  <c r="BK137"/>
  <c r="J174"/>
  <c r="J140"/>
  <c r="J175"/>
  <c r="BK145"/>
  <c r="J129"/>
  <c r="J161"/>
  <c r="BK152"/>
  <c i="11" r="BK158"/>
  <c r="BK171"/>
  <c r="J148"/>
  <c r="BK125"/>
  <c r="BK137"/>
  <c r="J139"/>
  <c r="J167"/>
  <c r="J138"/>
  <c r="J175"/>
  <c r="J129"/>
  <c r="BK133"/>
  <c r="BK150"/>
  <c r="BK129"/>
  <c r="BK161"/>
  <c r="J158"/>
  <c r="BK167"/>
  <c r="BK143"/>
  <c i="2" r="BK354"/>
  <c r="BK320"/>
  <c r="J175"/>
  <c r="BK346"/>
  <c r="BK269"/>
  <c r="J256"/>
  <c r="J169"/>
  <c r="J260"/>
  <c r="J192"/>
  <c r="J344"/>
  <c r="BK307"/>
  <c r="BK265"/>
  <c r="BK222"/>
  <c r="BK343"/>
  <c r="BK296"/>
  <c r="BK207"/>
  <c r="J255"/>
  <c i="3" r="J272"/>
  <c r="J174"/>
  <c r="BK245"/>
  <c r="J171"/>
  <c r="J325"/>
  <c r="BK145"/>
  <c r="BK201"/>
  <c r="J346"/>
  <c r="J343"/>
  <c r="BK301"/>
  <c r="J224"/>
  <c r="BK170"/>
  <c r="BK293"/>
  <c r="J200"/>
  <c r="J149"/>
  <c r="BK246"/>
  <c r="J197"/>
  <c i="4" r="J382"/>
  <c r="BK249"/>
  <c r="J387"/>
  <c r="J366"/>
  <c r="BK289"/>
  <c r="BK215"/>
  <c r="BK392"/>
  <c r="J283"/>
  <c r="BK219"/>
  <c r="J153"/>
  <c r="BK170"/>
  <c r="J284"/>
  <c r="BK162"/>
  <c r="BK281"/>
  <c r="J234"/>
  <c r="BK146"/>
  <c r="BK230"/>
  <c r="BK199"/>
  <c r="BK288"/>
  <c r="BK227"/>
  <c r="J183"/>
  <c r="J337"/>
  <c r="J294"/>
  <c r="BK316"/>
  <c r="BK190"/>
  <c r="J373"/>
  <c r="BK291"/>
  <c r="BK205"/>
  <c r="J149"/>
  <c r="J282"/>
  <c r="J168"/>
  <c i="5" r="BK335"/>
  <c i="2" r="BK270"/>
  <c r="J223"/>
  <c r="J199"/>
  <c r="J290"/>
  <c r="BK233"/>
  <c r="J228"/>
  <c r="BK195"/>
  <c r="BK281"/>
  <c r="BK198"/>
  <c r="BK282"/>
  <c r="BK242"/>
  <c r="BK201"/>
  <c r="J360"/>
  <c r="BK345"/>
  <c r="J334"/>
  <c r="BK318"/>
  <c r="J230"/>
  <c r="J354"/>
  <c r="J298"/>
  <c r="J225"/>
  <c r="BK319"/>
  <c r="J235"/>
  <c r="BK180"/>
  <c r="J288"/>
  <c r="BK225"/>
  <c r="J346"/>
  <c r="J330"/>
  <c r="BK297"/>
  <c r="BK252"/>
  <c r="J211"/>
  <c r="BK337"/>
  <c r="J292"/>
  <c r="J350"/>
  <c r="BK239"/>
  <c i="3" r="BK273"/>
  <c r="BK187"/>
  <c r="J314"/>
  <c r="J278"/>
  <c r="J248"/>
  <c r="BK304"/>
  <c r="BK254"/>
  <c r="J157"/>
  <c r="J308"/>
  <c r="BK247"/>
  <c r="BK164"/>
  <c r="J331"/>
  <c r="J258"/>
  <c r="BK202"/>
  <c r="BK314"/>
  <c r="J259"/>
  <c r="BK340"/>
  <c r="J233"/>
  <c r="BK350"/>
  <c r="BK348"/>
  <c r="BK337"/>
  <c r="BK249"/>
  <c r="J228"/>
  <c r="BK166"/>
  <c r="J241"/>
  <c r="BK224"/>
  <c r="BK179"/>
  <c r="J227"/>
  <c r="J188"/>
  <c i="4" r="J354"/>
  <c r="BK216"/>
  <c r="J369"/>
  <c r="J361"/>
  <c r="J298"/>
  <c r="J279"/>
  <c r="BK214"/>
  <c r="J393"/>
  <c r="BK320"/>
  <c r="BK269"/>
  <c r="BK163"/>
  <c r="J237"/>
  <c r="BK220"/>
  <c r="BK387"/>
  <c r="J356"/>
  <c r="J291"/>
  <c r="BK375"/>
  <c r="J280"/>
  <c r="BK391"/>
  <c r="J350"/>
  <c r="J265"/>
  <c r="J190"/>
  <c r="BK301"/>
  <c r="BK224"/>
  <c r="J146"/>
  <c i="5" r="BK333"/>
  <c r="BK294"/>
  <c r="J362"/>
  <c r="J317"/>
  <c r="J231"/>
  <c r="J166"/>
  <c r="J337"/>
  <c r="BK253"/>
  <c r="J235"/>
  <c r="BK366"/>
  <c r="J326"/>
  <c r="J287"/>
  <c r="J223"/>
  <c r="BK201"/>
  <c r="BK368"/>
  <c r="J347"/>
  <c r="J260"/>
  <c r="J248"/>
  <c r="BK206"/>
  <c r="BK254"/>
  <c r="J211"/>
  <c r="J169"/>
  <c r="J338"/>
  <c i="6" r="J171"/>
  <c r="J184"/>
  <c r="J291"/>
  <c r="J261"/>
  <c r="BK241"/>
  <c r="J229"/>
  <c r="BK216"/>
  <c r="J200"/>
  <c r="BK181"/>
  <c r="BK151"/>
  <c r="J269"/>
  <c r="BK261"/>
  <c r="J234"/>
  <c r="BK214"/>
  <c r="BK171"/>
  <c r="J153"/>
  <c r="BK272"/>
  <c r="BK197"/>
  <c r="BK305"/>
  <c r="BK275"/>
  <c r="J254"/>
  <c r="J178"/>
  <c r="BK157"/>
  <c r="BK262"/>
  <c r="BK195"/>
  <c r="J296"/>
  <c r="BK270"/>
  <c r="J218"/>
  <c r="BK201"/>
  <c r="BK139"/>
  <c r="J295"/>
  <c r="J279"/>
  <c r="BK254"/>
  <c r="J241"/>
  <c r="J221"/>
  <c r="BK194"/>
  <c r="J167"/>
  <c r="BK232"/>
  <c r="BK187"/>
  <c i="7" r="J167"/>
  <c r="BK159"/>
  <c r="BK153"/>
  <c r="BK170"/>
  <c r="BK164"/>
  <c r="J152"/>
  <c r="BK141"/>
  <c r="BK122"/>
  <c r="BK127"/>
  <c r="J176"/>
  <c r="J173"/>
  <c r="BK178"/>
  <c r="J169"/>
  <c r="J163"/>
  <c r="J125"/>
  <c r="BK169"/>
  <c r="J150"/>
  <c r="BK155"/>
  <c r="BK140"/>
  <c r="J156"/>
  <c r="J137"/>
  <c r="BK149"/>
  <c i="8" r="BK179"/>
  <c r="BK163"/>
  <c r="J144"/>
  <c r="J179"/>
  <c r="BK159"/>
  <c r="J146"/>
  <c r="J168"/>
  <c r="BK161"/>
  <c r="J135"/>
  <c r="BK175"/>
  <c r="J177"/>
  <c r="J131"/>
  <c i="2" r="J222"/>
  <c r="J179"/>
  <c r="BK360"/>
  <c r="J295"/>
  <c r="J329"/>
  <c r="BK244"/>
  <c r="BK156"/>
  <c r="BK261"/>
  <c r="BK362"/>
  <c i="3" r="BK197"/>
  <c r="J284"/>
  <c r="J194"/>
  <c r="J328"/>
  <c r="BK287"/>
  <c r="J201"/>
  <c r="J265"/>
  <c r="BK208"/>
  <c r="J336"/>
  <c r="J247"/>
  <c r="J226"/>
  <c r="J187"/>
  <c r="BK311"/>
  <c r="BK268"/>
  <c r="J297"/>
  <c r="J237"/>
  <c i="4" r="BK331"/>
  <c r="BK247"/>
  <c r="J166"/>
  <c r="J357"/>
  <c r="J391"/>
  <c r="BK335"/>
  <c r="BK365"/>
  <c r="BK243"/>
  <c r="BK364"/>
  <c r="J219"/>
  <c r="J289"/>
  <c i="5" r="J237"/>
  <c r="BK177"/>
  <c r="J352"/>
  <c r="J263"/>
  <c r="BK223"/>
  <c r="J194"/>
  <c r="BK316"/>
  <c r="J275"/>
  <c r="J199"/>
  <c r="J252"/>
  <c r="BK234"/>
  <c r="J368"/>
  <c r="J335"/>
  <c i="6" r="BK269"/>
  <c r="J245"/>
  <c r="BK142"/>
  <c r="J214"/>
  <c r="BK190"/>
  <c i="8" r="J134"/>
  <c r="J169"/>
  <c r="BK176"/>
  <c r="BK132"/>
  <c r="J128"/>
  <c r="BK135"/>
  <c r="BK138"/>
  <c i="9" r="BK147"/>
  <c r="J123"/>
  <c r="BK164"/>
  <c r="BK159"/>
  <c r="BK126"/>
  <c r="BK148"/>
  <c r="J162"/>
  <c r="BK127"/>
  <c r="J175"/>
  <c r="J161"/>
  <c r="J149"/>
  <c r="BK161"/>
  <c r="J138"/>
  <c r="J126"/>
  <c r="J143"/>
  <c i="10" r="BK177"/>
  <c r="J165"/>
  <c r="J134"/>
  <c r="J157"/>
  <c r="J170"/>
  <c r="J132"/>
  <c r="BK161"/>
  <c r="J154"/>
  <c r="BK140"/>
  <c r="BK123"/>
  <c r="J142"/>
  <c r="J130"/>
  <c r="BK163"/>
  <c r="BK122"/>
  <c r="BK124"/>
  <c r="BK146"/>
  <c r="J135"/>
  <c i="11" r="J157"/>
  <c r="BK166"/>
  <c r="J162"/>
  <c r="BK123"/>
  <c r="J177"/>
  <c r="BK140"/>
  <c i="2" r="BK247"/>
  <c r="J214"/>
  <c r="BK292"/>
  <c r="BK351"/>
  <c r="BK287"/>
  <c r="BK331"/>
  <c r="BK262"/>
  <c r="J224"/>
  <c r="J163"/>
  <c r="J285"/>
  <c r="BK224"/>
  <c r="J356"/>
  <c r="BK334"/>
  <c r="BK314"/>
  <c r="J281"/>
  <c r="J233"/>
  <c r="BK166"/>
  <c r="J304"/>
  <c r="J257"/>
  <c r="J252"/>
  <c i="3" r="J207"/>
  <c r="BK290"/>
  <c r="J254"/>
  <c r="BK171"/>
  <c r="BK294"/>
  <c r="J215"/>
  <c r="J281"/>
  <c r="BK344"/>
  <c r="BK308"/>
  <c r="J244"/>
  <c r="J220"/>
  <c r="BK156"/>
  <c r="BK274"/>
  <c r="BK194"/>
  <c r="J276"/>
  <c r="BK183"/>
  <c i="4" r="J392"/>
  <c r="BK271"/>
  <c r="J205"/>
  <c r="J397"/>
  <c r="BK367"/>
  <c r="J323"/>
  <c r="J286"/>
  <c r="J196"/>
  <c r="BK329"/>
  <c r="J270"/>
  <c r="BK206"/>
  <c r="J364"/>
  <c r="BK399"/>
  <c r="BK319"/>
  <c r="BK366"/>
  <c r="J275"/>
  <c r="J243"/>
  <c r="J197"/>
  <c r="BK168"/>
  <c r="J220"/>
  <c r="BK197"/>
  <c r="J285"/>
  <c r="BK246"/>
  <c r="J143"/>
  <c r="J365"/>
  <c r="J319"/>
  <c r="J223"/>
  <c r="J336"/>
  <c r="BK186"/>
  <c r="BK356"/>
  <c r="BK261"/>
  <c r="J181"/>
  <c r="J199"/>
  <c r="BK184"/>
  <c i="5" r="BK347"/>
  <c r="BK263"/>
  <c r="J361"/>
  <c r="BK312"/>
  <c r="BK287"/>
  <c r="J216"/>
  <c r="J240"/>
  <c r="BK216"/>
  <c r="J230"/>
  <c r="BK183"/>
  <c r="J356"/>
  <c r="BK278"/>
  <c r="J245"/>
  <c r="BK198"/>
  <c r="BK360"/>
  <c r="BK281"/>
  <c r="BK169"/>
  <c r="J271"/>
  <c r="J250"/>
  <c r="J173"/>
  <c r="J324"/>
  <c r="BK305"/>
  <c r="J366"/>
  <c r="BK324"/>
  <c r="BK255"/>
  <c r="BK258"/>
  <c r="BK222"/>
  <c r="J186"/>
  <c r="BK339"/>
  <c r="BK309"/>
  <c i="6" r="J305"/>
  <c r="J292"/>
  <c r="J255"/>
  <c r="BK222"/>
  <c r="BK255"/>
  <c r="J247"/>
  <c r="J139"/>
  <c r="J297"/>
  <c r="J273"/>
  <c r="J246"/>
  <c r="J175"/>
  <c r="BK150"/>
  <c r="BK209"/>
  <c r="J181"/>
  <c r="BK295"/>
  <c r="J281"/>
  <c r="BK234"/>
  <c r="BK206"/>
  <c r="BK172"/>
  <c r="BK299"/>
  <c r="BK291"/>
  <c r="BK274"/>
  <c r="J272"/>
  <c r="J225"/>
  <c r="BK200"/>
  <c r="BK182"/>
  <c r="BK147"/>
  <c r="BK213"/>
  <c i="7" r="J174"/>
  <c r="J158"/>
  <c r="J151"/>
  <c r="J168"/>
  <c r="BK160"/>
  <c r="J149"/>
  <c r="BK137"/>
  <c r="J140"/>
  <c r="J126"/>
  <c r="J178"/>
  <c r="BK139"/>
  <c r="BK124"/>
  <c r="J170"/>
  <c r="J159"/>
  <c r="J130"/>
  <c r="J165"/>
  <c r="J143"/>
  <c r="BK168"/>
  <c r="BK144"/>
  <c r="BK162"/>
  <c r="J146"/>
  <c r="BK158"/>
  <c r="BK135"/>
  <c i="8" r="J145"/>
  <c r="J130"/>
  <c r="J156"/>
  <c r="J176"/>
  <c r="BK157"/>
  <c r="BK129"/>
  <c r="J173"/>
  <c r="J138"/>
  <c r="BK165"/>
  <c r="BK167"/>
  <c r="J160"/>
  <c r="BK131"/>
  <c r="J140"/>
  <c r="BK123"/>
  <c i="9" r="J171"/>
  <c r="J128"/>
  <c r="BK149"/>
  <c r="BK174"/>
  <c r="BK146"/>
  <c r="J160"/>
  <c r="J133"/>
  <c r="BK173"/>
  <c r="BK158"/>
  <c r="J151"/>
  <c r="J164"/>
  <c r="BK151"/>
  <c r="BK134"/>
  <c i="10" r="BK160"/>
  <c r="BK135"/>
  <c r="BK173"/>
  <c r="J126"/>
  <c r="BK174"/>
  <c r="BK127"/>
  <c i="11" r="J150"/>
  <c r="BK141"/>
  <c r="J131"/>
  <c r="BK142"/>
  <c r="BK151"/>
  <c r="BK134"/>
  <c r="BK169"/>
  <c r="J152"/>
  <c r="BK177"/>
  <c r="J144"/>
  <c r="J165"/>
  <c i="2" r="BK260"/>
  <c r="BK219"/>
  <c r="BK192"/>
  <c r="BK236"/>
  <c r="BK209"/>
  <c r="J166"/>
  <c r="BK205"/>
  <c r="J307"/>
  <c r="BK243"/>
  <c r="BK199"/>
  <c r="BK355"/>
  <c r="J343"/>
  <c r="BK328"/>
  <c r="BK186"/>
  <c r="BK146"/>
  <c r="J362"/>
  <c r="BK329"/>
  <c r="BK288"/>
  <c r="BK190"/>
  <c r="BK308"/>
  <c r="J209"/>
  <c r="BK175"/>
  <c r="J328"/>
  <c r="J236"/>
  <c r="J358"/>
  <c r="BK321"/>
  <c r="J287"/>
  <c r="BK258"/>
  <c r="J219"/>
  <c r="BK163"/>
  <c r="J325"/>
  <c r="BK255"/>
  <c r="BK278"/>
  <c r="J156"/>
  <c i="3" r="J204"/>
  <c r="BK320"/>
  <c r="BK253"/>
  <c r="J238"/>
  <c r="J253"/>
  <c r="J156"/>
  <c r="J301"/>
  <c r="J250"/>
  <c r="BK163"/>
  <c r="BK328"/>
  <c r="J283"/>
  <c r="BK227"/>
  <c r="J164"/>
  <c r="J320"/>
  <c r="BK271"/>
  <c r="BK200"/>
  <c r="BK241"/>
  <c i="4" r="J395"/>
  <c r="J312"/>
  <c r="J252"/>
  <c r="BK378"/>
  <c r="BK354"/>
  <c r="BK311"/>
  <c r="BK235"/>
  <c r="J167"/>
  <c r="BK343"/>
  <c r="J281"/>
  <c r="BK240"/>
  <c r="J163"/>
  <c r="J174"/>
  <c r="BK337"/>
  <c r="BK167"/>
  <c r="J235"/>
  <c r="BK178"/>
  <c r="BK234"/>
  <c r="BK198"/>
  <c r="BK282"/>
  <c r="BK222"/>
  <c r="J189"/>
  <c r="BK383"/>
  <c r="J326"/>
  <c r="BK233"/>
  <c r="BK373"/>
  <c r="BK313"/>
  <c r="BK394"/>
  <c r="BK355"/>
  <c r="J214"/>
  <c r="J186"/>
  <c r="J213"/>
  <c r="BK174"/>
  <c i="5" r="J344"/>
  <c r="BK330"/>
  <c r="J244"/>
  <c r="BK351"/>
  <c r="BK325"/>
  <c r="BK275"/>
  <c r="BK205"/>
  <c r="BK242"/>
  <c r="J156"/>
  <c r="BK192"/>
  <c r="BK356"/>
  <c r="J316"/>
  <c r="J278"/>
  <c r="J234"/>
  <c r="BK162"/>
  <c r="BK364"/>
  <c r="J339"/>
  <c r="BK256"/>
  <c r="BK231"/>
  <c r="BK180"/>
  <c r="BK245"/>
  <c r="BK195"/>
  <c r="J153"/>
  <c r="J330"/>
  <c r="J300"/>
  <c i="6" r="J299"/>
  <c r="J274"/>
  <c r="J264"/>
  <c r="J250"/>
  <c r="BK229"/>
  <c r="BK257"/>
  <c r="BK212"/>
  <c r="BK204"/>
  <c i="8" r="BK152"/>
  <c r="J147"/>
  <c i="9" r="BK152"/>
  <c r="BK131"/>
  <c r="J148"/>
  <c r="BK128"/>
  <c r="J125"/>
  <c r="BK130"/>
  <c i="10" r="J168"/>
  <c r="BK147"/>
  <c r="J153"/>
  <c r="J146"/>
  <c r="J160"/>
  <c r="J176"/>
  <c r="J139"/>
  <c r="J143"/>
  <c r="BK134"/>
  <c r="BK162"/>
  <c r="J163"/>
  <c r="J162"/>
  <c i="11" r="J166"/>
  <c r="BK163"/>
  <c r="J127"/>
  <c r="J135"/>
  <c r="J136"/>
  <c r="J145"/>
  <c r="BK165"/>
  <c r="BK149"/>
  <c r="BK131"/>
  <c r="BK173"/>
  <c r="J171"/>
  <c r="BK135"/>
  <c r="BK153"/>
  <c i="2" r="J263"/>
  <c r="BK231"/>
  <c r="BK143"/>
  <c r="J242"/>
  <c r="J229"/>
  <c r="BK204"/>
  <c r="BK159"/>
  <c r="J278"/>
  <c r="J194"/>
  <c r="J274"/>
  <c r="BK246"/>
  <c r="J239"/>
  <c r="J173"/>
  <c r="BK358"/>
  <c r="J351"/>
  <c r="J340"/>
  <c r="BK332"/>
  <c r="J312"/>
  <c r="J183"/>
  <c r="BK169"/>
  <c r="BK357"/>
  <c r="BK304"/>
  <c r="J195"/>
  <c r="J320"/>
  <c r="BK295"/>
  <c r="J227"/>
  <c r="BK179"/>
  <c r="J297"/>
  <c r="BK230"/>
  <c r="J149"/>
  <c r="BK350"/>
  <c r="J338"/>
  <c r="BK301"/>
  <c r="BK259"/>
  <c r="BK228"/>
  <c r="BK216"/>
  <c r="J345"/>
  <c r="BK330"/>
  <c r="J286"/>
  <c r="J180"/>
  <c r="J250"/>
  <c i="3" r="J317"/>
  <c r="BK217"/>
  <c r="J199"/>
  <c r="J163"/>
  <c r="BK283"/>
  <c r="BK265"/>
  <c r="J198"/>
  <c r="BK302"/>
  <c r="J249"/>
  <c r="J218"/>
  <c r="J322"/>
  <c r="BK276"/>
  <c r="J222"/>
  <c r="BK188"/>
  <c r="BK149"/>
  <c r="BK317"/>
  <c r="BK295"/>
  <c r="BK235"/>
  <c r="BK336"/>
  <c r="BK316"/>
  <c r="J274"/>
  <c r="BK207"/>
  <c r="BK222"/>
  <c r="J209"/>
  <c r="BK153"/>
  <c i="4" r="J394"/>
  <c r="J348"/>
  <c r="BK258"/>
  <c r="J202"/>
  <c r="BK340"/>
  <c r="BK223"/>
  <c r="BK370"/>
  <c r="BK312"/>
  <c r="BK192"/>
  <c r="BK336"/>
  <c r="J264"/>
  <c r="BK228"/>
  <c r="BK189"/>
  <c r="BK264"/>
  <c r="J228"/>
  <c r="BK210"/>
  <c r="J170"/>
  <c r="BK287"/>
  <c r="J271"/>
  <c r="J192"/>
  <c r="BK395"/>
  <c r="BK357"/>
  <c r="J307"/>
  <c r="J258"/>
  <c r="J346"/>
  <c r="BK298"/>
  <c r="J206"/>
  <c r="J388"/>
  <c r="J269"/>
  <c r="J233"/>
  <c r="BK195"/>
  <c r="J311"/>
  <c r="BK218"/>
  <c r="J162"/>
  <c i="5" r="BK338"/>
  <c r="J296"/>
  <c r="BK235"/>
  <c r="BK209"/>
  <c r="J342"/>
  <c r="BK296"/>
  <c r="BK267"/>
  <c r="BK224"/>
  <c r="J198"/>
  <c r="BK143"/>
  <c r="J224"/>
  <c r="BK146"/>
  <c r="BK240"/>
  <c r="J219"/>
  <c r="J162"/>
  <c r="J306"/>
  <c r="BK271"/>
  <c r="BK248"/>
  <c r="BK211"/>
  <c r="BK171"/>
  <c r="J225"/>
  <c i="6" r="J183"/>
  <c i="7" r="BK156"/>
  <c r="J136"/>
  <c r="J161"/>
  <c r="J148"/>
  <c r="BK177"/>
  <c r="J157"/>
  <c r="J144"/>
  <c r="BK145"/>
  <c r="J131"/>
  <c i="8" r="J174"/>
  <c r="BK160"/>
  <c r="J124"/>
  <c r="J170"/>
  <c r="BK153"/>
  <c r="BK145"/>
  <c r="BK173"/>
  <c r="J158"/>
  <c r="BK150"/>
  <c r="BK125"/>
  <c r="J153"/>
  <c r="J149"/>
  <c r="J142"/>
  <c r="BK127"/>
  <c r="J157"/>
  <c r="BK170"/>
  <c r="BK133"/>
  <c r="J159"/>
  <c r="J133"/>
  <c r="BK141"/>
  <c r="J125"/>
  <c r="BK136"/>
  <c i="9" r="J153"/>
  <c r="BK163"/>
  <c r="J146"/>
  <c r="J124"/>
  <c r="BK153"/>
  <c r="BK132"/>
  <c r="J159"/>
  <c r="J130"/>
  <c r="BK123"/>
  <c r="BK165"/>
  <c r="BK154"/>
  <c r="BK142"/>
  <c r="BK160"/>
  <c r="J144"/>
  <c r="J127"/>
  <c r="BK129"/>
  <c r="J140"/>
  <c i="10" r="J171"/>
  <c r="J145"/>
  <c r="J138"/>
  <c r="J158"/>
  <c r="J128"/>
  <c r="J150"/>
  <c r="J166"/>
  <c r="J149"/>
  <c r="BK153"/>
  <c r="J141"/>
  <c r="BK129"/>
  <c r="J144"/>
  <c r="J137"/>
  <c r="BK171"/>
  <c r="BK154"/>
  <c r="J155"/>
  <c r="BK168"/>
  <c r="J159"/>
  <c r="BK131"/>
  <c i="11" r="BK156"/>
  <c r="BK168"/>
  <c r="BK152"/>
  <c r="BK146"/>
  <c r="J123"/>
  <c r="J134"/>
  <c r="J122"/>
  <c r="J137"/>
  <c r="J164"/>
  <c r="J130"/>
  <c r="J142"/>
  <c r="J125"/>
  <c r="J155"/>
  <c r="BK175"/>
  <c r="BK145"/>
  <c r="J176"/>
  <c r="BK159"/>
  <c r="J126"/>
  <c r="BK160"/>
  <c i="2" l="1" r="P142"/>
  <c r="R152"/>
  <c r="BK203"/>
  <c r="J203"/>
  <c r="J104"/>
  <c r="P210"/>
  <c r="T226"/>
  <c r="P234"/>
  <c r="P251"/>
  <c r="R268"/>
  <c r="R291"/>
  <c r="BK349"/>
  <c r="J349"/>
  <c r="J117"/>
  <c i="3" r="P148"/>
  <c r="T165"/>
  <c r="BK203"/>
  <c r="T219"/>
  <c r="R229"/>
  <c r="BK252"/>
  <c r="J252"/>
  <c r="J111"/>
  <c r="BK296"/>
  <c r="J296"/>
  <c r="J114"/>
  <c r="T335"/>
  <c i="4" r="R152"/>
  <c r="T182"/>
  <c r="T194"/>
  <c r="P217"/>
  <c r="R229"/>
  <c r="R236"/>
  <c r="R248"/>
  <c r="R297"/>
  <c r="P349"/>
  <c r="P386"/>
  <c i="5" r="P152"/>
  <c r="P191"/>
  <c r="P203"/>
  <c r="P226"/>
  <c r="P232"/>
  <c r="P243"/>
  <c r="BK266"/>
  <c r="J266"/>
  <c r="J112"/>
  <c r="T318"/>
  <c r="T355"/>
  <c i="6" r="R152"/>
  <c r="T185"/>
  <c r="R215"/>
  <c r="R240"/>
  <c r="P280"/>
  <c i="7" r="R121"/>
  <c r="R120"/>
  <c r="R119"/>
  <c i="10" r="T121"/>
  <c r="T120"/>
  <c i="6" r="P138"/>
  <c r="P168"/>
  <c r="BK180"/>
  <c r="J180"/>
  <c r="J103"/>
  <c r="BK189"/>
  <c r="J189"/>
  <c r="J105"/>
  <c r="P215"/>
  <c r="R256"/>
  <c r="R290"/>
  <c i="7" r="R172"/>
  <c i="8" r="BK172"/>
  <c r="J172"/>
  <c r="J99"/>
  <c i="9" r="R168"/>
  <c i="2" r="P174"/>
  <c r="R191"/>
  <c r="R203"/>
  <c r="P245"/>
  <c r="P268"/>
  <c r="T291"/>
  <c r="P349"/>
  <c i="3" r="T236"/>
  <c r="BK277"/>
  <c r="J277"/>
  <c r="J113"/>
  <c r="P321"/>
  <c i="4" r="BK142"/>
  <c r="J142"/>
  <c r="J98"/>
  <c r="R169"/>
  <c r="BK194"/>
  <c r="J194"/>
  <c r="J104"/>
  <c r="R217"/>
  <c r="T229"/>
  <c r="BK248"/>
  <c r="J248"/>
  <c r="J110"/>
  <c r="BK297"/>
  <c r="J297"/>
  <c r="J113"/>
  <c r="BK374"/>
  <c r="J374"/>
  <c r="J116"/>
  <c i="5" r="R142"/>
  <c r="R172"/>
  <c r="BK203"/>
  <c r="J203"/>
  <c r="J104"/>
  <c r="R226"/>
  <c r="T232"/>
  <c r="BK249"/>
  <c r="J249"/>
  <c r="J110"/>
  <c r="P318"/>
  <c r="R355"/>
  <c i="6" r="P152"/>
  <c i="8" r="R121"/>
  <c r="R120"/>
  <c i="10" r="P121"/>
  <c r="P120"/>
  <c i="2" r="BK152"/>
  <c r="J152"/>
  <c r="J99"/>
  <c r="T238"/>
  <c r="T245"/>
  <c r="P313"/>
  <c r="T349"/>
  <c i="3" r="P141"/>
  <c r="R165"/>
  <c r="BK196"/>
  <c r="J196"/>
  <c r="J104"/>
  <c r="R219"/>
  <c r="T229"/>
  <c r="T242"/>
  <c r="T277"/>
  <c r="P335"/>
  <c i="4" r="T142"/>
  <c r="BK182"/>
  <c r="J182"/>
  <c r="J101"/>
  <c r="BK201"/>
  <c r="J201"/>
  <c r="J105"/>
  <c r="P225"/>
  <c r="BK236"/>
  <c r="J236"/>
  <c r="J109"/>
  <c r="P248"/>
  <c r="P297"/>
  <c r="T349"/>
  <c i="5" r="BK226"/>
  <c r="J226"/>
  <c r="J106"/>
  <c r="T236"/>
  <c r="R249"/>
  <c r="BK299"/>
  <c r="J299"/>
  <c r="J114"/>
  <c r="P343"/>
  <c i="6" r="R168"/>
  <c r="T180"/>
  <c r="P196"/>
  <c r="R205"/>
  <c r="T240"/>
  <c r="T280"/>
  <c i="8" r="BK121"/>
  <c r="BK120"/>
  <c r="J120"/>
  <c r="J97"/>
  <c i="5" r="P142"/>
  <c r="T172"/>
  <c r="T210"/>
  <c r="BK236"/>
  <c r="J236"/>
  <c r="J108"/>
  <c r="T266"/>
  <c r="T299"/>
  <c r="BK343"/>
  <c r="J343"/>
  <c r="J116"/>
  <c i="6" r="BK152"/>
  <c r="J152"/>
  <c r="J99"/>
  <c r="R189"/>
  <c i="7" r="P172"/>
  <c i="9" r="P121"/>
  <c r="P120"/>
  <c i="2" r="P152"/>
  <c r="T152"/>
  <c r="T174"/>
  <c r="R210"/>
  <c r="BK234"/>
  <c r="J234"/>
  <c r="J107"/>
  <c r="BK238"/>
  <c r="J238"/>
  <c r="J108"/>
  <c r="T268"/>
  <c r="T313"/>
  <c i="3" r="T148"/>
  <c r="R184"/>
  <c r="R196"/>
  <c r="BK219"/>
  <c r="J219"/>
  <c r="J106"/>
  <c r="R225"/>
  <c r="P236"/>
  <c r="P252"/>
  <c r="P277"/>
  <c r="BK321"/>
  <c r="J321"/>
  <c r="J115"/>
  <c r="R321"/>
  <c i="4" r="P142"/>
  <c r="BK169"/>
  <c r="J169"/>
  <c r="J100"/>
  <c r="T201"/>
  <c r="T225"/>
  <c r="T257"/>
  <c r="T290"/>
  <c r="BK349"/>
  <c r="J349"/>
  <c r="J115"/>
  <c r="R386"/>
  <c i="5" r="T142"/>
  <c r="R191"/>
  <c r="T203"/>
  <c r="BK232"/>
  <c r="J232"/>
  <c r="J107"/>
  <c r="BK243"/>
  <c r="J243"/>
  <c r="J109"/>
  <c r="P266"/>
  <c r="BK318"/>
  <c r="J318"/>
  <c r="J115"/>
  <c r="BK355"/>
  <c r="J355"/>
  <c r="J117"/>
  <c i="6" r="BK138"/>
  <c r="J138"/>
  <c r="J98"/>
  <c r="T138"/>
  <c r="P185"/>
  <c r="T215"/>
  <c r="T256"/>
  <c r="P290"/>
  <c i="7" r="T172"/>
  <c i="8" r="P172"/>
  <c i="9" r="BK168"/>
  <c r="J168"/>
  <c r="J99"/>
  <c i="10" r="T172"/>
  <c i="9" r="R121"/>
  <c r="R120"/>
  <c r="R119"/>
  <c i="10" r="R172"/>
  <c i="2" r="R174"/>
  <c r="P191"/>
  <c r="T210"/>
  <c r="R234"/>
  <c r="BK268"/>
  <c r="J268"/>
  <c r="J112"/>
  <c r="BK291"/>
  <c r="J291"/>
  <c r="J114"/>
  <c r="P339"/>
  <c i="3" r="T141"/>
  <c r="BK184"/>
  <c r="J184"/>
  <c r="J101"/>
  <c r="P196"/>
  <c r="P219"/>
  <c r="P229"/>
  <c r="P242"/>
  <c r="R296"/>
  <c r="T321"/>
  <c i="4" r="P169"/>
  <c r="R194"/>
  <c r="BK225"/>
  <c r="J225"/>
  <c r="J107"/>
  <c r="BK257"/>
  <c r="J257"/>
  <c r="J111"/>
  <c r="P290"/>
  <c r="BK330"/>
  <c r="J330"/>
  <c r="J114"/>
  <c r="R374"/>
  <c i="5" r="BK142"/>
  <c r="J142"/>
  <c r="J98"/>
  <c r="BK172"/>
  <c r="J172"/>
  <c r="J100"/>
  <c r="R203"/>
  <c r="R236"/>
  <c r="T249"/>
  <c r="P299"/>
  <c r="T343"/>
  <c i="6" r="T168"/>
  <c r="R185"/>
  <c r="R196"/>
  <c r="BK240"/>
  <c r="J240"/>
  <c r="J110"/>
  <c i="7" r="BK172"/>
  <c r="J172"/>
  <c r="J99"/>
  <c i="8" r="P121"/>
  <c r="P120"/>
  <c r="P119"/>
  <c i="1" r="AU101"/>
  <c i="9" r="P168"/>
  <c i="10" r="BK121"/>
  <c r="J121"/>
  <c r="J98"/>
  <c i="2" r="R142"/>
  <c r="BK226"/>
  <c r="J226"/>
  <c r="J106"/>
  <c r="T234"/>
  <c r="R251"/>
  <c r="BK313"/>
  <c r="J313"/>
  <c r="J115"/>
  <c r="R339"/>
  <c i="3" r="BK148"/>
  <c r="J148"/>
  <c r="J99"/>
  <c r="P184"/>
  <c r="T196"/>
  <c r="T225"/>
  <c r="T252"/>
  <c i="4" r="R142"/>
  <c r="T169"/>
  <c r="BK217"/>
  <c r="J217"/>
  <c r="J106"/>
  <c r="P229"/>
  <c r="R257"/>
  <c r="R290"/>
  <c r="R330"/>
  <c r="T374"/>
  <c i="5" r="T152"/>
  <c r="BK210"/>
  <c r="J210"/>
  <c r="J105"/>
  <c r="R232"/>
  <c r="R266"/>
  <c r="R299"/>
  <c r="R343"/>
  <c i="6" r="P189"/>
  <c r="P205"/>
  <c i="8" r="T172"/>
  <c i="10" r="BK172"/>
  <c r="J172"/>
  <c r="J99"/>
  <c i="2" r="BK191"/>
  <c r="J191"/>
  <c r="J101"/>
  <c r="BK210"/>
  <c r="J210"/>
  <c r="J105"/>
  <c r="P226"/>
  <c r="R238"/>
  <c r="BK251"/>
  <c r="J251"/>
  <c r="J110"/>
  <c r="R313"/>
  <c r="R349"/>
  <c i="3" r="BK141"/>
  <c r="R148"/>
  <c r="T184"/>
  <c r="R203"/>
  <c r="BK225"/>
  <c r="J225"/>
  <c r="J107"/>
  <c r="R236"/>
  <c r="R252"/>
  <c r="P296"/>
  <c r="R335"/>
  <c i="4" r="P152"/>
  <c r="P182"/>
  <c r="R201"/>
  <c r="BK229"/>
  <c r="J229"/>
  <c r="J108"/>
  <c r="P236"/>
  <c r="T248"/>
  <c r="T297"/>
  <c r="R349"/>
  <c r="T386"/>
  <c i="5" r="R152"/>
  <c r="BK191"/>
  <c r="J191"/>
  <c r="J101"/>
  <c r="P210"/>
  <c r="P202"/>
  <c r="P236"/>
  <c r="P249"/>
  <c r="R318"/>
  <c r="P355"/>
  <c i="6" r="R138"/>
  <c r="R137"/>
  <c r="P180"/>
  <c r="BK196"/>
  <c r="J196"/>
  <c r="J106"/>
  <c r="BK205"/>
  <c r="J205"/>
  <c r="J107"/>
  <c r="BK256"/>
  <c r="J256"/>
  <c r="J111"/>
  <c r="R280"/>
  <c i="7" r="BK121"/>
  <c r="BK120"/>
  <c r="J120"/>
  <c r="J97"/>
  <c i="9" r="T168"/>
  <c i="2" r="BK142"/>
  <c r="T142"/>
  <c r="T203"/>
  <c r="R226"/>
  <c r="P238"/>
  <c r="R245"/>
  <c r="P291"/>
  <c r="BK339"/>
  <c r="J339"/>
  <c r="J116"/>
  <c i="3" r="R141"/>
  <c r="R140"/>
  <c r="P165"/>
  <c r="P203"/>
  <c r="P195"/>
  <c r="P225"/>
  <c r="BK236"/>
  <c r="J236"/>
  <c r="J109"/>
  <c r="R242"/>
  <c r="R277"/>
  <c r="BK335"/>
  <c r="J335"/>
  <c r="J116"/>
  <c i="4" r="BK152"/>
  <c r="R182"/>
  <c r="P201"/>
  <c r="R225"/>
  <c r="P257"/>
  <c r="BK290"/>
  <c r="J290"/>
  <c r="J112"/>
  <c r="P330"/>
  <c r="P374"/>
  <c i="5" r="P172"/>
  <c r="R210"/>
  <c r="R202"/>
  <c r="R243"/>
  <c i="6" r="T152"/>
  <c r="R180"/>
  <c r="R179"/>
  <c r="T189"/>
  <c r="T196"/>
  <c r="T205"/>
  <c r="P256"/>
  <c r="BK290"/>
  <c r="J290"/>
  <c r="J113"/>
  <c i="7" r="P121"/>
  <c r="P120"/>
  <c r="P119"/>
  <c i="1" r="AU100"/>
  <c i="8" r="R172"/>
  <c i="9" r="BK121"/>
  <c r="J121"/>
  <c r="J98"/>
  <c i="10" r="R121"/>
  <c r="R120"/>
  <c r="R119"/>
  <c i="2" r="BK174"/>
  <c r="J174"/>
  <c r="J100"/>
  <c r="T191"/>
  <c r="P203"/>
  <c r="P202"/>
  <c r="BK245"/>
  <c r="J245"/>
  <c r="J109"/>
  <c r="T251"/>
  <c r="T339"/>
  <c i="3" r="BK165"/>
  <c r="J165"/>
  <c r="J100"/>
  <c r="T203"/>
  <c r="BK229"/>
  <c r="J229"/>
  <c r="J108"/>
  <c r="BK242"/>
  <c r="J242"/>
  <c r="J110"/>
  <c r="T296"/>
  <c i="4" r="T152"/>
  <c r="T141"/>
  <c r="P194"/>
  <c r="P193"/>
  <c r="T217"/>
  <c r="T236"/>
  <c r="T330"/>
  <c r="BK386"/>
  <c r="J386"/>
  <c r="J117"/>
  <c i="5" r="BK152"/>
  <c r="J152"/>
  <c r="J99"/>
  <c r="T191"/>
  <c r="T226"/>
  <c r="T243"/>
  <c i="6" r="BK168"/>
  <c r="J168"/>
  <c r="J100"/>
  <c r="BK185"/>
  <c r="J185"/>
  <c r="J104"/>
  <c r="BK215"/>
  <c r="J215"/>
  <c r="J108"/>
  <c r="P240"/>
  <c r="BK280"/>
  <c r="J280"/>
  <c r="J112"/>
  <c r="T290"/>
  <c i="7" r="T121"/>
  <c r="T120"/>
  <c r="T119"/>
  <c i="8" r="T121"/>
  <c r="T120"/>
  <c r="T119"/>
  <c i="9" r="T121"/>
  <c r="T120"/>
  <c r="T119"/>
  <c i="10" r="P172"/>
  <c i="11" r="BK121"/>
  <c r="J121"/>
  <c r="J98"/>
  <c r="P121"/>
  <c r="P120"/>
  <c r="P119"/>
  <c i="1" r="AU104"/>
  <c i="11" r="R121"/>
  <c r="R120"/>
  <c r="R119"/>
  <c r="T121"/>
  <c r="T120"/>
  <c r="T119"/>
  <c r="BK170"/>
  <c r="J170"/>
  <c r="J99"/>
  <c r="P170"/>
  <c r="R170"/>
  <c r="T170"/>
  <c i="3" r="BK193"/>
  <c r="J193"/>
  <c r="J102"/>
  <c r="BK347"/>
  <c r="J347"/>
  <c r="J118"/>
  <c i="5" r="BK369"/>
  <c r="J369"/>
  <c r="J120"/>
  <c i="2" r="BK363"/>
  <c r="J363"/>
  <c r="J120"/>
  <c i="4" r="BK191"/>
  <c r="J191"/>
  <c r="J102"/>
  <c i="5" r="BK262"/>
  <c r="J262"/>
  <c r="J111"/>
  <c i="6" r="BK304"/>
  <c r="J304"/>
  <c r="J116"/>
  <c i="5" r="BK367"/>
  <c r="J367"/>
  <c r="J119"/>
  <c i="6" r="BK177"/>
  <c r="J177"/>
  <c r="J101"/>
  <c i="4" r="BK400"/>
  <c r="J400"/>
  <c r="J120"/>
  <c i="5" r="BK200"/>
  <c r="J200"/>
  <c r="J102"/>
  <c i="3" r="BK275"/>
  <c r="J275"/>
  <c r="J112"/>
  <c i="5" r="BK365"/>
  <c r="J365"/>
  <c r="J118"/>
  <c i="6" r="BK238"/>
  <c r="J238"/>
  <c r="J109"/>
  <c i="2" r="BK200"/>
  <c r="J200"/>
  <c r="J102"/>
  <c r="BK264"/>
  <c r="J264"/>
  <c r="J111"/>
  <c r="BK361"/>
  <c r="J361"/>
  <c r="J119"/>
  <c i="3" r="BK349"/>
  <c r="J349"/>
  <c r="J119"/>
  <c i="5" r="BK295"/>
  <c r="J295"/>
  <c r="J113"/>
  <c i="2" r="BK289"/>
  <c r="J289"/>
  <c r="J113"/>
  <c i="4" r="BK398"/>
  <c r="J398"/>
  <c r="J119"/>
  <c i="6" r="BK302"/>
  <c r="J302"/>
  <c r="J115"/>
  <c i="11" r="E85"/>
  <c r="BE145"/>
  <c r="BE156"/>
  <c r="BE177"/>
  <c r="F92"/>
  <c r="BE138"/>
  <c r="BE142"/>
  <c r="BE165"/>
  <c r="BE166"/>
  <c r="BE167"/>
  <c r="BE168"/>
  <c r="J116"/>
  <c r="BE141"/>
  <c r="BE144"/>
  <c r="BE146"/>
  <c r="BE147"/>
  <c r="BE149"/>
  <c r="BE150"/>
  <c r="BE151"/>
  <c r="BE152"/>
  <c r="BE153"/>
  <c r="BE157"/>
  <c r="BE158"/>
  <c r="BE137"/>
  <c r="BE161"/>
  <c r="J89"/>
  <c r="J115"/>
  <c r="BE122"/>
  <c r="BE127"/>
  <c r="BE172"/>
  <c r="BE176"/>
  <c i="10" r="BK120"/>
  <c r="BK119"/>
  <c r="J119"/>
  <c r="J96"/>
  <c i="11" r="BE125"/>
  <c r="BE140"/>
  <c r="BE148"/>
  <c r="BE159"/>
  <c r="BE160"/>
  <c r="BE163"/>
  <c r="F91"/>
  <c r="BE134"/>
  <c r="BE135"/>
  <c r="BE143"/>
  <c r="BE171"/>
  <c r="BE123"/>
  <c r="BE124"/>
  <c r="BE126"/>
  <c r="BE128"/>
  <c r="BE131"/>
  <c r="BE173"/>
  <c r="BE130"/>
  <c r="BE136"/>
  <c r="BE139"/>
  <c r="BE155"/>
  <c r="BE174"/>
  <c r="BE129"/>
  <c r="BE132"/>
  <c r="BE133"/>
  <c r="BE154"/>
  <c r="BE162"/>
  <c r="BE164"/>
  <c r="BE169"/>
  <c r="BE175"/>
  <c i="10" r="J115"/>
  <c r="BE146"/>
  <c r="BE148"/>
  <c r="BE164"/>
  <c r="F91"/>
  <c r="BE166"/>
  <c r="BE170"/>
  <c r="E109"/>
  <c r="BE149"/>
  <c r="BE150"/>
  <c r="BE158"/>
  <c r="BE159"/>
  <c r="BE160"/>
  <c r="BE161"/>
  <c r="BE123"/>
  <c r="BE135"/>
  <c r="BE167"/>
  <c r="BE131"/>
  <c r="BE138"/>
  <c r="BE168"/>
  <c r="BE169"/>
  <c r="F92"/>
  <c r="BE139"/>
  <c r="BE140"/>
  <c r="BE141"/>
  <c r="BE142"/>
  <c r="BE143"/>
  <c r="BE144"/>
  <c r="BE171"/>
  <c i="9" r="BK120"/>
  <c r="J120"/>
  <c r="J97"/>
  <c i="10" r="BE122"/>
  <c r="BE137"/>
  <c r="BE156"/>
  <c r="BE157"/>
  <c r="BE173"/>
  <c r="BE174"/>
  <c r="BE179"/>
  <c r="BE151"/>
  <c r="BE152"/>
  <c r="BE162"/>
  <c r="BE165"/>
  <c r="BE177"/>
  <c r="J113"/>
  <c r="BE126"/>
  <c r="BE132"/>
  <c r="BE133"/>
  <c r="BE145"/>
  <c r="BE175"/>
  <c r="BE155"/>
  <c r="J116"/>
  <c r="BE178"/>
  <c r="BE124"/>
  <c r="BE125"/>
  <c r="BE127"/>
  <c r="BE128"/>
  <c r="BE129"/>
  <c r="BE130"/>
  <c r="BE134"/>
  <c r="BE136"/>
  <c r="BE147"/>
  <c r="BE153"/>
  <c r="BE154"/>
  <c r="BE163"/>
  <c r="BE176"/>
  <c i="8" r="BK119"/>
  <c r="J119"/>
  <c r="J121"/>
  <c r="J98"/>
  <c i="9" r="J92"/>
  <c r="BE134"/>
  <c r="BE136"/>
  <c r="BE126"/>
  <c r="BE127"/>
  <c r="BE145"/>
  <c r="J91"/>
  <c r="J113"/>
  <c r="BE125"/>
  <c r="BE131"/>
  <c r="BE132"/>
  <c r="BE137"/>
  <c r="BE138"/>
  <c r="BE141"/>
  <c r="BE135"/>
  <c r="BE143"/>
  <c r="BE147"/>
  <c r="BE154"/>
  <c r="BE155"/>
  <c r="BE159"/>
  <c r="BE133"/>
  <c r="BE148"/>
  <c r="BE150"/>
  <c r="BE160"/>
  <c r="BE161"/>
  <c r="BE172"/>
  <c r="F116"/>
  <c r="E85"/>
  <c r="BE123"/>
  <c r="BE144"/>
  <c r="BE149"/>
  <c r="BE153"/>
  <c r="BE158"/>
  <c r="BE163"/>
  <c r="BE164"/>
  <c r="BE167"/>
  <c r="BE175"/>
  <c r="BE130"/>
  <c r="BE151"/>
  <c r="BE166"/>
  <c r="F115"/>
  <c r="BE122"/>
  <c r="BE128"/>
  <c r="BE139"/>
  <c r="BE140"/>
  <c r="BE162"/>
  <c r="BE170"/>
  <c r="BE171"/>
  <c r="BE165"/>
  <c r="BE169"/>
  <c r="BE124"/>
  <c r="BE129"/>
  <c r="BE142"/>
  <c r="BE146"/>
  <c r="BE152"/>
  <c r="BE156"/>
  <c r="BE157"/>
  <c r="BE173"/>
  <c r="BE174"/>
  <c i="8" r="J91"/>
  <c r="BE124"/>
  <c r="BE133"/>
  <c i="7" r="J121"/>
  <c r="J98"/>
  <c i="8" r="J89"/>
  <c r="F116"/>
  <c i="7" r="BK119"/>
  <c r="J119"/>
  <c i="8" r="E85"/>
  <c r="BE125"/>
  <c r="BE129"/>
  <c r="BE130"/>
  <c r="BE132"/>
  <c r="BE137"/>
  <c r="BE138"/>
  <c r="BE147"/>
  <c r="BE149"/>
  <c r="BE150"/>
  <c r="BE153"/>
  <c r="F115"/>
  <c r="BE131"/>
  <c r="BE134"/>
  <c r="BE135"/>
  <c r="BE148"/>
  <c r="BE173"/>
  <c r="J92"/>
  <c r="BE127"/>
  <c r="BE154"/>
  <c r="BE162"/>
  <c r="BE164"/>
  <c r="BE167"/>
  <c r="BE136"/>
  <c r="BE140"/>
  <c r="BE141"/>
  <c r="BE152"/>
  <c r="BE160"/>
  <c r="BE171"/>
  <c r="BE123"/>
  <c r="BE177"/>
  <c r="BE128"/>
  <c r="BE142"/>
  <c r="BE143"/>
  <c r="BE144"/>
  <c r="BE145"/>
  <c r="BE151"/>
  <c r="BE156"/>
  <c r="BE169"/>
  <c r="BE170"/>
  <c r="BE163"/>
  <c r="BE168"/>
  <c r="BE174"/>
  <c r="BE178"/>
  <c r="BE179"/>
  <c r="BE122"/>
  <c r="BE126"/>
  <c r="BE139"/>
  <c r="BE146"/>
  <c r="BE155"/>
  <c r="BE157"/>
  <c r="BE158"/>
  <c r="BE159"/>
  <c r="BE161"/>
  <c r="BE165"/>
  <c r="BE166"/>
  <c r="BE175"/>
  <c r="BE176"/>
  <c i="7" r="F115"/>
  <c r="BE137"/>
  <c r="BE129"/>
  <c r="BE140"/>
  <c r="BE141"/>
  <c r="BE148"/>
  <c r="BE154"/>
  <c r="BE155"/>
  <c r="BE161"/>
  <c i="6" r="BK179"/>
  <c r="J179"/>
  <c r="J102"/>
  <c i="7" r="E85"/>
  <c r="J92"/>
  <c r="F116"/>
  <c r="BE132"/>
  <c r="BE136"/>
  <c r="BE139"/>
  <c r="BE142"/>
  <c r="BE145"/>
  <c r="BE147"/>
  <c r="BE152"/>
  <c r="BE160"/>
  <c i="6" r="BK137"/>
  <c i="7" r="BE123"/>
  <c r="BE126"/>
  <c r="BE130"/>
  <c r="BE131"/>
  <c r="BE133"/>
  <c r="BE149"/>
  <c r="BE134"/>
  <c r="BE150"/>
  <c r="BE176"/>
  <c r="BE135"/>
  <c r="BE138"/>
  <c r="BE151"/>
  <c r="BE164"/>
  <c r="BE170"/>
  <c r="BE178"/>
  <c r="J91"/>
  <c r="BE124"/>
  <c r="BE146"/>
  <c r="BE158"/>
  <c r="BE159"/>
  <c r="BE168"/>
  <c r="BE169"/>
  <c r="BE179"/>
  <c r="J89"/>
  <c r="BE167"/>
  <c r="BE122"/>
  <c r="BE125"/>
  <c r="BE171"/>
  <c r="BE175"/>
  <c r="BE177"/>
  <c r="BE143"/>
  <c r="BE144"/>
  <c r="BE156"/>
  <c r="BE174"/>
  <c r="BE127"/>
  <c r="BE128"/>
  <c r="BE153"/>
  <c r="BE157"/>
  <c r="BE162"/>
  <c r="BE163"/>
  <c r="BE165"/>
  <c r="BE166"/>
  <c r="BE173"/>
  <c i="6" r="BE210"/>
  <c i="5" r="BK141"/>
  <c i="6" r="J130"/>
  <c r="BE169"/>
  <c r="BE195"/>
  <c r="BE204"/>
  <c r="BE209"/>
  <c r="BE213"/>
  <c r="BE239"/>
  <c r="BE245"/>
  <c r="BE241"/>
  <c r="BE264"/>
  <c r="BE272"/>
  <c r="BE275"/>
  <c i="5" r="BK202"/>
  <c r="J202"/>
  <c r="J103"/>
  <c i="6" r="BE144"/>
  <c r="BE171"/>
  <c r="BE176"/>
  <c r="BE178"/>
  <c r="BE183"/>
  <c r="BE190"/>
  <c r="BE221"/>
  <c r="BE233"/>
  <c r="BE237"/>
  <c r="BE253"/>
  <c r="BE257"/>
  <c r="BE263"/>
  <c r="BE268"/>
  <c r="BE273"/>
  <c r="BE281"/>
  <c r="BE286"/>
  <c r="BE287"/>
  <c r="E126"/>
  <c r="BE175"/>
  <c r="BE200"/>
  <c r="BE201"/>
  <c r="J92"/>
  <c r="BE147"/>
  <c r="BE153"/>
  <c r="BE167"/>
  <c r="BE172"/>
  <c r="BE181"/>
  <c r="BE182"/>
  <c r="BE229"/>
  <c r="BE232"/>
  <c r="BE234"/>
  <c r="BE244"/>
  <c r="BE255"/>
  <c r="BE261"/>
  <c r="BE271"/>
  <c r="BE278"/>
  <c r="BE279"/>
  <c r="BE282"/>
  <c r="BE292"/>
  <c r="BE295"/>
  <c r="BE299"/>
  <c r="BE301"/>
  <c r="BE305"/>
  <c r="F91"/>
  <c r="BE184"/>
  <c r="BE206"/>
  <c r="BE216"/>
  <c r="BE270"/>
  <c r="BE296"/>
  <c r="J132"/>
  <c r="BE150"/>
  <c r="BE151"/>
  <c r="BE207"/>
  <c r="BE222"/>
  <c r="BE225"/>
  <c r="BE226"/>
  <c r="BE142"/>
  <c r="BE157"/>
  <c r="BE163"/>
  <c r="BE170"/>
  <c r="BE187"/>
  <c r="BE194"/>
  <c r="BE197"/>
  <c r="BE298"/>
  <c r="F133"/>
  <c r="BE208"/>
  <c r="BE212"/>
  <c r="BE246"/>
  <c r="BE186"/>
  <c r="BE188"/>
  <c r="BE193"/>
  <c r="BE211"/>
  <c r="BE217"/>
  <c r="BE250"/>
  <c r="BE269"/>
  <c r="BE139"/>
  <c r="BE143"/>
  <c r="BE160"/>
  <c r="BE214"/>
  <c r="BE218"/>
  <c r="BE247"/>
  <c r="BE254"/>
  <c r="BE262"/>
  <c r="BE274"/>
  <c r="BE285"/>
  <c r="BE291"/>
  <c r="BE297"/>
  <c r="BE303"/>
  <c i="5" r="BE278"/>
  <c r="BE290"/>
  <c r="BE326"/>
  <c r="BE336"/>
  <c r="BE337"/>
  <c r="F92"/>
  <c r="BE177"/>
  <c r="BE194"/>
  <c r="BE198"/>
  <c r="BE206"/>
  <c r="BE216"/>
  <c r="BE229"/>
  <c r="BE235"/>
  <c r="BE242"/>
  <c r="BE250"/>
  <c r="BE251"/>
  <c r="BE254"/>
  <c r="BE255"/>
  <c r="BE260"/>
  <c r="BE364"/>
  <c r="E85"/>
  <c r="J91"/>
  <c r="J134"/>
  <c r="BE169"/>
  <c r="BE170"/>
  <c r="BE199"/>
  <c r="BE227"/>
  <c r="BE237"/>
  <c r="BE240"/>
  <c r="BE241"/>
  <c r="BE245"/>
  <c r="BE253"/>
  <c r="BE267"/>
  <c r="BE270"/>
  <c r="BE309"/>
  <c r="BE325"/>
  <c r="BE338"/>
  <c r="BE342"/>
  <c r="BE351"/>
  <c r="BE356"/>
  <c r="BE370"/>
  <c i="4" r="J152"/>
  <c r="J99"/>
  <c i="5" r="BE149"/>
  <c r="BE159"/>
  <c r="BE166"/>
  <c r="BE193"/>
  <c r="BE225"/>
  <c r="BE275"/>
  <c r="BE287"/>
  <c r="BE303"/>
  <c r="BE317"/>
  <c r="BE334"/>
  <c r="BE347"/>
  <c r="BE350"/>
  <c r="BE362"/>
  <c r="BE363"/>
  <c r="BE366"/>
  <c r="BE368"/>
  <c r="J92"/>
  <c r="F136"/>
  <c r="BE231"/>
  <c r="BE259"/>
  <c r="BE319"/>
  <c r="BE323"/>
  <c r="BE335"/>
  <c r="BE339"/>
  <c r="BE361"/>
  <c r="BE156"/>
  <c r="BE183"/>
  <c r="BE186"/>
  <c r="BE190"/>
  <c r="BE208"/>
  <c r="BE222"/>
  <c r="BE228"/>
  <c r="BE274"/>
  <c r="BE291"/>
  <c r="BE300"/>
  <c r="BE143"/>
  <c r="BE209"/>
  <c r="BE244"/>
  <c r="BE252"/>
  <c r="BE296"/>
  <c r="BE315"/>
  <c r="BE316"/>
  <c r="BE344"/>
  <c r="BE360"/>
  <c r="BE153"/>
  <c r="BE173"/>
  <c r="BE192"/>
  <c r="BE201"/>
  <c r="BE207"/>
  <c r="BE211"/>
  <c r="BE233"/>
  <c r="BE234"/>
  <c r="BE248"/>
  <c r="BE258"/>
  <c r="BE284"/>
  <c r="BE162"/>
  <c r="BE163"/>
  <c r="BE204"/>
  <c r="BE219"/>
  <c r="BE223"/>
  <c r="BE146"/>
  <c r="BE171"/>
  <c r="BE180"/>
  <c r="BE214"/>
  <c r="BE256"/>
  <c r="BE257"/>
  <c r="BE263"/>
  <c r="BE294"/>
  <c r="BE304"/>
  <c r="BE305"/>
  <c r="BE324"/>
  <c r="BE330"/>
  <c r="BE333"/>
  <c r="BE357"/>
  <c r="BE195"/>
  <c r="BE205"/>
  <c r="BE215"/>
  <c r="BE224"/>
  <c r="BE230"/>
  <c r="BE261"/>
  <c r="BE271"/>
  <c r="BE281"/>
  <c r="BE306"/>
  <c r="BE312"/>
  <c r="BE352"/>
  <c i="4" r="F137"/>
  <c r="BE198"/>
  <c r="BE205"/>
  <c r="BE220"/>
  <c r="BE283"/>
  <c r="BE291"/>
  <c r="BE294"/>
  <c i="3" r="J141"/>
  <c r="J98"/>
  <c i="4" r="J89"/>
  <c r="BE143"/>
  <c r="BE199"/>
  <c r="BE216"/>
  <c r="BE222"/>
  <c r="BE223"/>
  <c r="BE224"/>
  <c r="BE281"/>
  <c r="BE282"/>
  <c r="BE289"/>
  <c r="BE311"/>
  <c r="BE319"/>
  <c r="BE334"/>
  <c r="BE337"/>
  <c r="BE340"/>
  <c r="BE354"/>
  <c r="BE355"/>
  <c r="BE361"/>
  <c r="BE365"/>
  <c r="BE382"/>
  <c r="BE397"/>
  <c r="BE181"/>
  <c r="BE183"/>
  <c r="BE196"/>
  <c r="BE234"/>
  <c r="BE240"/>
  <c r="BE247"/>
  <c r="BE284"/>
  <c r="BE285"/>
  <c r="BE287"/>
  <c r="BE304"/>
  <c r="BE364"/>
  <c r="BE381"/>
  <c i="3" r="J203"/>
  <c r="J105"/>
  <c i="4" r="J92"/>
  <c r="BE197"/>
  <c r="BE202"/>
  <c r="BE265"/>
  <c r="BE270"/>
  <c r="BE312"/>
  <c r="BE331"/>
  <c r="BE366"/>
  <c r="BE388"/>
  <c r="BE392"/>
  <c r="BE393"/>
  <c r="E130"/>
  <c r="BE146"/>
  <c r="BE159"/>
  <c r="BE167"/>
  <c r="BE228"/>
  <c r="BE230"/>
  <c r="BE233"/>
  <c r="BE252"/>
  <c r="BE253"/>
  <c r="BE256"/>
  <c r="BE275"/>
  <c r="BE279"/>
  <c r="BE280"/>
  <c r="BE189"/>
  <c r="BE207"/>
  <c r="BE215"/>
  <c r="BE235"/>
  <c r="BE246"/>
  <c r="F91"/>
  <c r="J136"/>
  <c r="BE153"/>
  <c r="BE162"/>
  <c r="BE174"/>
  <c r="BE186"/>
  <c r="BE195"/>
  <c r="BE206"/>
  <c r="BE210"/>
  <c r="BE213"/>
  <c r="BE226"/>
  <c r="BE249"/>
  <c r="BE298"/>
  <c r="BE301"/>
  <c r="BE308"/>
  <c r="BE346"/>
  <c r="BE175"/>
  <c r="BE178"/>
  <c r="BE190"/>
  <c r="BE264"/>
  <c r="BE320"/>
  <c r="BE335"/>
  <c r="BE343"/>
  <c r="BE391"/>
  <c r="BE401"/>
  <c r="BE166"/>
  <c r="BE168"/>
  <c r="BE192"/>
  <c r="BE307"/>
  <c r="BE329"/>
  <c r="BE348"/>
  <c r="BE243"/>
  <c r="BE258"/>
  <c r="BE261"/>
  <c r="BE286"/>
  <c r="BE316"/>
  <c r="BE323"/>
  <c r="BE336"/>
  <c r="BE370"/>
  <c r="BE378"/>
  <c r="BE387"/>
  <c r="BE394"/>
  <c r="BE395"/>
  <c r="BE149"/>
  <c r="BE156"/>
  <c r="BE184"/>
  <c r="BE185"/>
  <c r="BE218"/>
  <c r="BE219"/>
  <c r="BE227"/>
  <c r="BE237"/>
  <c r="BE269"/>
  <c r="BE271"/>
  <c r="BE278"/>
  <c r="BE288"/>
  <c r="BE313"/>
  <c r="BE347"/>
  <c r="BE350"/>
  <c r="BE356"/>
  <c r="BE367"/>
  <c r="BE368"/>
  <c r="BE369"/>
  <c r="BE383"/>
  <c r="BE399"/>
  <c r="BE163"/>
  <c r="BE170"/>
  <c r="BE200"/>
  <c r="BE214"/>
  <c r="BE221"/>
  <c r="BE326"/>
  <c r="BE357"/>
  <c r="BE373"/>
  <c r="BE375"/>
  <c i="3" r="F91"/>
  <c r="BE156"/>
  <c r="BE163"/>
  <c r="BE175"/>
  <c r="BE187"/>
  <c r="BE204"/>
  <c r="BE217"/>
  <c r="BE233"/>
  <c r="BE245"/>
  <c r="BE247"/>
  <c r="BE271"/>
  <c r="BE197"/>
  <c r="BE222"/>
  <c r="BE254"/>
  <c r="BE272"/>
  <c r="BE304"/>
  <c r="BE152"/>
  <c r="BE157"/>
  <c r="BE186"/>
  <c r="BE198"/>
  <c r="BE234"/>
  <c r="BE235"/>
  <c r="BE258"/>
  <c r="BE274"/>
  <c r="BE303"/>
  <c r="BE336"/>
  <c r="BE340"/>
  <c r="BE343"/>
  <c r="BE344"/>
  <c r="BE348"/>
  <c r="BE350"/>
  <c r="BE342"/>
  <c r="BE346"/>
  <c r="BE166"/>
  <c r="BE202"/>
  <c r="BE207"/>
  <c r="BE223"/>
  <c r="BE238"/>
  <c r="BE253"/>
  <c i="2" r="J142"/>
  <c r="J98"/>
  <c i="3" r="J89"/>
  <c r="BE170"/>
  <c r="BE199"/>
  <c r="BE208"/>
  <c r="BE297"/>
  <c r="BE315"/>
  <c r="BE337"/>
  <c r="E85"/>
  <c r="J92"/>
  <c r="F136"/>
  <c r="BE142"/>
  <c r="BE149"/>
  <c r="BE228"/>
  <c r="BE246"/>
  <c r="BE248"/>
  <c r="BE308"/>
  <c r="BE312"/>
  <c r="BE316"/>
  <c r="BE317"/>
  <c r="BE320"/>
  <c r="BE171"/>
  <c r="BE174"/>
  <c r="BE192"/>
  <c r="BE194"/>
  <c r="BE215"/>
  <c r="BE226"/>
  <c r="BE230"/>
  <c r="BE265"/>
  <c r="BE268"/>
  <c r="BE283"/>
  <c r="BE294"/>
  <c r="BE295"/>
  <c r="BE331"/>
  <c r="BE332"/>
  <c r="BE341"/>
  <c r="BE153"/>
  <c r="BE179"/>
  <c r="BE185"/>
  <c r="BE209"/>
  <c r="BE224"/>
  <c r="BE250"/>
  <c r="BE251"/>
  <c r="BE273"/>
  <c r="BE281"/>
  <c r="BE284"/>
  <c r="BE287"/>
  <c r="BE290"/>
  <c r="BE293"/>
  <c r="BE311"/>
  <c r="J91"/>
  <c r="BE200"/>
  <c r="BE201"/>
  <c r="BE220"/>
  <c r="BE221"/>
  <c r="BE237"/>
  <c r="BE241"/>
  <c r="BE243"/>
  <c r="BE244"/>
  <c r="BE249"/>
  <c r="BE255"/>
  <c r="BE259"/>
  <c r="BE262"/>
  <c r="BE276"/>
  <c r="BE301"/>
  <c r="BE322"/>
  <c r="BE325"/>
  <c r="BE328"/>
  <c r="BE145"/>
  <c r="BE160"/>
  <c r="BE164"/>
  <c r="BE183"/>
  <c r="BE188"/>
  <c r="BE191"/>
  <c r="BE212"/>
  <c r="BE216"/>
  <c r="BE218"/>
  <c r="BE227"/>
  <c r="BE278"/>
  <c r="BE282"/>
  <c r="BE302"/>
  <c r="BE313"/>
  <c r="BE314"/>
  <c i="2" r="BE236"/>
  <c r="BE257"/>
  <c r="BE259"/>
  <c r="BE265"/>
  <c r="BE277"/>
  <c r="BE286"/>
  <c r="BE345"/>
  <c r="BE224"/>
  <c r="BE250"/>
  <c r="BE274"/>
  <c r="BE282"/>
  <c r="BE308"/>
  <c r="BE314"/>
  <c r="BE328"/>
  <c r="BE329"/>
  <c r="BE331"/>
  <c r="BE334"/>
  <c r="BE350"/>
  <c r="BE156"/>
  <c r="BE192"/>
  <c r="BE209"/>
  <c r="BE211"/>
  <c r="BE215"/>
  <c r="BE219"/>
  <c r="BE223"/>
  <c r="BE227"/>
  <c r="BE230"/>
  <c r="BE235"/>
  <c r="BE243"/>
  <c r="BE255"/>
  <c r="BE261"/>
  <c r="BE262"/>
  <c r="BE263"/>
  <c r="BE270"/>
  <c r="BE355"/>
  <c r="BE356"/>
  <c r="BE357"/>
  <c r="BE360"/>
  <c r="F92"/>
  <c r="BE232"/>
  <c r="BE252"/>
  <c r="BE256"/>
  <c r="BE278"/>
  <c r="BE292"/>
  <c r="BE295"/>
  <c r="BE301"/>
  <c r="BE304"/>
  <c r="BE320"/>
  <c r="BE332"/>
  <c r="J92"/>
  <c r="J134"/>
  <c r="BE149"/>
  <c r="BE183"/>
  <c r="BE186"/>
  <c r="BE195"/>
  <c r="BE247"/>
  <c r="BE260"/>
  <c r="BE271"/>
  <c r="BE287"/>
  <c r="BE290"/>
  <c r="BE159"/>
  <c r="BE163"/>
  <c r="BE166"/>
  <c r="BE172"/>
  <c r="BE179"/>
  <c r="BE194"/>
  <c r="BE198"/>
  <c r="BE204"/>
  <c r="BE239"/>
  <c r="BE242"/>
  <c r="BE281"/>
  <c r="BE285"/>
  <c r="BE296"/>
  <c r="BE307"/>
  <c r="BE321"/>
  <c r="BE330"/>
  <c r="BE333"/>
  <c r="BE337"/>
  <c r="BE343"/>
  <c r="BE344"/>
  <c r="BE358"/>
  <c r="F91"/>
  <c r="BE143"/>
  <c r="BE207"/>
  <c r="BE231"/>
  <c r="J91"/>
  <c r="BE208"/>
  <c r="BE318"/>
  <c r="BE319"/>
  <c r="BE338"/>
  <c r="BE340"/>
  <c r="BE346"/>
  <c r="BE351"/>
  <c r="BE354"/>
  <c r="BE362"/>
  <c r="BE364"/>
  <c r="BE153"/>
  <c r="BE190"/>
  <c r="BE193"/>
  <c r="BE205"/>
  <c r="BE229"/>
  <c r="BE258"/>
  <c r="BE288"/>
  <c r="BE297"/>
  <c r="BE298"/>
  <c r="BE312"/>
  <c r="BE175"/>
  <c r="BE180"/>
  <c r="BE199"/>
  <c r="BE206"/>
  <c r="BE214"/>
  <c r="BE225"/>
  <c r="BE309"/>
  <c r="BE325"/>
  <c r="E85"/>
  <c r="BE146"/>
  <c r="BE169"/>
  <c r="BE173"/>
  <c r="BE201"/>
  <c r="BE216"/>
  <c r="BE222"/>
  <c r="BE228"/>
  <c r="BE233"/>
  <c r="BE237"/>
  <c r="BE244"/>
  <c r="BE246"/>
  <c r="BE269"/>
  <c i="3" r="J34"/>
  <c i="1" r="AW96"/>
  <c i="5" r="F34"/>
  <c i="1" r="BA98"/>
  <c i="8" r="F34"/>
  <c i="1" r="BA101"/>
  <c i="10" r="J34"/>
  <c i="1" r="AW103"/>
  <c i="2" r="F37"/>
  <c i="1" r="BD95"/>
  <c i="4" r="F35"/>
  <c i="1" r="BB97"/>
  <c i="6" r="J34"/>
  <c i="1" r="AW99"/>
  <c i="8" r="F36"/>
  <c i="1" r="BC101"/>
  <c i="11" r="F36"/>
  <c i="1" r="BC104"/>
  <c i="3" r="F36"/>
  <c i="1" r="BC96"/>
  <c i="5" r="F36"/>
  <c i="1" r="BC98"/>
  <c i="8" r="J34"/>
  <c i="1" r="AW101"/>
  <c i="10" r="F36"/>
  <c i="1" r="BC103"/>
  <c i="2" r="J34"/>
  <c i="1" r="AW95"/>
  <c i="4" r="F37"/>
  <c i="1" r="BD97"/>
  <c i="7" r="F34"/>
  <c i="1" r="BA100"/>
  <c i="9" r="J34"/>
  <c i="1" r="AW102"/>
  <c i="10" r="F37"/>
  <c i="1" r="BD103"/>
  <c i="2" r="F36"/>
  <c i="1" r="BC95"/>
  <c i="4" r="J34"/>
  <c i="1" r="AW97"/>
  <c i="6" r="F36"/>
  <c i="1" r="BC99"/>
  <c i="7" r="J30"/>
  <c i="9" r="F35"/>
  <c i="1" r="BB102"/>
  <c i="11" r="J34"/>
  <c i="1" r="AW104"/>
  <c i="4" r="F34"/>
  <c i="1" r="BA97"/>
  <c i="6" r="F34"/>
  <c i="1" r="BA99"/>
  <c i="8" r="F37"/>
  <c i="1" r="BD101"/>
  <c i="8" r="J30"/>
  <c i="11" r="F34"/>
  <c i="1" r="BA104"/>
  <c i="2" r="F35"/>
  <c i="1" r="BB95"/>
  <c i="4" r="F36"/>
  <c i="1" r="BC97"/>
  <c i="6" r="F37"/>
  <c i="1" r="BD99"/>
  <c i="7" r="J34"/>
  <c i="1" r="AW100"/>
  <c i="9" r="F34"/>
  <c i="1" r="BA102"/>
  <c i="9" r="F36"/>
  <c i="1" r="BC102"/>
  <c i="11" r="F37"/>
  <c i="1" r="BD104"/>
  <c i="3" r="F35"/>
  <c i="1" r="BB96"/>
  <c i="5" r="F35"/>
  <c i="1" r="BB98"/>
  <c i="7" r="F35"/>
  <c i="1" r="BB100"/>
  <c i="9" r="F37"/>
  <c i="1" r="BD102"/>
  <c i="2" r="F34"/>
  <c i="1" r="BA95"/>
  <c i="5" r="J34"/>
  <c i="1" r="AW98"/>
  <c i="7" r="F37"/>
  <c i="1" r="BD100"/>
  <c i="11" r="F35"/>
  <c i="1" r="BB104"/>
  <c i="3" r="F34"/>
  <c i="1" r="BA96"/>
  <c i="6" r="F35"/>
  <c i="1" r="BB99"/>
  <c i="8" r="F35"/>
  <c i="1" r="BB101"/>
  <c i="10" r="F35"/>
  <c i="1" r="BB103"/>
  <c i="3" r="F37"/>
  <c i="1" r="BD96"/>
  <c i="5" r="F37"/>
  <c i="1" r="BD98"/>
  <c i="7" r="F36"/>
  <c i="1" r="BC100"/>
  <c i="10" r="F34"/>
  <c i="1" r="BA103"/>
  <c i="2" l="1" r="T141"/>
  <c i="4" r="P141"/>
  <c r="P140"/>
  <c i="1" r="AU97"/>
  <c i="10" r="P119"/>
  <c i="1" r="AU103"/>
  <c i="6" r="T137"/>
  <c i="9" r="P119"/>
  <c i="1" r="AU102"/>
  <c i="10" r="T119"/>
  <c i="2" r="T202"/>
  <c r="BK141"/>
  <c r="J141"/>
  <c r="J97"/>
  <c i="3" r="T140"/>
  <c i="5" r="T141"/>
  <c i="6" r="R136"/>
  <c i="3" r="BK140"/>
  <c r="J140"/>
  <c r="J97"/>
  <c i="5" r="P141"/>
  <c r="P140"/>
  <c i="1" r="AU98"/>
  <c i="4" r="BK141"/>
  <c i="8" r="R119"/>
  <c i="6" r="T179"/>
  <c i="2" r="R202"/>
  <c i="6" r="P137"/>
  <c i="3" r="T195"/>
  <c i="4" r="R193"/>
  <c i="5" r="T202"/>
  <c i="3" r="P140"/>
  <c r="P139"/>
  <c i="1" r="AU96"/>
  <c i="5" r="R141"/>
  <c r="R140"/>
  <c i="4" r="T193"/>
  <c r="T140"/>
  <c r="R141"/>
  <c r="R140"/>
  <c i="6" r="P179"/>
  <c i="3" r="R195"/>
  <c r="R139"/>
  <c r="BK195"/>
  <c r="J195"/>
  <c r="J103"/>
  <c i="2" r="R141"/>
  <c r="R140"/>
  <c r="P141"/>
  <c r="P140"/>
  <c i="1" r="AU95"/>
  <c i="2" r="BK359"/>
  <c r="J359"/>
  <c r="J118"/>
  <c i="6" r="BK300"/>
  <c r="J300"/>
  <c r="J114"/>
  <c i="4" r="BK396"/>
  <c r="J396"/>
  <c r="J118"/>
  <c i="3" r="BK345"/>
  <c r="J345"/>
  <c r="J117"/>
  <c i="4" r="BK193"/>
  <c r="J193"/>
  <c r="J103"/>
  <c i="2" r="BK202"/>
  <c r="J202"/>
  <c r="J103"/>
  <c i="11" r="BK120"/>
  <c r="J120"/>
  <c r="J97"/>
  <c i="10" r="J120"/>
  <c r="J97"/>
  <c i="9" r="BK119"/>
  <c r="J119"/>
  <c r="J96"/>
  <c i="1" r="AG101"/>
  <c i="8" r="J96"/>
  <c i="1" r="AG100"/>
  <c i="7" r="J96"/>
  <c i="6" r="J137"/>
  <c r="J97"/>
  <c i="5" r="BK140"/>
  <c r="J140"/>
  <c r="J141"/>
  <c r="J97"/>
  <c i="3" r="F33"/>
  <c i="1" r="AZ96"/>
  <c i="10" r="F33"/>
  <c i="1" r="AZ103"/>
  <c i="5" r="J33"/>
  <c i="1" r="AV98"/>
  <c r="AT98"/>
  <c i="11" r="J33"/>
  <c i="1" r="AV104"/>
  <c r="AT104"/>
  <c i="4" r="F33"/>
  <c i="1" r="AZ97"/>
  <c i="2" r="J33"/>
  <c i="1" r="AV95"/>
  <c r="AT95"/>
  <c r="BD94"/>
  <c r="W33"/>
  <c i="4" r="J33"/>
  <c i="1" r="AV97"/>
  <c r="AT97"/>
  <c i="3" r="J33"/>
  <c i="1" r="AV96"/>
  <c r="AT96"/>
  <c r="BB94"/>
  <c r="W31"/>
  <c i="2" r="F33"/>
  <c i="1" r="AZ95"/>
  <c r="BC94"/>
  <c r="W32"/>
  <c i="5" r="J30"/>
  <c i="1" r="AG98"/>
  <c i="7" r="F33"/>
  <c i="1" r="AZ100"/>
  <c i="8" r="J33"/>
  <c i="1" r="AV101"/>
  <c r="AT101"/>
  <c r="AN101"/>
  <c i="10" r="J30"/>
  <c i="1" r="AG103"/>
  <c r="BA94"/>
  <c r="W30"/>
  <c i="6" r="F33"/>
  <c i="1" r="AZ99"/>
  <c i="9" r="J33"/>
  <c i="1" r="AV102"/>
  <c r="AT102"/>
  <c i="5" r="F33"/>
  <c i="1" r="AZ98"/>
  <c i="11" r="F33"/>
  <c i="1" r="AZ104"/>
  <c i="6" r="J33"/>
  <c i="1" r="AV99"/>
  <c r="AT99"/>
  <c i="9" r="F33"/>
  <c i="1" r="AZ102"/>
  <c i="7" r="J33"/>
  <c i="1" r="AV100"/>
  <c r="AT100"/>
  <c r="AN100"/>
  <c i="8" r="F33"/>
  <c i="1" r="AZ101"/>
  <c i="10" r="J33"/>
  <c i="1" r="AV103"/>
  <c r="AT103"/>
  <c i="4" l="1" r="BK140"/>
  <c r="J140"/>
  <c r="J96"/>
  <c i="6" r="T136"/>
  <c r="P136"/>
  <c i="1" r="AU99"/>
  <c i="5" r="T140"/>
  <c i="3" r="T139"/>
  <c i="2" r="T140"/>
  <c i="6" r="BK136"/>
  <c r="J136"/>
  <c i="4" r="J141"/>
  <c r="J97"/>
  <c i="3" r="BK139"/>
  <c r="J139"/>
  <c i="2" r="BK140"/>
  <c r="J140"/>
  <c r="J96"/>
  <c i="11" r="BK119"/>
  <c r="J119"/>
  <c r="J96"/>
  <c i="1" r="AN103"/>
  <c i="10" r="J39"/>
  <c i="8" r="J39"/>
  <c i="7" r="J39"/>
  <c i="1" r="AN98"/>
  <c i="5" r="J96"/>
  <c r="J39"/>
  <c i="1" r="AU94"/>
  <c i="3" r="J30"/>
  <c i="1" r="AG96"/>
  <c i="9" r="J30"/>
  <c i="1" r="AG102"/>
  <c r="AW94"/>
  <c r="AK30"/>
  <c r="AZ94"/>
  <c r="W29"/>
  <c i="6" r="J30"/>
  <c i="1" r="AG99"/>
  <c r="AX94"/>
  <c r="AY94"/>
  <c i="3" l="1" r="J39"/>
  <c i="6" r="J39"/>
  <c i="3" r="J96"/>
  <c i="6" r="J96"/>
  <c i="9" r="J39"/>
  <c i="1" r="AN102"/>
  <c r="AN96"/>
  <c r="AN99"/>
  <c i="4" r="J30"/>
  <c i="1" r="AG97"/>
  <c r="AV94"/>
  <c r="AK29"/>
  <c i="11" r="J30"/>
  <c i="1" r="AG104"/>
  <c i="2" r="J30"/>
  <c i="1" r="AG95"/>
  <c r="AN95"/>
  <c i="4" l="1" r="J39"/>
  <c i="2" r="J39"/>
  <c i="11" r="J39"/>
  <c i="1" r="AN104"/>
  <c r="AN97"/>
  <c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<sst xmlns="http://schemas.openxmlformats.org/spreadsheetml/2006/main">
  <si>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</si>
  <si>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</si>
  <si>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</si>
  <si>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</si>
  <si>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</si>
  <si>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{06b70704-4316-4c11-85d6-427e0e3f1eb6}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</si>
  <si>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</si>
  <si>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</si>
  <si>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</si>
  <si>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</si>
  <si>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</si>
  <si>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</si>
  <si>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</si>
  <si>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</si>
  <si>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2604J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</si>
  <si>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</si>
  <si>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</si>
  <si>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 xml:space="preserve"> Modernizace 5 učeben na 6.ZŠ Cheb</t>
  </si>
  <si>
    <t>KSO:</t>
  </si>
  <si>
    <t>CC-CZ:</t>
  </si>
  <si>
    <t>Místo:</t>
  </si>
  <si>
    <t xml:space="preserve"> </t>
  </si>
  <si>
    <t>Datum:</t>
  </si>
  <si>
    <t>26. 1. 2026</t>
  </si>
  <si>
    <t>Zadavatel:</t>
  </si>
  <si>
    <t>IČ:</t>
  </si>
  <si>
    <t>DIČ:</t>
  </si>
  <si>
    <t>Uchazeč:</t>
  </si>
  <si>
    <t>Vyplň údaj</t>
  </si>
  <si>
    <t>Projektant: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</si>
  <si>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</si>
  <si>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</si>
  <si>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</si>
  <si>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</si>
  <si>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</si>
  <si>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</si>
  <si>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</si>
  <si>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</si>
  <si>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</si>
  <si>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</si>
  <si>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</si>
  <si>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</si>
  <si>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</si>
  <si>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</si>
  <si>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</si>
  <si>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</si>
  <si>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</si>
  <si>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</si>
  <si>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</si>
  <si>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</si>
  <si>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</si>
  <si>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</si>
  <si>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</si>
  <si>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</si>
  <si>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</si>
  <si>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</si>
  <si>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</si>
  <si>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</si>
  <si>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</si>
  <si>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</si>
  <si>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</si>
  <si>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</si>
  <si>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</si>
  <si>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</si>
  <si>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</si>
  <si>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</si>
  <si>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</si>
  <si>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</si>
  <si>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</si>
  <si>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</si>
  <si>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</si>
  <si>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</si>
  <si>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</si>
  <si>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</si>
  <si>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</si>
  <si>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</si>
  <si>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</si>
  <si>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</si>
  <si>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01.1</t>
  </si>
  <si>
    <t>Stavební úpravy - učebna bilingvní</t>
  </si>
  <si>
    <t>STA</t>
  </si>
  <si>
    <t>1</t>
  </si>
  <si>
    <t>{3498cb08-b325-4e6e-9ccc-d2f09088e1be}</t>
  </si>
  <si>
    <t>2</t>
  </si>
  <si>
    <t>SO 01.2</t>
  </si>
  <si>
    <t>Stavební úpravy - učebna robotiky</t>
  </si>
  <si>
    <t>{30ff5715-3e8a-45e4-aa64-02c224d63af4}</t>
  </si>
  <si>
    <t>SO 01.3</t>
  </si>
  <si>
    <t>Stavební úpravy - učebna fyziky</t>
  </si>
  <si>
    <t>{26217a70-4b54-4764-8570-b2395de8d3af}</t>
  </si>
  <si>
    <t>SO 01.4</t>
  </si>
  <si>
    <t>Stavební úpravy - učebna grafického centra</t>
  </si>
  <si>
    <t>{cbcdf6b9-a037-478a-9ed8-fb156f2cee2c}</t>
  </si>
  <si>
    <t>SO 01.5</t>
  </si>
  <si>
    <t>Stavební úpravy - učebna badatelská</t>
  </si>
  <si>
    <t>{312555dc-c96a-4ac6-b737-9abea82a6906}</t>
  </si>
  <si>
    <t>SO 02.1</t>
  </si>
  <si>
    <t>Učebna bilingvní - elektroinstalace</t>
  </si>
  <si>
    <t>{790be247-b3b2-46f2-a671-f166469f419d}</t>
  </si>
  <si>
    <t>SO 02.4</t>
  </si>
  <si>
    <t>Učebna grafického centra - elektroinstalace</t>
  </si>
  <si>
    <t>{7cd0df0e-e119-40d0-96b8-30ac5b707c04}</t>
  </si>
  <si>
    <t>SO 02.5</t>
  </si>
  <si>
    <t>Učebna badatelská - elektroinstalace</t>
  </si>
  <si>
    <t>{eeaecc3f-c437-4fdc-a90c-2daff7745208}</t>
  </si>
  <si>
    <t>SO 02.2</t>
  </si>
  <si>
    <t>Učebna robotiky - elektroinstalace</t>
  </si>
  <si>
    <t>{c4f500d9-b5bd-45d3-9a3e-0faf4449367a}</t>
  </si>
  <si>
    <t>SO 02.3</t>
  </si>
  <si>
    <t xml:space="preserve">Učebna fyziky  -elektroinstalace</t>
  </si>
  <si>
    <t>{be4e929c-b43e-41b7-adaa-0d4bb234201b}</t>
  </si>
  <si>
    <t>KRYCÍ LIST SOUPISU PRACÍ</t>
  </si>
  <si>
    <t>Objekt:</t>
  </si>
  <si>
    <t>SO 01.1 - Stavební úpravy - učebna bilingvní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</si>
  <si>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</si>
  <si>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</si>
  <si>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</si>
  <si>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</si>
  <si>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</si>
  <si>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</si>
  <si>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</si>
  <si>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</si>
  <si>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</si>
  <si>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</si>
  <si>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</si>
  <si>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</si>
  <si>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</si>
  <si>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</si>
  <si>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</si>
  <si>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734 - Ústřední vytápění - armatury</t>
  </si>
  <si>
    <t xml:space="preserve">    735 - Ústřední vytápění - otopná tělesa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</si>
  <si>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</si>
  <si>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</si>
  <si>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</si>
  <si>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776 - Podlahy povlakové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</si>
  <si>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</si>
  <si>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</si>
  <si>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</si>
  <si>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</si>
  <si>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</si>
  <si>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VRN - Vedlejší rozpočtové náklady</t>
  </si>
  <si>
    <t xml:space="preserve">    VRN1 - Průzkumné, geodetické a projektové práce</t>
  </si>
  <si>
    <t xml:space="preserve">    VRN2 - Příprava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</si>
  <si>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</si>
  <si>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</si>
  <si>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</si>
  <si>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</si>
  <si>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</si>
  <si>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</si>
  <si>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</si>
  <si>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</si>
  <si>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</si>
  <si>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</si>
  <si>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</si>
  <si>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</si>
  <si>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</si>
  <si>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</si>
  <si>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</si>
  <si>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</si>
  <si>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</si>
  <si>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</si>
  <si>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</si>
  <si>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342272225</t>
  </si>
  <si>
    <t>Příčka z pórobetonových hladkých tvárnic na tenkovrstvou maltu tl 100 mm</t>
  </si>
  <si>
    <t>m2</t>
  </si>
  <si>
    <t>4</t>
  </si>
  <si>
    <t>VV</t>
  </si>
  <si>
    <t>(1,075+0,6)*3,27</t>
  </si>
  <si>
    <t>Součet</t>
  </si>
  <si>
    <t>342291121</t>
  </si>
  <si>
    <t>Ukotvení příček k cihelným konstrukcím plochými kotvami</t>
  </si>
  <si>
    <t>m</t>
  </si>
  <si>
    <t>4*3,27</t>
  </si>
  <si>
    <t>346272256</t>
  </si>
  <si>
    <t>Přizdívka z pórobetonových tvárnic tl 150 mm</t>
  </si>
  <si>
    <t>6</t>
  </si>
  <si>
    <t>(1,6+0,935+1,075)*3,27</t>
  </si>
  <si>
    <t>Úpravy povrchů, podlahy a osazování výplní</t>
  </si>
  <si>
    <t>612131121</t>
  </si>
  <si>
    <t>Penetrační disperzní nátěr vnitřních stěn nanášený ručně</t>
  </si>
  <si>
    <t>8</t>
  </si>
  <si>
    <t>35,95*3,27</t>
  </si>
  <si>
    <t>5</t>
  </si>
  <si>
    <t>612311131</t>
  </si>
  <si>
    <t>Potažení vnitřních stěn vápenným štukem tloušťky do 3 mm</t>
  </si>
  <si>
    <t>10</t>
  </si>
  <si>
    <t>117,557-4,68</t>
  </si>
  <si>
    <t>612321121</t>
  </si>
  <si>
    <t>Vápenocementová omítka hladká jednovrstvá vnitřních stěn nanášená ručně</t>
  </si>
  <si>
    <t>nové stěny a přizdívky</t>
  </si>
  <si>
    <t>(1,6+0,925+1,075+0,5+1,075)*3,27</t>
  </si>
  <si>
    <t>7</t>
  </si>
  <si>
    <t>612325411</t>
  </si>
  <si>
    <t>Oprava vnitřní vápenocementové hladké omítky stěn v rozsahu plochy do 10 %</t>
  </si>
  <si>
    <t>14</t>
  </si>
  <si>
    <t>629991011</t>
  </si>
  <si>
    <t>Zakrytí výplní otvorů a svislých ploch fólií přilepenou lepící páskou</t>
  </si>
  <si>
    <t>16</t>
  </si>
  <si>
    <t>2,34*2,4*3</t>
  </si>
  <si>
    <t>9</t>
  </si>
  <si>
    <t>631312141</t>
  </si>
  <si>
    <t>Doplnění rýh v dosavadních mazaninách betonem prostým</t>
  </si>
  <si>
    <t>m3</t>
  </si>
  <si>
    <t>18</t>
  </si>
  <si>
    <t>10,9*0,07*0,15</t>
  </si>
  <si>
    <t>642944121</t>
  </si>
  <si>
    <t>Osazování ocelových zárubní dodatečné pl do 2,5 m2</t>
  </si>
  <si>
    <t>kus</t>
  </si>
  <si>
    <t>20</t>
  </si>
  <si>
    <t>11</t>
  </si>
  <si>
    <t>M</t>
  </si>
  <si>
    <t>55331488</t>
  </si>
  <si>
    <t>zárubeň jednokřídlá ocelová pro zdění tl stěny 110-150mm rozměru 900/1970, 2100mm</t>
  </si>
  <si>
    <t>22</t>
  </si>
  <si>
    <t>Ostatní konstrukce a práce, bourání</t>
  </si>
  <si>
    <t>945421110</t>
  </si>
  <si>
    <t>Hydraulická zvedací plošina na automobilovém podvozku výška zdvihu do 18 m včetně obsluhy</t>
  </si>
  <si>
    <t>hod</t>
  </si>
  <si>
    <t>24</t>
  </si>
  <si>
    <t>pro montáž žaluzií</t>
  </si>
  <si>
    <t>3*3</t>
  </si>
  <si>
    <t>13</t>
  </si>
  <si>
    <t>952901111</t>
  </si>
  <si>
    <t>Vyčištění budov bytové a občanské výstavby při výšce podlaží do 4 m</t>
  </si>
  <si>
    <t>26</t>
  </si>
  <si>
    <t>962031133</t>
  </si>
  <si>
    <t>Bourání příček z cihel pálených na MVC tl do 150 mm</t>
  </si>
  <si>
    <t>28</t>
  </si>
  <si>
    <t>1,75*3,27</t>
  </si>
  <si>
    <t>15</t>
  </si>
  <si>
    <t>968072455</t>
  </si>
  <si>
    <t>Vybourání kovových dveřních zárubní pl do 2 m2</t>
  </si>
  <si>
    <t>30</t>
  </si>
  <si>
    <t>1,8</t>
  </si>
  <si>
    <t>974042544</t>
  </si>
  <si>
    <t>Vysekání rýh v dlažbě betonové nebo jiné monolitické hl do 70 mm š do 150 mm</t>
  </si>
  <si>
    <t>32</t>
  </si>
  <si>
    <t>pro elektro</t>
  </si>
  <si>
    <t>10,9</t>
  </si>
  <si>
    <t>17</t>
  </si>
  <si>
    <t>988000001R</t>
  </si>
  <si>
    <t>Stavební přípomoce k ZTI a elektro</t>
  </si>
  <si>
    <t>HZS</t>
  </si>
  <si>
    <t>34</t>
  </si>
  <si>
    <t>997</t>
  </si>
  <si>
    <t>Přesun sutě</t>
  </si>
  <si>
    <t>997002611</t>
  </si>
  <si>
    <t>Nakládání suti a vybouraných hmot</t>
  </si>
  <si>
    <t>t</t>
  </si>
  <si>
    <t>36</t>
  </si>
  <si>
    <t>19</t>
  </si>
  <si>
    <t>997013151</t>
  </si>
  <si>
    <t>Vnitrostaveništní doprava suti a vybouraných hmot pro budovy v do 6 m s omezením mechanizace</t>
  </si>
  <si>
    <t>38</t>
  </si>
  <si>
    <t>997013501</t>
  </si>
  <si>
    <t>Odvoz suti a vybouraných hmot na skládku nebo meziskládku do 1 km se složením</t>
  </si>
  <si>
    <t>40</t>
  </si>
  <si>
    <t>997013509</t>
  </si>
  <si>
    <t>Příplatek k odvozu suti a vybouraných hmot na skládku ZKD 1 km přes 1 km</t>
  </si>
  <si>
    <t>42</t>
  </si>
  <si>
    <t>2,688*12 "Přepočtené koeficientem množství</t>
  </si>
  <si>
    <t>997013609</t>
  </si>
  <si>
    <t>Poplatek za uložení na skládce (skládkovné) stavebního odpadu ze směsí nebo oddělených frakcí betonu, cihel a keramických výrobků kód odpadu 17 01 07</t>
  </si>
  <si>
    <t>44</t>
  </si>
  <si>
    <t>23</t>
  </si>
  <si>
    <t>997013631</t>
  </si>
  <si>
    <t>Poplatek za uložení na skládce (skládkovné) stavebního odpadu směsného kód odpadu 17 09 04</t>
  </si>
  <si>
    <t>46</t>
  </si>
  <si>
    <t>998</t>
  </si>
  <si>
    <t>Přesun hmot</t>
  </si>
  <si>
    <t>998011002</t>
  </si>
  <si>
    <t>Přesun hmot pro budovy zděné v přes 6 do 12 m</t>
  </si>
  <si>
    <t>48</t>
  </si>
  <si>
    <t>PSV</t>
  </si>
  <si>
    <t>Práce a dodávky PSV</t>
  </si>
  <si>
    <t>721</t>
  </si>
  <si>
    <t>Zdravotechnika - vnitřní kanalizace</t>
  </si>
  <si>
    <t>25</t>
  </si>
  <si>
    <t>721140802</t>
  </si>
  <si>
    <t>Demontáž potrubí litinové DN do 100</t>
  </si>
  <si>
    <t>50</t>
  </si>
  <si>
    <t>721171803</t>
  </si>
  <si>
    <t>Demontáž potrubí z PVC D do 75</t>
  </si>
  <si>
    <t>52</t>
  </si>
  <si>
    <t>27</t>
  </si>
  <si>
    <t>721171915</t>
  </si>
  <si>
    <t>Potrubí z PP propojení potrubí DN 110</t>
  </si>
  <si>
    <t>54</t>
  </si>
  <si>
    <t>721174043</t>
  </si>
  <si>
    <t>Potrubí kanalizační z PP připojovací DN 50</t>
  </si>
  <si>
    <t>56</t>
  </si>
  <si>
    <t>29</t>
  </si>
  <si>
    <t>721175012</t>
  </si>
  <si>
    <t>Potrubí kanalizační plastové odpadní odhlučněné dvouvrstvé DN 100</t>
  </si>
  <si>
    <t>58</t>
  </si>
  <si>
    <t>998721102</t>
  </si>
  <si>
    <t>Přesun hmot tonážní pro vnitřní kanalizace v objektech v přes 6 do 12 m</t>
  </si>
  <si>
    <t>60</t>
  </si>
  <si>
    <t>722</t>
  </si>
  <si>
    <t>Zdravotechnika - vnitřní vodovod</t>
  </si>
  <si>
    <t>31</t>
  </si>
  <si>
    <t>722170801</t>
  </si>
  <si>
    <t>Demontáž rozvodů vody z plastů D do 25</t>
  </si>
  <si>
    <t>62</t>
  </si>
  <si>
    <t>7+4</t>
  </si>
  <si>
    <t>722171933</t>
  </si>
  <si>
    <t>Potrubí plastové výměna trub nebo tvarovek D přes 20 do 25 mm</t>
  </si>
  <si>
    <t>64</t>
  </si>
  <si>
    <t>33</t>
  </si>
  <si>
    <t>28616777</t>
  </si>
  <si>
    <t>tvarovka T kus pro pitnou vodu D 25x25x25mm</t>
  </si>
  <si>
    <t>66</t>
  </si>
  <si>
    <t>722174002</t>
  </si>
  <si>
    <t>Potrubí vodovodní plastové PPR svar polyfúze PN 16 D 20x2,8 mm</t>
  </si>
  <si>
    <t>68</t>
  </si>
  <si>
    <t>35</t>
  </si>
  <si>
    <t>722174003</t>
  </si>
  <si>
    <t>Potrubí vodovodní plastové PPR svar polyfúze PN 16 D 25x3,5 mm</t>
  </si>
  <si>
    <t>70</t>
  </si>
  <si>
    <t>722181113</t>
  </si>
  <si>
    <t>Ochrana vodovodního potrubí plstěnými pásy DN do 25 mm</t>
  </si>
  <si>
    <t>72</t>
  </si>
  <si>
    <t>37</t>
  </si>
  <si>
    <t>722232104</t>
  </si>
  <si>
    <t>Kohout kulový přímý G 3/4" PN 42 do 185°C s vnějším a vnitřním závitem</t>
  </si>
  <si>
    <t>74</t>
  </si>
  <si>
    <t>722290226</t>
  </si>
  <si>
    <t>Zkouška těsnosti vodovodního potrubí závitového DN do 50</t>
  </si>
  <si>
    <t>76</t>
  </si>
  <si>
    <t>39</t>
  </si>
  <si>
    <t>998722102</t>
  </si>
  <si>
    <t>Přesun hmot tonážní pro vnitřní vodovod v objektech v přes 6 do 12 m</t>
  </si>
  <si>
    <t>78</t>
  </si>
  <si>
    <t>725</t>
  </si>
  <si>
    <t>Zdravotechnika - zařizovací předměty</t>
  </si>
  <si>
    <t>725210821</t>
  </si>
  <si>
    <t>Demontáž umyvadel bez výtokových armatur</t>
  </si>
  <si>
    <t>soubor</t>
  </si>
  <si>
    <t>80</t>
  </si>
  <si>
    <t>41</t>
  </si>
  <si>
    <t>725211616</t>
  </si>
  <si>
    <t>Umyvadlo keramické bílé šířky 550 mm s krytem na sifon připevněné na stěnu šrouby</t>
  </si>
  <si>
    <t>82</t>
  </si>
  <si>
    <t>725813111</t>
  </si>
  <si>
    <t>Ventil rohový bez připojovací trubičky nebo flexi hadičky G 1/2"</t>
  </si>
  <si>
    <t>84</t>
  </si>
  <si>
    <t>43</t>
  </si>
  <si>
    <t>725820801</t>
  </si>
  <si>
    <t>Demontáž baterie nástěnné do G 3 / 4</t>
  </si>
  <si>
    <t>86</t>
  </si>
  <si>
    <t>725822611</t>
  </si>
  <si>
    <t>Baterie umyvadlová stojánková páková bez výpusti</t>
  </si>
  <si>
    <t>88</t>
  </si>
  <si>
    <t>45</t>
  </si>
  <si>
    <t>725980123</t>
  </si>
  <si>
    <t>Dvířka 30/30</t>
  </si>
  <si>
    <t>90</t>
  </si>
  <si>
    <t>998725102</t>
  </si>
  <si>
    <t>Přesun hmot tonážní pro zařizovací předměty v objektech v přes 6 do 12 m</t>
  </si>
  <si>
    <t>92</t>
  </si>
  <si>
    <t>734</t>
  </si>
  <si>
    <t>Ústřední vytápění - armatury</t>
  </si>
  <si>
    <t>47</t>
  </si>
  <si>
    <t>734200821</t>
  </si>
  <si>
    <t>Demontáž armatury závitové se dvěma závity přes G 1/2 do G 1/2</t>
  </si>
  <si>
    <t>94</t>
  </si>
  <si>
    <t>734221413</t>
  </si>
  <si>
    <t>Ventil závitový regulační přímý G 1/2 PN 10 do 120°C s nastavitelnou regulací</t>
  </si>
  <si>
    <t>96</t>
  </si>
  <si>
    <t>49</t>
  </si>
  <si>
    <t>998734101</t>
  </si>
  <si>
    <t>Přesun hmot tonážní pro armatury v objektech v do 6 m</t>
  </si>
  <si>
    <t>98</t>
  </si>
  <si>
    <t>735</t>
  </si>
  <si>
    <t>Ústřední vytápění - otopná tělesa</t>
  </si>
  <si>
    <t>735111810</t>
  </si>
  <si>
    <t>Demontáž otopného tělesa litinového článkového</t>
  </si>
  <si>
    <t>100</t>
  </si>
  <si>
    <t>1,6*0,8*2</t>
  </si>
  <si>
    <t>51</t>
  </si>
  <si>
    <t>735119140</t>
  </si>
  <si>
    <t>Montáž otopného tělesa litinového článkového</t>
  </si>
  <si>
    <t>102</t>
  </si>
  <si>
    <t>735494811</t>
  </si>
  <si>
    <t>Vypuštění vody z otopných těles</t>
  </si>
  <si>
    <t>104</t>
  </si>
  <si>
    <t>53</t>
  </si>
  <si>
    <t>998735101</t>
  </si>
  <si>
    <t>Přesun hmot tonážní pro otopná tělesa v objektech v do 6 m</t>
  </si>
  <si>
    <t>106</t>
  </si>
  <si>
    <t>763</t>
  </si>
  <si>
    <t>Konstrukce suché výstavby</t>
  </si>
  <si>
    <t>763431012</t>
  </si>
  <si>
    <t>Montáž minerálního podhledu s vyjímatelnými panely vel. přes 0,36 do 0,72 m2 na zavěšený polozapuštěný rošt</t>
  </si>
  <si>
    <t>108</t>
  </si>
  <si>
    <t>55</t>
  </si>
  <si>
    <t>59036075</t>
  </si>
  <si>
    <t>panel akustický polozapuštěná hrana viditelný rošt š 24mm bílá tl 15mm</t>
  </si>
  <si>
    <t>110</t>
  </si>
  <si>
    <t>64,15*1,05 "Přepočtené koeficientem množství</t>
  </si>
  <si>
    <t>998763101</t>
  </si>
  <si>
    <t>Přesun hmot tonážní pro dřevostavby v objektech v přes 6 do 12 m</t>
  </si>
  <si>
    <t>112</t>
  </si>
  <si>
    <t>766</t>
  </si>
  <si>
    <t>Konstrukce truhlářské</t>
  </si>
  <si>
    <t>57</t>
  </si>
  <si>
    <t>766411813R</t>
  </si>
  <si>
    <t>Demontáž truhlářských krytů radiátorů</t>
  </si>
  <si>
    <t>114</t>
  </si>
  <si>
    <t>2,7*3</t>
  </si>
  <si>
    <t>766660002</t>
  </si>
  <si>
    <t>Montáž dveřních křídel otvíravých jednokřídlových š přes 0,8 m do ocelové zárubně</t>
  </si>
  <si>
    <t>116</t>
  </si>
  <si>
    <t>59</t>
  </si>
  <si>
    <t>61162003R</t>
  </si>
  <si>
    <t>dveře jednokřídlé dřevotřískové povrch dýhovaný plné 900x1970-2100mm, akustické 37 dB</t>
  </si>
  <si>
    <t>118</t>
  </si>
  <si>
    <t>766660728</t>
  </si>
  <si>
    <t>Montáž dveřního interiérového kování - zámku</t>
  </si>
  <si>
    <t>120</t>
  </si>
  <si>
    <t>61</t>
  </si>
  <si>
    <t>54924004</t>
  </si>
  <si>
    <t>zámek zadlabací 190/140/20 L cylinder</t>
  </si>
  <si>
    <t>122</t>
  </si>
  <si>
    <t>54964150</t>
  </si>
  <si>
    <t>vložka zámková cylindrická oboustranná+4 klíče</t>
  </si>
  <si>
    <t>124</t>
  </si>
  <si>
    <t>63</t>
  </si>
  <si>
    <t>766660729</t>
  </si>
  <si>
    <t>Montáž dveřního interiérového kování - štítku s klikou</t>
  </si>
  <si>
    <t>126</t>
  </si>
  <si>
    <t>54914620</t>
  </si>
  <si>
    <t>kování dveřní vrchní klika včetně rozet a montážního materiálu R PZ nerez PK</t>
  </si>
  <si>
    <t>128</t>
  </si>
  <si>
    <t>65</t>
  </si>
  <si>
    <t>766691914</t>
  </si>
  <si>
    <t>Vyvěšení nebo zavěšení dřevěných křídel dveří pl do 2 m2</t>
  </si>
  <si>
    <t>130</t>
  </si>
  <si>
    <t>998766102</t>
  </si>
  <si>
    <t>Přesun hmot tonážní pro kce truhlářské v objektech v přes 6 do 12 m</t>
  </si>
  <si>
    <t>132</t>
  </si>
  <si>
    <t>767</t>
  </si>
  <si>
    <t>Konstrukce zámečnické</t>
  </si>
  <si>
    <t>67</t>
  </si>
  <si>
    <t>767122114R</t>
  </si>
  <si>
    <t>Výroba a montáž atyp. krytů topení Al kce, parapet PVC, mřížka v parapetu, vč. povrchových úprav</t>
  </si>
  <si>
    <t>134</t>
  </si>
  <si>
    <t>2,7*0,8*3</t>
  </si>
  <si>
    <t>776</t>
  </si>
  <si>
    <t>Podlahy povlakové</t>
  </si>
  <si>
    <t>776111311</t>
  </si>
  <si>
    <t>Vysátí podkladu povlakových podlah</t>
  </si>
  <si>
    <t>136</t>
  </si>
  <si>
    <t>69</t>
  </si>
  <si>
    <t>776141114</t>
  </si>
  <si>
    <t>Vyrovnání podkladu povlakových podlah stěrkou pevnosti 20 MPa tl přes 8 do 10 mm</t>
  </si>
  <si>
    <t>138</t>
  </si>
  <si>
    <t>776201811</t>
  </si>
  <si>
    <t>Demontáž lepených povlakových podlah bez podložky ručně</t>
  </si>
  <si>
    <t>140</t>
  </si>
  <si>
    <t>64,27*2</t>
  </si>
  <si>
    <t>71</t>
  </si>
  <si>
    <t>776241111</t>
  </si>
  <si>
    <t>Lepení hladkých (bez vzoru) pásů z vinylu</t>
  </si>
  <si>
    <t>142</t>
  </si>
  <si>
    <t>64,27</t>
  </si>
  <si>
    <t>28411104</t>
  </si>
  <si>
    <t xml:space="preserve">PVC vinyl heterogenní tl 3mm, nášlapná vrstva &gt;1mm, hořlavost Bfl-s1, smykové tření µ ≥0.5, třída zátěže 34/42,  útlum 8dB, otlak 0.02</t>
  </si>
  <si>
    <t>144</t>
  </si>
  <si>
    <t>73</t>
  </si>
  <si>
    <t>776410811</t>
  </si>
  <si>
    <t>Odstranění soklíků a lišt pryžových nebo plastových</t>
  </si>
  <si>
    <t>146</t>
  </si>
  <si>
    <t>35,95-0,9</t>
  </si>
  <si>
    <t>776421111</t>
  </si>
  <si>
    <t>Montáž obvodových lišt lepením</t>
  </si>
  <si>
    <t>148</t>
  </si>
  <si>
    <t>75</t>
  </si>
  <si>
    <t>28411008</t>
  </si>
  <si>
    <t>lišta soklová PVC 16x60mm</t>
  </si>
  <si>
    <t>150</t>
  </si>
  <si>
    <t>35,05*1,02 "Přepočtené koeficientem množství</t>
  </si>
  <si>
    <t>776421312</t>
  </si>
  <si>
    <t>Montáž přechodových šroubovaných lišt</t>
  </si>
  <si>
    <t>152</t>
  </si>
  <si>
    <t>77</t>
  </si>
  <si>
    <t>55343120R</t>
  </si>
  <si>
    <t>profil přechodový nerez vrtaný 30mm</t>
  </si>
  <si>
    <t>154</t>
  </si>
  <si>
    <t>776991821</t>
  </si>
  <si>
    <t>Odstranění lepidla ručně z podlah</t>
  </si>
  <si>
    <t>156</t>
  </si>
  <si>
    <t>79</t>
  </si>
  <si>
    <t>998776102</t>
  </si>
  <si>
    <t>Přesun hmot tonážní pro podlahy povlakové v objektech v přes 6 do 12 m</t>
  </si>
  <si>
    <t>158</t>
  </si>
  <si>
    <t>777</t>
  </si>
  <si>
    <t>Podlahy lité</t>
  </si>
  <si>
    <t>777131101</t>
  </si>
  <si>
    <t>Penetrační epoxidový nátěr podlahy na suchý a vyzrálý podklad</t>
  </si>
  <si>
    <t>160</t>
  </si>
  <si>
    <t>781</t>
  </si>
  <si>
    <t>Dokončovací práce - obklady</t>
  </si>
  <si>
    <t>81</t>
  </si>
  <si>
    <t>781111011</t>
  </si>
  <si>
    <t>Ometení (oprášení) stěny při přípravě podkladu</t>
  </si>
  <si>
    <t>162</t>
  </si>
  <si>
    <t>(0,925+1,075+0,6)*1,8</t>
  </si>
  <si>
    <t>781121011</t>
  </si>
  <si>
    <t>Nátěr penetrační na stěnu</t>
  </si>
  <si>
    <t>164</t>
  </si>
  <si>
    <t>83</t>
  </si>
  <si>
    <t>781473810</t>
  </si>
  <si>
    <t>Demontáž obkladů z obkladaček keramických lepených</t>
  </si>
  <si>
    <t>166</t>
  </si>
  <si>
    <t>781474114</t>
  </si>
  <si>
    <t>Montáž obkladů vnitřních keramických hladkých přes 19 do 22 ks/m2 lepených flexibilním lepidlem</t>
  </si>
  <si>
    <t>168</t>
  </si>
  <si>
    <t>85</t>
  </si>
  <si>
    <t>59761040</t>
  </si>
  <si>
    <t>obklad keramický hladký přes 19 do 22ks/m2</t>
  </si>
  <si>
    <t>170</t>
  </si>
  <si>
    <t>4,68*1,1 "Přepočtené koeficientem množství</t>
  </si>
  <si>
    <t>781494512R</t>
  </si>
  <si>
    <t>Al profily ukončovací lepené flexibilním lepidlem</t>
  </si>
  <si>
    <t>172</t>
  </si>
  <si>
    <t>2,6+1,8+1,8</t>
  </si>
  <si>
    <t>87</t>
  </si>
  <si>
    <t>781495115</t>
  </si>
  <si>
    <t>Spárování vnitřních obkladů silikonem</t>
  </si>
  <si>
    <t>174</t>
  </si>
  <si>
    <t>2*1,8</t>
  </si>
  <si>
    <t>781495141</t>
  </si>
  <si>
    <t>Průnik obkladem kruhový do DN 30</t>
  </si>
  <si>
    <t>176</t>
  </si>
  <si>
    <t>89</t>
  </si>
  <si>
    <t>781495142</t>
  </si>
  <si>
    <t>Průnik obkladem kruhový přes DN 30 do DN 90</t>
  </si>
  <si>
    <t>178</t>
  </si>
  <si>
    <t>781495185</t>
  </si>
  <si>
    <t>Řezání pracnější rovné keramických obkládaček</t>
  </si>
  <si>
    <t>180</t>
  </si>
  <si>
    <t>1,8*5*2</t>
  </si>
  <si>
    <t>91</t>
  </si>
  <si>
    <t>998781102</t>
  </si>
  <si>
    <t>Přesun hmot tonážní pro obklady keramické v objektech v přes 6 do 12 m</t>
  </si>
  <si>
    <t>182</t>
  </si>
  <si>
    <t>783</t>
  </si>
  <si>
    <t>Dokončovací práce - nátěry</t>
  </si>
  <si>
    <t>783301401</t>
  </si>
  <si>
    <t>Ometení zámečnických konstrukcí</t>
  </si>
  <si>
    <t>184</t>
  </si>
  <si>
    <t>zárubně</t>
  </si>
  <si>
    <t>1,5</t>
  </si>
  <si>
    <t>93</t>
  </si>
  <si>
    <t>783314101</t>
  </si>
  <si>
    <t>Základní jednonásobný syntetický nátěr zámečnických konstrukcí</t>
  </si>
  <si>
    <t>186</t>
  </si>
  <si>
    <t>783315101</t>
  </si>
  <si>
    <t>Mezinátěr jednonásobný syntetický standardní zámečnických konstrukcí</t>
  </si>
  <si>
    <t>188</t>
  </si>
  <si>
    <t>95</t>
  </si>
  <si>
    <t>783317101</t>
  </si>
  <si>
    <t>Krycí jednonásobný syntetický standardní nátěr zámečnických konstrukcí</t>
  </si>
  <si>
    <t>190</t>
  </si>
  <si>
    <t>783601325</t>
  </si>
  <si>
    <t>Odmaštění článkových otopných těles vodou ředitelným odmašťovačem před provedením nátěru</t>
  </si>
  <si>
    <t>192</t>
  </si>
  <si>
    <t>koef.3</t>
  </si>
  <si>
    <t>1,6*0,8*2*3</t>
  </si>
  <si>
    <t>97</t>
  </si>
  <si>
    <t>783601713</t>
  </si>
  <si>
    <t>Odmaštění vodou ředitelným odmašťovačem potrubí DN do 50 mm</t>
  </si>
  <si>
    <t>194</t>
  </si>
  <si>
    <t>(3,5+5,8)*2</t>
  </si>
  <si>
    <t>783614111</t>
  </si>
  <si>
    <t>Základní jednonásobný syntetický nátěr článkových otopných těles</t>
  </si>
  <si>
    <t>196</t>
  </si>
  <si>
    <t>99</t>
  </si>
  <si>
    <t>783614551</t>
  </si>
  <si>
    <t>Základní jednonásobný syntetický nátěr potrubí DN do 50 mm</t>
  </si>
  <si>
    <t>198</t>
  </si>
  <si>
    <t>783615551</t>
  </si>
  <si>
    <t>Mezinátěr jednonásobný syntetický nátěr potrubí DN do 50 mm</t>
  </si>
  <si>
    <t>200</t>
  </si>
  <si>
    <t>101</t>
  </si>
  <si>
    <t>783617117</t>
  </si>
  <si>
    <t>Krycí dvojnásobný syntetický nátěr článkových otopných těles</t>
  </si>
  <si>
    <t>202</t>
  </si>
  <si>
    <t>783617601</t>
  </si>
  <si>
    <t>Krycí jednonásobný syntetický nátěr potrubí DN do 50 mm</t>
  </si>
  <si>
    <t>204</t>
  </si>
  <si>
    <t>103</t>
  </si>
  <si>
    <t>783622111</t>
  </si>
  <si>
    <t>Tmelení článkových otopných těles disperzním tmelem</t>
  </si>
  <si>
    <t>206</t>
  </si>
  <si>
    <t>783806811</t>
  </si>
  <si>
    <t>Odstranění nátěrů z omítek oškrábáním</t>
  </si>
  <si>
    <t>208</t>
  </si>
  <si>
    <t>35,95*1,5</t>
  </si>
  <si>
    <t>105</t>
  </si>
  <si>
    <t>783813131</t>
  </si>
  <si>
    <t>Penetrační syntetický nátěr hladkých, tenkovrstvých zrnitých a štukových omítek</t>
  </si>
  <si>
    <t>210</t>
  </si>
  <si>
    <t>783817421</t>
  </si>
  <si>
    <t>Krycí dvojnásobný syntetický nátěr hladkých, zrnitých tenkovrstvých nebo štukových omítek</t>
  </si>
  <si>
    <t>212</t>
  </si>
  <si>
    <t>784</t>
  </si>
  <si>
    <t>Dokončovací práce - malby a tapety</t>
  </si>
  <si>
    <t>107</t>
  </si>
  <si>
    <t>784111001</t>
  </si>
  <si>
    <t>Oprášení (ometení ) podkladu v místnostech v do 3,80 m</t>
  </si>
  <si>
    <t>214</t>
  </si>
  <si>
    <t>(35,95*1,77)+64,28</t>
  </si>
  <si>
    <t>784121001</t>
  </si>
  <si>
    <t>Oškrabání malby v mísnostech v do 3,80 m</t>
  </si>
  <si>
    <t>216</t>
  </si>
  <si>
    <t>109</t>
  </si>
  <si>
    <t>784181101</t>
  </si>
  <si>
    <t>Základní akrylátová jednonásobná bezbarvá penetrace podkladu v místnostech v do 3,80 m</t>
  </si>
  <si>
    <t>218</t>
  </si>
  <si>
    <t>784211101</t>
  </si>
  <si>
    <t>Dvojnásobné bílé malby ze směsí za mokra výborně oděruvzdorných v místnostech v do 3,80 m</t>
  </si>
  <si>
    <t>220</t>
  </si>
  <si>
    <t>111</t>
  </si>
  <si>
    <t>784211163</t>
  </si>
  <si>
    <t>Příplatek k cenám 2x maleb ze směsí za mokra oděruvzdorných za barevnou malbu středně sytého odstínu</t>
  </si>
  <si>
    <t>222</t>
  </si>
  <si>
    <t>(35,95*1,77)</t>
  </si>
  <si>
    <t>786</t>
  </si>
  <si>
    <t>Dokončovací práce - čalounické úpravy</t>
  </si>
  <si>
    <t>786623013</t>
  </si>
  <si>
    <t>Montáž venkovní žaluzie ovládané motorem upevněné na rám okna nebo do žaluziové schránky pl přes 4 do 6 m2</t>
  </si>
  <si>
    <t>224</t>
  </si>
  <si>
    <t>113</t>
  </si>
  <si>
    <t>55342531</t>
  </si>
  <si>
    <t>žaluzie Z-90 ovládaná základním motorem včetně příslušenství plochy do 6,0m2</t>
  </si>
  <si>
    <t>226</t>
  </si>
  <si>
    <t>2,3*2,4*3</t>
  </si>
  <si>
    <t>786623031</t>
  </si>
  <si>
    <t>Montáž krycího plechu venkovní žaluzie jakékoli šířky</t>
  </si>
  <si>
    <t>228</t>
  </si>
  <si>
    <t>115</t>
  </si>
  <si>
    <t>55342561</t>
  </si>
  <si>
    <t>plech krycí Al pro žaluzie Z-90 tl. 1,5mm lakovaný včetně bočnic a držáků plochy do 0,75m2</t>
  </si>
  <si>
    <t>230</t>
  </si>
  <si>
    <t>786623041</t>
  </si>
  <si>
    <t>Montáž žaluziové schránky dl přes 1300 do 2400 mm</t>
  </si>
  <si>
    <t>232</t>
  </si>
  <si>
    <t>117</t>
  </si>
  <si>
    <t>28376732</t>
  </si>
  <si>
    <t>kryt podomítkový PUR s izolací XPS 30 mm včetně kotvení pro žaluzii plochy do 6,0m2 š do 3,0m</t>
  </si>
  <si>
    <t>234</t>
  </si>
  <si>
    <t>998786101</t>
  </si>
  <si>
    <t>Přesun hmot tonážní pro stínění a čalounické úpravy v objektech v do 6 m</t>
  </si>
  <si>
    <t>236</t>
  </si>
  <si>
    <t>VRN</t>
  </si>
  <si>
    <t>Vedlejší rozpočtové náklady</t>
  </si>
  <si>
    <t>119</t>
  </si>
  <si>
    <t>030001000</t>
  </si>
  <si>
    <t xml:space="preserve">Zařízení staveniště, čištění komunikací, územní vlivy, BOZP  apod</t>
  </si>
  <si>
    <t>sou</t>
  </si>
  <si>
    <t>238</t>
  </si>
  <si>
    <t>VRN1</t>
  </si>
  <si>
    <t>Průzkumné, geodetické a projektové práce</t>
  </si>
  <si>
    <t>011503000</t>
  </si>
  <si>
    <t>Stavební průzkum bez rozlišení - sondy</t>
  </si>
  <si>
    <t>240</t>
  </si>
  <si>
    <t>VRN2</t>
  </si>
  <si>
    <t>Příprava staveniště</t>
  </si>
  <si>
    <t>121</t>
  </si>
  <si>
    <t>024003006</t>
  </si>
  <si>
    <t>Stěhování - vyklizení nábytku, lavic,</t>
  </si>
  <si>
    <t>242</t>
  </si>
  <si>
    <t>SO 01.2 - Stavební úpravy - učebna robotiky</t>
  </si>
  <si>
    <t>(1,74+0,35+0,25+0,9+1,5+0,3)*3,26</t>
  </si>
  <si>
    <t>3*3,26</t>
  </si>
  <si>
    <t>27,63*3,26</t>
  </si>
  <si>
    <t>(1,74+0,35+0,25+0,9+1,5+0,3+1,44)*3,26</t>
  </si>
  <si>
    <t>2,4*2,4*2</t>
  </si>
  <si>
    <t>16,6*0,07*0,15</t>
  </si>
  <si>
    <t>2*3</t>
  </si>
  <si>
    <t>((2,42+0,3+0,3+0,445+1,2)*3,26)-1,8</t>
  </si>
  <si>
    <t>971033341</t>
  </si>
  <si>
    <t>Vybourání otvorů ve zdivu cihelném pl do 0,09 m2 na MVC nebo MV tl do 300 mm</t>
  </si>
  <si>
    <t>prostup pro kabely</t>
  </si>
  <si>
    <t>2+4,5+5,6+4,5</t>
  </si>
  <si>
    <t>4,439*12 "Přepočtené koeficientem množství</t>
  </si>
  <si>
    <t>7+3</t>
  </si>
  <si>
    <t>1,85*2</t>
  </si>
  <si>
    <t>2*3,5</t>
  </si>
  <si>
    <t>1,7*0,8*2</t>
  </si>
  <si>
    <t>42,35*1,05 "Přepočtené koeficientem množství</t>
  </si>
  <si>
    <t>42,35</t>
  </si>
  <si>
    <t>776221121</t>
  </si>
  <si>
    <t>Lepení elektrostaticky vodivých pásů z PVC standardním lepidlem</t>
  </si>
  <si>
    <t>28411025</t>
  </si>
  <si>
    <t>PVC vinyl homogenní zátěžová antistatické tl 2,00mm, R &lt;1000MΩ, třída zátěže 34/43, hořlavost Bfl S1</t>
  </si>
  <si>
    <t>42,35*1,1 "Přepočtené koeficientem množství</t>
  </si>
  <si>
    <t>27,63</t>
  </si>
  <si>
    <t>27,63-0,9</t>
  </si>
  <si>
    <t>26,73*1,02 "Přepočtené koeficientem množství</t>
  </si>
  <si>
    <t>(0,35+0,9+0,35)*2</t>
  </si>
  <si>
    <t>3,2*1,1 "Přepočtené koeficientem množství</t>
  </si>
  <si>
    <t>1,6+(2*1,8)</t>
  </si>
  <si>
    <t>zárubeň</t>
  </si>
  <si>
    <t>1,7*0,8*2*3</t>
  </si>
  <si>
    <t>7+7</t>
  </si>
  <si>
    <t>27,63*1,5</t>
  </si>
  <si>
    <t>42,35+(27,63*1,76)</t>
  </si>
  <si>
    <t>42,35+(27,63*3,26)</t>
  </si>
  <si>
    <t>(27,63*1,76)</t>
  </si>
  <si>
    <t>(2,36*2,4)+(2,4*2,4)</t>
  </si>
  <si>
    <t>Stěhování - vyklizení nábytku, lavic, tabulí</t>
  </si>
  <si>
    <t>SO 01.3 - Stavební úpravy - učebna fyziky</t>
  </si>
  <si>
    <t xml:space="preserve">    762 - Konstrukce tesařské</t>
  </si>
  <si>
    <t>(1,2+0,25+0,25+0,4)*3,26</t>
  </si>
  <si>
    <t>4*3,26</t>
  </si>
  <si>
    <t>1,4*3,28</t>
  </si>
  <si>
    <t>40,03*3,26</t>
  </si>
  <si>
    <t>(40,03*3,26)-3,06</t>
  </si>
  <si>
    <t>6,846+4,592</t>
  </si>
  <si>
    <t>(2,4*2,4*3)+(1,345*2,4)+(1,125*2,4)</t>
  </si>
  <si>
    <t>55331487</t>
  </si>
  <si>
    <t>zárubeň jednokřídlá ocelová pro zdění tl stěny 110-150mm rozměru 800/1970, 2100mm</t>
  </si>
  <si>
    <t>4*3</t>
  </si>
  <si>
    <t>(1,45+0,7)*3,26</t>
  </si>
  <si>
    <t>1,6+1,8</t>
  </si>
  <si>
    <t>6,54*12 "Přepočtené koeficientem množství</t>
  </si>
  <si>
    <t>(3,5*4)+(2*2)</t>
  </si>
  <si>
    <t>2,5*2</t>
  </si>
  <si>
    <t>4*3,5</t>
  </si>
  <si>
    <t>1,7*0,8*3</t>
  </si>
  <si>
    <t>762</t>
  </si>
  <si>
    <t>Konstrukce tesařské</t>
  </si>
  <si>
    <t>762511277</t>
  </si>
  <si>
    <t>Podlahové kce podkladové z desek OSB tl 25 mm broušených na pero a drážku šroubovaných</t>
  </si>
  <si>
    <t>(75,58+(6,92*0,15*5))</t>
  </si>
  <si>
    <t>762525911</t>
  </si>
  <si>
    <t>Výměna podlahových lišt</t>
  </si>
  <si>
    <t>762526811</t>
  </si>
  <si>
    <t>Demontáž podlah z dřevotřísky, překližky, sololitu tloušťky do 20 mm bez polštářů</t>
  </si>
  <si>
    <t>762595001</t>
  </si>
  <si>
    <t>Spojovací prostředky pro položení dřevěných podlah a zakrytí kanálů</t>
  </si>
  <si>
    <t>998762101</t>
  </si>
  <si>
    <t>Přesun hmot tonážní pro kce tesařské v objektech v do 6 m</t>
  </si>
  <si>
    <t>763111314</t>
  </si>
  <si>
    <t>SDK příčka tl 100 mm profil CW+UW 75 desky 1xA 12,5 s izolací EI 30 Rw do 45 dB</t>
  </si>
  <si>
    <t>0,6*3,26</t>
  </si>
  <si>
    <t>75,58*1,05 "Přepočtené koeficientem množství</t>
  </si>
  <si>
    <t>766311111</t>
  </si>
  <si>
    <t>Montáž dřevěného zábradlí vnitřního</t>
  </si>
  <si>
    <t>6,15</t>
  </si>
  <si>
    <t>05217102R</t>
  </si>
  <si>
    <t>madlo 40x150 lepený profil , vč.povrchové úpravy a spojovacího materiálu</t>
  </si>
  <si>
    <t>6,15*2 "Přepočtené koeficientem množství</t>
  </si>
  <si>
    <t>766311811</t>
  </si>
  <si>
    <t>Demontáž dřevěného zábradlí vnitřního</t>
  </si>
  <si>
    <t>766411812</t>
  </si>
  <si>
    <t>Demontáž truhlářského obložení stěn z panelů plochy přes 1,5 m2</t>
  </si>
  <si>
    <t>sololit obklad</t>
  </si>
  <si>
    <t>(6,92+0,31+0,31)*1,5</t>
  </si>
  <si>
    <t>766411822</t>
  </si>
  <si>
    <t>Demontáž truhlářského obložení stěn podkladových roštů</t>
  </si>
  <si>
    <t>766441821</t>
  </si>
  <si>
    <t>Demontáž parapetních desek dřevěných nebo plastových šířky do 30 cm délky přes 1,0 m</t>
  </si>
  <si>
    <t>766629631</t>
  </si>
  <si>
    <t>Montáž těsnění připojovací spáry ostění nebo nadpraží komprimační páskou</t>
  </si>
  <si>
    <t>dotěsnění oken</t>
  </si>
  <si>
    <t>2,4*4*4</t>
  </si>
  <si>
    <t>59071025</t>
  </si>
  <si>
    <t>páska okenní těsnící měkčený pěnový PUR impregnovaná s integrovanou páskou 6-22x58mm</t>
  </si>
  <si>
    <t>38,4*1,1 "Přepočtené koeficientem množství</t>
  </si>
  <si>
    <t>766660001</t>
  </si>
  <si>
    <t>Montáž dveřních křídel otvíravých jednokřídlových š do 0,8 m do ocelové zárubně</t>
  </si>
  <si>
    <t>61162002R</t>
  </si>
  <si>
    <t>dveře jednokřídlé dřevotřískové povrch dýhovaný plné 800x1970-2100mm, akustické 37 dB</t>
  </si>
  <si>
    <t>766825821</t>
  </si>
  <si>
    <t>Demontáž truhlářských vestavěných skříní dvoukřídlových</t>
  </si>
  <si>
    <t>(5,605+2,69+1,345)*0,8</t>
  </si>
  <si>
    <t>767132811</t>
  </si>
  <si>
    <t>Demontáž příček šroubovaných do suti</t>
  </si>
  <si>
    <t>776121411</t>
  </si>
  <si>
    <t>Dvousložková penetrace podkladu povlakových podlah</t>
  </si>
  <si>
    <t>(75,58+(6,92*0,15*5))*2</t>
  </si>
  <si>
    <t>80,77*1,1 "Přepočtené koeficientem množství</t>
  </si>
  <si>
    <t>40,03*1,02 "Přepočtené koeficientem množství</t>
  </si>
  <si>
    <t>0,8+0,9</t>
  </si>
  <si>
    <t>776430811</t>
  </si>
  <si>
    <t>Odstranění hran schodišťových</t>
  </si>
  <si>
    <t>6,92*5</t>
  </si>
  <si>
    <t>776431111</t>
  </si>
  <si>
    <t>Montáž schodišťových hran lepených</t>
  </si>
  <si>
    <t>28342160</t>
  </si>
  <si>
    <t>hrana schodová s lemovým ukončením z PVC 30x35x3mm</t>
  </si>
  <si>
    <t>34,6*1,02 "Přepočtené koeficientem množství</t>
  </si>
  <si>
    <t>(0,3+1,1+0,3)*1,8</t>
  </si>
  <si>
    <t>3,06*1,1 "Přepočtené koeficientem množství</t>
  </si>
  <si>
    <t>1,7+(2*1,8)</t>
  </si>
  <si>
    <t>2*1,5</t>
  </si>
  <si>
    <t>4,08*3</t>
  </si>
  <si>
    <t>(2*3,5)+(8*2)</t>
  </si>
  <si>
    <t>(40,03*1,5)</t>
  </si>
  <si>
    <t>244</t>
  </si>
  <si>
    <t>75,58+(40,03*1,76)</t>
  </si>
  <si>
    <t>123</t>
  </si>
  <si>
    <t>246</t>
  </si>
  <si>
    <t>75,58+(40,03*3,26)</t>
  </si>
  <si>
    <t>248</t>
  </si>
  <si>
    <t>125</t>
  </si>
  <si>
    <t>250</t>
  </si>
  <si>
    <t>252</t>
  </si>
  <si>
    <t>(40,03*1,76)</t>
  </si>
  <si>
    <t>127</t>
  </si>
  <si>
    <t>254</t>
  </si>
  <si>
    <t>256</t>
  </si>
  <si>
    <t>2,4*2,4*4</t>
  </si>
  <si>
    <t>129</t>
  </si>
  <si>
    <t>258</t>
  </si>
  <si>
    <t>260</t>
  </si>
  <si>
    <t>131</t>
  </si>
  <si>
    <t>262</t>
  </si>
  <si>
    <t>264</t>
  </si>
  <si>
    <t>133</t>
  </si>
  <si>
    <t>266</t>
  </si>
  <si>
    <t>268</t>
  </si>
  <si>
    <t>135</t>
  </si>
  <si>
    <t>270</t>
  </si>
  <si>
    <t>Stěhování - vyklizení nábytku, lavic, tabulí, konzolí</t>
  </si>
  <si>
    <t>272</t>
  </si>
  <si>
    <t>SO 01.4 - Stavební úpravy - učebna grafického centra</t>
  </si>
  <si>
    <t>(0,3+0,4+0,3+0,7+0,8)*3,26</t>
  </si>
  <si>
    <t>6*3,26</t>
  </si>
  <si>
    <t>1,4*3,26*2</t>
  </si>
  <si>
    <t>((41,74+19,81)*3,26)</t>
  </si>
  <si>
    <t>((41,74+19,81)*3,26)-8,64</t>
  </si>
  <si>
    <t>8,15+9,128</t>
  </si>
  <si>
    <t>2,4*2,4*5</t>
  </si>
  <si>
    <t>10,7*0,07*0,15</t>
  </si>
  <si>
    <t>84,18+20,29</t>
  </si>
  <si>
    <t>(0,4+0,3+0,8)*3,26</t>
  </si>
  <si>
    <t>1,8+1,6+1,6</t>
  </si>
  <si>
    <t>10,7</t>
  </si>
  <si>
    <t>3,209*12 "Přepočtené koeficientem množství</t>
  </si>
  <si>
    <t>(4*3,5)+(3,5*2)+(2,5*2)</t>
  </si>
  <si>
    <t>(3,6*2)+(1,5*2)</t>
  </si>
  <si>
    <t>1,7*0,8*4</t>
  </si>
  <si>
    <t>84,18*1,05 "Přepočtené koeficientem množství</t>
  </si>
  <si>
    <t>2,69*0,8*3</t>
  </si>
  <si>
    <t>(84,18+20,29)*2</t>
  </si>
  <si>
    <t>104,47*1,1 "Přepočtené koeficientem množství</t>
  </si>
  <si>
    <t>41,74+19,81</t>
  </si>
  <si>
    <t>61,55-0,9-0,8-0,8-0,8</t>
  </si>
  <si>
    <t>58,25*1,02 "Přepočtené koeficientem množství</t>
  </si>
  <si>
    <t>0,9+0,8+0,8</t>
  </si>
  <si>
    <t>104,47</t>
  </si>
  <si>
    <t>(2,3+0,3+0,3+1,3+0,6)*1,8</t>
  </si>
  <si>
    <t>8,64*1,1 "Přepočtené koeficientem množství</t>
  </si>
  <si>
    <t>4,8+(4*1,8)</t>
  </si>
  <si>
    <t>3*1,8</t>
  </si>
  <si>
    <t xml:space="preserve">zárubně </t>
  </si>
  <si>
    <t>3*1,5</t>
  </si>
  <si>
    <t>5,44*3</t>
  </si>
  <si>
    <t>(7,5*2)+(3,5*4)</t>
  </si>
  <si>
    <t>(41,74+19,81)*1,5</t>
  </si>
  <si>
    <t>84,18+(41,74*1,76)+20,29+(19,81*1,76)</t>
  </si>
  <si>
    <t>84,18+(41,74*3,26)+20,29+(19,81*3,26)</t>
  </si>
  <si>
    <t>(41,74*1,76)+(19,81*1,76)</t>
  </si>
  <si>
    <t>SO 01.5 - Stavební úpravy - učebna badatelská</t>
  </si>
  <si>
    <t>57,8+(32,49*3,2)</t>
  </si>
  <si>
    <t>(2,7*2,05)+(3,6*2,05)</t>
  </si>
  <si>
    <t>8,4*0,07*0,15</t>
  </si>
  <si>
    <t>57,8</t>
  </si>
  <si>
    <t>6,4+2</t>
  </si>
  <si>
    <t>0,871*12 "Přepočtené koeficientem množství</t>
  </si>
  <si>
    <t>725310823</t>
  </si>
  <si>
    <t>Demontáž dřez jednoduchý vestavěný v kuchyňských sestavách bez výtokových armatur</t>
  </si>
  <si>
    <t>725820802</t>
  </si>
  <si>
    <t>Demontáž baterie stojánkové do jednoho otvoru</t>
  </si>
  <si>
    <t>1,8*0,8*2</t>
  </si>
  <si>
    <t>763164552</t>
  </si>
  <si>
    <t>SDK obklad kcí tvaru L š přes 0,8 m desky 1xA 15</t>
  </si>
  <si>
    <t>3,7*0,7</t>
  </si>
  <si>
    <t>763431013</t>
  </si>
  <si>
    <t>Montáž minerálního podhledu s vyjímatelnými panely vel. přes 0,72 m2 na zavěšený polozapuštěný rošt</t>
  </si>
  <si>
    <t>59036161</t>
  </si>
  <si>
    <t xml:space="preserve">panel akustický stropní  tl 40mm, širokopásmový kontaktní</t>
  </si>
  <si>
    <t>57,8*1,02 "Přepočtené koeficientem množství</t>
  </si>
  <si>
    <t>57,8*2</t>
  </si>
  <si>
    <t>57,8*1,1 "Přepočtené koeficientem množství</t>
  </si>
  <si>
    <t>32,49-0,9</t>
  </si>
  <si>
    <t>31,59*1,02 "Přepočtené koeficientem množství</t>
  </si>
  <si>
    <t>2,5*1,5</t>
  </si>
  <si>
    <t>3,75*1,1 "Přepočtené koeficientem množství</t>
  </si>
  <si>
    <t>2,5+1,5+1,5</t>
  </si>
  <si>
    <t>2,88*3</t>
  </si>
  <si>
    <t>32,49*1,5</t>
  </si>
  <si>
    <t>57,8+(32,49*1,7)</t>
  </si>
  <si>
    <t>(32,49*1,7)</t>
  </si>
  <si>
    <t>786623043</t>
  </si>
  <si>
    <t>Montáž žaluziové schránky dl přes 2400 do 4000 mm</t>
  </si>
  <si>
    <t>28376733</t>
  </si>
  <si>
    <t>kryt podomítkový PUR s izolací XPS 30 mm včetně kotvení pro žaluzii plochy do 6,0m2 š do 4,0m</t>
  </si>
  <si>
    <t>SO 02.1 - Učebna bilingvní - elektroinstalace</t>
  </si>
  <si>
    <t xml:space="preserve">    741 - Elektroinstalace - silnoproud</t>
  </si>
  <si>
    <t>OST - Ostatní</t>
  </si>
  <si>
    <t>741</t>
  </si>
  <si>
    <t>Elektroinstalace - silnoproud</t>
  </si>
  <si>
    <t>741210101.1</t>
  </si>
  <si>
    <t>Montáž rozváděčů litinových, hliníkových nebo plastových sestava do 50 kg</t>
  </si>
  <si>
    <t>ks</t>
  </si>
  <si>
    <t>RP2.21</t>
  </si>
  <si>
    <t>Rozvaděč RP5.14</t>
  </si>
  <si>
    <t>Pol8</t>
  </si>
  <si>
    <t>Dopolnění chodbového rozvaděče</t>
  </si>
  <si>
    <t>741122222</t>
  </si>
  <si>
    <t>Montáž kabel Cu plný kulatý žíla 4x10 mm2 uložený volně (např. CYKY)</t>
  </si>
  <si>
    <t>1257425004</t>
  </si>
  <si>
    <t>KABEL 1-CXKE-R-J 4X10 B2CAS1DO BUBEN</t>
  </si>
  <si>
    <t>741122231</t>
  </si>
  <si>
    <t>Montáž kabel Cu plný kulatý žíla 5x1,5 až 2,5 mm2 uložený volně (např. CYKY)</t>
  </si>
  <si>
    <t>1257397007</t>
  </si>
  <si>
    <t>KABEL 1-CXKE-R-J 5x1,5 B2CAS1DO BUBEN</t>
  </si>
  <si>
    <t>741122211</t>
  </si>
  <si>
    <t>Montáž kabel Cu plný kulatý žíla 3x1,5 až 6 mm2 uložený volně (např. CYKY)</t>
  </si>
  <si>
    <t>1257420007</t>
  </si>
  <si>
    <t>KABEL 1-CXKE-R-J 3x2,5 UV B2CAS1D0 BUBEN</t>
  </si>
  <si>
    <t>1257383007</t>
  </si>
  <si>
    <t>KABEL 1-CXKE-R-J 3x1,5 UV B2CAS1D0 BUBEN</t>
  </si>
  <si>
    <t>742121001</t>
  </si>
  <si>
    <t>Montáž kabelů sdělovacích pro vnitřní rozvody do 15 žil</t>
  </si>
  <si>
    <t>21215252</t>
  </si>
  <si>
    <t>STP Cat 6a</t>
  </si>
  <si>
    <t>741110511</t>
  </si>
  <si>
    <t>Montáž lišta a kanálek vkládací šířky do 60 mm s víčkem</t>
  </si>
  <si>
    <t>1186845</t>
  </si>
  <si>
    <t>LISTA HRANATA 2M LH 60X40 HD</t>
  </si>
  <si>
    <t>1186848</t>
  </si>
  <si>
    <t>LISTA HRANATA 2M LHD 40X20 HD</t>
  </si>
  <si>
    <t>1186843</t>
  </si>
  <si>
    <t>LISTA HRANATA 2M LHD 20X20 HD</t>
  </si>
  <si>
    <t>1186845R</t>
  </si>
  <si>
    <t>Tvarovky, spojky, drobný spoj materiál ke žlabům</t>
  </si>
  <si>
    <t>kpl</t>
  </si>
  <si>
    <t>741112051</t>
  </si>
  <si>
    <t>Montáž krabice lištová plastová odbočná</t>
  </si>
  <si>
    <t>1187276</t>
  </si>
  <si>
    <t>KRABICE LISTOVA LK 80X28R/1 HB</t>
  </si>
  <si>
    <t>1188872</t>
  </si>
  <si>
    <t>VICKO KRABICE VLK 80/R HB</t>
  </si>
  <si>
    <t>741110043</t>
  </si>
  <si>
    <t>Montáž trubka plastová ohebná D přes 35 mm uložená pevně</t>
  </si>
  <si>
    <t>1383964</t>
  </si>
  <si>
    <t>TRUBKA KOPOFLEX 50MM CERVENA KF 09050 BB</t>
  </si>
  <si>
    <t>1188000</t>
  </si>
  <si>
    <t>Stropní PIR DALI</t>
  </si>
  <si>
    <t>DAL01</t>
  </si>
  <si>
    <t>DALI Router 2 sběrnice</t>
  </si>
  <si>
    <t>DAL04</t>
  </si>
  <si>
    <t xml:space="preserve">DALI dvoutlačítko s funkcí  stmívání vč. rámečku</t>
  </si>
  <si>
    <t>DAL05</t>
  </si>
  <si>
    <t>Vypínač jednoduchý</t>
  </si>
  <si>
    <t>741313011</t>
  </si>
  <si>
    <t>Montáž zásuvka chráněná bezšroubové připojení v krabici 2P+PE prostředí základní, vlhké</t>
  </si>
  <si>
    <t>1183391</t>
  </si>
  <si>
    <t>Zásuvka 230V včetně krabice</t>
  </si>
  <si>
    <t>742330042.1</t>
  </si>
  <si>
    <t>Montáž datové dvouzásuvky vč.lišt.krabice</t>
  </si>
  <si>
    <t>1212123</t>
  </si>
  <si>
    <t>Datová zásuvka Cat 6a vč. lištové krabice</t>
  </si>
  <si>
    <t>742330042.2</t>
  </si>
  <si>
    <t>Montáž HDMI zásuvky vč.lišt.krabice</t>
  </si>
  <si>
    <t>1212125</t>
  </si>
  <si>
    <t>Zásuvka HDMI</t>
  </si>
  <si>
    <t>742330042.3</t>
  </si>
  <si>
    <t>Montáž zasuvky USB</t>
  </si>
  <si>
    <t>1212130</t>
  </si>
  <si>
    <t>Zásuvka USB</t>
  </si>
  <si>
    <t>74210....</t>
  </si>
  <si>
    <t>Montáž podlahových krabic</t>
  </si>
  <si>
    <t>1212160</t>
  </si>
  <si>
    <t>Podlahová krabice (4x230V + UTP cat.6 + USB)</t>
  </si>
  <si>
    <t>742101.....</t>
  </si>
  <si>
    <t>Montáž podlahové krabice 200x200 pruchozí</t>
  </si>
  <si>
    <t>1212170</t>
  </si>
  <si>
    <t>Podlahová krabice 200x200</t>
  </si>
  <si>
    <t>MS0001</t>
  </si>
  <si>
    <t>Montáž svítidla</t>
  </si>
  <si>
    <t>S001</t>
  </si>
  <si>
    <t>Sv. LED 32W/840 1200mm - DALI vestavné</t>
  </si>
  <si>
    <t>S002</t>
  </si>
  <si>
    <t>Sv. LED Asymetrické 32W/840 - DALI</t>
  </si>
  <si>
    <t>741311011</t>
  </si>
  <si>
    <t>Montáž spínač jednokontaktní s dálkovým ovládáním se zapojením vodičů</t>
  </si>
  <si>
    <t>1187656</t>
  </si>
  <si>
    <t>NOUZOVE TLACITKO IP55 GW42201</t>
  </si>
  <si>
    <t>Pol4</t>
  </si>
  <si>
    <t>Montáž aktroru ovládáí žaluzií</t>
  </si>
  <si>
    <t>Pol5</t>
  </si>
  <si>
    <t>Aktor pro ovládání 2 ks žaluzií</t>
  </si>
  <si>
    <t>Pol6</t>
  </si>
  <si>
    <t>Montáž žaluziového spínače</t>
  </si>
  <si>
    <t>Pol7</t>
  </si>
  <si>
    <t>Žaluziový spínač</t>
  </si>
  <si>
    <t>OST</t>
  </si>
  <si>
    <t>Ostatní</t>
  </si>
  <si>
    <t>OST002</t>
  </si>
  <si>
    <t>Demontáž stav.instalace</t>
  </si>
  <si>
    <t>262144</t>
  </si>
  <si>
    <t>DAL07</t>
  </si>
  <si>
    <t>Programováni DALI</t>
  </si>
  <si>
    <t>OST003</t>
  </si>
  <si>
    <t>Koordinační činnost</t>
  </si>
  <si>
    <t>OST004</t>
  </si>
  <si>
    <t>Sekání kabel.drážek, Odvoz suti , likvidace el.materiálu</t>
  </si>
  <si>
    <t>OST005</t>
  </si>
  <si>
    <t>Dokumentace skut.provedení</t>
  </si>
  <si>
    <t>OST006</t>
  </si>
  <si>
    <t>Elektro revize</t>
  </si>
  <si>
    <t>OST007</t>
  </si>
  <si>
    <t>Drobné elektrikářské práce</t>
  </si>
  <si>
    <t>SO 02.4 - Učebna grafického centra - elektroinstalace</t>
  </si>
  <si>
    <t>SO 02.5 - Učebna badatelská - elektroinstalace</t>
  </si>
  <si>
    <t>RP2.01</t>
  </si>
  <si>
    <t>Rozvaděč RP</t>
  </si>
  <si>
    <t>RH_DR</t>
  </si>
  <si>
    <t>Úprava rozvaděče chodbového</t>
  </si>
  <si>
    <t>SO03</t>
  </si>
  <si>
    <t>Sv. LED 32W/840 600x600mm - DALI přisazené</t>
  </si>
  <si>
    <t>SO 02.2 - Učebna robotiky - elektroinstalace</t>
  </si>
  <si>
    <t>Rozvaděč RP3.40</t>
  </si>
  <si>
    <t xml:space="preserve">SO 02.3 - Učebna fyziky  -elektroinstalace</t>
  </si>
  <si>
    <t>Rozvaděč RP5.07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</si>
</sst>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4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31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2604J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 xml:space="preserve"> Modernizace 5 učeben na 6.ZŠ Cheb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26. 1. 2026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30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ROUND(SUM(AG95:AG104),2)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ROUND(SUM(AS95:AS104),2)</f>
        <v>0</v>
      </c>
      <c r="AT94" s="114">
        <f>ROUND(SUM(AV94:AW94),2)</f>
        <v>0</v>
      </c>
      <c r="AU94" s="115">
        <f>ROUND(SUM(AU95:AU104),5)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ROUND(SUM(AZ95:AZ104),2)</f>
        <v>0</v>
      </c>
      <c r="BA94" s="114">
        <f>ROUND(SUM(BA95:BA104),2)</f>
        <v>0</v>
      </c>
      <c r="BB94" s="114">
        <f>ROUND(SUM(BB95:BB104),2)</f>
        <v>0</v>
      </c>
      <c r="BC94" s="114">
        <f>ROUND(SUM(BC95:BC104),2)</f>
        <v>0</v>
      </c>
      <c r="BD94" s="116">
        <f>ROUND(SUM(BD95:BD104),2)</f>
        <v>0</v>
      </c>
      <c r="BE94" s="6"/>
      <c r="BS94" s="117" t="s">
        <v>72</v>
      </c>
      <c r="BT94" s="117" t="s">
        <v>73</v>
      </c>
      <c r="BU94" s="118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24.75" customHeight="1">
      <c r="A95" s="119" t="s">
        <v>77</v>
      </c>
      <c r="B95" s="120"/>
      <c r="C95" s="121"/>
      <c r="D95" s="122" t="s">
        <v>78</v>
      </c>
      <c r="E95" s="122"/>
      <c r="F95" s="122"/>
      <c r="G95" s="122"/>
      <c r="H95" s="122"/>
      <c r="I95" s="123"/>
      <c r="J95" s="122" t="s">
        <v>79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01.1 - Stavební úpravy...'!J30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80</v>
      </c>
      <c r="AR95" s="126"/>
      <c r="AS95" s="127">
        <v>0</v>
      </c>
      <c r="AT95" s="128">
        <f>ROUND(SUM(AV95:AW95),2)</f>
        <v>0</v>
      </c>
      <c r="AU95" s="129">
        <f>'SO 01.1 - Stavební úpravy...'!P140</f>
        <v>0</v>
      </c>
      <c r="AV95" s="128">
        <f>'SO 01.1 - Stavební úpravy...'!J33</f>
        <v>0</v>
      </c>
      <c r="AW95" s="128">
        <f>'SO 01.1 - Stavební úpravy...'!J34</f>
        <v>0</v>
      </c>
      <c r="AX95" s="128">
        <f>'SO 01.1 - Stavební úpravy...'!J35</f>
        <v>0</v>
      </c>
      <c r="AY95" s="128">
        <f>'SO 01.1 - Stavební úpravy...'!J36</f>
        <v>0</v>
      </c>
      <c r="AZ95" s="128">
        <f>'SO 01.1 - Stavební úpravy...'!F33</f>
        <v>0</v>
      </c>
      <c r="BA95" s="128">
        <f>'SO 01.1 - Stavební úpravy...'!F34</f>
        <v>0</v>
      </c>
      <c r="BB95" s="128">
        <f>'SO 01.1 - Stavební úpravy...'!F35</f>
        <v>0</v>
      </c>
      <c r="BC95" s="128">
        <f>'SO 01.1 - Stavební úpravy...'!F36</f>
        <v>0</v>
      </c>
      <c r="BD95" s="130">
        <f>'SO 01.1 - Stavební úpravy...'!F37</f>
        <v>0</v>
      </c>
      <c r="BE95" s="7"/>
      <c r="BT95" s="131" t="s">
        <v>81</v>
      </c>
      <c r="BV95" s="131" t="s">
        <v>75</v>
      </c>
      <c r="BW95" s="131" t="s">
        <v>82</v>
      </c>
      <c r="BX95" s="131" t="s">
        <v>5</v>
      </c>
      <c r="CL95" s="131" t="s">
        <v>1</v>
      </c>
      <c r="CM95" s="131" t="s">
        <v>83</v>
      </c>
    </row>
    <row r="96" s="7" customFormat="1" ht="24.75" customHeight="1">
      <c r="A96" s="119" t="s">
        <v>77</v>
      </c>
      <c r="B96" s="120"/>
      <c r="C96" s="121"/>
      <c r="D96" s="122" t="s">
        <v>84</v>
      </c>
      <c r="E96" s="122"/>
      <c r="F96" s="122"/>
      <c r="G96" s="122"/>
      <c r="H96" s="122"/>
      <c r="I96" s="123"/>
      <c r="J96" s="122" t="s">
        <v>85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 01.2 - Stavební úpravy...'!J30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80</v>
      </c>
      <c r="AR96" s="126"/>
      <c r="AS96" s="127">
        <v>0</v>
      </c>
      <c r="AT96" s="128">
        <f>ROUND(SUM(AV96:AW96),2)</f>
        <v>0</v>
      </c>
      <c r="AU96" s="129">
        <f>'SO 01.2 - Stavební úpravy...'!P139</f>
        <v>0</v>
      </c>
      <c r="AV96" s="128">
        <f>'SO 01.2 - Stavební úpravy...'!J33</f>
        <v>0</v>
      </c>
      <c r="AW96" s="128">
        <f>'SO 01.2 - Stavební úpravy...'!J34</f>
        <v>0</v>
      </c>
      <c r="AX96" s="128">
        <f>'SO 01.2 - Stavební úpravy...'!J35</f>
        <v>0</v>
      </c>
      <c r="AY96" s="128">
        <f>'SO 01.2 - Stavební úpravy...'!J36</f>
        <v>0</v>
      </c>
      <c r="AZ96" s="128">
        <f>'SO 01.2 - Stavební úpravy...'!F33</f>
        <v>0</v>
      </c>
      <c r="BA96" s="128">
        <f>'SO 01.2 - Stavební úpravy...'!F34</f>
        <v>0</v>
      </c>
      <c r="BB96" s="128">
        <f>'SO 01.2 - Stavební úpravy...'!F35</f>
        <v>0</v>
      </c>
      <c r="BC96" s="128">
        <f>'SO 01.2 - Stavební úpravy...'!F36</f>
        <v>0</v>
      </c>
      <c r="BD96" s="130">
        <f>'SO 01.2 - Stavební úpravy...'!F37</f>
        <v>0</v>
      </c>
      <c r="BE96" s="7"/>
      <c r="BT96" s="131" t="s">
        <v>81</v>
      </c>
      <c r="BV96" s="131" t="s">
        <v>75</v>
      </c>
      <c r="BW96" s="131" t="s">
        <v>86</v>
      </c>
      <c r="BX96" s="131" t="s">
        <v>5</v>
      </c>
      <c r="CL96" s="131" t="s">
        <v>1</v>
      </c>
      <c r="CM96" s="131" t="s">
        <v>83</v>
      </c>
    </row>
    <row r="97" s="7" customFormat="1" ht="24.75" customHeight="1">
      <c r="A97" s="119" t="s">
        <v>77</v>
      </c>
      <c r="B97" s="120"/>
      <c r="C97" s="121"/>
      <c r="D97" s="122" t="s">
        <v>87</v>
      </c>
      <c r="E97" s="122"/>
      <c r="F97" s="122"/>
      <c r="G97" s="122"/>
      <c r="H97" s="122"/>
      <c r="I97" s="123"/>
      <c r="J97" s="122" t="s">
        <v>88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'SO 01.3 - Stavební úpravy...'!J30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80</v>
      </c>
      <c r="AR97" s="126"/>
      <c r="AS97" s="127">
        <v>0</v>
      </c>
      <c r="AT97" s="128">
        <f>ROUND(SUM(AV97:AW97),2)</f>
        <v>0</v>
      </c>
      <c r="AU97" s="129">
        <f>'SO 01.3 - Stavební úpravy...'!P140</f>
        <v>0</v>
      </c>
      <c r="AV97" s="128">
        <f>'SO 01.3 - Stavební úpravy...'!J33</f>
        <v>0</v>
      </c>
      <c r="AW97" s="128">
        <f>'SO 01.3 - Stavební úpravy...'!J34</f>
        <v>0</v>
      </c>
      <c r="AX97" s="128">
        <f>'SO 01.3 - Stavební úpravy...'!J35</f>
        <v>0</v>
      </c>
      <c r="AY97" s="128">
        <f>'SO 01.3 - Stavební úpravy...'!J36</f>
        <v>0</v>
      </c>
      <c r="AZ97" s="128">
        <f>'SO 01.3 - Stavební úpravy...'!F33</f>
        <v>0</v>
      </c>
      <c r="BA97" s="128">
        <f>'SO 01.3 - Stavební úpravy...'!F34</f>
        <v>0</v>
      </c>
      <c r="BB97" s="128">
        <f>'SO 01.3 - Stavební úpravy...'!F35</f>
        <v>0</v>
      </c>
      <c r="BC97" s="128">
        <f>'SO 01.3 - Stavební úpravy...'!F36</f>
        <v>0</v>
      </c>
      <c r="BD97" s="130">
        <f>'SO 01.3 - Stavební úpravy...'!F37</f>
        <v>0</v>
      </c>
      <c r="BE97" s="7"/>
      <c r="BT97" s="131" t="s">
        <v>81</v>
      </c>
      <c r="BV97" s="131" t="s">
        <v>75</v>
      </c>
      <c r="BW97" s="131" t="s">
        <v>89</v>
      </c>
      <c r="BX97" s="131" t="s">
        <v>5</v>
      </c>
      <c r="CL97" s="131" t="s">
        <v>1</v>
      </c>
      <c r="CM97" s="131" t="s">
        <v>83</v>
      </c>
    </row>
    <row r="98" s="7" customFormat="1" ht="24.75" customHeight="1">
      <c r="A98" s="119" t="s">
        <v>77</v>
      </c>
      <c r="B98" s="120"/>
      <c r="C98" s="121"/>
      <c r="D98" s="122" t="s">
        <v>90</v>
      </c>
      <c r="E98" s="122"/>
      <c r="F98" s="122"/>
      <c r="G98" s="122"/>
      <c r="H98" s="122"/>
      <c r="I98" s="123"/>
      <c r="J98" s="122" t="s">
        <v>91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'SO 01.4 - Stavební úpravy...'!J30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80</v>
      </c>
      <c r="AR98" s="126"/>
      <c r="AS98" s="127">
        <v>0</v>
      </c>
      <c r="AT98" s="128">
        <f>ROUND(SUM(AV98:AW98),2)</f>
        <v>0</v>
      </c>
      <c r="AU98" s="129">
        <f>'SO 01.4 - Stavební úpravy...'!P140</f>
        <v>0</v>
      </c>
      <c r="AV98" s="128">
        <f>'SO 01.4 - Stavební úpravy...'!J33</f>
        <v>0</v>
      </c>
      <c r="AW98" s="128">
        <f>'SO 01.4 - Stavební úpravy...'!J34</f>
        <v>0</v>
      </c>
      <c r="AX98" s="128">
        <f>'SO 01.4 - Stavební úpravy...'!J35</f>
        <v>0</v>
      </c>
      <c r="AY98" s="128">
        <f>'SO 01.4 - Stavební úpravy...'!J36</f>
        <v>0</v>
      </c>
      <c r="AZ98" s="128">
        <f>'SO 01.4 - Stavební úpravy...'!F33</f>
        <v>0</v>
      </c>
      <c r="BA98" s="128">
        <f>'SO 01.4 - Stavební úpravy...'!F34</f>
        <v>0</v>
      </c>
      <c r="BB98" s="128">
        <f>'SO 01.4 - Stavební úpravy...'!F35</f>
        <v>0</v>
      </c>
      <c r="BC98" s="128">
        <f>'SO 01.4 - Stavební úpravy...'!F36</f>
        <v>0</v>
      </c>
      <c r="BD98" s="130">
        <f>'SO 01.4 - Stavební úpravy...'!F37</f>
        <v>0</v>
      </c>
      <c r="BE98" s="7"/>
      <c r="BT98" s="131" t="s">
        <v>81</v>
      </c>
      <c r="BV98" s="131" t="s">
        <v>75</v>
      </c>
      <c r="BW98" s="131" t="s">
        <v>92</v>
      </c>
      <c r="BX98" s="131" t="s">
        <v>5</v>
      </c>
      <c r="CL98" s="131" t="s">
        <v>1</v>
      </c>
      <c r="CM98" s="131" t="s">
        <v>83</v>
      </c>
    </row>
    <row r="99" s="7" customFormat="1" ht="24.75" customHeight="1">
      <c r="A99" s="119" t="s">
        <v>77</v>
      </c>
      <c r="B99" s="120"/>
      <c r="C99" s="121"/>
      <c r="D99" s="122" t="s">
        <v>93</v>
      </c>
      <c r="E99" s="122"/>
      <c r="F99" s="122"/>
      <c r="G99" s="122"/>
      <c r="H99" s="122"/>
      <c r="I99" s="123"/>
      <c r="J99" s="122" t="s">
        <v>94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'SO 01.5 - Stavební úpravy...'!J30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80</v>
      </c>
      <c r="AR99" s="126"/>
      <c r="AS99" s="127">
        <v>0</v>
      </c>
      <c r="AT99" s="128">
        <f>ROUND(SUM(AV99:AW99),2)</f>
        <v>0</v>
      </c>
      <c r="AU99" s="129">
        <f>'SO 01.5 - Stavební úpravy...'!P136</f>
        <v>0</v>
      </c>
      <c r="AV99" s="128">
        <f>'SO 01.5 - Stavební úpravy...'!J33</f>
        <v>0</v>
      </c>
      <c r="AW99" s="128">
        <f>'SO 01.5 - Stavební úpravy...'!J34</f>
        <v>0</v>
      </c>
      <c r="AX99" s="128">
        <f>'SO 01.5 - Stavební úpravy...'!J35</f>
        <v>0</v>
      </c>
      <c r="AY99" s="128">
        <f>'SO 01.5 - Stavební úpravy...'!J36</f>
        <v>0</v>
      </c>
      <c r="AZ99" s="128">
        <f>'SO 01.5 - Stavební úpravy...'!F33</f>
        <v>0</v>
      </c>
      <c r="BA99" s="128">
        <f>'SO 01.5 - Stavební úpravy...'!F34</f>
        <v>0</v>
      </c>
      <c r="BB99" s="128">
        <f>'SO 01.5 - Stavební úpravy...'!F35</f>
        <v>0</v>
      </c>
      <c r="BC99" s="128">
        <f>'SO 01.5 - Stavební úpravy...'!F36</f>
        <v>0</v>
      </c>
      <c r="BD99" s="130">
        <f>'SO 01.5 - Stavební úpravy...'!F37</f>
        <v>0</v>
      </c>
      <c r="BE99" s="7"/>
      <c r="BT99" s="131" t="s">
        <v>81</v>
      </c>
      <c r="BV99" s="131" t="s">
        <v>75</v>
      </c>
      <c r="BW99" s="131" t="s">
        <v>95</v>
      </c>
      <c r="BX99" s="131" t="s">
        <v>5</v>
      </c>
      <c r="CL99" s="131" t="s">
        <v>1</v>
      </c>
      <c r="CM99" s="131" t="s">
        <v>83</v>
      </c>
    </row>
    <row r="100" s="7" customFormat="1" ht="24.75" customHeight="1">
      <c r="A100" s="119" t="s">
        <v>77</v>
      </c>
      <c r="B100" s="120"/>
      <c r="C100" s="121"/>
      <c r="D100" s="122" t="s">
        <v>96</v>
      </c>
      <c r="E100" s="122"/>
      <c r="F100" s="122"/>
      <c r="G100" s="122"/>
      <c r="H100" s="122"/>
      <c r="I100" s="123"/>
      <c r="J100" s="122" t="s">
        <v>97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4">
        <f>'SO 02.1 - Učebna bilingvn...'!J30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80</v>
      </c>
      <c r="AR100" s="126"/>
      <c r="AS100" s="127">
        <v>0</v>
      </c>
      <c r="AT100" s="128">
        <f>ROUND(SUM(AV100:AW100),2)</f>
        <v>0</v>
      </c>
      <c r="AU100" s="129">
        <f>'SO 02.1 - Učebna bilingvn...'!P119</f>
        <v>0</v>
      </c>
      <c r="AV100" s="128">
        <f>'SO 02.1 - Učebna bilingvn...'!J33</f>
        <v>0</v>
      </c>
      <c r="AW100" s="128">
        <f>'SO 02.1 - Učebna bilingvn...'!J34</f>
        <v>0</v>
      </c>
      <c r="AX100" s="128">
        <f>'SO 02.1 - Učebna bilingvn...'!J35</f>
        <v>0</v>
      </c>
      <c r="AY100" s="128">
        <f>'SO 02.1 - Učebna bilingvn...'!J36</f>
        <v>0</v>
      </c>
      <c r="AZ100" s="128">
        <f>'SO 02.1 - Učebna bilingvn...'!F33</f>
        <v>0</v>
      </c>
      <c r="BA100" s="128">
        <f>'SO 02.1 - Učebna bilingvn...'!F34</f>
        <v>0</v>
      </c>
      <c r="BB100" s="128">
        <f>'SO 02.1 - Učebna bilingvn...'!F35</f>
        <v>0</v>
      </c>
      <c r="BC100" s="128">
        <f>'SO 02.1 - Učebna bilingvn...'!F36</f>
        <v>0</v>
      </c>
      <c r="BD100" s="130">
        <f>'SO 02.1 - Učebna bilingvn...'!F37</f>
        <v>0</v>
      </c>
      <c r="BE100" s="7"/>
      <c r="BT100" s="131" t="s">
        <v>81</v>
      </c>
      <c r="BV100" s="131" t="s">
        <v>75</v>
      </c>
      <c r="BW100" s="131" t="s">
        <v>98</v>
      </c>
      <c r="BX100" s="131" t="s">
        <v>5</v>
      </c>
      <c r="CL100" s="131" t="s">
        <v>1</v>
      </c>
      <c r="CM100" s="131" t="s">
        <v>83</v>
      </c>
    </row>
    <row r="101" s="7" customFormat="1" ht="24.75" customHeight="1">
      <c r="A101" s="119" t="s">
        <v>77</v>
      </c>
      <c r="B101" s="120"/>
      <c r="C101" s="121"/>
      <c r="D101" s="122" t="s">
        <v>99</v>
      </c>
      <c r="E101" s="122"/>
      <c r="F101" s="122"/>
      <c r="G101" s="122"/>
      <c r="H101" s="122"/>
      <c r="I101" s="123"/>
      <c r="J101" s="122" t="s">
        <v>100</v>
      </c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4">
        <f>'SO 02.4 - Učebna grafické...'!J30</f>
        <v>0</v>
      </c>
      <c r="AH101" s="123"/>
      <c r="AI101" s="123"/>
      <c r="AJ101" s="123"/>
      <c r="AK101" s="123"/>
      <c r="AL101" s="123"/>
      <c r="AM101" s="123"/>
      <c r="AN101" s="124">
        <f>SUM(AG101,AT101)</f>
        <v>0</v>
      </c>
      <c r="AO101" s="123"/>
      <c r="AP101" s="123"/>
      <c r="AQ101" s="125" t="s">
        <v>80</v>
      </c>
      <c r="AR101" s="126"/>
      <c r="AS101" s="127">
        <v>0</v>
      </c>
      <c r="AT101" s="128">
        <f>ROUND(SUM(AV101:AW101),2)</f>
        <v>0</v>
      </c>
      <c r="AU101" s="129">
        <f>'SO 02.4 - Učebna grafické...'!P119</f>
        <v>0</v>
      </c>
      <c r="AV101" s="128">
        <f>'SO 02.4 - Učebna grafické...'!J33</f>
        <v>0</v>
      </c>
      <c r="AW101" s="128">
        <f>'SO 02.4 - Učebna grafické...'!J34</f>
        <v>0</v>
      </c>
      <c r="AX101" s="128">
        <f>'SO 02.4 - Učebna grafické...'!J35</f>
        <v>0</v>
      </c>
      <c r="AY101" s="128">
        <f>'SO 02.4 - Učebna grafické...'!J36</f>
        <v>0</v>
      </c>
      <c r="AZ101" s="128">
        <f>'SO 02.4 - Učebna grafické...'!F33</f>
        <v>0</v>
      </c>
      <c r="BA101" s="128">
        <f>'SO 02.4 - Učebna grafické...'!F34</f>
        <v>0</v>
      </c>
      <c r="BB101" s="128">
        <f>'SO 02.4 - Učebna grafické...'!F35</f>
        <v>0</v>
      </c>
      <c r="BC101" s="128">
        <f>'SO 02.4 - Učebna grafické...'!F36</f>
        <v>0</v>
      </c>
      <c r="BD101" s="130">
        <f>'SO 02.4 - Učebna grafické...'!F37</f>
        <v>0</v>
      </c>
      <c r="BE101" s="7"/>
      <c r="BT101" s="131" t="s">
        <v>81</v>
      </c>
      <c r="BV101" s="131" t="s">
        <v>75</v>
      </c>
      <c r="BW101" s="131" t="s">
        <v>101</v>
      </c>
      <c r="BX101" s="131" t="s">
        <v>5</v>
      </c>
      <c r="CL101" s="131" t="s">
        <v>1</v>
      </c>
      <c r="CM101" s="131" t="s">
        <v>83</v>
      </c>
    </row>
    <row r="102" s="7" customFormat="1" ht="24.75" customHeight="1">
      <c r="A102" s="119" t="s">
        <v>77</v>
      </c>
      <c r="B102" s="120"/>
      <c r="C102" s="121"/>
      <c r="D102" s="122" t="s">
        <v>102</v>
      </c>
      <c r="E102" s="122"/>
      <c r="F102" s="122"/>
      <c r="G102" s="122"/>
      <c r="H102" s="122"/>
      <c r="I102" s="123"/>
      <c r="J102" s="122" t="s">
        <v>103</v>
      </c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4">
        <f>'SO 02.5 - Učebna badatels...'!J30</f>
        <v>0</v>
      </c>
      <c r="AH102" s="123"/>
      <c r="AI102" s="123"/>
      <c r="AJ102" s="123"/>
      <c r="AK102" s="123"/>
      <c r="AL102" s="123"/>
      <c r="AM102" s="123"/>
      <c r="AN102" s="124">
        <f>SUM(AG102,AT102)</f>
        <v>0</v>
      </c>
      <c r="AO102" s="123"/>
      <c r="AP102" s="123"/>
      <c r="AQ102" s="125" t="s">
        <v>80</v>
      </c>
      <c r="AR102" s="126"/>
      <c r="AS102" s="127">
        <v>0</v>
      </c>
      <c r="AT102" s="128">
        <f>ROUND(SUM(AV102:AW102),2)</f>
        <v>0</v>
      </c>
      <c r="AU102" s="129">
        <f>'SO 02.5 - Učebna badatels...'!P119</f>
        <v>0</v>
      </c>
      <c r="AV102" s="128">
        <f>'SO 02.5 - Učebna badatels...'!J33</f>
        <v>0</v>
      </c>
      <c r="AW102" s="128">
        <f>'SO 02.5 - Učebna badatels...'!J34</f>
        <v>0</v>
      </c>
      <c r="AX102" s="128">
        <f>'SO 02.5 - Učebna badatels...'!J35</f>
        <v>0</v>
      </c>
      <c r="AY102" s="128">
        <f>'SO 02.5 - Učebna badatels...'!J36</f>
        <v>0</v>
      </c>
      <c r="AZ102" s="128">
        <f>'SO 02.5 - Učebna badatels...'!F33</f>
        <v>0</v>
      </c>
      <c r="BA102" s="128">
        <f>'SO 02.5 - Učebna badatels...'!F34</f>
        <v>0</v>
      </c>
      <c r="BB102" s="128">
        <f>'SO 02.5 - Učebna badatels...'!F35</f>
        <v>0</v>
      </c>
      <c r="BC102" s="128">
        <f>'SO 02.5 - Učebna badatels...'!F36</f>
        <v>0</v>
      </c>
      <c r="BD102" s="130">
        <f>'SO 02.5 - Učebna badatels...'!F37</f>
        <v>0</v>
      </c>
      <c r="BE102" s="7"/>
      <c r="BT102" s="131" t="s">
        <v>81</v>
      </c>
      <c r="BV102" s="131" t="s">
        <v>75</v>
      </c>
      <c r="BW102" s="131" t="s">
        <v>104</v>
      </c>
      <c r="BX102" s="131" t="s">
        <v>5</v>
      </c>
      <c r="CL102" s="131" t="s">
        <v>1</v>
      </c>
      <c r="CM102" s="131" t="s">
        <v>83</v>
      </c>
    </row>
    <row r="103" s="7" customFormat="1" ht="24.75" customHeight="1">
      <c r="A103" s="119" t="s">
        <v>77</v>
      </c>
      <c r="B103" s="120"/>
      <c r="C103" s="121"/>
      <c r="D103" s="122" t="s">
        <v>105</v>
      </c>
      <c r="E103" s="122"/>
      <c r="F103" s="122"/>
      <c r="G103" s="122"/>
      <c r="H103" s="122"/>
      <c r="I103" s="123"/>
      <c r="J103" s="122" t="s">
        <v>106</v>
      </c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4">
        <f>'SO 02.2 - Učebna robotiky...'!J30</f>
        <v>0</v>
      </c>
      <c r="AH103" s="123"/>
      <c r="AI103" s="123"/>
      <c r="AJ103" s="123"/>
      <c r="AK103" s="123"/>
      <c r="AL103" s="123"/>
      <c r="AM103" s="123"/>
      <c r="AN103" s="124">
        <f>SUM(AG103,AT103)</f>
        <v>0</v>
      </c>
      <c r="AO103" s="123"/>
      <c r="AP103" s="123"/>
      <c r="AQ103" s="125" t="s">
        <v>80</v>
      </c>
      <c r="AR103" s="126"/>
      <c r="AS103" s="127">
        <v>0</v>
      </c>
      <c r="AT103" s="128">
        <f>ROUND(SUM(AV103:AW103),2)</f>
        <v>0</v>
      </c>
      <c r="AU103" s="129">
        <f>'SO 02.2 - Učebna robotiky...'!P119</f>
        <v>0</v>
      </c>
      <c r="AV103" s="128">
        <f>'SO 02.2 - Učebna robotiky...'!J33</f>
        <v>0</v>
      </c>
      <c r="AW103" s="128">
        <f>'SO 02.2 - Učebna robotiky...'!J34</f>
        <v>0</v>
      </c>
      <c r="AX103" s="128">
        <f>'SO 02.2 - Učebna robotiky...'!J35</f>
        <v>0</v>
      </c>
      <c r="AY103" s="128">
        <f>'SO 02.2 - Učebna robotiky...'!J36</f>
        <v>0</v>
      </c>
      <c r="AZ103" s="128">
        <f>'SO 02.2 - Učebna robotiky...'!F33</f>
        <v>0</v>
      </c>
      <c r="BA103" s="128">
        <f>'SO 02.2 - Učebna robotiky...'!F34</f>
        <v>0</v>
      </c>
      <c r="BB103" s="128">
        <f>'SO 02.2 - Učebna robotiky...'!F35</f>
        <v>0</v>
      </c>
      <c r="BC103" s="128">
        <f>'SO 02.2 - Učebna robotiky...'!F36</f>
        <v>0</v>
      </c>
      <c r="BD103" s="130">
        <f>'SO 02.2 - Učebna robotiky...'!F37</f>
        <v>0</v>
      </c>
      <c r="BE103" s="7"/>
      <c r="BT103" s="131" t="s">
        <v>81</v>
      </c>
      <c r="BV103" s="131" t="s">
        <v>75</v>
      </c>
      <c r="BW103" s="131" t="s">
        <v>107</v>
      </c>
      <c r="BX103" s="131" t="s">
        <v>5</v>
      </c>
      <c r="CL103" s="131" t="s">
        <v>1</v>
      </c>
      <c r="CM103" s="131" t="s">
        <v>83</v>
      </c>
    </row>
    <row r="104" s="7" customFormat="1" ht="24.75" customHeight="1">
      <c r="A104" s="119" t="s">
        <v>77</v>
      </c>
      <c r="B104" s="120"/>
      <c r="C104" s="121"/>
      <c r="D104" s="122" t="s">
        <v>108</v>
      </c>
      <c r="E104" s="122"/>
      <c r="F104" s="122"/>
      <c r="G104" s="122"/>
      <c r="H104" s="122"/>
      <c r="I104" s="123"/>
      <c r="J104" s="122" t="s">
        <v>109</v>
      </c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4">
        <f>'SO 02.3 - Učebna fyziky  ...'!J30</f>
        <v>0</v>
      </c>
      <c r="AH104" s="123"/>
      <c r="AI104" s="123"/>
      <c r="AJ104" s="123"/>
      <c r="AK104" s="123"/>
      <c r="AL104" s="123"/>
      <c r="AM104" s="123"/>
      <c r="AN104" s="124">
        <f>SUM(AG104,AT104)</f>
        <v>0</v>
      </c>
      <c r="AO104" s="123"/>
      <c r="AP104" s="123"/>
      <c r="AQ104" s="125" t="s">
        <v>80</v>
      </c>
      <c r="AR104" s="126"/>
      <c r="AS104" s="132">
        <v>0</v>
      </c>
      <c r="AT104" s="133">
        <f>ROUND(SUM(AV104:AW104),2)</f>
        <v>0</v>
      </c>
      <c r="AU104" s="134">
        <f>'SO 02.3 - Učebna fyziky  ...'!P119</f>
        <v>0</v>
      </c>
      <c r="AV104" s="133">
        <f>'SO 02.3 - Učebna fyziky  ...'!J33</f>
        <v>0</v>
      </c>
      <c r="AW104" s="133">
        <f>'SO 02.3 - Učebna fyziky  ...'!J34</f>
        <v>0</v>
      </c>
      <c r="AX104" s="133">
        <f>'SO 02.3 - Učebna fyziky  ...'!J35</f>
        <v>0</v>
      </c>
      <c r="AY104" s="133">
        <f>'SO 02.3 - Učebna fyziky  ...'!J36</f>
        <v>0</v>
      </c>
      <c r="AZ104" s="133">
        <f>'SO 02.3 - Učebna fyziky  ...'!F33</f>
        <v>0</v>
      </c>
      <c r="BA104" s="133">
        <f>'SO 02.3 - Učebna fyziky  ...'!F34</f>
        <v>0</v>
      </c>
      <c r="BB104" s="133">
        <f>'SO 02.3 - Učebna fyziky  ...'!F35</f>
        <v>0</v>
      </c>
      <c r="BC104" s="133">
        <f>'SO 02.3 - Učebna fyziky  ...'!F36</f>
        <v>0</v>
      </c>
      <c r="BD104" s="135">
        <f>'SO 02.3 - Učebna fyziky  ...'!F37</f>
        <v>0</v>
      </c>
      <c r="BE104" s="7"/>
      <c r="BT104" s="131" t="s">
        <v>81</v>
      </c>
      <c r="BV104" s="131" t="s">
        <v>75</v>
      </c>
      <c r="BW104" s="131" t="s">
        <v>110</v>
      </c>
      <c r="BX104" s="131" t="s">
        <v>5</v>
      </c>
      <c r="CL104" s="131" t="s">
        <v>1</v>
      </c>
      <c r="CM104" s="131" t="s">
        <v>83</v>
      </c>
    </row>
    <row r="105" s="2" customFormat="1" ht="30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4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44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</sheetData>
  <sheetProtection sheet="1" formatColumns="0" formatRows="0" objects="1" scenarios="1" spinCount="100000" saltValue="eDX5qUb3kJuaOFumwnJneKMpSjMXyLeda/gWxwMxqxIBd0HIj76PvhzaMHL1ccuvGVteFtv0r8weGn46J6F5rA==" hashValue="zkgzVKbRNmC8HgH5wTMJxNYqIqx4UsDrllCaAeafqR26M0kSidBQlaPBdOevpYdMp2ZxL8EsKB/ejIEb5R0eYQ==" algorithmName="SHA-512" password="CC35"/>
  <mergeCells count="78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94:AP94"/>
  </mergeCells>
  <hyperlinks>
    <hyperlink ref="A95" location="'SO 01.1 - Stavební úpravy...'!C2" display="/"/>
    <hyperlink ref="A96" location="'SO 01.2 - Stavební úpravy...'!C2" display="/"/>
    <hyperlink ref="A97" location="'SO 01.3 - Stavební úpravy...'!C2" display="/"/>
    <hyperlink ref="A98" location="'SO 01.4 - Stavební úpravy...'!C2" display="/"/>
    <hyperlink ref="A99" location="'SO 01.5 - Stavební úpravy...'!C2" display="/"/>
    <hyperlink ref="A100" location="'SO 02.1 - Učebna bilingvn...'!C2" display="/"/>
    <hyperlink ref="A101" location="'SO 02.4 - Učebna grafické...'!C2" display="/"/>
    <hyperlink ref="A102" location="'SO 02.5 - Učebna badatels...'!C2" display="/"/>
    <hyperlink ref="A103" location="'SO 02.2 - Učebna robotiky...'!C2" display="/"/>
    <hyperlink ref="A104" location="'SO 02.3 - Učebna fyziky 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107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 xml:space="preserve"> Modernizace 5 učeben na 6.ZŠ Cheb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1029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26. 1. 2026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30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ROUND((SUM(BE119:BE179)),  2)</f>
        <v>0</v>
      </c>
      <c r="G33" s="38"/>
      <c r="H33" s="38"/>
      <c r="I33" s="155">
        <v>0.20999999999999999</v>
      </c>
      <c r="J33" s="154">
        <f>ROUND(((SUM(BE119:BE179))*I33),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ROUND((SUM(BF119:BF179)),  2)</f>
        <v>0</v>
      </c>
      <c r="G34" s="38"/>
      <c r="H34" s="38"/>
      <c r="I34" s="155">
        <v>0.12</v>
      </c>
      <c r="J34" s="154">
        <f>ROUND(((SUM(BF119:BF179))*I34),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ROUND((SUM(BG119:BG179)),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ROUND((SUM(BH119:BH179)),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ROUND((SUM(BI119:BI179)),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 xml:space="preserve"> Modernizace 5 učeben na 6.ZŠ Cheb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02.2 - Učebna robotiky - elektroinstalace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26. 1. 2026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30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115</v>
      </c>
      <c r="D94" s="176"/>
      <c r="E94" s="176"/>
      <c r="F94" s="176"/>
      <c r="G94" s="176"/>
      <c r="H94" s="176"/>
      <c r="I94" s="176"/>
      <c r="J94" s="177" t="s">
        <v>116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117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118</v>
      </c>
    </row>
    <row r="97" s="9" customFormat="1" ht="24.96" customHeight="1">
      <c r="A97" s="9"/>
      <c r="B97" s="179"/>
      <c r="C97" s="180"/>
      <c r="D97" s="181" t="s">
        <v>125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904</v>
      </c>
      <c r="E98" s="188"/>
      <c r="F98" s="188"/>
      <c r="G98" s="188"/>
      <c r="H98" s="188"/>
      <c r="I98" s="188"/>
      <c r="J98" s="189">
        <f>J121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9"/>
      <c r="C99" s="180"/>
      <c r="D99" s="181" t="s">
        <v>905</v>
      </c>
      <c r="E99" s="182"/>
      <c r="F99" s="182"/>
      <c r="G99" s="182"/>
      <c r="H99" s="182"/>
      <c r="I99" s="182"/>
      <c r="J99" s="183">
        <f>J172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143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74" t="str">
        <f>E7</f>
        <v xml:space="preserve"> Modernizace 5 učeben na 6.ZŠ Cheb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112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SO 02.2 - Učebna robotiky - elektroinstalace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 xml:space="preserve"> </v>
      </c>
      <c r="G113" s="40"/>
      <c r="H113" s="40"/>
      <c r="I113" s="32" t="s">
        <v>22</v>
      </c>
      <c r="J113" s="79" t="str">
        <f>IF(J12="","",J12)</f>
        <v>26. 1. 2026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 xml:space="preserve"> </v>
      </c>
      <c r="G115" s="40"/>
      <c r="H115" s="40"/>
      <c r="I115" s="32" t="s">
        <v>29</v>
      </c>
      <c r="J115" s="36" t="str">
        <f>E21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27</v>
      </c>
      <c r="D116" s="40"/>
      <c r="E116" s="40"/>
      <c r="F116" s="27" t="str">
        <f>IF(E18="","",E18)</f>
        <v>Vyplň údaj</v>
      </c>
      <c r="G116" s="40"/>
      <c r="H116" s="40"/>
      <c r="I116" s="32" t="s">
        <v>30</v>
      </c>
      <c r="J116" s="36" t="str">
        <f>E24</f>
        <v xml:space="preserve">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1"/>
      <c r="B118" s="192"/>
      <c r="C118" s="193" t="s">
        <v>144</v>
      </c>
      <c r="D118" s="194" t="s">
        <v>58</v>
      </c>
      <c r="E118" s="194" t="s">
        <v>54</v>
      </c>
      <c r="F118" s="194" t="s">
        <v>55</v>
      </c>
      <c r="G118" s="194" t="s">
        <v>145</v>
      </c>
      <c r="H118" s="194" t="s">
        <v>146</v>
      </c>
      <c r="I118" s="194" t="s">
        <v>147</v>
      </c>
      <c r="J118" s="195" t="s">
        <v>116</v>
      </c>
      <c r="K118" s="196" t="s">
        <v>148</v>
      </c>
      <c r="L118" s="197"/>
      <c r="M118" s="100" t="s">
        <v>1</v>
      </c>
      <c r="N118" s="101" t="s">
        <v>37</v>
      </c>
      <c r="O118" s="101" t="s">
        <v>149</v>
      </c>
      <c r="P118" s="101" t="s">
        <v>150</v>
      </c>
      <c r="Q118" s="101" t="s">
        <v>151</v>
      </c>
      <c r="R118" s="101" t="s">
        <v>152</v>
      </c>
      <c r="S118" s="101" t="s">
        <v>153</v>
      </c>
      <c r="T118" s="102" t="s">
        <v>154</v>
      </c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</row>
    <row r="119" s="2" customFormat="1" ht="22.8" customHeight="1">
      <c r="A119" s="38"/>
      <c r="B119" s="39"/>
      <c r="C119" s="107" t="s">
        <v>155</v>
      </c>
      <c r="D119" s="40"/>
      <c r="E119" s="40"/>
      <c r="F119" s="40"/>
      <c r="G119" s="40"/>
      <c r="H119" s="40"/>
      <c r="I119" s="40"/>
      <c r="J119" s="198">
        <f>BK119</f>
        <v>0</v>
      </c>
      <c r="K119" s="40"/>
      <c r="L119" s="44"/>
      <c r="M119" s="103"/>
      <c r="N119" s="199"/>
      <c r="O119" s="104"/>
      <c r="P119" s="200">
        <f>P120+P172</f>
        <v>0</v>
      </c>
      <c r="Q119" s="104"/>
      <c r="R119" s="200">
        <f>R120+R172</f>
        <v>0</v>
      </c>
      <c r="S119" s="104"/>
      <c r="T119" s="201">
        <f>T120+T172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72</v>
      </c>
      <c r="AU119" s="17" t="s">
        <v>118</v>
      </c>
      <c r="BK119" s="202">
        <f>BK120+BK172</f>
        <v>0</v>
      </c>
    </row>
    <row r="120" s="12" customFormat="1" ht="25.92" customHeight="1">
      <c r="A120" s="12"/>
      <c r="B120" s="203"/>
      <c r="C120" s="204"/>
      <c r="D120" s="205" t="s">
        <v>72</v>
      </c>
      <c r="E120" s="206" t="s">
        <v>273</v>
      </c>
      <c r="F120" s="206" t="s">
        <v>274</v>
      </c>
      <c r="G120" s="204"/>
      <c r="H120" s="204"/>
      <c r="I120" s="207"/>
      <c r="J120" s="208">
        <f>BK120</f>
        <v>0</v>
      </c>
      <c r="K120" s="204"/>
      <c r="L120" s="209"/>
      <c r="M120" s="210"/>
      <c r="N120" s="211"/>
      <c r="O120" s="211"/>
      <c r="P120" s="212">
        <f>P121</f>
        <v>0</v>
      </c>
      <c r="Q120" s="211"/>
      <c r="R120" s="212">
        <f>R121</f>
        <v>0</v>
      </c>
      <c r="S120" s="211"/>
      <c r="T120" s="213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83</v>
      </c>
      <c r="AT120" s="215" t="s">
        <v>72</v>
      </c>
      <c r="AU120" s="215" t="s">
        <v>73</v>
      </c>
      <c r="AY120" s="214" t="s">
        <v>158</v>
      </c>
      <c r="BK120" s="216">
        <f>BK121</f>
        <v>0</v>
      </c>
    </row>
    <row r="121" s="12" customFormat="1" ht="22.8" customHeight="1">
      <c r="A121" s="12"/>
      <c r="B121" s="203"/>
      <c r="C121" s="204"/>
      <c r="D121" s="205" t="s">
        <v>72</v>
      </c>
      <c r="E121" s="217" t="s">
        <v>906</v>
      </c>
      <c r="F121" s="217" t="s">
        <v>907</v>
      </c>
      <c r="G121" s="204"/>
      <c r="H121" s="204"/>
      <c r="I121" s="207"/>
      <c r="J121" s="218">
        <f>BK121</f>
        <v>0</v>
      </c>
      <c r="K121" s="204"/>
      <c r="L121" s="209"/>
      <c r="M121" s="210"/>
      <c r="N121" s="211"/>
      <c r="O121" s="211"/>
      <c r="P121" s="212">
        <f>SUM(P122:P171)</f>
        <v>0</v>
      </c>
      <c r="Q121" s="211"/>
      <c r="R121" s="212">
        <f>SUM(R122:R171)</f>
        <v>0</v>
      </c>
      <c r="S121" s="211"/>
      <c r="T121" s="213">
        <f>SUM(T122:T171)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83</v>
      </c>
      <c r="AT121" s="215" t="s">
        <v>72</v>
      </c>
      <c r="AU121" s="215" t="s">
        <v>81</v>
      </c>
      <c r="AY121" s="214" t="s">
        <v>158</v>
      </c>
      <c r="BK121" s="216">
        <f>SUM(BK122:BK171)</f>
        <v>0</v>
      </c>
    </row>
    <row r="122" s="2" customFormat="1" ht="24.15" customHeight="1">
      <c r="A122" s="38"/>
      <c r="B122" s="39"/>
      <c r="C122" s="219" t="s">
        <v>81</v>
      </c>
      <c r="D122" s="219" t="s">
        <v>161</v>
      </c>
      <c r="E122" s="220" t="s">
        <v>908</v>
      </c>
      <c r="F122" s="221" t="s">
        <v>909</v>
      </c>
      <c r="G122" s="222" t="s">
        <v>910</v>
      </c>
      <c r="H122" s="223">
        <v>1</v>
      </c>
      <c r="I122" s="224"/>
      <c r="J122" s="225">
        <f>ROUND(I122*H122,2)</f>
        <v>0</v>
      </c>
      <c r="K122" s="226"/>
      <c r="L122" s="44"/>
      <c r="M122" s="227" t="s">
        <v>1</v>
      </c>
      <c r="N122" s="228" t="s">
        <v>38</v>
      </c>
      <c r="O122" s="91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1" t="s">
        <v>197</v>
      </c>
      <c r="AT122" s="231" t="s">
        <v>161</v>
      </c>
      <c r="AU122" s="231" t="s">
        <v>83</v>
      </c>
      <c r="AY122" s="17" t="s">
        <v>158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7" t="s">
        <v>81</v>
      </c>
      <c r="BK122" s="232">
        <f>ROUND(I122*H122,2)</f>
        <v>0</v>
      </c>
      <c r="BL122" s="17" t="s">
        <v>197</v>
      </c>
      <c r="BM122" s="231" t="s">
        <v>83</v>
      </c>
    </row>
    <row r="123" s="2" customFormat="1" ht="16.5" customHeight="1">
      <c r="A123" s="38"/>
      <c r="B123" s="39"/>
      <c r="C123" s="266" t="s">
        <v>83</v>
      </c>
      <c r="D123" s="266" t="s">
        <v>210</v>
      </c>
      <c r="E123" s="267" t="s">
        <v>911</v>
      </c>
      <c r="F123" s="268" t="s">
        <v>1030</v>
      </c>
      <c r="G123" s="269" t="s">
        <v>910</v>
      </c>
      <c r="H123" s="270">
        <v>1</v>
      </c>
      <c r="I123" s="271"/>
      <c r="J123" s="272">
        <f>ROUND(I123*H123,2)</f>
        <v>0</v>
      </c>
      <c r="K123" s="273"/>
      <c r="L123" s="274"/>
      <c r="M123" s="275" t="s">
        <v>1</v>
      </c>
      <c r="N123" s="276" t="s">
        <v>38</v>
      </c>
      <c r="O123" s="91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1" t="s">
        <v>236</v>
      </c>
      <c r="AT123" s="231" t="s">
        <v>210</v>
      </c>
      <c r="AU123" s="231" t="s">
        <v>83</v>
      </c>
      <c r="AY123" s="17" t="s">
        <v>158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7" t="s">
        <v>81</v>
      </c>
      <c r="BK123" s="232">
        <f>ROUND(I123*H123,2)</f>
        <v>0</v>
      </c>
      <c r="BL123" s="17" t="s">
        <v>197</v>
      </c>
      <c r="BM123" s="231" t="s">
        <v>165</v>
      </c>
    </row>
    <row r="124" s="2" customFormat="1" ht="16.5" customHeight="1">
      <c r="A124" s="38"/>
      <c r="B124" s="39"/>
      <c r="C124" s="266" t="s">
        <v>159</v>
      </c>
      <c r="D124" s="266" t="s">
        <v>210</v>
      </c>
      <c r="E124" s="267" t="s">
        <v>913</v>
      </c>
      <c r="F124" s="268" t="s">
        <v>914</v>
      </c>
      <c r="G124" s="269" t="s">
        <v>910</v>
      </c>
      <c r="H124" s="270">
        <v>1</v>
      </c>
      <c r="I124" s="271"/>
      <c r="J124" s="272">
        <f>ROUND(I124*H124,2)</f>
        <v>0</v>
      </c>
      <c r="K124" s="273"/>
      <c r="L124" s="274"/>
      <c r="M124" s="275" t="s">
        <v>1</v>
      </c>
      <c r="N124" s="276" t="s">
        <v>38</v>
      </c>
      <c r="O124" s="91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1" t="s">
        <v>236</v>
      </c>
      <c r="AT124" s="231" t="s">
        <v>210</v>
      </c>
      <c r="AU124" s="231" t="s">
        <v>83</v>
      </c>
      <c r="AY124" s="17" t="s">
        <v>158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7" t="s">
        <v>81</v>
      </c>
      <c r="BK124" s="232">
        <f>ROUND(I124*H124,2)</f>
        <v>0</v>
      </c>
      <c r="BL124" s="17" t="s">
        <v>197</v>
      </c>
      <c r="BM124" s="231" t="s">
        <v>175</v>
      </c>
    </row>
    <row r="125" s="2" customFormat="1" ht="24.15" customHeight="1">
      <c r="A125" s="38"/>
      <c r="B125" s="39"/>
      <c r="C125" s="219" t="s">
        <v>165</v>
      </c>
      <c r="D125" s="219" t="s">
        <v>161</v>
      </c>
      <c r="E125" s="220" t="s">
        <v>915</v>
      </c>
      <c r="F125" s="221" t="s">
        <v>916</v>
      </c>
      <c r="G125" s="222" t="s">
        <v>171</v>
      </c>
      <c r="H125" s="223">
        <v>50</v>
      </c>
      <c r="I125" s="224"/>
      <c r="J125" s="225">
        <f>ROUND(I125*H125,2)</f>
        <v>0</v>
      </c>
      <c r="K125" s="226"/>
      <c r="L125" s="44"/>
      <c r="M125" s="227" t="s">
        <v>1</v>
      </c>
      <c r="N125" s="228" t="s">
        <v>38</v>
      </c>
      <c r="O125" s="91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1" t="s">
        <v>197</v>
      </c>
      <c r="AT125" s="231" t="s">
        <v>161</v>
      </c>
      <c r="AU125" s="231" t="s">
        <v>83</v>
      </c>
      <c r="AY125" s="17" t="s">
        <v>158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7" t="s">
        <v>81</v>
      </c>
      <c r="BK125" s="232">
        <f>ROUND(I125*H125,2)</f>
        <v>0</v>
      </c>
      <c r="BL125" s="17" t="s">
        <v>197</v>
      </c>
      <c r="BM125" s="231" t="s">
        <v>180</v>
      </c>
    </row>
    <row r="126" s="2" customFormat="1" ht="16.5" customHeight="1">
      <c r="A126" s="38"/>
      <c r="B126" s="39"/>
      <c r="C126" s="266" t="s">
        <v>182</v>
      </c>
      <c r="D126" s="266" t="s">
        <v>210</v>
      </c>
      <c r="E126" s="267" t="s">
        <v>917</v>
      </c>
      <c r="F126" s="268" t="s">
        <v>918</v>
      </c>
      <c r="G126" s="269" t="s">
        <v>171</v>
      </c>
      <c r="H126" s="270">
        <v>50</v>
      </c>
      <c r="I126" s="271"/>
      <c r="J126" s="272">
        <f>ROUND(I126*H126,2)</f>
        <v>0</v>
      </c>
      <c r="K126" s="273"/>
      <c r="L126" s="274"/>
      <c r="M126" s="275" t="s">
        <v>1</v>
      </c>
      <c r="N126" s="276" t="s">
        <v>38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236</v>
      </c>
      <c r="AT126" s="231" t="s">
        <v>210</v>
      </c>
      <c r="AU126" s="231" t="s">
        <v>83</v>
      </c>
      <c r="AY126" s="17" t="s">
        <v>158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81</v>
      </c>
      <c r="BK126" s="232">
        <f>ROUND(I126*H126,2)</f>
        <v>0</v>
      </c>
      <c r="BL126" s="17" t="s">
        <v>197</v>
      </c>
      <c r="BM126" s="231" t="s">
        <v>185</v>
      </c>
    </row>
    <row r="127" s="2" customFormat="1" ht="24.15" customHeight="1">
      <c r="A127" s="38"/>
      <c r="B127" s="39"/>
      <c r="C127" s="219" t="s">
        <v>175</v>
      </c>
      <c r="D127" s="219" t="s">
        <v>161</v>
      </c>
      <c r="E127" s="220" t="s">
        <v>919</v>
      </c>
      <c r="F127" s="221" t="s">
        <v>920</v>
      </c>
      <c r="G127" s="222" t="s">
        <v>171</v>
      </c>
      <c r="H127" s="223">
        <v>130</v>
      </c>
      <c r="I127" s="224"/>
      <c r="J127" s="225">
        <f>ROUND(I127*H127,2)</f>
        <v>0</v>
      </c>
      <c r="K127" s="226"/>
      <c r="L127" s="44"/>
      <c r="M127" s="227" t="s">
        <v>1</v>
      </c>
      <c r="N127" s="228" t="s">
        <v>38</v>
      </c>
      <c r="O127" s="91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197</v>
      </c>
      <c r="AT127" s="231" t="s">
        <v>161</v>
      </c>
      <c r="AU127" s="231" t="s">
        <v>83</v>
      </c>
      <c r="AY127" s="17" t="s">
        <v>158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81</v>
      </c>
      <c r="BK127" s="232">
        <f>ROUND(I127*H127,2)</f>
        <v>0</v>
      </c>
      <c r="BL127" s="17" t="s">
        <v>197</v>
      </c>
      <c r="BM127" s="231" t="s">
        <v>8</v>
      </c>
    </row>
    <row r="128" s="2" customFormat="1" ht="16.5" customHeight="1">
      <c r="A128" s="38"/>
      <c r="B128" s="39"/>
      <c r="C128" s="266" t="s">
        <v>191</v>
      </c>
      <c r="D128" s="266" t="s">
        <v>210</v>
      </c>
      <c r="E128" s="267" t="s">
        <v>921</v>
      </c>
      <c r="F128" s="268" t="s">
        <v>922</v>
      </c>
      <c r="G128" s="269" t="s">
        <v>171</v>
      </c>
      <c r="H128" s="270">
        <v>130</v>
      </c>
      <c r="I128" s="271"/>
      <c r="J128" s="272">
        <f>ROUND(I128*H128,2)</f>
        <v>0</v>
      </c>
      <c r="K128" s="273"/>
      <c r="L128" s="274"/>
      <c r="M128" s="275" t="s">
        <v>1</v>
      </c>
      <c r="N128" s="276" t="s">
        <v>38</v>
      </c>
      <c r="O128" s="91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236</v>
      </c>
      <c r="AT128" s="231" t="s">
        <v>210</v>
      </c>
      <c r="AU128" s="231" t="s">
        <v>83</v>
      </c>
      <c r="AY128" s="17" t="s">
        <v>158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81</v>
      </c>
      <c r="BK128" s="232">
        <f>ROUND(I128*H128,2)</f>
        <v>0</v>
      </c>
      <c r="BL128" s="17" t="s">
        <v>197</v>
      </c>
      <c r="BM128" s="231" t="s">
        <v>194</v>
      </c>
    </row>
    <row r="129" s="2" customFormat="1" ht="24.15" customHeight="1">
      <c r="A129" s="38"/>
      <c r="B129" s="39"/>
      <c r="C129" s="219" t="s">
        <v>180</v>
      </c>
      <c r="D129" s="219" t="s">
        <v>161</v>
      </c>
      <c r="E129" s="220" t="s">
        <v>923</v>
      </c>
      <c r="F129" s="221" t="s">
        <v>924</v>
      </c>
      <c r="G129" s="222" t="s">
        <v>171</v>
      </c>
      <c r="H129" s="223">
        <v>440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38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197</v>
      </c>
      <c r="AT129" s="231" t="s">
        <v>161</v>
      </c>
      <c r="AU129" s="231" t="s">
        <v>83</v>
      </c>
      <c r="AY129" s="17" t="s">
        <v>158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81</v>
      </c>
      <c r="BK129" s="232">
        <f>ROUND(I129*H129,2)</f>
        <v>0</v>
      </c>
      <c r="BL129" s="17" t="s">
        <v>197</v>
      </c>
      <c r="BM129" s="231" t="s">
        <v>197</v>
      </c>
    </row>
    <row r="130" s="2" customFormat="1" ht="16.5" customHeight="1">
      <c r="A130" s="38"/>
      <c r="B130" s="39"/>
      <c r="C130" s="266" t="s">
        <v>199</v>
      </c>
      <c r="D130" s="266" t="s">
        <v>210</v>
      </c>
      <c r="E130" s="267" t="s">
        <v>925</v>
      </c>
      <c r="F130" s="268" t="s">
        <v>926</v>
      </c>
      <c r="G130" s="269" t="s">
        <v>171</v>
      </c>
      <c r="H130" s="270">
        <v>440</v>
      </c>
      <c r="I130" s="271"/>
      <c r="J130" s="272">
        <f>ROUND(I130*H130,2)</f>
        <v>0</v>
      </c>
      <c r="K130" s="273"/>
      <c r="L130" s="274"/>
      <c r="M130" s="275" t="s">
        <v>1</v>
      </c>
      <c r="N130" s="276" t="s">
        <v>38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236</v>
      </c>
      <c r="AT130" s="231" t="s">
        <v>210</v>
      </c>
      <c r="AU130" s="231" t="s">
        <v>83</v>
      </c>
      <c r="AY130" s="17" t="s">
        <v>158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81</v>
      </c>
      <c r="BK130" s="232">
        <f>ROUND(I130*H130,2)</f>
        <v>0</v>
      </c>
      <c r="BL130" s="17" t="s">
        <v>197</v>
      </c>
      <c r="BM130" s="231" t="s">
        <v>203</v>
      </c>
    </row>
    <row r="131" s="2" customFormat="1" ht="24.15" customHeight="1">
      <c r="A131" s="38"/>
      <c r="B131" s="39"/>
      <c r="C131" s="219" t="s">
        <v>185</v>
      </c>
      <c r="D131" s="219" t="s">
        <v>161</v>
      </c>
      <c r="E131" s="220" t="s">
        <v>923</v>
      </c>
      <c r="F131" s="221" t="s">
        <v>924</v>
      </c>
      <c r="G131" s="222" t="s">
        <v>171</v>
      </c>
      <c r="H131" s="223">
        <v>120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38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197</v>
      </c>
      <c r="AT131" s="231" t="s">
        <v>161</v>
      </c>
      <c r="AU131" s="231" t="s">
        <v>83</v>
      </c>
      <c r="AY131" s="17" t="s">
        <v>158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81</v>
      </c>
      <c r="BK131" s="232">
        <f>ROUND(I131*H131,2)</f>
        <v>0</v>
      </c>
      <c r="BL131" s="17" t="s">
        <v>197</v>
      </c>
      <c r="BM131" s="231" t="s">
        <v>208</v>
      </c>
    </row>
    <row r="132" s="2" customFormat="1" ht="16.5" customHeight="1">
      <c r="A132" s="38"/>
      <c r="B132" s="39"/>
      <c r="C132" s="266" t="s">
        <v>209</v>
      </c>
      <c r="D132" s="266" t="s">
        <v>210</v>
      </c>
      <c r="E132" s="267" t="s">
        <v>927</v>
      </c>
      <c r="F132" s="268" t="s">
        <v>928</v>
      </c>
      <c r="G132" s="269" t="s">
        <v>171</v>
      </c>
      <c r="H132" s="270">
        <v>120</v>
      </c>
      <c r="I132" s="271"/>
      <c r="J132" s="272">
        <f>ROUND(I132*H132,2)</f>
        <v>0</v>
      </c>
      <c r="K132" s="273"/>
      <c r="L132" s="274"/>
      <c r="M132" s="275" t="s">
        <v>1</v>
      </c>
      <c r="N132" s="276" t="s">
        <v>38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236</v>
      </c>
      <c r="AT132" s="231" t="s">
        <v>210</v>
      </c>
      <c r="AU132" s="231" t="s">
        <v>83</v>
      </c>
      <c r="AY132" s="17" t="s">
        <v>158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81</v>
      </c>
      <c r="BK132" s="232">
        <f>ROUND(I132*H132,2)</f>
        <v>0</v>
      </c>
      <c r="BL132" s="17" t="s">
        <v>197</v>
      </c>
      <c r="BM132" s="231" t="s">
        <v>213</v>
      </c>
    </row>
    <row r="133" s="2" customFormat="1" ht="21.75" customHeight="1">
      <c r="A133" s="38"/>
      <c r="B133" s="39"/>
      <c r="C133" s="219" t="s">
        <v>8</v>
      </c>
      <c r="D133" s="219" t="s">
        <v>161</v>
      </c>
      <c r="E133" s="220" t="s">
        <v>929</v>
      </c>
      <c r="F133" s="221" t="s">
        <v>930</v>
      </c>
      <c r="G133" s="222" t="s">
        <v>171</v>
      </c>
      <c r="H133" s="223">
        <v>850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38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197</v>
      </c>
      <c r="AT133" s="231" t="s">
        <v>161</v>
      </c>
      <c r="AU133" s="231" t="s">
        <v>83</v>
      </c>
      <c r="AY133" s="17" t="s">
        <v>158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81</v>
      </c>
      <c r="BK133" s="232">
        <f>ROUND(I133*H133,2)</f>
        <v>0</v>
      </c>
      <c r="BL133" s="17" t="s">
        <v>197</v>
      </c>
      <c r="BM133" s="231" t="s">
        <v>218</v>
      </c>
    </row>
    <row r="134" s="2" customFormat="1" ht="16.5" customHeight="1">
      <c r="A134" s="38"/>
      <c r="B134" s="39"/>
      <c r="C134" s="266" t="s">
        <v>221</v>
      </c>
      <c r="D134" s="266" t="s">
        <v>210</v>
      </c>
      <c r="E134" s="267" t="s">
        <v>931</v>
      </c>
      <c r="F134" s="268" t="s">
        <v>932</v>
      </c>
      <c r="G134" s="269" t="s">
        <v>171</v>
      </c>
      <c r="H134" s="270">
        <v>850</v>
      </c>
      <c r="I134" s="271"/>
      <c r="J134" s="272">
        <f>ROUND(I134*H134,2)</f>
        <v>0</v>
      </c>
      <c r="K134" s="273"/>
      <c r="L134" s="274"/>
      <c r="M134" s="275" t="s">
        <v>1</v>
      </c>
      <c r="N134" s="276" t="s">
        <v>38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236</v>
      </c>
      <c r="AT134" s="231" t="s">
        <v>210</v>
      </c>
      <c r="AU134" s="231" t="s">
        <v>83</v>
      </c>
      <c r="AY134" s="17" t="s">
        <v>158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81</v>
      </c>
      <c r="BK134" s="232">
        <f>ROUND(I134*H134,2)</f>
        <v>0</v>
      </c>
      <c r="BL134" s="17" t="s">
        <v>197</v>
      </c>
      <c r="BM134" s="231" t="s">
        <v>224</v>
      </c>
    </row>
    <row r="135" s="2" customFormat="1" ht="24.15" customHeight="1">
      <c r="A135" s="38"/>
      <c r="B135" s="39"/>
      <c r="C135" s="219" t="s">
        <v>194</v>
      </c>
      <c r="D135" s="219" t="s">
        <v>161</v>
      </c>
      <c r="E135" s="220" t="s">
        <v>933</v>
      </c>
      <c r="F135" s="221" t="s">
        <v>934</v>
      </c>
      <c r="G135" s="222" t="s">
        <v>171</v>
      </c>
      <c r="H135" s="223">
        <v>30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38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197</v>
      </c>
      <c r="AT135" s="231" t="s">
        <v>161</v>
      </c>
      <c r="AU135" s="231" t="s">
        <v>83</v>
      </c>
      <c r="AY135" s="17" t="s">
        <v>158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81</v>
      </c>
      <c r="BK135" s="232">
        <f>ROUND(I135*H135,2)</f>
        <v>0</v>
      </c>
      <c r="BL135" s="17" t="s">
        <v>197</v>
      </c>
      <c r="BM135" s="231" t="s">
        <v>227</v>
      </c>
    </row>
    <row r="136" s="2" customFormat="1" ht="16.5" customHeight="1">
      <c r="A136" s="38"/>
      <c r="B136" s="39"/>
      <c r="C136" s="266" t="s">
        <v>229</v>
      </c>
      <c r="D136" s="266" t="s">
        <v>210</v>
      </c>
      <c r="E136" s="267" t="s">
        <v>935</v>
      </c>
      <c r="F136" s="268" t="s">
        <v>936</v>
      </c>
      <c r="G136" s="269" t="s">
        <v>171</v>
      </c>
      <c r="H136" s="270">
        <v>30</v>
      </c>
      <c r="I136" s="271"/>
      <c r="J136" s="272">
        <f>ROUND(I136*H136,2)</f>
        <v>0</v>
      </c>
      <c r="K136" s="273"/>
      <c r="L136" s="274"/>
      <c r="M136" s="275" t="s">
        <v>1</v>
      </c>
      <c r="N136" s="276" t="s">
        <v>38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236</v>
      </c>
      <c r="AT136" s="231" t="s">
        <v>210</v>
      </c>
      <c r="AU136" s="231" t="s">
        <v>83</v>
      </c>
      <c r="AY136" s="17" t="s">
        <v>158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81</v>
      </c>
      <c r="BK136" s="232">
        <f>ROUND(I136*H136,2)</f>
        <v>0</v>
      </c>
      <c r="BL136" s="17" t="s">
        <v>197</v>
      </c>
      <c r="BM136" s="231" t="s">
        <v>232</v>
      </c>
    </row>
    <row r="137" s="2" customFormat="1" ht="24.15" customHeight="1">
      <c r="A137" s="38"/>
      <c r="B137" s="39"/>
      <c r="C137" s="219" t="s">
        <v>197</v>
      </c>
      <c r="D137" s="219" t="s">
        <v>161</v>
      </c>
      <c r="E137" s="220" t="s">
        <v>933</v>
      </c>
      <c r="F137" s="221" t="s">
        <v>934</v>
      </c>
      <c r="G137" s="222" t="s">
        <v>171</v>
      </c>
      <c r="H137" s="223">
        <v>20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38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197</v>
      </c>
      <c r="AT137" s="231" t="s">
        <v>161</v>
      </c>
      <c r="AU137" s="231" t="s">
        <v>83</v>
      </c>
      <c r="AY137" s="17" t="s">
        <v>158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81</v>
      </c>
      <c r="BK137" s="232">
        <f>ROUND(I137*H137,2)</f>
        <v>0</v>
      </c>
      <c r="BL137" s="17" t="s">
        <v>197</v>
      </c>
      <c r="BM137" s="231" t="s">
        <v>236</v>
      </c>
    </row>
    <row r="138" s="2" customFormat="1" ht="16.5" customHeight="1">
      <c r="A138" s="38"/>
      <c r="B138" s="39"/>
      <c r="C138" s="266" t="s">
        <v>239</v>
      </c>
      <c r="D138" s="266" t="s">
        <v>210</v>
      </c>
      <c r="E138" s="267" t="s">
        <v>937</v>
      </c>
      <c r="F138" s="268" t="s">
        <v>938</v>
      </c>
      <c r="G138" s="269" t="s">
        <v>171</v>
      </c>
      <c r="H138" s="270">
        <v>20</v>
      </c>
      <c r="I138" s="271"/>
      <c r="J138" s="272">
        <f>ROUND(I138*H138,2)</f>
        <v>0</v>
      </c>
      <c r="K138" s="273"/>
      <c r="L138" s="274"/>
      <c r="M138" s="275" t="s">
        <v>1</v>
      </c>
      <c r="N138" s="276" t="s">
        <v>38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236</v>
      </c>
      <c r="AT138" s="231" t="s">
        <v>210</v>
      </c>
      <c r="AU138" s="231" t="s">
        <v>83</v>
      </c>
      <c r="AY138" s="17" t="s">
        <v>158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81</v>
      </c>
      <c r="BK138" s="232">
        <f>ROUND(I138*H138,2)</f>
        <v>0</v>
      </c>
      <c r="BL138" s="17" t="s">
        <v>197</v>
      </c>
      <c r="BM138" s="231" t="s">
        <v>243</v>
      </c>
    </row>
    <row r="139" s="2" customFormat="1" ht="24.15" customHeight="1">
      <c r="A139" s="38"/>
      <c r="B139" s="39"/>
      <c r="C139" s="219" t="s">
        <v>203</v>
      </c>
      <c r="D139" s="219" t="s">
        <v>161</v>
      </c>
      <c r="E139" s="220" t="s">
        <v>933</v>
      </c>
      <c r="F139" s="221" t="s">
        <v>934</v>
      </c>
      <c r="G139" s="222" t="s">
        <v>171</v>
      </c>
      <c r="H139" s="223">
        <v>25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38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197</v>
      </c>
      <c r="AT139" s="231" t="s">
        <v>161</v>
      </c>
      <c r="AU139" s="231" t="s">
        <v>83</v>
      </c>
      <c r="AY139" s="17" t="s">
        <v>158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81</v>
      </c>
      <c r="BK139" s="232">
        <f>ROUND(I139*H139,2)</f>
        <v>0</v>
      </c>
      <c r="BL139" s="17" t="s">
        <v>197</v>
      </c>
      <c r="BM139" s="231" t="s">
        <v>249</v>
      </c>
    </row>
    <row r="140" s="2" customFormat="1" ht="16.5" customHeight="1">
      <c r="A140" s="38"/>
      <c r="B140" s="39"/>
      <c r="C140" s="266" t="s">
        <v>250</v>
      </c>
      <c r="D140" s="266" t="s">
        <v>210</v>
      </c>
      <c r="E140" s="267" t="s">
        <v>939</v>
      </c>
      <c r="F140" s="268" t="s">
        <v>940</v>
      </c>
      <c r="G140" s="269" t="s">
        <v>171</v>
      </c>
      <c r="H140" s="270">
        <v>25</v>
      </c>
      <c r="I140" s="271"/>
      <c r="J140" s="272">
        <f>ROUND(I140*H140,2)</f>
        <v>0</v>
      </c>
      <c r="K140" s="273"/>
      <c r="L140" s="274"/>
      <c r="M140" s="275" t="s">
        <v>1</v>
      </c>
      <c r="N140" s="276" t="s">
        <v>38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236</v>
      </c>
      <c r="AT140" s="231" t="s">
        <v>210</v>
      </c>
      <c r="AU140" s="231" t="s">
        <v>83</v>
      </c>
      <c r="AY140" s="17" t="s">
        <v>158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81</v>
      </c>
      <c r="BK140" s="232">
        <f>ROUND(I140*H140,2)</f>
        <v>0</v>
      </c>
      <c r="BL140" s="17" t="s">
        <v>197</v>
      </c>
      <c r="BM140" s="231" t="s">
        <v>253</v>
      </c>
    </row>
    <row r="141" s="2" customFormat="1" ht="16.5" customHeight="1">
      <c r="A141" s="38"/>
      <c r="B141" s="39"/>
      <c r="C141" s="266" t="s">
        <v>208</v>
      </c>
      <c r="D141" s="266" t="s">
        <v>210</v>
      </c>
      <c r="E141" s="267" t="s">
        <v>941</v>
      </c>
      <c r="F141" s="268" t="s">
        <v>942</v>
      </c>
      <c r="G141" s="269" t="s">
        <v>943</v>
      </c>
      <c r="H141" s="270">
        <v>1</v>
      </c>
      <c r="I141" s="271"/>
      <c r="J141" s="272">
        <f>ROUND(I141*H141,2)</f>
        <v>0</v>
      </c>
      <c r="K141" s="273"/>
      <c r="L141" s="274"/>
      <c r="M141" s="275" t="s">
        <v>1</v>
      </c>
      <c r="N141" s="276" t="s">
        <v>38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236</v>
      </c>
      <c r="AT141" s="231" t="s">
        <v>210</v>
      </c>
      <c r="AU141" s="231" t="s">
        <v>83</v>
      </c>
      <c r="AY141" s="17" t="s">
        <v>158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81</v>
      </c>
      <c r="BK141" s="232">
        <f>ROUND(I141*H141,2)</f>
        <v>0</v>
      </c>
      <c r="BL141" s="17" t="s">
        <v>197</v>
      </c>
      <c r="BM141" s="231" t="s">
        <v>256</v>
      </c>
    </row>
    <row r="142" s="2" customFormat="1" ht="16.5" customHeight="1">
      <c r="A142" s="38"/>
      <c r="B142" s="39"/>
      <c r="C142" s="219" t="s">
        <v>7</v>
      </c>
      <c r="D142" s="219" t="s">
        <v>161</v>
      </c>
      <c r="E142" s="220" t="s">
        <v>944</v>
      </c>
      <c r="F142" s="221" t="s">
        <v>945</v>
      </c>
      <c r="G142" s="222" t="s">
        <v>207</v>
      </c>
      <c r="H142" s="223">
        <v>5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38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197</v>
      </c>
      <c r="AT142" s="231" t="s">
        <v>161</v>
      </c>
      <c r="AU142" s="231" t="s">
        <v>83</v>
      </c>
      <c r="AY142" s="17" t="s">
        <v>158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81</v>
      </c>
      <c r="BK142" s="232">
        <f>ROUND(I142*H142,2)</f>
        <v>0</v>
      </c>
      <c r="BL142" s="17" t="s">
        <v>197</v>
      </c>
      <c r="BM142" s="231" t="s">
        <v>259</v>
      </c>
    </row>
    <row r="143" s="2" customFormat="1" ht="16.5" customHeight="1">
      <c r="A143" s="38"/>
      <c r="B143" s="39"/>
      <c r="C143" s="266" t="s">
        <v>213</v>
      </c>
      <c r="D143" s="266" t="s">
        <v>210</v>
      </c>
      <c r="E143" s="267" t="s">
        <v>946</v>
      </c>
      <c r="F143" s="268" t="s">
        <v>947</v>
      </c>
      <c r="G143" s="269" t="s">
        <v>207</v>
      </c>
      <c r="H143" s="270">
        <v>18</v>
      </c>
      <c r="I143" s="271"/>
      <c r="J143" s="272">
        <f>ROUND(I143*H143,2)</f>
        <v>0</v>
      </c>
      <c r="K143" s="273"/>
      <c r="L143" s="274"/>
      <c r="M143" s="275" t="s">
        <v>1</v>
      </c>
      <c r="N143" s="276" t="s">
        <v>38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236</v>
      </c>
      <c r="AT143" s="231" t="s">
        <v>210</v>
      </c>
      <c r="AU143" s="231" t="s">
        <v>83</v>
      </c>
      <c r="AY143" s="17" t="s">
        <v>158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81</v>
      </c>
      <c r="BK143" s="232">
        <f>ROUND(I143*H143,2)</f>
        <v>0</v>
      </c>
      <c r="BL143" s="17" t="s">
        <v>197</v>
      </c>
      <c r="BM143" s="231" t="s">
        <v>263</v>
      </c>
    </row>
    <row r="144" s="2" customFormat="1" ht="16.5" customHeight="1">
      <c r="A144" s="38"/>
      <c r="B144" s="39"/>
      <c r="C144" s="266" t="s">
        <v>264</v>
      </c>
      <c r="D144" s="266" t="s">
        <v>210</v>
      </c>
      <c r="E144" s="267" t="s">
        <v>948</v>
      </c>
      <c r="F144" s="268" t="s">
        <v>949</v>
      </c>
      <c r="G144" s="269" t="s">
        <v>207</v>
      </c>
      <c r="H144" s="270">
        <v>18</v>
      </c>
      <c r="I144" s="271"/>
      <c r="J144" s="272">
        <f>ROUND(I144*H144,2)</f>
        <v>0</v>
      </c>
      <c r="K144" s="273"/>
      <c r="L144" s="274"/>
      <c r="M144" s="275" t="s">
        <v>1</v>
      </c>
      <c r="N144" s="276" t="s">
        <v>38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236</v>
      </c>
      <c r="AT144" s="231" t="s">
        <v>210</v>
      </c>
      <c r="AU144" s="231" t="s">
        <v>83</v>
      </c>
      <c r="AY144" s="17" t="s">
        <v>158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81</v>
      </c>
      <c r="BK144" s="232">
        <f>ROUND(I144*H144,2)</f>
        <v>0</v>
      </c>
      <c r="BL144" s="17" t="s">
        <v>197</v>
      </c>
      <c r="BM144" s="231" t="s">
        <v>267</v>
      </c>
    </row>
    <row r="145" s="2" customFormat="1" ht="24.15" customHeight="1">
      <c r="A145" s="38"/>
      <c r="B145" s="39"/>
      <c r="C145" s="219" t="s">
        <v>218</v>
      </c>
      <c r="D145" s="219" t="s">
        <v>161</v>
      </c>
      <c r="E145" s="220" t="s">
        <v>950</v>
      </c>
      <c r="F145" s="221" t="s">
        <v>951</v>
      </c>
      <c r="G145" s="222" t="s">
        <v>171</v>
      </c>
      <c r="H145" s="223">
        <v>45</v>
      </c>
      <c r="I145" s="224"/>
      <c r="J145" s="225">
        <f>ROUND(I145*H145,2)</f>
        <v>0</v>
      </c>
      <c r="K145" s="226"/>
      <c r="L145" s="44"/>
      <c r="M145" s="227" t="s">
        <v>1</v>
      </c>
      <c r="N145" s="228" t="s">
        <v>38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197</v>
      </c>
      <c r="AT145" s="231" t="s">
        <v>161</v>
      </c>
      <c r="AU145" s="231" t="s">
        <v>83</v>
      </c>
      <c r="AY145" s="17" t="s">
        <v>158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81</v>
      </c>
      <c r="BK145" s="232">
        <f>ROUND(I145*H145,2)</f>
        <v>0</v>
      </c>
      <c r="BL145" s="17" t="s">
        <v>197</v>
      </c>
      <c r="BM145" s="231" t="s">
        <v>272</v>
      </c>
    </row>
    <row r="146" s="2" customFormat="1" ht="21.75" customHeight="1">
      <c r="A146" s="38"/>
      <c r="B146" s="39"/>
      <c r="C146" s="266" t="s">
        <v>277</v>
      </c>
      <c r="D146" s="266" t="s">
        <v>210</v>
      </c>
      <c r="E146" s="267" t="s">
        <v>952</v>
      </c>
      <c r="F146" s="268" t="s">
        <v>953</v>
      </c>
      <c r="G146" s="269" t="s">
        <v>171</v>
      </c>
      <c r="H146" s="270">
        <v>45</v>
      </c>
      <c r="I146" s="271"/>
      <c r="J146" s="272">
        <f>ROUND(I146*H146,2)</f>
        <v>0</v>
      </c>
      <c r="K146" s="273"/>
      <c r="L146" s="274"/>
      <c r="M146" s="275" t="s">
        <v>1</v>
      </c>
      <c r="N146" s="276" t="s">
        <v>38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236</v>
      </c>
      <c r="AT146" s="231" t="s">
        <v>210</v>
      </c>
      <c r="AU146" s="231" t="s">
        <v>83</v>
      </c>
      <c r="AY146" s="17" t="s">
        <v>158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81</v>
      </c>
      <c r="BK146" s="232">
        <f>ROUND(I146*H146,2)</f>
        <v>0</v>
      </c>
      <c r="BL146" s="17" t="s">
        <v>197</v>
      </c>
      <c r="BM146" s="231" t="s">
        <v>280</v>
      </c>
    </row>
    <row r="147" s="2" customFormat="1" ht="16.5" customHeight="1">
      <c r="A147" s="38"/>
      <c r="B147" s="39"/>
      <c r="C147" s="266" t="s">
        <v>224</v>
      </c>
      <c r="D147" s="266" t="s">
        <v>210</v>
      </c>
      <c r="E147" s="267" t="s">
        <v>954</v>
      </c>
      <c r="F147" s="268" t="s">
        <v>955</v>
      </c>
      <c r="G147" s="269" t="s">
        <v>910</v>
      </c>
      <c r="H147" s="270">
        <v>1</v>
      </c>
      <c r="I147" s="271"/>
      <c r="J147" s="272">
        <f>ROUND(I147*H147,2)</f>
        <v>0</v>
      </c>
      <c r="K147" s="273"/>
      <c r="L147" s="274"/>
      <c r="M147" s="275" t="s">
        <v>1</v>
      </c>
      <c r="N147" s="276" t="s">
        <v>38</v>
      </c>
      <c r="O147" s="91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236</v>
      </c>
      <c r="AT147" s="231" t="s">
        <v>210</v>
      </c>
      <c r="AU147" s="231" t="s">
        <v>83</v>
      </c>
      <c r="AY147" s="17" t="s">
        <v>158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81</v>
      </c>
      <c r="BK147" s="232">
        <f>ROUND(I147*H147,2)</f>
        <v>0</v>
      </c>
      <c r="BL147" s="17" t="s">
        <v>197</v>
      </c>
      <c r="BM147" s="231" t="s">
        <v>283</v>
      </c>
    </row>
    <row r="148" s="2" customFormat="1" ht="16.5" customHeight="1">
      <c r="A148" s="38"/>
      <c r="B148" s="39"/>
      <c r="C148" s="266" t="s">
        <v>284</v>
      </c>
      <c r="D148" s="266" t="s">
        <v>210</v>
      </c>
      <c r="E148" s="267" t="s">
        <v>956</v>
      </c>
      <c r="F148" s="268" t="s">
        <v>957</v>
      </c>
      <c r="G148" s="269" t="s">
        <v>910</v>
      </c>
      <c r="H148" s="270">
        <v>1</v>
      </c>
      <c r="I148" s="271"/>
      <c r="J148" s="272">
        <f>ROUND(I148*H148,2)</f>
        <v>0</v>
      </c>
      <c r="K148" s="273"/>
      <c r="L148" s="274"/>
      <c r="M148" s="275" t="s">
        <v>1</v>
      </c>
      <c r="N148" s="276" t="s">
        <v>38</v>
      </c>
      <c r="O148" s="91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236</v>
      </c>
      <c r="AT148" s="231" t="s">
        <v>210</v>
      </c>
      <c r="AU148" s="231" t="s">
        <v>83</v>
      </c>
      <c r="AY148" s="17" t="s">
        <v>158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81</v>
      </c>
      <c r="BK148" s="232">
        <f>ROUND(I148*H148,2)</f>
        <v>0</v>
      </c>
      <c r="BL148" s="17" t="s">
        <v>197</v>
      </c>
      <c r="BM148" s="231" t="s">
        <v>287</v>
      </c>
    </row>
    <row r="149" s="2" customFormat="1" ht="16.5" customHeight="1">
      <c r="A149" s="38"/>
      <c r="B149" s="39"/>
      <c r="C149" s="266" t="s">
        <v>227</v>
      </c>
      <c r="D149" s="266" t="s">
        <v>210</v>
      </c>
      <c r="E149" s="267" t="s">
        <v>958</v>
      </c>
      <c r="F149" s="268" t="s">
        <v>959</v>
      </c>
      <c r="G149" s="269" t="s">
        <v>910</v>
      </c>
      <c r="H149" s="270">
        <v>1</v>
      </c>
      <c r="I149" s="271"/>
      <c r="J149" s="272">
        <f>ROUND(I149*H149,2)</f>
        <v>0</v>
      </c>
      <c r="K149" s="273"/>
      <c r="L149" s="274"/>
      <c r="M149" s="275" t="s">
        <v>1</v>
      </c>
      <c r="N149" s="276" t="s">
        <v>38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236</v>
      </c>
      <c r="AT149" s="231" t="s">
        <v>210</v>
      </c>
      <c r="AU149" s="231" t="s">
        <v>83</v>
      </c>
      <c r="AY149" s="17" t="s">
        <v>158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81</v>
      </c>
      <c r="BK149" s="232">
        <f>ROUND(I149*H149,2)</f>
        <v>0</v>
      </c>
      <c r="BL149" s="17" t="s">
        <v>197</v>
      </c>
      <c r="BM149" s="231" t="s">
        <v>290</v>
      </c>
    </row>
    <row r="150" s="2" customFormat="1" ht="16.5" customHeight="1">
      <c r="A150" s="38"/>
      <c r="B150" s="39"/>
      <c r="C150" s="266" t="s">
        <v>291</v>
      </c>
      <c r="D150" s="266" t="s">
        <v>210</v>
      </c>
      <c r="E150" s="267" t="s">
        <v>960</v>
      </c>
      <c r="F150" s="268" t="s">
        <v>961</v>
      </c>
      <c r="G150" s="269" t="s">
        <v>910</v>
      </c>
      <c r="H150" s="270">
        <v>1</v>
      </c>
      <c r="I150" s="271"/>
      <c r="J150" s="272">
        <f>ROUND(I150*H150,2)</f>
        <v>0</v>
      </c>
      <c r="K150" s="273"/>
      <c r="L150" s="274"/>
      <c r="M150" s="275" t="s">
        <v>1</v>
      </c>
      <c r="N150" s="276" t="s">
        <v>38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236</v>
      </c>
      <c r="AT150" s="231" t="s">
        <v>210</v>
      </c>
      <c r="AU150" s="231" t="s">
        <v>83</v>
      </c>
      <c r="AY150" s="17" t="s">
        <v>158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81</v>
      </c>
      <c r="BK150" s="232">
        <f>ROUND(I150*H150,2)</f>
        <v>0</v>
      </c>
      <c r="BL150" s="17" t="s">
        <v>197</v>
      </c>
      <c r="BM150" s="231" t="s">
        <v>294</v>
      </c>
    </row>
    <row r="151" s="2" customFormat="1" ht="24.15" customHeight="1">
      <c r="A151" s="38"/>
      <c r="B151" s="39"/>
      <c r="C151" s="219" t="s">
        <v>232</v>
      </c>
      <c r="D151" s="219" t="s">
        <v>161</v>
      </c>
      <c r="E151" s="220" t="s">
        <v>962</v>
      </c>
      <c r="F151" s="221" t="s">
        <v>963</v>
      </c>
      <c r="G151" s="222" t="s">
        <v>207</v>
      </c>
      <c r="H151" s="223">
        <v>49</v>
      </c>
      <c r="I151" s="224"/>
      <c r="J151" s="225">
        <f>ROUND(I151*H151,2)</f>
        <v>0</v>
      </c>
      <c r="K151" s="226"/>
      <c r="L151" s="44"/>
      <c r="M151" s="227" t="s">
        <v>1</v>
      </c>
      <c r="N151" s="228" t="s">
        <v>38</v>
      </c>
      <c r="O151" s="91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197</v>
      </c>
      <c r="AT151" s="231" t="s">
        <v>161</v>
      </c>
      <c r="AU151" s="231" t="s">
        <v>83</v>
      </c>
      <c r="AY151" s="17" t="s">
        <v>158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81</v>
      </c>
      <c r="BK151" s="232">
        <f>ROUND(I151*H151,2)</f>
        <v>0</v>
      </c>
      <c r="BL151" s="17" t="s">
        <v>197</v>
      </c>
      <c r="BM151" s="231" t="s">
        <v>297</v>
      </c>
    </row>
    <row r="152" s="2" customFormat="1" ht="16.5" customHeight="1">
      <c r="A152" s="38"/>
      <c r="B152" s="39"/>
      <c r="C152" s="266" t="s">
        <v>300</v>
      </c>
      <c r="D152" s="266" t="s">
        <v>210</v>
      </c>
      <c r="E152" s="267" t="s">
        <v>964</v>
      </c>
      <c r="F152" s="268" t="s">
        <v>965</v>
      </c>
      <c r="G152" s="269" t="s">
        <v>207</v>
      </c>
      <c r="H152" s="270">
        <v>49</v>
      </c>
      <c r="I152" s="271"/>
      <c r="J152" s="272">
        <f>ROUND(I152*H152,2)</f>
        <v>0</v>
      </c>
      <c r="K152" s="273"/>
      <c r="L152" s="274"/>
      <c r="M152" s="275" t="s">
        <v>1</v>
      </c>
      <c r="N152" s="276" t="s">
        <v>38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236</v>
      </c>
      <c r="AT152" s="231" t="s">
        <v>210</v>
      </c>
      <c r="AU152" s="231" t="s">
        <v>83</v>
      </c>
      <c r="AY152" s="17" t="s">
        <v>158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81</v>
      </c>
      <c r="BK152" s="232">
        <f>ROUND(I152*H152,2)</f>
        <v>0</v>
      </c>
      <c r="BL152" s="17" t="s">
        <v>197</v>
      </c>
      <c r="BM152" s="231" t="s">
        <v>303</v>
      </c>
    </row>
    <row r="153" s="2" customFormat="1" ht="16.5" customHeight="1">
      <c r="A153" s="38"/>
      <c r="B153" s="39"/>
      <c r="C153" s="219" t="s">
        <v>236</v>
      </c>
      <c r="D153" s="219" t="s">
        <v>161</v>
      </c>
      <c r="E153" s="220" t="s">
        <v>966</v>
      </c>
      <c r="F153" s="221" t="s">
        <v>967</v>
      </c>
      <c r="G153" s="222" t="s">
        <v>207</v>
      </c>
      <c r="H153" s="223">
        <v>19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38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197</v>
      </c>
      <c r="AT153" s="231" t="s">
        <v>161</v>
      </c>
      <c r="AU153" s="231" t="s">
        <v>83</v>
      </c>
      <c r="AY153" s="17" t="s">
        <v>158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81</v>
      </c>
      <c r="BK153" s="232">
        <f>ROUND(I153*H153,2)</f>
        <v>0</v>
      </c>
      <c r="BL153" s="17" t="s">
        <v>197</v>
      </c>
      <c r="BM153" s="231" t="s">
        <v>307</v>
      </c>
    </row>
    <row r="154" s="2" customFormat="1" ht="16.5" customHeight="1">
      <c r="A154" s="38"/>
      <c r="B154" s="39"/>
      <c r="C154" s="266" t="s">
        <v>308</v>
      </c>
      <c r="D154" s="266" t="s">
        <v>210</v>
      </c>
      <c r="E154" s="267" t="s">
        <v>968</v>
      </c>
      <c r="F154" s="268" t="s">
        <v>969</v>
      </c>
      <c r="G154" s="269" t="s">
        <v>910</v>
      </c>
      <c r="H154" s="270">
        <v>19</v>
      </c>
      <c r="I154" s="271"/>
      <c r="J154" s="272">
        <f>ROUND(I154*H154,2)</f>
        <v>0</v>
      </c>
      <c r="K154" s="273"/>
      <c r="L154" s="274"/>
      <c r="M154" s="275" t="s">
        <v>1</v>
      </c>
      <c r="N154" s="276" t="s">
        <v>38</v>
      </c>
      <c r="O154" s="91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1" t="s">
        <v>236</v>
      </c>
      <c r="AT154" s="231" t="s">
        <v>210</v>
      </c>
      <c r="AU154" s="231" t="s">
        <v>83</v>
      </c>
      <c r="AY154" s="17" t="s">
        <v>158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7" t="s">
        <v>81</v>
      </c>
      <c r="BK154" s="232">
        <f>ROUND(I154*H154,2)</f>
        <v>0</v>
      </c>
      <c r="BL154" s="17" t="s">
        <v>197</v>
      </c>
      <c r="BM154" s="231" t="s">
        <v>311</v>
      </c>
    </row>
    <row r="155" s="2" customFormat="1" ht="16.5" customHeight="1">
      <c r="A155" s="38"/>
      <c r="B155" s="39"/>
      <c r="C155" s="219" t="s">
        <v>243</v>
      </c>
      <c r="D155" s="219" t="s">
        <v>161</v>
      </c>
      <c r="E155" s="220" t="s">
        <v>970</v>
      </c>
      <c r="F155" s="221" t="s">
        <v>971</v>
      </c>
      <c r="G155" s="222" t="s">
        <v>207</v>
      </c>
      <c r="H155" s="223">
        <v>19</v>
      </c>
      <c r="I155" s="224"/>
      <c r="J155" s="225">
        <f>ROUND(I155*H155,2)</f>
        <v>0</v>
      </c>
      <c r="K155" s="226"/>
      <c r="L155" s="44"/>
      <c r="M155" s="227" t="s">
        <v>1</v>
      </c>
      <c r="N155" s="228" t="s">
        <v>38</v>
      </c>
      <c r="O155" s="91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197</v>
      </c>
      <c r="AT155" s="231" t="s">
        <v>161</v>
      </c>
      <c r="AU155" s="231" t="s">
        <v>83</v>
      </c>
      <c r="AY155" s="17" t="s">
        <v>158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81</v>
      </c>
      <c r="BK155" s="232">
        <f>ROUND(I155*H155,2)</f>
        <v>0</v>
      </c>
      <c r="BL155" s="17" t="s">
        <v>197</v>
      </c>
      <c r="BM155" s="231" t="s">
        <v>314</v>
      </c>
    </row>
    <row r="156" s="2" customFormat="1" ht="16.5" customHeight="1">
      <c r="A156" s="38"/>
      <c r="B156" s="39"/>
      <c r="C156" s="266" t="s">
        <v>315</v>
      </c>
      <c r="D156" s="266" t="s">
        <v>210</v>
      </c>
      <c r="E156" s="267" t="s">
        <v>972</v>
      </c>
      <c r="F156" s="268" t="s">
        <v>973</v>
      </c>
      <c r="G156" s="269" t="s">
        <v>910</v>
      </c>
      <c r="H156" s="270">
        <v>19</v>
      </c>
      <c r="I156" s="271"/>
      <c r="J156" s="272">
        <f>ROUND(I156*H156,2)</f>
        <v>0</v>
      </c>
      <c r="K156" s="273"/>
      <c r="L156" s="274"/>
      <c r="M156" s="275" t="s">
        <v>1</v>
      </c>
      <c r="N156" s="276" t="s">
        <v>38</v>
      </c>
      <c r="O156" s="91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236</v>
      </c>
      <c r="AT156" s="231" t="s">
        <v>210</v>
      </c>
      <c r="AU156" s="231" t="s">
        <v>83</v>
      </c>
      <c r="AY156" s="17" t="s">
        <v>158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81</v>
      </c>
      <c r="BK156" s="232">
        <f>ROUND(I156*H156,2)</f>
        <v>0</v>
      </c>
      <c r="BL156" s="17" t="s">
        <v>197</v>
      </c>
      <c r="BM156" s="231" t="s">
        <v>318</v>
      </c>
    </row>
    <row r="157" s="2" customFormat="1" ht="16.5" customHeight="1">
      <c r="A157" s="38"/>
      <c r="B157" s="39"/>
      <c r="C157" s="219" t="s">
        <v>249</v>
      </c>
      <c r="D157" s="219" t="s">
        <v>161</v>
      </c>
      <c r="E157" s="220" t="s">
        <v>974</v>
      </c>
      <c r="F157" s="221" t="s">
        <v>975</v>
      </c>
      <c r="G157" s="222" t="s">
        <v>910</v>
      </c>
      <c r="H157" s="223">
        <v>19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38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197</v>
      </c>
      <c r="AT157" s="231" t="s">
        <v>161</v>
      </c>
      <c r="AU157" s="231" t="s">
        <v>83</v>
      </c>
      <c r="AY157" s="17" t="s">
        <v>158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81</v>
      </c>
      <c r="BK157" s="232">
        <f>ROUND(I157*H157,2)</f>
        <v>0</v>
      </c>
      <c r="BL157" s="17" t="s">
        <v>197</v>
      </c>
      <c r="BM157" s="231" t="s">
        <v>321</v>
      </c>
    </row>
    <row r="158" s="2" customFormat="1" ht="16.5" customHeight="1">
      <c r="A158" s="38"/>
      <c r="B158" s="39"/>
      <c r="C158" s="266" t="s">
        <v>322</v>
      </c>
      <c r="D158" s="266" t="s">
        <v>210</v>
      </c>
      <c r="E158" s="267" t="s">
        <v>976</v>
      </c>
      <c r="F158" s="268" t="s">
        <v>977</v>
      </c>
      <c r="G158" s="269" t="s">
        <v>910</v>
      </c>
      <c r="H158" s="270">
        <v>19</v>
      </c>
      <c r="I158" s="271"/>
      <c r="J158" s="272">
        <f>ROUND(I158*H158,2)</f>
        <v>0</v>
      </c>
      <c r="K158" s="273"/>
      <c r="L158" s="274"/>
      <c r="M158" s="275" t="s">
        <v>1</v>
      </c>
      <c r="N158" s="276" t="s">
        <v>38</v>
      </c>
      <c r="O158" s="91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1" t="s">
        <v>236</v>
      </c>
      <c r="AT158" s="231" t="s">
        <v>210</v>
      </c>
      <c r="AU158" s="231" t="s">
        <v>83</v>
      </c>
      <c r="AY158" s="17" t="s">
        <v>158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7" t="s">
        <v>81</v>
      </c>
      <c r="BK158" s="232">
        <f>ROUND(I158*H158,2)</f>
        <v>0</v>
      </c>
      <c r="BL158" s="17" t="s">
        <v>197</v>
      </c>
      <c r="BM158" s="231" t="s">
        <v>325</v>
      </c>
    </row>
    <row r="159" s="2" customFormat="1" ht="16.5" customHeight="1">
      <c r="A159" s="38"/>
      <c r="B159" s="39"/>
      <c r="C159" s="219" t="s">
        <v>253</v>
      </c>
      <c r="D159" s="219" t="s">
        <v>161</v>
      </c>
      <c r="E159" s="220" t="s">
        <v>978</v>
      </c>
      <c r="F159" s="221" t="s">
        <v>979</v>
      </c>
      <c r="G159" s="222" t="s">
        <v>910</v>
      </c>
      <c r="H159" s="223">
        <v>1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38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197</v>
      </c>
      <c r="AT159" s="231" t="s">
        <v>161</v>
      </c>
      <c r="AU159" s="231" t="s">
        <v>83</v>
      </c>
      <c r="AY159" s="17" t="s">
        <v>158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81</v>
      </c>
      <c r="BK159" s="232">
        <f>ROUND(I159*H159,2)</f>
        <v>0</v>
      </c>
      <c r="BL159" s="17" t="s">
        <v>197</v>
      </c>
      <c r="BM159" s="231" t="s">
        <v>328</v>
      </c>
    </row>
    <row r="160" s="2" customFormat="1" ht="16.5" customHeight="1">
      <c r="A160" s="38"/>
      <c r="B160" s="39"/>
      <c r="C160" s="266" t="s">
        <v>329</v>
      </c>
      <c r="D160" s="266" t="s">
        <v>210</v>
      </c>
      <c r="E160" s="267" t="s">
        <v>980</v>
      </c>
      <c r="F160" s="268" t="s">
        <v>981</v>
      </c>
      <c r="G160" s="269" t="s">
        <v>910</v>
      </c>
      <c r="H160" s="270">
        <v>1</v>
      </c>
      <c r="I160" s="271"/>
      <c r="J160" s="272">
        <f>ROUND(I160*H160,2)</f>
        <v>0</v>
      </c>
      <c r="K160" s="273"/>
      <c r="L160" s="274"/>
      <c r="M160" s="275" t="s">
        <v>1</v>
      </c>
      <c r="N160" s="276" t="s">
        <v>38</v>
      </c>
      <c r="O160" s="91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236</v>
      </c>
      <c r="AT160" s="231" t="s">
        <v>210</v>
      </c>
      <c r="AU160" s="231" t="s">
        <v>83</v>
      </c>
      <c r="AY160" s="17" t="s">
        <v>158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81</v>
      </c>
      <c r="BK160" s="232">
        <f>ROUND(I160*H160,2)</f>
        <v>0</v>
      </c>
      <c r="BL160" s="17" t="s">
        <v>197</v>
      </c>
      <c r="BM160" s="231" t="s">
        <v>332</v>
      </c>
    </row>
    <row r="161" s="2" customFormat="1" ht="16.5" customHeight="1">
      <c r="A161" s="38"/>
      <c r="B161" s="39"/>
      <c r="C161" s="219" t="s">
        <v>256</v>
      </c>
      <c r="D161" s="219" t="s">
        <v>161</v>
      </c>
      <c r="E161" s="220" t="s">
        <v>982</v>
      </c>
      <c r="F161" s="221" t="s">
        <v>983</v>
      </c>
      <c r="G161" s="222" t="s">
        <v>910</v>
      </c>
      <c r="H161" s="223">
        <v>3</v>
      </c>
      <c r="I161" s="224"/>
      <c r="J161" s="225">
        <f>ROUND(I161*H161,2)</f>
        <v>0</v>
      </c>
      <c r="K161" s="226"/>
      <c r="L161" s="44"/>
      <c r="M161" s="227" t="s">
        <v>1</v>
      </c>
      <c r="N161" s="228" t="s">
        <v>38</v>
      </c>
      <c r="O161" s="91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197</v>
      </c>
      <c r="AT161" s="231" t="s">
        <v>161</v>
      </c>
      <c r="AU161" s="231" t="s">
        <v>83</v>
      </c>
      <c r="AY161" s="17" t="s">
        <v>158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81</v>
      </c>
      <c r="BK161" s="232">
        <f>ROUND(I161*H161,2)</f>
        <v>0</v>
      </c>
      <c r="BL161" s="17" t="s">
        <v>197</v>
      </c>
      <c r="BM161" s="231" t="s">
        <v>338</v>
      </c>
    </row>
    <row r="162" s="2" customFormat="1" ht="16.5" customHeight="1">
      <c r="A162" s="38"/>
      <c r="B162" s="39"/>
      <c r="C162" s="266" t="s">
        <v>339</v>
      </c>
      <c r="D162" s="266" t="s">
        <v>210</v>
      </c>
      <c r="E162" s="267" t="s">
        <v>984</v>
      </c>
      <c r="F162" s="268" t="s">
        <v>985</v>
      </c>
      <c r="G162" s="269" t="s">
        <v>910</v>
      </c>
      <c r="H162" s="270">
        <v>3</v>
      </c>
      <c r="I162" s="271"/>
      <c r="J162" s="272">
        <f>ROUND(I162*H162,2)</f>
        <v>0</v>
      </c>
      <c r="K162" s="273"/>
      <c r="L162" s="274"/>
      <c r="M162" s="275" t="s">
        <v>1</v>
      </c>
      <c r="N162" s="276" t="s">
        <v>38</v>
      </c>
      <c r="O162" s="91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1" t="s">
        <v>236</v>
      </c>
      <c r="AT162" s="231" t="s">
        <v>210</v>
      </c>
      <c r="AU162" s="231" t="s">
        <v>83</v>
      </c>
      <c r="AY162" s="17" t="s">
        <v>158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7" t="s">
        <v>81</v>
      </c>
      <c r="BK162" s="232">
        <f>ROUND(I162*H162,2)</f>
        <v>0</v>
      </c>
      <c r="BL162" s="17" t="s">
        <v>197</v>
      </c>
      <c r="BM162" s="231" t="s">
        <v>342</v>
      </c>
    </row>
    <row r="163" s="2" customFormat="1" ht="16.5" customHeight="1">
      <c r="A163" s="38"/>
      <c r="B163" s="39"/>
      <c r="C163" s="219" t="s">
        <v>259</v>
      </c>
      <c r="D163" s="219" t="s">
        <v>161</v>
      </c>
      <c r="E163" s="220" t="s">
        <v>986</v>
      </c>
      <c r="F163" s="221" t="s">
        <v>987</v>
      </c>
      <c r="G163" s="222" t="s">
        <v>910</v>
      </c>
      <c r="H163" s="223">
        <v>14</v>
      </c>
      <c r="I163" s="224"/>
      <c r="J163" s="225">
        <f>ROUND(I163*H163,2)</f>
        <v>0</v>
      </c>
      <c r="K163" s="226"/>
      <c r="L163" s="44"/>
      <c r="M163" s="227" t="s">
        <v>1</v>
      </c>
      <c r="N163" s="228" t="s">
        <v>38</v>
      </c>
      <c r="O163" s="91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197</v>
      </c>
      <c r="AT163" s="231" t="s">
        <v>161</v>
      </c>
      <c r="AU163" s="231" t="s">
        <v>83</v>
      </c>
      <c r="AY163" s="17" t="s">
        <v>158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81</v>
      </c>
      <c r="BK163" s="232">
        <f>ROUND(I163*H163,2)</f>
        <v>0</v>
      </c>
      <c r="BL163" s="17" t="s">
        <v>197</v>
      </c>
      <c r="BM163" s="231" t="s">
        <v>345</v>
      </c>
    </row>
    <row r="164" s="2" customFormat="1" ht="16.5" customHeight="1">
      <c r="A164" s="38"/>
      <c r="B164" s="39"/>
      <c r="C164" s="266" t="s">
        <v>346</v>
      </c>
      <c r="D164" s="266" t="s">
        <v>210</v>
      </c>
      <c r="E164" s="267" t="s">
        <v>988</v>
      </c>
      <c r="F164" s="268" t="s">
        <v>989</v>
      </c>
      <c r="G164" s="269" t="s">
        <v>910</v>
      </c>
      <c r="H164" s="270">
        <v>12</v>
      </c>
      <c r="I164" s="271"/>
      <c r="J164" s="272">
        <f>ROUND(I164*H164,2)</f>
        <v>0</v>
      </c>
      <c r="K164" s="273"/>
      <c r="L164" s="274"/>
      <c r="M164" s="275" t="s">
        <v>1</v>
      </c>
      <c r="N164" s="276" t="s">
        <v>38</v>
      </c>
      <c r="O164" s="91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236</v>
      </c>
      <c r="AT164" s="231" t="s">
        <v>210</v>
      </c>
      <c r="AU164" s="231" t="s">
        <v>83</v>
      </c>
      <c r="AY164" s="17" t="s">
        <v>158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81</v>
      </c>
      <c r="BK164" s="232">
        <f>ROUND(I164*H164,2)</f>
        <v>0</v>
      </c>
      <c r="BL164" s="17" t="s">
        <v>197</v>
      </c>
      <c r="BM164" s="231" t="s">
        <v>349</v>
      </c>
    </row>
    <row r="165" s="2" customFormat="1" ht="16.5" customHeight="1">
      <c r="A165" s="38"/>
      <c r="B165" s="39"/>
      <c r="C165" s="266" t="s">
        <v>263</v>
      </c>
      <c r="D165" s="266" t="s">
        <v>210</v>
      </c>
      <c r="E165" s="267" t="s">
        <v>990</v>
      </c>
      <c r="F165" s="268" t="s">
        <v>991</v>
      </c>
      <c r="G165" s="269" t="s">
        <v>910</v>
      </c>
      <c r="H165" s="270">
        <v>2</v>
      </c>
      <c r="I165" s="271"/>
      <c r="J165" s="272">
        <f>ROUND(I165*H165,2)</f>
        <v>0</v>
      </c>
      <c r="K165" s="273"/>
      <c r="L165" s="274"/>
      <c r="M165" s="275" t="s">
        <v>1</v>
      </c>
      <c r="N165" s="276" t="s">
        <v>38</v>
      </c>
      <c r="O165" s="91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236</v>
      </c>
      <c r="AT165" s="231" t="s">
        <v>210</v>
      </c>
      <c r="AU165" s="231" t="s">
        <v>83</v>
      </c>
      <c r="AY165" s="17" t="s">
        <v>158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81</v>
      </c>
      <c r="BK165" s="232">
        <f>ROUND(I165*H165,2)</f>
        <v>0</v>
      </c>
      <c r="BL165" s="17" t="s">
        <v>197</v>
      </c>
      <c r="BM165" s="231" t="s">
        <v>352</v>
      </c>
    </row>
    <row r="166" s="2" customFormat="1" ht="24.15" customHeight="1">
      <c r="A166" s="38"/>
      <c r="B166" s="39"/>
      <c r="C166" s="219" t="s">
        <v>353</v>
      </c>
      <c r="D166" s="219" t="s">
        <v>161</v>
      </c>
      <c r="E166" s="220" t="s">
        <v>992</v>
      </c>
      <c r="F166" s="221" t="s">
        <v>993</v>
      </c>
      <c r="G166" s="222" t="s">
        <v>207</v>
      </c>
      <c r="H166" s="223">
        <v>1</v>
      </c>
      <c r="I166" s="224"/>
      <c r="J166" s="225">
        <f>ROUND(I166*H166,2)</f>
        <v>0</v>
      </c>
      <c r="K166" s="226"/>
      <c r="L166" s="44"/>
      <c r="M166" s="227" t="s">
        <v>1</v>
      </c>
      <c r="N166" s="228" t="s">
        <v>38</v>
      </c>
      <c r="O166" s="91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197</v>
      </c>
      <c r="AT166" s="231" t="s">
        <v>161</v>
      </c>
      <c r="AU166" s="231" t="s">
        <v>83</v>
      </c>
      <c r="AY166" s="17" t="s">
        <v>158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81</v>
      </c>
      <c r="BK166" s="232">
        <f>ROUND(I166*H166,2)</f>
        <v>0</v>
      </c>
      <c r="BL166" s="17" t="s">
        <v>197</v>
      </c>
      <c r="BM166" s="231" t="s">
        <v>356</v>
      </c>
    </row>
    <row r="167" s="2" customFormat="1" ht="16.5" customHeight="1">
      <c r="A167" s="38"/>
      <c r="B167" s="39"/>
      <c r="C167" s="266" t="s">
        <v>267</v>
      </c>
      <c r="D167" s="266" t="s">
        <v>210</v>
      </c>
      <c r="E167" s="267" t="s">
        <v>994</v>
      </c>
      <c r="F167" s="268" t="s">
        <v>995</v>
      </c>
      <c r="G167" s="269" t="s">
        <v>207</v>
      </c>
      <c r="H167" s="270">
        <v>1</v>
      </c>
      <c r="I167" s="271"/>
      <c r="J167" s="272">
        <f>ROUND(I167*H167,2)</f>
        <v>0</v>
      </c>
      <c r="K167" s="273"/>
      <c r="L167" s="274"/>
      <c r="M167" s="275" t="s">
        <v>1</v>
      </c>
      <c r="N167" s="276" t="s">
        <v>38</v>
      </c>
      <c r="O167" s="91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1" t="s">
        <v>236</v>
      </c>
      <c r="AT167" s="231" t="s">
        <v>210</v>
      </c>
      <c r="AU167" s="231" t="s">
        <v>83</v>
      </c>
      <c r="AY167" s="17" t="s">
        <v>158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7" t="s">
        <v>81</v>
      </c>
      <c r="BK167" s="232">
        <f>ROUND(I167*H167,2)</f>
        <v>0</v>
      </c>
      <c r="BL167" s="17" t="s">
        <v>197</v>
      </c>
      <c r="BM167" s="231" t="s">
        <v>359</v>
      </c>
    </row>
    <row r="168" s="2" customFormat="1" ht="16.5" customHeight="1">
      <c r="A168" s="38"/>
      <c r="B168" s="39"/>
      <c r="C168" s="219" t="s">
        <v>362</v>
      </c>
      <c r="D168" s="219" t="s">
        <v>161</v>
      </c>
      <c r="E168" s="220" t="s">
        <v>996</v>
      </c>
      <c r="F168" s="221" t="s">
        <v>997</v>
      </c>
      <c r="G168" s="222" t="s">
        <v>207</v>
      </c>
      <c r="H168" s="223">
        <v>1</v>
      </c>
      <c r="I168" s="224"/>
      <c r="J168" s="225">
        <f>ROUND(I168*H168,2)</f>
        <v>0</v>
      </c>
      <c r="K168" s="226"/>
      <c r="L168" s="44"/>
      <c r="M168" s="227" t="s">
        <v>1</v>
      </c>
      <c r="N168" s="228" t="s">
        <v>38</v>
      </c>
      <c r="O168" s="91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1" t="s">
        <v>197</v>
      </c>
      <c r="AT168" s="231" t="s">
        <v>161</v>
      </c>
      <c r="AU168" s="231" t="s">
        <v>83</v>
      </c>
      <c r="AY168" s="17" t="s">
        <v>158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7" t="s">
        <v>81</v>
      </c>
      <c r="BK168" s="232">
        <f>ROUND(I168*H168,2)</f>
        <v>0</v>
      </c>
      <c r="BL168" s="17" t="s">
        <v>197</v>
      </c>
      <c r="BM168" s="231" t="s">
        <v>365</v>
      </c>
    </row>
    <row r="169" s="2" customFormat="1" ht="16.5" customHeight="1">
      <c r="A169" s="38"/>
      <c r="B169" s="39"/>
      <c r="C169" s="266" t="s">
        <v>272</v>
      </c>
      <c r="D169" s="266" t="s">
        <v>210</v>
      </c>
      <c r="E169" s="267" t="s">
        <v>998</v>
      </c>
      <c r="F169" s="268" t="s">
        <v>999</v>
      </c>
      <c r="G169" s="269" t="s">
        <v>207</v>
      </c>
      <c r="H169" s="270">
        <v>1</v>
      </c>
      <c r="I169" s="271"/>
      <c r="J169" s="272">
        <f>ROUND(I169*H169,2)</f>
        <v>0</v>
      </c>
      <c r="K169" s="273"/>
      <c r="L169" s="274"/>
      <c r="M169" s="275" t="s">
        <v>1</v>
      </c>
      <c r="N169" s="276" t="s">
        <v>38</v>
      </c>
      <c r="O169" s="91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236</v>
      </c>
      <c r="AT169" s="231" t="s">
        <v>210</v>
      </c>
      <c r="AU169" s="231" t="s">
        <v>83</v>
      </c>
      <c r="AY169" s="17" t="s">
        <v>158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81</v>
      </c>
      <c r="BK169" s="232">
        <f>ROUND(I169*H169,2)</f>
        <v>0</v>
      </c>
      <c r="BL169" s="17" t="s">
        <v>197</v>
      </c>
      <c r="BM169" s="231" t="s">
        <v>368</v>
      </c>
    </row>
    <row r="170" s="2" customFormat="1" ht="16.5" customHeight="1">
      <c r="A170" s="38"/>
      <c r="B170" s="39"/>
      <c r="C170" s="219" t="s">
        <v>369</v>
      </c>
      <c r="D170" s="219" t="s">
        <v>161</v>
      </c>
      <c r="E170" s="220" t="s">
        <v>1000</v>
      </c>
      <c r="F170" s="221" t="s">
        <v>1001</v>
      </c>
      <c r="G170" s="222" t="s">
        <v>207</v>
      </c>
      <c r="H170" s="223">
        <v>1</v>
      </c>
      <c r="I170" s="224"/>
      <c r="J170" s="225">
        <f>ROUND(I170*H170,2)</f>
        <v>0</v>
      </c>
      <c r="K170" s="226"/>
      <c r="L170" s="44"/>
      <c r="M170" s="227" t="s">
        <v>1</v>
      </c>
      <c r="N170" s="228" t="s">
        <v>38</v>
      </c>
      <c r="O170" s="91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197</v>
      </c>
      <c r="AT170" s="231" t="s">
        <v>161</v>
      </c>
      <c r="AU170" s="231" t="s">
        <v>83</v>
      </c>
      <c r="AY170" s="17" t="s">
        <v>158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7" t="s">
        <v>81</v>
      </c>
      <c r="BK170" s="232">
        <f>ROUND(I170*H170,2)</f>
        <v>0</v>
      </c>
      <c r="BL170" s="17" t="s">
        <v>197</v>
      </c>
      <c r="BM170" s="231" t="s">
        <v>372</v>
      </c>
    </row>
    <row r="171" s="2" customFormat="1" ht="16.5" customHeight="1">
      <c r="A171" s="38"/>
      <c r="B171" s="39"/>
      <c r="C171" s="266" t="s">
        <v>280</v>
      </c>
      <c r="D171" s="266" t="s">
        <v>210</v>
      </c>
      <c r="E171" s="267" t="s">
        <v>1002</v>
      </c>
      <c r="F171" s="268" t="s">
        <v>1003</v>
      </c>
      <c r="G171" s="269" t="s">
        <v>207</v>
      </c>
      <c r="H171" s="270">
        <v>1</v>
      </c>
      <c r="I171" s="271"/>
      <c r="J171" s="272">
        <f>ROUND(I171*H171,2)</f>
        <v>0</v>
      </c>
      <c r="K171" s="273"/>
      <c r="L171" s="274"/>
      <c r="M171" s="275" t="s">
        <v>1</v>
      </c>
      <c r="N171" s="276" t="s">
        <v>38</v>
      </c>
      <c r="O171" s="91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1" t="s">
        <v>236</v>
      </c>
      <c r="AT171" s="231" t="s">
        <v>210</v>
      </c>
      <c r="AU171" s="231" t="s">
        <v>83</v>
      </c>
      <c r="AY171" s="17" t="s">
        <v>158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7" t="s">
        <v>81</v>
      </c>
      <c r="BK171" s="232">
        <f>ROUND(I171*H171,2)</f>
        <v>0</v>
      </c>
      <c r="BL171" s="17" t="s">
        <v>197</v>
      </c>
      <c r="BM171" s="231" t="s">
        <v>377</v>
      </c>
    </row>
    <row r="172" s="12" customFormat="1" ht="25.92" customHeight="1">
      <c r="A172" s="12"/>
      <c r="B172" s="203"/>
      <c r="C172" s="204"/>
      <c r="D172" s="205" t="s">
        <v>72</v>
      </c>
      <c r="E172" s="206" t="s">
        <v>1004</v>
      </c>
      <c r="F172" s="206" t="s">
        <v>1005</v>
      </c>
      <c r="G172" s="204"/>
      <c r="H172" s="204"/>
      <c r="I172" s="207"/>
      <c r="J172" s="208">
        <f>BK172</f>
        <v>0</v>
      </c>
      <c r="K172" s="204"/>
      <c r="L172" s="209"/>
      <c r="M172" s="210"/>
      <c r="N172" s="211"/>
      <c r="O172" s="211"/>
      <c r="P172" s="212">
        <f>SUM(P173:P179)</f>
        <v>0</v>
      </c>
      <c r="Q172" s="211"/>
      <c r="R172" s="212">
        <f>SUM(R173:R179)</f>
        <v>0</v>
      </c>
      <c r="S172" s="211"/>
      <c r="T172" s="213">
        <f>SUM(T173:T179)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4" t="s">
        <v>165</v>
      </c>
      <c r="AT172" s="215" t="s">
        <v>72</v>
      </c>
      <c r="AU172" s="215" t="s">
        <v>73</v>
      </c>
      <c r="AY172" s="214" t="s">
        <v>158</v>
      </c>
      <c r="BK172" s="216">
        <f>SUM(BK173:BK179)</f>
        <v>0</v>
      </c>
    </row>
    <row r="173" s="2" customFormat="1" ht="16.5" customHeight="1">
      <c r="A173" s="38"/>
      <c r="B173" s="39"/>
      <c r="C173" s="219" t="s">
        <v>379</v>
      </c>
      <c r="D173" s="219" t="s">
        <v>161</v>
      </c>
      <c r="E173" s="220" t="s">
        <v>1006</v>
      </c>
      <c r="F173" s="221" t="s">
        <v>1007</v>
      </c>
      <c r="G173" s="222" t="s">
        <v>943</v>
      </c>
      <c r="H173" s="223">
        <v>1</v>
      </c>
      <c r="I173" s="224"/>
      <c r="J173" s="225">
        <f>ROUND(I173*H173,2)</f>
        <v>0</v>
      </c>
      <c r="K173" s="226"/>
      <c r="L173" s="44"/>
      <c r="M173" s="227" t="s">
        <v>1</v>
      </c>
      <c r="N173" s="228" t="s">
        <v>38</v>
      </c>
      <c r="O173" s="91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1" t="s">
        <v>1008</v>
      </c>
      <c r="AT173" s="231" t="s">
        <v>161</v>
      </c>
      <c r="AU173" s="231" t="s">
        <v>81</v>
      </c>
      <c r="AY173" s="17" t="s">
        <v>158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7" t="s">
        <v>81</v>
      </c>
      <c r="BK173" s="232">
        <f>ROUND(I173*H173,2)</f>
        <v>0</v>
      </c>
      <c r="BL173" s="17" t="s">
        <v>1008</v>
      </c>
      <c r="BM173" s="231" t="s">
        <v>382</v>
      </c>
    </row>
    <row r="174" s="2" customFormat="1" ht="16.5" customHeight="1">
      <c r="A174" s="38"/>
      <c r="B174" s="39"/>
      <c r="C174" s="219" t="s">
        <v>283</v>
      </c>
      <c r="D174" s="219" t="s">
        <v>161</v>
      </c>
      <c r="E174" s="220" t="s">
        <v>1009</v>
      </c>
      <c r="F174" s="221" t="s">
        <v>1010</v>
      </c>
      <c r="G174" s="222" t="s">
        <v>943</v>
      </c>
      <c r="H174" s="223">
        <v>1</v>
      </c>
      <c r="I174" s="224"/>
      <c r="J174" s="225">
        <f>ROUND(I174*H174,2)</f>
        <v>0</v>
      </c>
      <c r="K174" s="226"/>
      <c r="L174" s="44"/>
      <c r="M174" s="227" t="s">
        <v>1</v>
      </c>
      <c r="N174" s="228" t="s">
        <v>38</v>
      </c>
      <c r="O174" s="91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1" t="s">
        <v>1008</v>
      </c>
      <c r="AT174" s="231" t="s">
        <v>161</v>
      </c>
      <c r="AU174" s="231" t="s">
        <v>81</v>
      </c>
      <c r="AY174" s="17" t="s">
        <v>158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7" t="s">
        <v>81</v>
      </c>
      <c r="BK174" s="232">
        <f>ROUND(I174*H174,2)</f>
        <v>0</v>
      </c>
      <c r="BL174" s="17" t="s">
        <v>1008</v>
      </c>
      <c r="BM174" s="231" t="s">
        <v>385</v>
      </c>
    </row>
    <row r="175" s="2" customFormat="1" ht="16.5" customHeight="1">
      <c r="A175" s="38"/>
      <c r="B175" s="39"/>
      <c r="C175" s="219" t="s">
        <v>386</v>
      </c>
      <c r="D175" s="219" t="s">
        <v>161</v>
      </c>
      <c r="E175" s="220" t="s">
        <v>1011</v>
      </c>
      <c r="F175" s="221" t="s">
        <v>1012</v>
      </c>
      <c r="G175" s="222" t="s">
        <v>943</v>
      </c>
      <c r="H175" s="223">
        <v>1</v>
      </c>
      <c r="I175" s="224"/>
      <c r="J175" s="225">
        <f>ROUND(I175*H175,2)</f>
        <v>0</v>
      </c>
      <c r="K175" s="226"/>
      <c r="L175" s="44"/>
      <c r="M175" s="227" t="s">
        <v>1</v>
      </c>
      <c r="N175" s="228" t="s">
        <v>38</v>
      </c>
      <c r="O175" s="91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1008</v>
      </c>
      <c r="AT175" s="231" t="s">
        <v>161</v>
      </c>
      <c r="AU175" s="231" t="s">
        <v>81</v>
      </c>
      <c r="AY175" s="17" t="s">
        <v>158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81</v>
      </c>
      <c r="BK175" s="232">
        <f>ROUND(I175*H175,2)</f>
        <v>0</v>
      </c>
      <c r="BL175" s="17" t="s">
        <v>1008</v>
      </c>
      <c r="BM175" s="231" t="s">
        <v>389</v>
      </c>
    </row>
    <row r="176" s="2" customFormat="1" ht="21.75" customHeight="1">
      <c r="A176" s="38"/>
      <c r="B176" s="39"/>
      <c r="C176" s="219" t="s">
        <v>287</v>
      </c>
      <c r="D176" s="219" t="s">
        <v>161</v>
      </c>
      <c r="E176" s="220" t="s">
        <v>1013</v>
      </c>
      <c r="F176" s="221" t="s">
        <v>1014</v>
      </c>
      <c r="G176" s="222" t="s">
        <v>943</v>
      </c>
      <c r="H176" s="223">
        <v>1</v>
      </c>
      <c r="I176" s="224"/>
      <c r="J176" s="225">
        <f>ROUND(I176*H176,2)</f>
        <v>0</v>
      </c>
      <c r="K176" s="226"/>
      <c r="L176" s="44"/>
      <c r="M176" s="227" t="s">
        <v>1</v>
      </c>
      <c r="N176" s="228" t="s">
        <v>38</v>
      </c>
      <c r="O176" s="91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1" t="s">
        <v>1008</v>
      </c>
      <c r="AT176" s="231" t="s">
        <v>161</v>
      </c>
      <c r="AU176" s="231" t="s">
        <v>81</v>
      </c>
      <c r="AY176" s="17" t="s">
        <v>158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7" t="s">
        <v>81</v>
      </c>
      <c r="BK176" s="232">
        <f>ROUND(I176*H176,2)</f>
        <v>0</v>
      </c>
      <c r="BL176" s="17" t="s">
        <v>1008</v>
      </c>
      <c r="BM176" s="231" t="s">
        <v>394</v>
      </c>
    </row>
    <row r="177" s="2" customFormat="1" ht="16.5" customHeight="1">
      <c r="A177" s="38"/>
      <c r="B177" s="39"/>
      <c r="C177" s="219" t="s">
        <v>395</v>
      </c>
      <c r="D177" s="219" t="s">
        <v>161</v>
      </c>
      <c r="E177" s="220" t="s">
        <v>1015</v>
      </c>
      <c r="F177" s="221" t="s">
        <v>1016</v>
      </c>
      <c r="G177" s="222" t="s">
        <v>943</v>
      </c>
      <c r="H177" s="223">
        <v>1</v>
      </c>
      <c r="I177" s="224"/>
      <c r="J177" s="225">
        <f>ROUND(I177*H177,2)</f>
        <v>0</v>
      </c>
      <c r="K177" s="226"/>
      <c r="L177" s="44"/>
      <c r="M177" s="227" t="s">
        <v>1</v>
      </c>
      <c r="N177" s="228" t="s">
        <v>38</v>
      </c>
      <c r="O177" s="91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1" t="s">
        <v>1008</v>
      </c>
      <c r="AT177" s="231" t="s">
        <v>161</v>
      </c>
      <c r="AU177" s="231" t="s">
        <v>81</v>
      </c>
      <c r="AY177" s="17" t="s">
        <v>158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7" t="s">
        <v>81</v>
      </c>
      <c r="BK177" s="232">
        <f>ROUND(I177*H177,2)</f>
        <v>0</v>
      </c>
      <c r="BL177" s="17" t="s">
        <v>1008</v>
      </c>
      <c r="BM177" s="231" t="s">
        <v>398</v>
      </c>
    </row>
    <row r="178" s="2" customFormat="1" ht="16.5" customHeight="1">
      <c r="A178" s="38"/>
      <c r="B178" s="39"/>
      <c r="C178" s="219" t="s">
        <v>290</v>
      </c>
      <c r="D178" s="219" t="s">
        <v>161</v>
      </c>
      <c r="E178" s="220" t="s">
        <v>1017</v>
      </c>
      <c r="F178" s="221" t="s">
        <v>1018</v>
      </c>
      <c r="G178" s="222" t="s">
        <v>943</v>
      </c>
      <c r="H178" s="223">
        <v>1</v>
      </c>
      <c r="I178" s="224"/>
      <c r="J178" s="225">
        <f>ROUND(I178*H178,2)</f>
        <v>0</v>
      </c>
      <c r="K178" s="226"/>
      <c r="L178" s="44"/>
      <c r="M178" s="227" t="s">
        <v>1</v>
      </c>
      <c r="N178" s="228" t="s">
        <v>38</v>
      </c>
      <c r="O178" s="91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1" t="s">
        <v>1008</v>
      </c>
      <c r="AT178" s="231" t="s">
        <v>161</v>
      </c>
      <c r="AU178" s="231" t="s">
        <v>81</v>
      </c>
      <c r="AY178" s="17" t="s">
        <v>158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7" t="s">
        <v>81</v>
      </c>
      <c r="BK178" s="232">
        <f>ROUND(I178*H178,2)</f>
        <v>0</v>
      </c>
      <c r="BL178" s="17" t="s">
        <v>1008</v>
      </c>
      <c r="BM178" s="231" t="s">
        <v>402</v>
      </c>
    </row>
    <row r="179" s="2" customFormat="1" ht="16.5" customHeight="1">
      <c r="A179" s="38"/>
      <c r="B179" s="39"/>
      <c r="C179" s="219" t="s">
        <v>405</v>
      </c>
      <c r="D179" s="219" t="s">
        <v>161</v>
      </c>
      <c r="E179" s="220" t="s">
        <v>1019</v>
      </c>
      <c r="F179" s="221" t="s">
        <v>1020</v>
      </c>
      <c r="G179" s="222" t="s">
        <v>943</v>
      </c>
      <c r="H179" s="223">
        <v>1</v>
      </c>
      <c r="I179" s="224"/>
      <c r="J179" s="225">
        <f>ROUND(I179*H179,2)</f>
        <v>0</v>
      </c>
      <c r="K179" s="226"/>
      <c r="L179" s="44"/>
      <c r="M179" s="277" t="s">
        <v>1</v>
      </c>
      <c r="N179" s="278" t="s">
        <v>38</v>
      </c>
      <c r="O179" s="279"/>
      <c r="P179" s="280">
        <f>O179*H179</f>
        <v>0</v>
      </c>
      <c r="Q179" s="280">
        <v>0</v>
      </c>
      <c r="R179" s="280">
        <f>Q179*H179</f>
        <v>0</v>
      </c>
      <c r="S179" s="280">
        <v>0</v>
      </c>
      <c r="T179" s="281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1" t="s">
        <v>1008</v>
      </c>
      <c r="AT179" s="231" t="s">
        <v>161</v>
      </c>
      <c r="AU179" s="231" t="s">
        <v>81</v>
      </c>
      <c r="AY179" s="17" t="s">
        <v>158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7" t="s">
        <v>81</v>
      </c>
      <c r="BK179" s="232">
        <f>ROUND(I179*H179,2)</f>
        <v>0</v>
      </c>
      <c r="BL179" s="17" t="s">
        <v>1008</v>
      </c>
      <c r="BM179" s="231" t="s">
        <v>408</v>
      </c>
    </row>
    <row r="180" s="2" customFormat="1" ht="6.96" customHeight="1">
      <c r="A180" s="38"/>
      <c r="B180" s="66"/>
      <c r="C180" s="67"/>
      <c r="D180" s="67"/>
      <c r="E180" s="67"/>
      <c r="F180" s="67"/>
      <c r="G180" s="67"/>
      <c r="H180" s="67"/>
      <c r="I180" s="67"/>
      <c r="J180" s="67"/>
      <c r="K180" s="67"/>
      <c r="L180" s="44"/>
      <c r="M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</row>
  </sheetData>
  <sheetProtection sheet="1" autoFilter="0" formatColumns="0" formatRows="0" objects="1" scenarios="1" spinCount="100000" saltValue="oJJb+/HkpnDwnAHQRSIsQ1cgbSguwmmtE+BMJMpmwLgXTFsORLaBLK67FsrRAk8Mo3ZZvPx2p6PsiMxmUdZs7w==" hashValue="d/VLfvrAw5/hyN451ZX19XWRnZCviFwlHGqhmvOSxkVr89ESpTiAQB3dcfIovXQ/+5hH19UMtTiA7UVqhhDk4w==" algorithmName="SHA-512" password="CC35"/>
  <autoFilter ref="C118:K179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110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 xml:space="preserve"> Modernizace 5 učeben na 6.ZŠ Cheb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1031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26. 1. 2026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30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ROUND((SUM(BE119:BE177)),  2)</f>
        <v>0</v>
      </c>
      <c r="G33" s="38"/>
      <c r="H33" s="38"/>
      <c r="I33" s="155">
        <v>0.20999999999999999</v>
      </c>
      <c r="J33" s="154">
        <f>ROUND(((SUM(BE119:BE177))*I33),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ROUND((SUM(BF119:BF177)),  2)</f>
        <v>0</v>
      </c>
      <c r="G34" s="38"/>
      <c r="H34" s="38"/>
      <c r="I34" s="155">
        <v>0.12</v>
      </c>
      <c r="J34" s="154">
        <f>ROUND(((SUM(BF119:BF177))*I34),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ROUND((SUM(BG119:BG177)),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ROUND((SUM(BH119:BH177)),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ROUND((SUM(BI119:BI177)),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 xml:space="preserve"> Modernizace 5 učeben na 6.ZŠ Cheb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 xml:space="preserve">SO 02.3 - Učebna fyziky  -elektroinstalace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26. 1. 2026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30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115</v>
      </c>
      <c r="D94" s="176"/>
      <c r="E94" s="176"/>
      <c r="F94" s="176"/>
      <c r="G94" s="176"/>
      <c r="H94" s="176"/>
      <c r="I94" s="176"/>
      <c r="J94" s="177" t="s">
        <v>116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117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118</v>
      </c>
    </row>
    <row r="97" s="9" customFormat="1" ht="24.96" customHeight="1">
      <c r="A97" s="9"/>
      <c r="B97" s="179"/>
      <c r="C97" s="180"/>
      <c r="D97" s="181" t="s">
        <v>125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904</v>
      </c>
      <c r="E98" s="188"/>
      <c r="F98" s="188"/>
      <c r="G98" s="188"/>
      <c r="H98" s="188"/>
      <c r="I98" s="188"/>
      <c r="J98" s="189">
        <f>J121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9"/>
      <c r="C99" s="180"/>
      <c r="D99" s="181" t="s">
        <v>905</v>
      </c>
      <c r="E99" s="182"/>
      <c r="F99" s="182"/>
      <c r="G99" s="182"/>
      <c r="H99" s="182"/>
      <c r="I99" s="182"/>
      <c r="J99" s="183">
        <f>J170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143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74" t="str">
        <f>E7</f>
        <v xml:space="preserve"> Modernizace 5 učeben na 6.ZŠ Cheb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112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 xml:space="preserve">SO 02.3 - Učebna fyziky  -elektroinstalace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 xml:space="preserve"> </v>
      </c>
      <c r="G113" s="40"/>
      <c r="H113" s="40"/>
      <c r="I113" s="32" t="s">
        <v>22</v>
      </c>
      <c r="J113" s="79" t="str">
        <f>IF(J12="","",J12)</f>
        <v>26. 1. 2026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 xml:space="preserve"> </v>
      </c>
      <c r="G115" s="40"/>
      <c r="H115" s="40"/>
      <c r="I115" s="32" t="s">
        <v>29</v>
      </c>
      <c r="J115" s="36" t="str">
        <f>E21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27</v>
      </c>
      <c r="D116" s="40"/>
      <c r="E116" s="40"/>
      <c r="F116" s="27" t="str">
        <f>IF(E18="","",E18)</f>
        <v>Vyplň údaj</v>
      </c>
      <c r="G116" s="40"/>
      <c r="H116" s="40"/>
      <c r="I116" s="32" t="s">
        <v>30</v>
      </c>
      <c r="J116" s="36" t="str">
        <f>E24</f>
        <v xml:space="preserve">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1"/>
      <c r="B118" s="192"/>
      <c r="C118" s="193" t="s">
        <v>144</v>
      </c>
      <c r="D118" s="194" t="s">
        <v>58</v>
      </c>
      <c r="E118" s="194" t="s">
        <v>54</v>
      </c>
      <c r="F118" s="194" t="s">
        <v>55</v>
      </c>
      <c r="G118" s="194" t="s">
        <v>145</v>
      </c>
      <c r="H118" s="194" t="s">
        <v>146</v>
      </c>
      <c r="I118" s="194" t="s">
        <v>147</v>
      </c>
      <c r="J118" s="195" t="s">
        <v>116</v>
      </c>
      <c r="K118" s="196" t="s">
        <v>148</v>
      </c>
      <c r="L118" s="197"/>
      <c r="M118" s="100" t="s">
        <v>1</v>
      </c>
      <c r="N118" s="101" t="s">
        <v>37</v>
      </c>
      <c r="O118" s="101" t="s">
        <v>149</v>
      </c>
      <c r="P118" s="101" t="s">
        <v>150</v>
      </c>
      <c r="Q118" s="101" t="s">
        <v>151</v>
      </c>
      <c r="R118" s="101" t="s">
        <v>152</v>
      </c>
      <c r="S118" s="101" t="s">
        <v>153</v>
      </c>
      <c r="T118" s="102" t="s">
        <v>154</v>
      </c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</row>
    <row r="119" s="2" customFormat="1" ht="22.8" customHeight="1">
      <c r="A119" s="38"/>
      <c r="B119" s="39"/>
      <c r="C119" s="107" t="s">
        <v>155</v>
      </c>
      <c r="D119" s="40"/>
      <c r="E119" s="40"/>
      <c r="F119" s="40"/>
      <c r="G119" s="40"/>
      <c r="H119" s="40"/>
      <c r="I119" s="40"/>
      <c r="J119" s="198">
        <f>BK119</f>
        <v>0</v>
      </c>
      <c r="K119" s="40"/>
      <c r="L119" s="44"/>
      <c r="M119" s="103"/>
      <c r="N119" s="199"/>
      <c r="O119" s="104"/>
      <c r="P119" s="200">
        <f>P120+P170</f>
        <v>0</v>
      </c>
      <c r="Q119" s="104"/>
      <c r="R119" s="200">
        <f>R120+R170</f>
        <v>0</v>
      </c>
      <c r="S119" s="104"/>
      <c r="T119" s="201">
        <f>T120+T170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72</v>
      </c>
      <c r="AU119" s="17" t="s">
        <v>118</v>
      </c>
      <c r="BK119" s="202">
        <f>BK120+BK170</f>
        <v>0</v>
      </c>
    </row>
    <row r="120" s="12" customFormat="1" ht="25.92" customHeight="1">
      <c r="A120" s="12"/>
      <c r="B120" s="203"/>
      <c r="C120" s="204"/>
      <c r="D120" s="205" t="s">
        <v>72</v>
      </c>
      <c r="E120" s="206" t="s">
        <v>273</v>
      </c>
      <c r="F120" s="206" t="s">
        <v>274</v>
      </c>
      <c r="G120" s="204"/>
      <c r="H120" s="204"/>
      <c r="I120" s="207"/>
      <c r="J120" s="208">
        <f>BK120</f>
        <v>0</v>
      </c>
      <c r="K120" s="204"/>
      <c r="L120" s="209"/>
      <c r="M120" s="210"/>
      <c r="N120" s="211"/>
      <c r="O120" s="211"/>
      <c r="P120" s="212">
        <f>P121</f>
        <v>0</v>
      </c>
      <c r="Q120" s="211"/>
      <c r="R120" s="212">
        <f>R121</f>
        <v>0</v>
      </c>
      <c r="S120" s="211"/>
      <c r="T120" s="213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83</v>
      </c>
      <c r="AT120" s="215" t="s">
        <v>72</v>
      </c>
      <c r="AU120" s="215" t="s">
        <v>73</v>
      </c>
      <c r="AY120" s="214" t="s">
        <v>158</v>
      </c>
      <c r="BK120" s="216">
        <f>BK121</f>
        <v>0</v>
      </c>
    </row>
    <row r="121" s="12" customFormat="1" ht="22.8" customHeight="1">
      <c r="A121" s="12"/>
      <c r="B121" s="203"/>
      <c r="C121" s="204"/>
      <c r="D121" s="205" t="s">
        <v>72</v>
      </c>
      <c r="E121" s="217" t="s">
        <v>906</v>
      </c>
      <c r="F121" s="217" t="s">
        <v>907</v>
      </c>
      <c r="G121" s="204"/>
      <c r="H121" s="204"/>
      <c r="I121" s="207"/>
      <c r="J121" s="218">
        <f>BK121</f>
        <v>0</v>
      </c>
      <c r="K121" s="204"/>
      <c r="L121" s="209"/>
      <c r="M121" s="210"/>
      <c r="N121" s="211"/>
      <c r="O121" s="211"/>
      <c r="P121" s="212">
        <f>SUM(P122:P169)</f>
        <v>0</v>
      </c>
      <c r="Q121" s="211"/>
      <c r="R121" s="212">
        <f>SUM(R122:R169)</f>
        <v>0</v>
      </c>
      <c r="S121" s="211"/>
      <c r="T121" s="213">
        <f>SUM(T122:T169)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83</v>
      </c>
      <c r="AT121" s="215" t="s">
        <v>72</v>
      </c>
      <c r="AU121" s="215" t="s">
        <v>81</v>
      </c>
      <c r="AY121" s="214" t="s">
        <v>158</v>
      </c>
      <c r="BK121" s="216">
        <f>SUM(BK122:BK169)</f>
        <v>0</v>
      </c>
    </row>
    <row r="122" s="2" customFormat="1" ht="24.15" customHeight="1">
      <c r="A122" s="38"/>
      <c r="B122" s="39"/>
      <c r="C122" s="219" t="s">
        <v>81</v>
      </c>
      <c r="D122" s="219" t="s">
        <v>161</v>
      </c>
      <c r="E122" s="220" t="s">
        <v>908</v>
      </c>
      <c r="F122" s="221" t="s">
        <v>909</v>
      </c>
      <c r="G122" s="222" t="s">
        <v>910</v>
      </c>
      <c r="H122" s="223">
        <v>1</v>
      </c>
      <c r="I122" s="224"/>
      <c r="J122" s="225">
        <f>ROUND(I122*H122,2)</f>
        <v>0</v>
      </c>
      <c r="K122" s="226"/>
      <c r="L122" s="44"/>
      <c r="M122" s="227" t="s">
        <v>1</v>
      </c>
      <c r="N122" s="228" t="s">
        <v>38</v>
      </c>
      <c r="O122" s="91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1" t="s">
        <v>197</v>
      </c>
      <c r="AT122" s="231" t="s">
        <v>161</v>
      </c>
      <c r="AU122" s="231" t="s">
        <v>83</v>
      </c>
      <c r="AY122" s="17" t="s">
        <v>158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7" t="s">
        <v>81</v>
      </c>
      <c r="BK122" s="232">
        <f>ROUND(I122*H122,2)</f>
        <v>0</v>
      </c>
      <c r="BL122" s="17" t="s">
        <v>197</v>
      </c>
      <c r="BM122" s="231" t="s">
        <v>83</v>
      </c>
    </row>
    <row r="123" s="2" customFormat="1" ht="16.5" customHeight="1">
      <c r="A123" s="38"/>
      <c r="B123" s="39"/>
      <c r="C123" s="266" t="s">
        <v>83</v>
      </c>
      <c r="D123" s="266" t="s">
        <v>210</v>
      </c>
      <c r="E123" s="267" t="s">
        <v>911</v>
      </c>
      <c r="F123" s="268" t="s">
        <v>1032</v>
      </c>
      <c r="G123" s="269" t="s">
        <v>910</v>
      </c>
      <c r="H123" s="270">
        <v>1</v>
      </c>
      <c r="I123" s="271"/>
      <c r="J123" s="272">
        <f>ROUND(I123*H123,2)</f>
        <v>0</v>
      </c>
      <c r="K123" s="273"/>
      <c r="L123" s="274"/>
      <c r="M123" s="275" t="s">
        <v>1</v>
      </c>
      <c r="N123" s="276" t="s">
        <v>38</v>
      </c>
      <c r="O123" s="91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1" t="s">
        <v>236</v>
      </c>
      <c r="AT123" s="231" t="s">
        <v>210</v>
      </c>
      <c r="AU123" s="231" t="s">
        <v>83</v>
      </c>
      <c r="AY123" s="17" t="s">
        <v>158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7" t="s">
        <v>81</v>
      </c>
      <c r="BK123" s="232">
        <f>ROUND(I123*H123,2)</f>
        <v>0</v>
      </c>
      <c r="BL123" s="17" t="s">
        <v>197</v>
      </c>
      <c r="BM123" s="231" t="s">
        <v>165</v>
      </c>
    </row>
    <row r="124" s="2" customFormat="1" ht="16.5" customHeight="1">
      <c r="A124" s="38"/>
      <c r="B124" s="39"/>
      <c r="C124" s="266" t="s">
        <v>159</v>
      </c>
      <c r="D124" s="266" t="s">
        <v>210</v>
      </c>
      <c r="E124" s="267" t="s">
        <v>913</v>
      </c>
      <c r="F124" s="268" t="s">
        <v>914</v>
      </c>
      <c r="G124" s="269" t="s">
        <v>910</v>
      </c>
      <c r="H124" s="270">
        <v>1</v>
      </c>
      <c r="I124" s="271"/>
      <c r="J124" s="272">
        <f>ROUND(I124*H124,2)</f>
        <v>0</v>
      </c>
      <c r="K124" s="273"/>
      <c r="L124" s="274"/>
      <c r="M124" s="275" t="s">
        <v>1</v>
      </c>
      <c r="N124" s="276" t="s">
        <v>38</v>
      </c>
      <c r="O124" s="91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1" t="s">
        <v>236</v>
      </c>
      <c r="AT124" s="231" t="s">
        <v>210</v>
      </c>
      <c r="AU124" s="231" t="s">
        <v>83</v>
      </c>
      <c r="AY124" s="17" t="s">
        <v>158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7" t="s">
        <v>81</v>
      </c>
      <c r="BK124" s="232">
        <f>ROUND(I124*H124,2)</f>
        <v>0</v>
      </c>
      <c r="BL124" s="17" t="s">
        <v>197</v>
      </c>
      <c r="BM124" s="231" t="s">
        <v>175</v>
      </c>
    </row>
    <row r="125" s="2" customFormat="1" ht="24.15" customHeight="1">
      <c r="A125" s="38"/>
      <c r="B125" s="39"/>
      <c r="C125" s="219" t="s">
        <v>165</v>
      </c>
      <c r="D125" s="219" t="s">
        <v>161</v>
      </c>
      <c r="E125" s="220" t="s">
        <v>915</v>
      </c>
      <c r="F125" s="221" t="s">
        <v>916</v>
      </c>
      <c r="G125" s="222" t="s">
        <v>171</v>
      </c>
      <c r="H125" s="223">
        <v>25</v>
      </c>
      <c r="I125" s="224"/>
      <c r="J125" s="225">
        <f>ROUND(I125*H125,2)</f>
        <v>0</v>
      </c>
      <c r="K125" s="226"/>
      <c r="L125" s="44"/>
      <c r="M125" s="227" t="s">
        <v>1</v>
      </c>
      <c r="N125" s="228" t="s">
        <v>38</v>
      </c>
      <c r="O125" s="91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1" t="s">
        <v>197</v>
      </c>
      <c r="AT125" s="231" t="s">
        <v>161</v>
      </c>
      <c r="AU125" s="231" t="s">
        <v>83</v>
      </c>
      <c r="AY125" s="17" t="s">
        <v>158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7" t="s">
        <v>81</v>
      </c>
      <c r="BK125" s="232">
        <f>ROUND(I125*H125,2)</f>
        <v>0</v>
      </c>
      <c r="BL125" s="17" t="s">
        <v>197</v>
      </c>
      <c r="BM125" s="231" t="s">
        <v>180</v>
      </c>
    </row>
    <row r="126" s="2" customFormat="1" ht="16.5" customHeight="1">
      <c r="A126" s="38"/>
      <c r="B126" s="39"/>
      <c r="C126" s="266" t="s">
        <v>182</v>
      </c>
      <c r="D126" s="266" t="s">
        <v>210</v>
      </c>
      <c r="E126" s="267" t="s">
        <v>917</v>
      </c>
      <c r="F126" s="268" t="s">
        <v>918</v>
      </c>
      <c r="G126" s="269" t="s">
        <v>171</v>
      </c>
      <c r="H126" s="270">
        <v>25</v>
      </c>
      <c r="I126" s="271"/>
      <c r="J126" s="272">
        <f>ROUND(I126*H126,2)</f>
        <v>0</v>
      </c>
      <c r="K126" s="273"/>
      <c r="L126" s="274"/>
      <c r="M126" s="275" t="s">
        <v>1</v>
      </c>
      <c r="N126" s="276" t="s">
        <v>38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236</v>
      </c>
      <c r="AT126" s="231" t="s">
        <v>210</v>
      </c>
      <c r="AU126" s="231" t="s">
        <v>83</v>
      </c>
      <c r="AY126" s="17" t="s">
        <v>158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81</v>
      </c>
      <c r="BK126" s="232">
        <f>ROUND(I126*H126,2)</f>
        <v>0</v>
      </c>
      <c r="BL126" s="17" t="s">
        <v>197</v>
      </c>
      <c r="BM126" s="231" t="s">
        <v>185</v>
      </c>
    </row>
    <row r="127" s="2" customFormat="1" ht="24.15" customHeight="1">
      <c r="A127" s="38"/>
      <c r="B127" s="39"/>
      <c r="C127" s="219" t="s">
        <v>175</v>
      </c>
      <c r="D127" s="219" t="s">
        <v>161</v>
      </c>
      <c r="E127" s="220" t="s">
        <v>919</v>
      </c>
      <c r="F127" s="221" t="s">
        <v>920</v>
      </c>
      <c r="G127" s="222" t="s">
        <v>171</v>
      </c>
      <c r="H127" s="223">
        <v>150</v>
      </c>
      <c r="I127" s="224"/>
      <c r="J127" s="225">
        <f>ROUND(I127*H127,2)</f>
        <v>0</v>
      </c>
      <c r="K127" s="226"/>
      <c r="L127" s="44"/>
      <c r="M127" s="227" t="s">
        <v>1</v>
      </c>
      <c r="N127" s="228" t="s">
        <v>38</v>
      </c>
      <c r="O127" s="91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197</v>
      </c>
      <c r="AT127" s="231" t="s">
        <v>161</v>
      </c>
      <c r="AU127" s="231" t="s">
        <v>83</v>
      </c>
      <c r="AY127" s="17" t="s">
        <v>158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81</v>
      </c>
      <c r="BK127" s="232">
        <f>ROUND(I127*H127,2)</f>
        <v>0</v>
      </c>
      <c r="BL127" s="17" t="s">
        <v>197</v>
      </c>
      <c r="BM127" s="231" t="s">
        <v>8</v>
      </c>
    </row>
    <row r="128" s="2" customFormat="1" ht="16.5" customHeight="1">
      <c r="A128" s="38"/>
      <c r="B128" s="39"/>
      <c r="C128" s="266" t="s">
        <v>191</v>
      </c>
      <c r="D128" s="266" t="s">
        <v>210</v>
      </c>
      <c r="E128" s="267" t="s">
        <v>921</v>
      </c>
      <c r="F128" s="268" t="s">
        <v>922</v>
      </c>
      <c r="G128" s="269" t="s">
        <v>171</v>
      </c>
      <c r="H128" s="270">
        <v>150</v>
      </c>
      <c r="I128" s="271"/>
      <c r="J128" s="272">
        <f>ROUND(I128*H128,2)</f>
        <v>0</v>
      </c>
      <c r="K128" s="273"/>
      <c r="L128" s="274"/>
      <c r="M128" s="275" t="s">
        <v>1</v>
      </c>
      <c r="N128" s="276" t="s">
        <v>38</v>
      </c>
      <c r="O128" s="91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236</v>
      </c>
      <c r="AT128" s="231" t="s">
        <v>210</v>
      </c>
      <c r="AU128" s="231" t="s">
        <v>83</v>
      </c>
      <c r="AY128" s="17" t="s">
        <v>158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81</v>
      </c>
      <c r="BK128" s="232">
        <f>ROUND(I128*H128,2)</f>
        <v>0</v>
      </c>
      <c r="BL128" s="17" t="s">
        <v>197</v>
      </c>
      <c r="BM128" s="231" t="s">
        <v>194</v>
      </c>
    </row>
    <row r="129" s="2" customFormat="1" ht="24.15" customHeight="1">
      <c r="A129" s="38"/>
      <c r="B129" s="39"/>
      <c r="C129" s="219" t="s">
        <v>180</v>
      </c>
      <c r="D129" s="219" t="s">
        <v>161</v>
      </c>
      <c r="E129" s="220" t="s">
        <v>923</v>
      </c>
      <c r="F129" s="221" t="s">
        <v>924</v>
      </c>
      <c r="G129" s="222" t="s">
        <v>171</v>
      </c>
      <c r="H129" s="223">
        <v>780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38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197</v>
      </c>
      <c r="AT129" s="231" t="s">
        <v>161</v>
      </c>
      <c r="AU129" s="231" t="s">
        <v>83</v>
      </c>
      <c r="AY129" s="17" t="s">
        <v>158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81</v>
      </c>
      <c r="BK129" s="232">
        <f>ROUND(I129*H129,2)</f>
        <v>0</v>
      </c>
      <c r="BL129" s="17" t="s">
        <v>197</v>
      </c>
      <c r="BM129" s="231" t="s">
        <v>197</v>
      </c>
    </row>
    <row r="130" s="2" customFormat="1" ht="16.5" customHeight="1">
      <c r="A130" s="38"/>
      <c r="B130" s="39"/>
      <c r="C130" s="266" t="s">
        <v>199</v>
      </c>
      <c r="D130" s="266" t="s">
        <v>210</v>
      </c>
      <c r="E130" s="267" t="s">
        <v>925</v>
      </c>
      <c r="F130" s="268" t="s">
        <v>926</v>
      </c>
      <c r="G130" s="269" t="s">
        <v>171</v>
      </c>
      <c r="H130" s="270">
        <v>780</v>
      </c>
      <c r="I130" s="271"/>
      <c r="J130" s="272">
        <f>ROUND(I130*H130,2)</f>
        <v>0</v>
      </c>
      <c r="K130" s="273"/>
      <c r="L130" s="274"/>
      <c r="M130" s="275" t="s">
        <v>1</v>
      </c>
      <c r="N130" s="276" t="s">
        <v>38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236</v>
      </c>
      <c r="AT130" s="231" t="s">
        <v>210</v>
      </c>
      <c r="AU130" s="231" t="s">
        <v>83</v>
      </c>
      <c r="AY130" s="17" t="s">
        <v>158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81</v>
      </c>
      <c r="BK130" s="232">
        <f>ROUND(I130*H130,2)</f>
        <v>0</v>
      </c>
      <c r="BL130" s="17" t="s">
        <v>197</v>
      </c>
      <c r="BM130" s="231" t="s">
        <v>203</v>
      </c>
    </row>
    <row r="131" s="2" customFormat="1" ht="24.15" customHeight="1">
      <c r="A131" s="38"/>
      <c r="B131" s="39"/>
      <c r="C131" s="219" t="s">
        <v>185</v>
      </c>
      <c r="D131" s="219" t="s">
        <v>161</v>
      </c>
      <c r="E131" s="220" t="s">
        <v>923</v>
      </c>
      <c r="F131" s="221" t="s">
        <v>924</v>
      </c>
      <c r="G131" s="222" t="s">
        <v>171</v>
      </c>
      <c r="H131" s="223">
        <v>250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38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197</v>
      </c>
      <c r="AT131" s="231" t="s">
        <v>161</v>
      </c>
      <c r="AU131" s="231" t="s">
        <v>83</v>
      </c>
      <c r="AY131" s="17" t="s">
        <v>158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81</v>
      </c>
      <c r="BK131" s="232">
        <f>ROUND(I131*H131,2)</f>
        <v>0</v>
      </c>
      <c r="BL131" s="17" t="s">
        <v>197</v>
      </c>
      <c r="BM131" s="231" t="s">
        <v>208</v>
      </c>
    </row>
    <row r="132" s="2" customFormat="1" ht="16.5" customHeight="1">
      <c r="A132" s="38"/>
      <c r="B132" s="39"/>
      <c r="C132" s="266" t="s">
        <v>209</v>
      </c>
      <c r="D132" s="266" t="s">
        <v>210</v>
      </c>
      <c r="E132" s="267" t="s">
        <v>927</v>
      </c>
      <c r="F132" s="268" t="s">
        <v>928</v>
      </c>
      <c r="G132" s="269" t="s">
        <v>171</v>
      </c>
      <c r="H132" s="270">
        <v>250</v>
      </c>
      <c r="I132" s="271"/>
      <c r="J132" s="272">
        <f>ROUND(I132*H132,2)</f>
        <v>0</v>
      </c>
      <c r="K132" s="273"/>
      <c r="L132" s="274"/>
      <c r="M132" s="275" t="s">
        <v>1</v>
      </c>
      <c r="N132" s="276" t="s">
        <v>38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236</v>
      </c>
      <c r="AT132" s="231" t="s">
        <v>210</v>
      </c>
      <c r="AU132" s="231" t="s">
        <v>83</v>
      </c>
      <c r="AY132" s="17" t="s">
        <v>158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81</v>
      </c>
      <c r="BK132" s="232">
        <f>ROUND(I132*H132,2)</f>
        <v>0</v>
      </c>
      <c r="BL132" s="17" t="s">
        <v>197</v>
      </c>
      <c r="BM132" s="231" t="s">
        <v>213</v>
      </c>
    </row>
    <row r="133" s="2" customFormat="1" ht="21.75" customHeight="1">
      <c r="A133" s="38"/>
      <c r="B133" s="39"/>
      <c r="C133" s="219" t="s">
        <v>8</v>
      </c>
      <c r="D133" s="219" t="s">
        <v>161</v>
      </c>
      <c r="E133" s="220" t="s">
        <v>929</v>
      </c>
      <c r="F133" s="221" t="s">
        <v>930</v>
      </c>
      <c r="G133" s="222" t="s">
        <v>171</v>
      </c>
      <c r="H133" s="223">
        <v>750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38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197</v>
      </c>
      <c r="AT133" s="231" t="s">
        <v>161</v>
      </c>
      <c r="AU133" s="231" t="s">
        <v>83</v>
      </c>
      <c r="AY133" s="17" t="s">
        <v>158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81</v>
      </c>
      <c r="BK133" s="232">
        <f>ROUND(I133*H133,2)</f>
        <v>0</v>
      </c>
      <c r="BL133" s="17" t="s">
        <v>197</v>
      </c>
      <c r="BM133" s="231" t="s">
        <v>218</v>
      </c>
    </row>
    <row r="134" s="2" customFormat="1" ht="16.5" customHeight="1">
      <c r="A134" s="38"/>
      <c r="B134" s="39"/>
      <c r="C134" s="266" t="s">
        <v>221</v>
      </c>
      <c r="D134" s="266" t="s">
        <v>210</v>
      </c>
      <c r="E134" s="267" t="s">
        <v>931</v>
      </c>
      <c r="F134" s="268" t="s">
        <v>932</v>
      </c>
      <c r="G134" s="269" t="s">
        <v>171</v>
      </c>
      <c r="H134" s="270">
        <v>750</v>
      </c>
      <c r="I134" s="271"/>
      <c r="J134" s="272">
        <f>ROUND(I134*H134,2)</f>
        <v>0</v>
      </c>
      <c r="K134" s="273"/>
      <c r="L134" s="274"/>
      <c r="M134" s="275" t="s">
        <v>1</v>
      </c>
      <c r="N134" s="276" t="s">
        <v>38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236</v>
      </c>
      <c r="AT134" s="231" t="s">
        <v>210</v>
      </c>
      <c r="AU134" s="231" t="s">
        <v>83</v>
      </c>
      <c r="AY134" s="17" t="s">
        <v>158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81</v>
      </c>
      <c r="BK134" s="232">
        <f>ROUND(I134*H134,2)</f>
        <v>0</v>
      </c>
      <c r="BL134" s="17" t="s">
        <v>197</v>
      </c>
      <c r="BM134" s="231" t="s">
        <v>224</v>
      </c>
    </row>
    <row r="135" s="2" customFormat="1" ht="24.15" customHeight="1">
      <c r="A135" s="38"/>
      <c r="B135" s="39"/>
      <c r="C135" s="219" t="s">
        <v>194</v>
      </c>
      <c r="D135" s="219" t="s">
        <v>161</v>
      </c>
      <c r="E135" s="220" t="s">
        <v>933</v>
      </c>
      <c r="F135" s="221" t="s">
        <v>934</v>
      </c>
      <c r="G135" s="222" t="s">
        <v>171</v>
      </c>
      <c r="H135" s="223">
        <v>25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38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197</v>
      </c>
      <c r="AT135" s="231" t="s">
        <v>161</v>
      </c>
      <c r="AU135" s="231" t="s">
        <v>83</v>
      </c>
      <c r="AY135" s="17" t="s">
        <v>158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81</v>
      </c>
      <c r="BK135" s="232">
        <f>ROUND(I135*H135,2)</f>
        <v>0</v>
      </c>
      <c r="BL135" s="17" t="s">
        <v>197</v>
      </c>
      <c r="BM135" s="231" t="s">
        <v>227</v>
      </c>
    </row>
    <row r="136" s="2" customFormat="1" ht="16.5" customHeight="1">
      <c r="A136" s="38"/>
      <c r="B136" s="39"/>
      <c r="C136" s="266" t="s">
        <v>229</v>
      </c>
      <c r="D136" s="266" t="s">
        <v>210</v>
      </c>
      <c r="E136" s="267" t="s">
        <v>935</v>
      </c>
      <c r="F136" s="268" t="s">
        <v>936</v>
      </c>
      <c r="G136" s="269" t="s">
        <v>171</v>
      </c>
      <c r="H136" s="270">
        <v>25</v>
      </c>
      <c r="I136" s="271"/>
      <c r="J136" s="272">
        <f>ROUND(I136*H136,2)</f>
        <v>0</v>
      </c>
      <c r="K136" s="273"/>
      <c r="L136" s="274"/>
      <c r="M136" s="275" t="s">
        <v>1</v>
      </c>
      <c r="N136" s="276" t="s">
        <v>38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236</v>
      </c>
      <c r="AT136" s="231" t="s">
        <v>210</v>
      </c>
      <c r="AU136" s="231" t="s">
        <v>83</v>
      </c>
      <c r="AY136" s="17" t="s">
        <v>158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81</v>
      </c>
      <c r="BK136" s="232">
        <f>ROUND(I136*H136,2)</f>
        <v>0</v>
      </c>
      <c r="BL136" s="17" t="s">
        <v>197</v>
      </c>
      <c r="BM136" s="231" t="s">
        <v>232</v>
      </c>
    </row>
    <row r="137" s="2" customFormat="1" ht="24.15" customHeight="1">
      <c r="A137" s="38"/>
      <c r="B137" s="39"/>
      <c r="C137" s="219" t="s">
        <v>197</v>
      </c>
      <c r="D137" s="219" t="s">
        <v>161</v>
      </c>
      <c r="E137" s="220" t="s">
        <v>933</v>
      </c>
      <c r="F137" s="221" t="s">
        <v>934</v>
      </c>
      <c r="G137" s="222" t="s">
        <v>171</v>
      </c>
      <c r="H137" s="223">
        <v>25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38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197</v>
      </c>
      <c r="AT137" s="231" t="s">
        <v>161</v>
      </c>
      <c r="AU137" s="231" t="s">
        <v>83</v>
      </c>
      <c r="AY137" s="17" t="s">
        <v>158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81</v>
      </c>
      <c r="BK137" s="232">
        <f>ROUND(I137*H137,2)</f>
        <v>0</v>
      </c>
      <c r="BL137" s="17" t="s">
        <v>197</v>
      </c>
      <c r="BM137" s="231" t="s">
        <v>236</v>
      </c>
    </row>
    <row r="138" s="2" customFormat="1" ht="16.5" customHeight="1">
      <c r="A138" s="38"/>
      <c r="B138" s="39"/>
      <c r="C138" s="266" t="s">
        <v>239</v>
      </c>
      <c r="D138" s="266" t="s">
        <v>210</v>
      </c>
      <c r="E138" s="267" t="s">
        <v>937</v>
      </c>
      <c r="F138" s="268" t="s">
        <v>938</v>
      </c>
      <c r="G138" s="269" t="s">
        <v>171</v>
      </c>
      <c r="H138" s="270">
        <v>25</v>
      </c>
      <c r="I138" s="271"/>
      <c r="J138" s="272">
        <f>ROUND(I138*H138,2)</f>
        <v>0</v>
      </c>
      <c r="K138" s="273"/>
      <c r="L138" s="274"/>
      <c r="M138" s="275" t="s">
        <v>1</v>
      </c>
      <c r="N138" s="276" t="s">
        <v>38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236</v>
      </c>
      <c r="AT138" s="231" t="s">
        <v>210</v>
      </c>
      <c r="AU138" s="231" t="s">
        <v>83</v>
      </c>
      <c r="AY138" s="17" t="s">
        <v>158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81</v>
      </c>
      <c r="BK138" s="232">
        <f>ROUND(I138*H138,2)</f>
        <v>0</v>
      </c>
      <c r="BL138" s="17" t="s">
        <v>197</v>
      </c>
      <c r="BM138" s="231" t="s">
        <v>243</v>
      </c>
    </row>
    <row r="139" s="2" customFormat="1" ht="24.15" customHeight="1">
      <c r="A139" s="38"/>
      <c r="B139" s="39"/>
      <c r="C139" s="219" t="s">
        <v>203</v>
      </c>
      <c r="D139" s="219" t="s">
        <v>161</v>
      </c>
      <c r="E139" s="220" t="s">
        <v>933</v>
      </c>
      <c r="F139" s="221" t="s">
        <v>934</v>
      </c>
      <c r="G139" s="222" t="s">
        <v>171</v>
      </c>
      <c r="H139" s="223">
        <v>30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38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197</v>
      </c>
      <c r="AT139" s="231" t="s">
        <v>161</v>
      </c>
      <c r="AU139" s="231" t="s">
        <v>83</v>
      </c>
      <c r="AY139" s="17" t="s">
        <v>158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81</v>
      </c>
      <c r="BK139" s="232">
        <f>ROUND(I139*H139,2)</f>
        <v>0</v>
      </c>
      <c r="BL139" s="17" t="s">
        <v>197</v>
      </c>
      <c r="BM139" s="231" t="s">
        <v>249</v>
      </c>
    </row>
    <row r="140" s="2" customFormat="1" ht="16.5" customHeight="1">
      <c r="A140" s="38"/>
      <c r="B140" s="39"/>
      <c r="C140" s="266" t="s">
        <v>250</v>
      </c>
      <c r="D140" s="266" t="s">
        <v>210</v>
      </c>
      <c r="E140" s="267" t="s">
        <v>939</v>
      </c>
      <c r="F140" s="268" t="s">
        <v>940</v>
      </c>
      <c r="G140" s="269" t="s">
        <v>171</v>
      </c>
      <c r="H140" s="270">
        <v>30</v>
      </c>
      <c r="I140" s="271"/>
      <c r="J140" s="272">
        <f>ROUND(I140*H140,2)</f>
        <v>0</v>
      </c>
      <c r="K140" s="273"/>
      <c r="L140" s="274"/>
      <c r="M140" s="275" t="s">
        <v>1</v>
      </c>
      <c r="N140" s="276" t="s">
        <v>38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236</v>
      </c>
      <c r="AT140" s="231" t="s">
        <v>210</v>
      </c>
      <c r="AU140" s="231" t="s">
        <v>83</v>
      </c>
      <c r="AY140" s="17" t="s">
        <v>158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81</v>
      </c>
      <c r="BK140" s="232">
        <f>ROUND(I140*H140,2)</f>
        <v>0</v>
      </c>
      <c r="BL140" s="17" t="s">
        <v>197</v>
      </c>
      <c r="BM140" s="231" t="s">
        <v>253</v>
      </c>
    </row>
    <row r="141" s="2" customFormat="1" ht="16.5" customHeight="1">
      <c r="A141" s="38"/>
      <c r="B141" s="39"/>
      <c r="C141" s="266" t="s">
        <v>208</v>
      </c>
      <c r="D141" s="266" t="s">
        <v>210</v>
      </c>
      <c r="E141" s="267" t="s">
        <v>941</v>
      </c>
      <c r="F141" s="268" t="s">
        <v>942</v>
      </c>
      <c r="G141" s="269" t="s">
        <v>943</v>
      </c>
      <c r="H141" s="270">
        <v>1</v>
      </c>
      <c r="I141" s="271"/>
      <c r="J141" s="272">
        <f>ROUND(I141*H141,2)</f>
        <v>0</v>
      </c>
      <c r="K141" s="273"/>
      <c r="L141" s="274"/>
      <c r="M141" s="275" t="s">
        <v>1</v>
      </c>
      <c r="N141" s="276" t="s">
        <v>38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236</v>
      </c>
      <c r="AT141" s="231" t="s">
        <v>210</v>
      </c>
      <c r="AU141" s="231" t="s">
        <v>83</v>
      </c>
      <c r="AY141" s="17" t="s">
        <v>158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81</v>
      </c>
      <c r="BK141" s="232">
        <f>ROUND(I141*H141,2)</f>
        <v>0</v>
      </c>
      <c r="BL141" s="17" t="s">
        <v>197</v>
      </c>
      <c r="BM141" s="231" t="s">
        <v>256</v>
      </c>
    </row>
    <row r="142" s="2" customFormat="1" ht="16.5" customHeight="1">
      <c r="A142" s="38"/>
      <c r="B142" s="39"/>
      <c r="C142" s="219" t="s">
        <v>7</v>
      </c>
      <c r="D142" s="219" t="s">
        <v>161</v>
      </c>
      <c r="E142" s="220" t="s">
        <v>944</v>
      </c>
      <c r="F142" s="221" t="s">
        <v>945</v>
      </c>
      <c r="G142" s="222" t="s">
        <v>207</v>
      </c>
      <c r="H142" s="223">
        <v>12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38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197</v>
      </c>
      <c r="AT142" s="231" t="s">
        <v>161</v>
      </c>
      <c r="AU142" s="231" t="s">
        <v>83</v>
      </c>
      <c r="AY142" s="17" t="s">
        <v>158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81</v>
      </c>
      <c r="BK142" s="232">
        <f>ROUND(I142*H142,2)</f>
        <v>0</v>
      </c>
      <c r="BL142" s="17" t="s">
        <v>197</v>
      </c>
      <c r="BM142" s="231" t="s">
        <v>259</v>
      </c>
    </row>
    <row r="143" s="2" customFormat="1" ht="16.5" customHeight="1">
      <c r="A143" s="38"/>
      <c r="B143" s="39"/>
      <c r="C143" s="266" t="s">
        <v>213</v>
      </c>
      <c r="D143" s="266" t="s">
        <v>210</v>
      </c>
      <c r="E143" s="267" t="s">
        <v>946</v>
      </c>
      <c r="F143" s="268" t="s">
        <v>947</v>
      </c>
      <c r="G143" s="269" t="s">
        <v>207</v>
      </c>
      <c r="H143" s="270">
        <v>20</v>
      </c>
      <c r="I143" s="271"/>
      <c r="J143" s="272">
        <f>ROUND(I143*H143,2)</f>
        <v>0</v>
      </c>
      <c r="K143" s="273"/>
      <c r="L143" s="274"/>
      <c r="M143" s="275" t="s">
        <v>1</v>
      </c>
      <c r="N143" s="276" t="s">
        <v>38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236</v>
      </c>
      <c r="AT143" s="231" t="s">
        <v>210</v>
      </c>
      <c r="AU143" s="231" t="s">
        <v>83</v>
      </c>
      <c r="AY143" s="17" t="s">
        <v>158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81</v>
      </c>
      <c r="BK143" s="232">
        <f>ROUND(I143*H143,2)</f>
        <v>0</v>
      </c>
      <c r="BL143" s="17" t="s">
        <v>197</v>
      </c>
      <c r="BM143" s="231" t="s">
        <v>263</v>
      </c>
    </row>
    <row r="144" s="2" customFormat="1" ht="16.5" customHeight="1">
      <c r="A144" s="38"/>
      <c r="B144" s="39"/>
      <c r="C144" s="266" t="s">
        <v>264</v>
      </c>
      <c r="D144" s="266" t="s">
        <v>210</v>
      </c>
      <c r="E144" s="267" t="s">
        <v>948</v>
      </c>
      <c r="F144" s="268" t="s">
        <v>949</v>
      </c>
      <c r="G144" s="269" t="s">
        <v>207</v>
      </c>
      <c r="H144" s="270">
        <v>20</v>
      </c>
      <c r="I144" s="271"/>
      <c r="J144" s="272">
        <f>ROUND(I144*H144,2)</f>
        <v>0</v>
      </c>
      <c r="K144" s="273"/>
      <c r="L144" s="274"/>
      <c r="M144" s="275" t="s">
        <v>1</v>
      </c>
      <c r="N144" s="276" t="s">
        <v>38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236</v>
      </c>
      <c r="AT144" s="231" t="s">
        <v>210</v>
      </c>
      <c r="AU144" s="231" t="s">
        <v>83</v>
      </c>
      <c r="AY144" s="17" t="s">
        <v>158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81</v>
      </c>
      <c r="BK144" s="232">
        <f>ROUND(I144*H144,2)</f>
        <v>0</v>
      </c>
      <c r="BL144" s="17" t="s">
        <v>197</v>
      </c>
      <c r="BM144" s="231" t="s">
        <v>267</v>
      </c>
    </row>
    <row r="145" s="2" customFormat="1" ht="24.15" customHeight="1">
      <c r="A145" s="38"/>
      <c r="B145" s="39"/>
      <c r="C145" s="219" t="s">
        <v>218</v>
      </c>
      <c r="D145" s="219" t="s">
        <v>161</v>
      </c>
      <c r="E145" s="220" t="s">
        <v>950</v>
      </c>
      <c r="F145" s="221" t="s">
        <v>951</v>
      </c>
      <c r="G145" s="222" t="s">
        <v>171</v>
      </c>
      <c r="H145" s="223">
        <v>50</v>
      </c>
      <c r="I145" s="224"/>
      <c r="J145" s="225">
        <f>ROUND(I145*H145,2)</f>
        <v>0</v>
      </c>
      <c r="K145" s="226"/>
      <c r="L145" s="44"/>
      <c r="M145" s="227" t="s">
        <v>1</v>
      </c>
      <c r="N145" s="228" t="s">
        <v>38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197</v>
      </c>
      <c r="AT145" s="231" t="s">
        <v>161</v>
      </c>
      <c r="AU145" s="231" t="s">
        <v>83</v>
      </c>
      <c r="AY145" s="17" t="s">
        <v>158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81</v>
      </c>
      <c r="BK145" s="232">
        <f>ROUND(I145*H145,2)</f>
        <v>0</v>
      </c>
      <c r="BL145" s="17" t="s">
        <v>197</v>
      </c>
      <c r="BM145" s="231" t="s">
        <v>272</v>
      </c>
    </row>
    <row r="146" s="2" customFormat="1" ht="21.75" customHeight="1">
      <c r="A146" s="38"/>
      <c r="B146" s="39"/>
      <c r="C146" s="266" t="s">
        <v>277</v>
      </c>
      <c r="D146" s="266" t="s">
        <v>210</v>
      </c>
      <c r="E146" s="267" t="s">
        <v>952</v>
      </c>
      <c r="F146" s="268" t="s">
        <v>953</v>
      </c>
      <c r="G146" s="269" t="s">
        <v>171</v>
      </c>
      <c r="H146" s="270">
        <v>50</v>
      </c>
      <c r="I146" s="271"/>
      <c r="J146" s="272">
        <f>ROUND(I146*H146,2)</f>
        <v>0</v>
      </c>
      <c r="K146" s="273"/>
      <c r="L146" s="274"/>
      <c r="M146" s="275" t="s">
        <v>1</v>
      </c>
      <c r="N146" s="276" t="s">
        <v>38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236</v>
      </c>
      <c r="AT146" s="231" t="s">
        <v>210</v>
      </c>
      <c r="AU146" s="231" t="s">
        <v>83</v>
      </c>
      <c r="AY146" s="17" t="s">
        <v>158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81</v>
      </c>
      <c r="BK146" s="232">
        <f>ROUND(I146*H146,2)</f>
        <v>0</v>
      </c>
      <c r="BL146" s="17" t="s">
        <v>197</v>
      </c>
      <c r="BM146" s="231" t="s">
        <v>280</v>
      </c>
    </row>
    <row r="147" s="2" customFormat="1" ht="16.5" customHeight="1">
      <c r="A147" s="38"/>
      <c r="B147" s="39"/>
      <c r="C147" s="266" t="s">
        <v>224</v>
      </c>
      <c r="D147" s="266" t="s">
        <v>210</v>
      </c>
      <c r="E147" s="267" t="s">
        <v>954</v>
      </c>
      <c r="F147" s="268" t="s">
        <v>955</v>
      </c>
      <c r="G147" s="269" t="s">
        <v>910</v>
      </c>
      <c r="H147" s="270">
        <v>1</v>
      </c>
      <c r="I147" s="271"/>
      <c r="J147" s="272">
        <f>ROUND(I147*H147,2)</f>
        <v>0</v>
      </c>
      <c r="K147" s="273"/>
      <c r="L147" s="274"/>
      <c r="M147" s="275" t="s">
        <v>1</v>
      </c>
      <c r="N147" s="276" t="s">
        <v>38</v>
      </c>
      <c r="O147" s="91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236</v>
      </c>
      <c r="AT147" s="231" t="s">
        <v>210</v>
      </c>
      <c r="AU147" s="231" t="s">
        <v>83</v>
      </c>
      <c r="AY147" s="17" t="s">
        <v>158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81</v>
      </c>
      <c r="BK147" s="232">
        <f>ROUND(I147*H147,2)</f>
        <v>0</v>
      </c>
      <c r="BL147" s="17" t="s">
        <v>197</v>
      </c>
      <c r="BM147" s="231" t="s">
        <v>283</v>
      </c>
    </row>
    <row r="148" s="2" customFormat="1" ht="16.5" customHeight="1">
      <c r="A148" s="38"/>
      <c r="B148" s="39"/>
      <c r="C148" s="266" t="s">
        <v>284</v>
      </c>
      <c r="D148" s="266" t="s">
        <v>210</v>
      </c>
      <c r="E148" s="267" t="s">
        <v>956</v>
      </c>
      <c r="F148" s="268" t="s">
        <v>957</v>
      </c>
      <c r="G148" s="269" t="s">
        <v>910</v>
      </c>
      <c r="H148" s="270">
        <v>1</v>
      </c>
      <c r="I148" s="271"/>
      <c r="J148" s="272">
        <f>ROUND(I148*H148,2)</f>
        <v>0</v>
      </c>
      <c r="K148" s="273"/>
      <c r="L148" s="274"/>
      <c r="M148" s="275" t="s">
        <v>1</v>
      </c>
      <c r="N148" s="276" t="s">
        <v>38</v>
      </c>
      <c r="O148" s="91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236</v>
      </c>
      <c r="AT148" s="231" t="s">
        <v>210</v>
      </c>
      <c r="AU148" s="231" t="s">
        <v>83</v>
      </c>
      <c r="AY148" s="17" t="s">
        <v>158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81</v>
      </c>
      <c r="BK148" s="232">
        <f>ROUND(I148*H148,2)</f>
        <v>0</v>
      </c>
      <c r="BL148" s="17" t="s">
        <v>197</v>
      </c>
      <c r="BM148" s="231" t="s">
        <v>287</v>
      </c>
    </row>
    <row r="149" s="2" customFormat="1" ht="16.5" customHeight="1">
      <c r="A149" s="38"/>
      <c r="B149" s="39"/>
      <c r="C149" s="266" t="s">
        <v>227</v>
      </c>
      <c r="D149" s="266" t="s">
        <v>210</v>
      </c>
      <c r="E149" s="267" t="s">
        <v>958</v>
      </c>
      <c r="F149" s="268" t="s">
        <v>959</v>
      </c>
      <c r="G149" s="269" t="s">
        <v>910</v>
      </c>
      <c r="H149" s="270">
        <v>1</v>
      </c>
      <c r="I149" s="271"/>
      <c r="J149" s="272">
        <f>ROUND(I149*H149,2)</f>
        <v>0</v>
      </c>
      <c r="K149" s="273"/>
      <c r="L149" s="274"/>
      <c r="M149" s="275" t="s">
        <v>1</v>
      </c>
      <c r="N149" s="276" t="s">
        <v>38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236</v>
      </c>
      <c r="AT149" s="231" t="s">
        <v>210</v>
      </c>
      <c r="AU149" s="231" t="s">
        <v>83</v>
      </c>
      <c r="AY149" s="17" t="s">
        <v>158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81</v>
      </c>
      <c r="BK149" s="232">
        <f>ROUND(I149*H149,2)</f>
        <v>0</v>
      </c>
      <c r="BL149" s="17" t="s">
        <v>197</v>
      </c>
      <c r="BM149" s="231" t="s">
        <v>290</v>
      </c>
    </row>
    <row r="150" s="2" customFormat="1" ht="16.5" customHeight="1">
      <c r="A150" s="38"/>
      <c r="B150" s="39"/>
      <c r="C150" s="266" t="s">
        <v>291</v>
      </c>
      <c r="D150" s="266" t="s">
        <v>210</v>
      </c>
      <c r="E150" s="267" t="s">
        <v>960</v>
      </c>
      <c r="F150" s="268" t="s">
        <v>961</v>
      </c>
      <c r="G150" s="269" t="s">
        <v>910</v>
      </c>
      <c r="H150" s="270">
        <v>1</v>
      </c>
      <c r="I150" s="271"/>
      <c r="J150" s="272">
        <f>ROUND(I150*H150,2)</f>
        <v>0</v>
      </c>
      <c r="K150" s="273"/>
      <c r="L150" s="274"/>
      <c r="M150" s="275" t="s">
        <v>1</v>
      </c>
      <c r="N150" s="276" t="s">
        <v>38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236</v>
      </c>
      <c r="AT150" s="231" t="s">
        <v>210</v>
      </c>
      <c r="AU150" s="231" t="s">
        <v>83</v>
      </c>
      <c r="AY150" s="17" t="s">
        <v>158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81</v>
      </c>
      <c r="BK150" s="232">
        <f>ROUND(I150*H150,2)</f>
        <v>0</v>
      </c>
      <c r="BL150" s="17" t="s">
        <v>197</v>
      </c>
      <c r="BM150" s="231" t="s">
        <v>294</v>
      </c>
    </row>
    <row r="151" s="2" customFormat="1" ht="24.15" customHeight="1">
      <c r="A151" s="38"/>
      <c r="B151" s="39"/>
      <c r="C151" s="219" t="s">
        <v>232</v>
      </c>
      <c r="D151" s="219" t="s">
        <v>161</v>
      </c>
      <c r="E151" s="220" t="s">
        <v>962</v>
      </c>
      <c r="F151" s="221" t="s">
        <v>963</v>
      </c>
      <c r="G151" s="222" t="s">
        <v>207</v>
      </c>
      <c r="H151" s="223">
        <v>52</v>
      </c>
      <c r="I151" s="224"/>
      <c r="J151" s="225">
        <f>ROUND(I151*H151,2)</f>
        <v>0</v>
      </c>
      <c r="K151" s="226"/>
      <c r="L151" s="44"/>
      <c r="M151" s="227" t="s">
        <v>1</v>
      </c>
      <c r="N151" s="228" t="s">
        <v>38</v>
      </c>
      <c r="O151" s="91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197</v>
      </c>
      <c r="AT151" s="231" t="s">
        <v>161</v>
      </c>
      <c r="AU151" s="231" t="s">
        <v>83</v>
      </c>
      <c r="AY151" s="17" t="s">
        <v>158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81</v>
      </c>
      <c r="BK151" s="232">
        <f>ROUND(I151*H151,2)</f>
        <v>0</v>
      </c>
      <c r="BL151" s="17" t="s">
        <v>197</v>
      </c>
      <c r="BM151" s="231" t="s">
        <v>297</v>
      </c>
    </row>
    <row r="152" s="2" customFormat="1" ht="16.5" customHeight="1">
      <c r="A152" s="38"/>
      <c r="B152" s="39"/>
      <c r="C152" s="266" t="s">
        <v>300</v>
      </c>
      <c r="D152" s="266" t="s">
        <v>210</v>
      </c>
      <c r="E152" s="267" t="s">
        <v>964</v>
      </c>
      <c r="F152" s="268" t="s">
        <v>965</v>
      </c>
      <c r="G152" s="269" t="s">
        <v>207</v>
      </c>
      <c r="H152" s="270">
        <v>52</v>
      </c>
      <c r="I152" s="271"/>
      <c r="J152" s="272">
        <f>ROUND(I152*H152,2)</f>
        <v>0</v>
      </c>
      <c r="K152" s="273"/>
      <c r="L152" s="274"/>
      <c r="M152" s="275" t="s">
        <v>1</v>
      </c>
      <c r="N152" s="276" t="s">
        <v>38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236</v>
      </c>
      <c r="AT152" s="231" t="s">
        <v>210</v>
      </c>
      <c r="AU152" s="231" t="s">
        <v>83</v>
      </c>
      <c r="AY152" s="17" t="s">
        <v>158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81</v>
      </c>
      <c r="BK152" s="232">
        <f>ROUND(I152*H152,2)</f>
        <v>0</v>
      </c>
      <c r="BL152" s="17" t="s">
        <v>197</v>
      </c>
      <c r="BM152" s="231" t="s">
        <v>303</v>
      </c>
    </row>
    <row r="153" s="2" customFormat="1" ht="16.5" customHeight="1">
      <c r="A153" s="38"/>
      <c r="B153" s="39"/>
      <c r="C153" s="219" t="s">
        <v>236</v>
      </c>
      <c r="D153" s="219" t="s">
        <v>161</v>
      </c>
      <c r="E153" s="220" t="s">
        <v>966</v>
      </c>
      <c r="F153" s="221" t="s">
        <v>967</v>
      </c>
      <c r="G153" s="222" t="s">
        <v>207</v>
      </c>
      <c r="H153" s="223">
        <v>15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38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197</v>
      </c>
      <c r="AT153" s="231" t="s">
        <v>161</v>
      </c>
      <c r="AU153" s="231" t="s">
        <v>83</v>
      </c>
      <c r="AY153" s="17" t="s">
        <v>158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81</v>
      </c>
      <c r="BK153" s="232">
        <f>ROUND(I153*H153,2)</f>
        <v>0</v>
      </c>
      <c r="BL153" s="17" t="s">
        <v>197</v>
      </c>
      <c r="BM153" s="231" t="s">
        <v>307</v>
      </c>
    </row>
    <row r="154" s="2" customFormat="1" ht="16.5" customHeight="1">
      <c r="A154" s="38"/>
      <c r="B154" s="39"/>
      <c r="C154" s="266" t="s">
        <v>308</v>
      </c>
      <c r="D154" s="266" t="s">
        <v>210</v>
      </c>
      <c r="E154" s="267" t="s">
        <v>968</v>
      </c>
      <c r="F154" s="268" t="s">
        <v>969</v>
      </c>
      <c r="G154" s="269" t="s">
        <v>910</v>
      </c>
      <c r="H154" s="270">
        <v>15</v>
      </c>
      <c r="I154" s="271"/>
      <c r="J154" s="272">
        <f>ROUND(I154*H154,2)</f>
        <v>0</v>
      </c>
      <c r="K154" s="273"/>
      <c r="L154" s="274"/>
      <c r="M154" s="275" t="s">
        <v>1</v>
      </c>
      <c r="N154" s="276" t="s">
        <v>38</v>
      </c>
      <c r="O154" s="91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1" t="s">
        <v>236</v>
      </c>
      <c r="AT154" s="231" t="s">
        <v>210</v>
      </c>
      <c r="AU154" s="231" t="s">
        <v>83</v>
      </c>
      <c r="AY154" s="17" t="s">
        <v>158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7" t="s">
        <v>81</v>
      </c>
      <c r="BK154" s="232">
        <f>ROUND(I154*H154,2)</f>
        <v>0</v>
      </c>
      <c r="BL154" s="17" t="s">
        <v>197</v>
      </c>
      <c r="BM154" s="231" t="s">
        <v>311</v>
      </c>
    </row>
    <row r="155" s="2" customFormat="1" ht="16.5" customHeight="1">
      <c r="A155" s="38"/>
      <c r="B155" s="39"/>
      <c r="C155" s="219" t="s">
        <v>243</v>
      </c>
      <c r="D155" s="219" t="s">
        <v>161</v>
      </c>
      <c r="E155" s="220" t="s">
        <v>970</v>
      </c>
      <c r="F155" s="221" t="s">
        <v>971</v>
      </c>
      <c r="G155" s="222" t="s">
        <v>207</v>
      </c>
      <c r="H155" s="223">
        <v>11</v>
      </c>
      <c r="I155" s="224"/>
      <c r="J155" s="225">
        <f>ROUND(I155*H155,2)</f>
        <v>0</v>
      </c>
      <c r="K155" s="226"/>
      <c r="L155" s="44"/>
      <c r="M155" s="227" t="s">
        <v>1</v>
      </c>
      <c r="N155" s="228" t="s">
        <v>38</v>
      </c>
      <c r="O155" s="91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197</v>
      </c>
      <c r="AT155" s="231" t="s">
        <v>161</v>
      </c>
      <c r="AU155" s="231" t="s">
        <v>83</v>
      </c>
      <c r="AY155" s="17" t="s">
        <v>158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81</v>
      </c>
      <c r="BK155" s="232">
        <f>ROUND(I155*H155,2)</f>
        <v>0</v>
      </c>
      <c r="BL155" s="17" t="s">
        <v>197</v>
      </c>
      <c r="BM155" s="231" t="s">
        <v>314</v>
      </c>
    </row>
    <row r="156" s="2" customFormat="1" ht="16.5" customHeight="1">
      <c r="A156" s="38"/>
      <c r="B156" s="39"/>
      <c r="C156" s="266" t="s">
        <v>315</v>
      </c>
      <c r="D156" s="266" t="s">
        <v>210</v>
      </c>
      <c r="E156" s="267" t="s">
        <v>972</v>
      </c>
      <c r="F156" s="268" t="s">
        <v>973</v>
      </c>
      <c r="G156" s="269" t="s">
        <v>910</v>
      </c>
      <c r="H156" s="270">
        <v>11</v>
      </c>
      <c r="I156" s="271"/>
      <c r="J156" s="272">
        <f>ROUND(I156*H156,2)</f>
        <v>0</v>
      </c>
      <c r="K156" s="273"/>
      <c r="L156" s="274"/>
      <c r="M156" s="275" t="s">
        <v>1</v>
      </c>
      <c r="N156" s="276" t="s">
        <v>38</v>
      </c>
      <c r="O156" s="91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236</v>
      </c>
      <c r="AT156" s="231" t="s">
        <v>210</v>
      </c>
      <c r="AU156" s="231" t="s">
        <v>83</v>
      </c>
      <c r="AY156" s="17" t="s">
        <v>158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81</v>
      </c>
      <c r="BK156" s="232">
        <f>ROUND(I156*H156,2)</f>
        <v>0</v>
      </c>
      <c r="BL156" s="17" t="s">
        <v>197</v>
      </c>
      <c r="BM156" s="231" t="s">
        <v>318</v>
      </c>
    </row>
    <row r="157" s="2" customFormat="1" ht="16.5" customHeight="1">
      <c r="A157" s="38"/>
      <c r="B157" s="39"/>
      <c r="C157" s="219" t="s">
        <v>249</v>
      </c>
      <c r="D157" s="219" t="s">
        <v>161</v>
      </c>
      <c r="E157" s="220" t="s">
        <v>974</v>
      </c>
      <c r="F157" s="221" t="s">
        <v>975</v>
      </c>
      <c r="G157" s="222" t="s">
        <v>910</v>
      </c>
      <c r="H157" s="223">
        <v>11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38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197</v>
      </c>
      <c r="AT157" s="231" t="s">
        <v>161</v>
      </c>
      <c r="AU157" s="231" t="s">
        <v>83</v>
      </c>
      <c r="AY157" s="17" t="s">
        <v>158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81</v>
      </c>
      <c r="BK157" s="232">
        <f>ROUND(I157*H157,2)</f>
        <v>0</v>
      </c>
      <c r="BL157" s="17" t="s">
        <v>197</v>
      </c>
      <c r="BM157" s="231" t="s">
        <v>321</v>
      </c>
    </row>
    <row r="158" s="2" customFormat="1" ht="16.5" customHeight="1">
      <c r="A158" s="38"/>
      <c r="B158" s="39"/>
      <c r="C158" s="266" t="s">
        <v>322</v>
      </c>
      <c r="D158" s="266" t="s">
        <v>210</v>
      </c>
      <c r="E158" s="267" t="s">
        <v>976</v>
      </c>
      <c r="F158" s="268" t="s">
        <v>977</v>
      </c>
      <c r="G158" s="269" t="s">
        <v>910</v>
      </c>
      <c r="H158" s="270">
        <v>11</v>
      </c>
      <c r="I158" s="271"/>
      <c r="J158" s="272">
        <f>ROUND(I158*H158,2)</f>
        <v>0</v>
      </c>
      <c r="K158" s="273"/>
      <c r="L158" s="274"/>
      <c r="M158" s="275" t="s">
        <v>1</v>
      </c>
      <c r="N158" s="276" t="s">
        <v>38</v>
      </c>
      <c r="O158" s="91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1" t="s">
        <v>236</v>
      </c>
      <c r="AT158" s="231" t="s">
        <v>210</v>
      </c>
      <c r="AU158" s="231" t="s">
        <v>83</v>
      </c>
      <c r="AY158" s="17" t="s">
        <v>158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7" t="s">
        <v>81</v>
      </c>
      <c r="BK158" s="232">
        <f>ROUND(I158*H158,2)</f>
        <v>0</v>
      </c>
      <c r="BL158" s="17" t="s">
        <v>197</v>
      </c>
      <c r="BM158" s="231" t="s">
        <v>325</v>
      </c>
    </row>
    <row r="159" s="2" customFormat="1" ht="16.5" customHeight="1">
      <c r="A159" s="38"/>
      <c r="B159" s="39"/>
      <c r="C159" s="219" t="s">
        <v>256</v>
      </c>
      <c r="D159" s="219" t="s">
        <v>161</v>
      </c>
      <c r="E159" s="220" t="s">
        <v>982</v>
      </c>
      <c r="F159" s="221" t="s">
        <v>983</v>
      </c>
      <c r="G159" s="222" t="s">
        <v>910</v>
      </c>
      <c r="H159" s="223">
        <v>2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38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197</v>
      </c>
      <c r="AT159" s="231" t="s">
        <v>161</v>
      </c>
      <c r="AU159" s="231" t="s">
        <v>83</v>
      </c>
      <c r="AY159" s="17" t="s">
        <v>158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81</v>
      </c>
      <c r="BK159" s="232">
        <f>ROUND(I159*H159,2)</f>
        <v>0</v>
      </c>
      <c r="BL159" s="17" t="s">
        <v>197</v>
      </c>
      <c r="BM159" s="231" t="s">
        <v>338</v>
      </c>
    </row>
    <row r="160" s="2" customFormat="1" ht="16.5" customHeight="1">
      <c r="A160" s="38"/>
      <c r="B160" s="39"/>
      <c r="C160" s="266" t="s">
        <v>339</v>
      </c>
      <c r="D160" s="266" t="s">
        <v>210</v>
      </c>
      <c r="E160" s="267" t="s">
        <v>984</v>
      </c>
      <c r="F160" s="268" t="s">
        <v>985</v>
      </c>
      <c r="G160" s="269" t="s">
        <v>910</v>
      </c>
      <c r="H160" s="270">
        <v>2</v>
      </c>
      <c r="I160" s="271"/>
      <c r="J160" s="272">
        <f>ROUND(I160*H160,2)</f>
        <v>0</v>
      </c>
      <c r="K160" s="273"/>
      <c r="L160" s="274"/>
      <c r="M160" s="275" t="s">
        <v>1</v>
      </c>
      <c r="N160" s="276" t="s">
        <v>38</v>
      </c>
      <c r="O160" s="91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236</v>
      </c>
      <c r="AT160" s="231" t="s">
        <v>210</v>
      </c>
      <c r="AU160" s="231" t="s">
        <v>83</v>
      </c>
      <c r="AY160" s="17" t="s">
        <v>158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81</v>
      </c>
      <c r="BK160" s="232">
        <f>ROUND(I160*H160,2)</f>
        <v>0</v>
      </c>
      <c r="BL160" s="17" t="s">
        <v>197</v>
      </c>
      <c r="BM160" s="231" t="s">
        <v>342</v>
      </c>
    </row>
    <row r="161" s="2" customFormat="1" ht="16.5" customHeight="1">
      <c r="A161" s="38"/>
      <c r="B161" s="39"/>
      <c r="C161" s="219" t="s">
        <v>259</v>
      </c>
      <c r="D161" s="219" t="s">
        <v>161</v>
      </c>
      <c r="E161" s="220" t="s">
        <v>986</v>
      </c>
      <c r="F161" s="221" t="s">
        <v>987</v>
      </c>
      <c r="G161" s="222" t="s">
        <v>910</v>
      </c>
      <c r="H161" s="223">
        <v>22</v>
      </c>
      <c r="I161" s="224"/>
      <c r="J161" s="225">
        <f>ROUND(I161*H161,2)</f>
        <v>0</v>
      </c>
      <c r="K161" s="226"/>
      <c r="L161" s="44"/>
      <c r="M161" s="227" t="s">
        <v>1</v>
      </c>
      <c r="N161" s="228" t="s">
        <v>38</v>
      </c>
      <c r="O161" s="91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197</v>
      </c>
      <c r="AT161" s="231" t="s">
        <v>161</v>
      </c>
      <c r="AU161" s="231" t="s">
        <v>83</v>
      </c>
      <c r="AY161" s="17" t="s">
        <v>158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81</v>
      </c>
      <c r="BK161" s="232">
        <f>ROUND(I161*H161,2)</f>
        <v>0</v>
      </c>
      <c r="BL161" s="17" t="s">
        <v>197</v>
      </c>
      <c r="BM161" s="231" t="s">
        <v>345</v>
      </c>
    </row>
    <row r="162" s="2" customFormat="1" ht="16.5" customHeight="1">
      <c r="A162" s="38"/>
      <c r="B162" s="39"/>
      <c r="C162" s="266" t="s">
        <v>346</v>
      </c>
      <c r="D162" s="266" t="s">
        <v>210</v>
      </c>
      <c r="E162" s="267" t="s">
        <v>988</v>
      </c>
      <c r="F162" s="268" t="s">
        <v>989</v>
      </c>
      <c r="G162" s="269" t="s">
        <v>910</v>
      </c>
      <c r="H162" s="270">
        <v>20</v>
      </c>
      <c r="I162" s="271"/>
      <c r="J162" s="272">
        <f>ROUND(I162*H162,2)</f>
        <v>0</v>
      </c>
      <c r="K162" s="273"/>
      <c r="L162" s="274"/>
      <c r="M162" s="275" t="s">
        <v>1</v>
      </c>
      <c r="N162" s="276" t="s">
        <v>38</v>
      </c>
      <c r="O162" s="91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1" t="s">
        <v>236</v>
      </c>
      <c r="AT162" s="231" t="s">
        <v>210</v>
      </c>
      <c r="AU162" s="231" t="s">
        <v>83</v>
      </c>
      <c r="AY162" s="17" t="s">
        <v>158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7" t="s">
        <v>81</v>
      </c>
      <c r="BK162" s="232">
        <f>ROUND(I162*H162,2)</f>
        <v>0</v>
      </c>
      <c r="BL162" s="17" t="s">
        <v>197</v>
      </c>
      <c r="BM162" s="231" t="s">
        <v>349</v>
      </c>
    </row>
    <row r="163" s="2" customFormat="1" ht="16.5" customHeight="1">
      <c r="A163" s="38"/>
      <c r="B163" s="39"/>
      <c r="C163" s="266" t="s">
        <v>263</v>
      </c>
      <c r="D163" s="266" t="s">
        <v>210</v>
      </c>
      <c r="E163" s="267" t="s">
        <v>990</v>
      </c>
      <c r="F163" s="268" t="s">
        <v>991</v>
      </c>
      <c r="G163" s="269" t="s">
        <v>910</v>
      </c>
      <c r="H163" s="270">
        <v>2</v>
      </c>
      <c r="I163" s="271"/>
      <c r="J163" s="272">
        <f>ROUND(I163*H163,2)</f>
        <v>0</v>
      </c>
      <c r="K163" s="273"/>
      <c r="L163" s="274"/>
      <c r="M163" s="275" t="s">
        <v>1</v>
      </c>
      <c r="N163" s="276" t="s">
        <v>38</v>
      </c>
      <c r="O163" s="91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236</v>
      </c>
      <c r="AT163" s="231" t="s">
        <v>210</v>
      </c>
      <c r="AU163" s="231" t="s">
        <v>83</v>
      </c>
      <c r="AY163" s="17" t="s">
        <v>158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81</v>
      </c>
      <c r="BK163" s="232">
        <f>ROUND(I163*H163,2)</f>
        <v>0</v>
      </c>
      <c r="BL163" s="17" t="s">
        <v>197</v>
      </c>
      <c r="BM163" s="231" t="s">
        <v>352</v>
      </c>
    </row>
    <row r="164" s="2" customFormat="1" ht="24.15" customHeight="1">
      <c r="A164" s="38"/>
      <c r="B164" s="39"/>
      <c r="C164" s="219" t="s">
        <v>353</v>
      </c>
      <c r="D164" s="219" t="s">
        <v>161</v>
      </c>
      <c r="E164" s="220" t="s">
        <v>992</v>
      </c>
      <c r="F164" s="221" t="s">
        <v>993</v>
      </c>
      <c r="G164" s="222" t="s">
        <v>207</v>
      </c>
      <c r="H164" s="223">
        <v>1</v>
      </c>
      <c r="I164" s="224"/>
      <c r="J164" s="225">
        <f>ROUND(I164*H164,2)</f>
        <v>0</v>
      </c>
      <c r="K164" s="226"/>
      <c r="L164" s="44"/>
      <c r="M164" s="227" t="s">
        <v>1</v>
      </c>
      <c r="N164" s="228" t="s">
        <v>38</v>
      </c>
      <c r="O164" s="91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197</v>
      </c>
      <c r="AT164" s="231" t="s">
        <v>161</v>
      </c>
      <c r="AU164" s="231" t="s">
        <v>83</v>
      </c>
      <c r="AY164" s="17" t="s">
        <v>158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81</v>
      </c>
      <c r="BK164" s="232">
        <f>ROUND(I164*H164,2)</f>
        <v>0</v>
      </c>
      <c r="BL164" s="17" t="s">
        <v>197</v>
      </c>
      <c r="BM164" s="231" t="s">
        <v>356</v>
      </c>
    </row>
    <row r="165" s="2" customFormat="1" ht="16.5" customHeight="1">
      <c r="A165" s="38"/>
      <c r="B165" s="39"/>
      <c r="C165" s="266" t="s">
        <v>267</v>
      </c>
      <c r="D165" s="266" t="s">
        <v>210</v>
      </c>
      <c r="E165" s="267" t="s">
        <v>994</v>
      </c>
      <c r="F165" s="268" t="s">
        <v>995</v>
      </c>
      <c r="G165" s="269" t="s">
        <v>207</v>
      </c>
      <c r="H165" s="270">
        <v>1</v>
      </c>
      <c r="I165" s="271"/>
      <c r="J165" s="272">
        <f>ROUND(I165*H165,2)</f>
        <v>0</v>
      </c>
      <c r="K165" s="273"/>
      <c r="L165" s="274"/>
      <c r="M165" s="275" t="s">
        <v>1</v>
      </c>
      <c r="N165" s="276" t="s">
        <v>38</v>
      </c>
      <c r="O165" s="91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236</v>
      </c>
      <c r="AT165" s="231" t="s">
        <v>210</v>
      </c>
      <c r="AU165" s="231" t="s">
        <v>83</v>
      </c>
      <c r="AY165" s="17" t="s">
        <v>158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81</v>
      </c>
      <c r="BK165" s="232">
        <f>ROUND(I165*H165,2)</f>
        <v>0</v>
      </c>
      <c r="BL165" s="17" t="s">
        <v>197</v>
      </c>
      <c r="BM165" s="231" t="s">
        <v>359</v>
      </c>
    </row>
    <row r="166" s="2" customFormat="1" ht="16.5" customHeight="1">
      <c r="A166" s="38"/>
      <c r="B166" s="39"/>
      <c r="C166" s="219" t="s">
        <v>362</v>
      </c>
      <c r="D166" s="219" t="s">
        <v>161</v>
      </c>
      <c r="E166" s="220" t="s">
        <v>996</v>
      </c>
      <c r="F166" s="221" t="s">
        <v>997</v>
      </c>
      <c r="G166" s="222" t="s">
        <v>207</v>
      </c>
      <c r="H166" s="223">
        <v>2</v>
      </c>
      <c r="I166" s="224"/>
      <c r="J166" s="225">
        <f>ROUND(I166*H166,2)</f>
        <v>0</v>
      </c>
      <c r="K166" s="226"/>
      <c r="L166" s="44"/>
      <c r="M166" s="227" t="s">
        <v>1</v>
      </c>
      <c r="N166" s="228" t="s">
        <v>38</v>
      </c>
      <c r="O166" s="91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197</v>
      </c>
      <c r="AT166" s="231" t="s">
        <v>161</v>
      </c>
      <c r="AU166" s="231" t="s">
        <v>83</v>
      </c>
      <c r="AY166" s="17" t="s">
        <v>158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81</v>
      </c>
      <c r="BK166" s="232">
        <f>ROUND(I166*H166,2)</f>
        <v>0</v>
      </c>
      <c r="BL166" s="17" t="s">
        <v>197</v>
      </c>
      <c r="BM166" s="231" t="s">
        <v>365</v>
      </c>
    </row>
    <row r="167" s="2" customFormat="1" ht="16.5" customHeight="1">
      <c r="A167" s="38"/>
      <c r="B167" s="39"/>
      <c r="C167" s="266" t="s">
        <v>272</v>
      </c>
      <c r="D167" s="266" t="s">
        <v>210</v>
      </c>
      <c r="E167" s="267" t="s">
        <v>998</v>
      </c>
      <c r="F167" s="268" t="s">
        <v>999</v>
      </c>
      <c r="G167" s="269" t="s">
        <v>207</v>
      </c>
      <c r="H167" s="270">
        <v>2</v>
      </c>
      <c r="I167" s="271"/>
      <c r="J167" s="272">
        <f>ROUND(I167*H167,2)</f>
        <v>0</v>
      </c>
      <c r="K167" s="273"/>
      <c r="L167" s="274"/>
      <c r="M167" s="275" t="s">
        <v>1</v>
      </c>
      <c r="N167" s="276" t="s">
        <v>38</v>
      </c>
      <c r="O167" s="91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1" t="s">
        <v>236</v>
      </c>
      <c r="AT167" s="231" t="s">
        <v>210</v>
      </c>
      <c r="AU167" s="231" t="s">
        <v>83</v>
      </c>
      <c r="AY167" s="17" t="s">
        <v>158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7" t="s">
        <v>81</v>
      </c>
      <c r="BK167" s="232">
        <f>ROUND(I167*H167,2)</f>
        <v>0</v>
      </c>
      <c r="BL167" s="17" t="s">
        <v>197</v>
      </c>
      <c r="BM167" s="231" t="s">
        <v>368</v>
      </c>
    </row>
    <row r="168" s="2" customFormat="1" ht="16.5" customHeight="1">
      <c r="A168" s="38"/>
      <c r="B168" s="39"/>
      <c r="C168" s="219" t="s">
        <v>369</v>
      </c>
      <c r="D168" s="219" t="s">
        <v>161</v>
      </c>
      <c r="E168" s="220" t="s">
        <v>1000</v>
      </c>
      <c r="F168" s="221" t="s">
        <v>1001</v>
      </c>
      <c r="G168" s="222" t="s">
        <v>207</v>
      </c>
      <c r="H168" s="223">
        <v>1</v>
      </c>
      <c r="I168" s="224"/>
      <c r="J168" s="225">
        <f>ROUND(I168*H168,2)</f>
        <v>0</v>
      </c>
      <c r="K168" s="226"/>
      <c r="L168" s="44"/>
      <c r="M168" s="227" t="s">
        <v>1</v>
      </c>
      <c r="N168" s="228" t="s">
        <v>38</v>
      </c>
      <c r="O168" s="91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1" t="s">
        <v>197</v>
      </c>
      <c r="AT168" s="231" t="s">
        <v>161</v>
      </c>
      <c r="AU168" s="231" t="s">
        <v>83</v>
      </c>
      <c r="AY168" s="17" t="s">
        <v>158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7" t="s">
        <v>81</v>
      </c>
      <c r="BK168" s="232">
        <f>ROUND(I168*H168,2)</f>
        <v>0</v>
      </c>
      <c r="BL168" s="17" t="s">
        <v>197</v>
      </c>
      <c r="BM168" s="231" t="s">
        <v>372</v>
      </c>
    </row>
    <row r="169" s="2" customFormat="1" ht="16.5" customHeight="1">
      <c r="A169" s="38"/>
      <c r="B169" s="39"/>
      <c r="C169" s="266" t="s">
        <v>280</v>
      </c>
      <c r="D169" s="266" t="s">
        <v>210</v>
      </c>
      <c r="E169" s="267" t="s">
        <v>1002</v>
      </c>
      <c r="F169" s="268" t="s">
        <v>1003</v>
      </c>
      <c r="G169" s="269" t="s">
        <v>207</v>
      </c>
      <c r="H169" s="270">
        <v>1</v>
      </c>
      <c r="I169" s="271"/>
      <c r="J169" s="272">
        <f>ROUND(I169*H169,2)</f>
        <v>0</v>
      </c>
      <c r="K169" s="273"/>
      <c r="L169" s="274"/>
      <c r="M169" s="275" t="s">
        <v>1</v>
      </c>
      <c r="N169" s="276" t="s">
        <v>38</v>
      </c>
      <c r="O169" s="91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236</v>
      </c>
      <c r="AT169" s="231" t="s">
        <v>210</v>
      </c>
      <c r="AU169" s="231" t="s">
        <v>83</v>
      </c>
      <c r="AY169" s="17" t="s">
        <v>158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81</v>
      </c>
      <c r="BK169" s="232">
        <f>ROUND(I169*H169,2)</f>
        <v>0</v>
      </c>
      <c r="BL169" s="17" t="s">
        <v>197</v>
      </c>
      <c r="BM169" s="231" t="s">
        <v>377</v>
      </c>
    </row>
    <row r="170" s="12" customFormat="1" ht="25.92" customHeight="1">
      <c r="A170" s="12"/>
      <c r="B170" s="203"/>
      <c r="C170" s="204"/>
      <c r="D170" s="205" t="s">
        <v>72</v>
      </c>
      <c r="E170" s="206" t="s">
        <v>1004</v>
      </c>
      <c r="F170" s="206" t="s">
        <v>1005</v>
      </c>
      <c r="G170" s="204"/>
      <c r="H170" s="204"/>
      <c r="I170" s="207"/>
      <c r="J170" s="208">
        <f>BK170</f>
        <v>0</v>
      </c>
      <c r="K170" s="204"/>
      <c r="L170" s="209"/>
      <c r="M170" s="210"/>
      <c r="N170" s="211"/>
      <c r="O170" s="211"/>
      <c r="P170" s="212">
        <f>SUM(P171:P177)</f>
        <v>0</v>
      </c>
      <c r="Q170" s="211"/>
      <c r="R170" s="212">
        <f>SUM(R171:R177)</f>
        <v>0</v>
      </c>
      <c r="S170" s="211"/>
      <c r="T170" s="213">
        <f>SUM(T171:T177)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4" t="s">
        <v>165</v>
      </c>
      <c r="AT170" s="215" t="s">
        <v>72</v>
      </c>
      <c r="AU170" s="215" t="s">
        <v>73</v>
      </c>
      <c r="AY170" s="214" t="s">
        <v>158</v>
      </c>
      <c r="BK170" s="216">
        <f>SUM(BK171:BK177)</f>
        <v>0</v>
      </c>
    </row>
    <row r="171" s="2" customFormat="1" ht="16.5" customHeight="1">
      <c r="A171" s="38"/>
      <c r="B171" s="39"/>
      <c r="C171" s="219" t="s">
        <v>379</v>
      </c>
      <c r="D171" s="219" t="s">
        <v>161</v>
      </c>
      <c r="E171" s="220" t="s">
        <v>1006</v>
      </c>
      <c r="F171" s="221" t="s">
        <v>1007</v>
      </c>
      <c r="G171" s="222" t="s">
        <v>943</v>
      </c>
      <c r="H171" s="223">
        <v>1</v>
      </c>
      <c r="I171" s="224"/>
      <c r="J171" s="225">
        <f>ROUND(I171*H171,2)</f>
        <v>0</v>
      </c>
      <c r="K171" s="226"/>
      <c r="L171" s="44"/>
      <c r="M171" s="227" t="s">
        <v>1</v>
      </c>
      <c r="N171" s="228" t="s">
        <v>38</v>
      </c>
      <c r="O171" s="91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1" t="s">
        <v>1008</v>
      </c>
      <c r="AT171" s="231" t="s">
        <v>161</v>
      </c>
      <c r="AU171" s="231" t="s">
        <v>81</v>
      </c>
      <c r="AY171" s="17" t="s">
        <v>158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7" t="s">
        <v>81</v>
      </c>
      <c r="BK171" s="232">
        <f>ROUND(I171*H171,2)</f>
        <v>0</v>
      </c>
      <c r="BL171" s="17" t="s">
        <v>1008</v>
      </c>
      <c r="BM171" s="231" t="s">
        <v>382</v>
      </c>
    </row>
    <row r="172" s="2" customFormat="1" ht="16.5" customHeight="1">
      <c r="A172" s="38"/>
      <c r="B172" s="39"/>
      <c r="C172" s="219" t="s">
        <v>283</v>
      </c>
      <c r="D172" s="219" t="s">
        <v>161</v>
      </c>
      <c r="E172" s="220" t="s">
        <v>1009</v>
      </c>
      <c r="F172" s="221" t="s">
        <v>1010</v>
      </c>
      <c r="G172" s="222" t="s">
        <v>943</v>
      </c>
      <c r="H172" s="223">
        <v>1</v>
      </c>
      <c r="I172" s="224"/>
      <c r="J172" s="225">
        <f>ROUND(I172*H172,2)</f>
        <v>0</v>
      </c>
      <c r="K172" s="226"/>
      <c r="L172" s="44"/>
      <c r="M172" s="227" t="s">
        <v>1</v>
      </c>
      <c r="N172" s="228" t="s">
        <v>38</v>
      </c>
      <c r="O172" s="91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1" t="s">
        <v>1008</v>
      </c>
      <c r="AT172" s="231" t="s">
        <v>161</v>
      </c>
      <c r="AU172" s="231" t="s">
        <v>81</v>
      </c>
      <c r="AY172" s="17" t="s">
        <v>158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7" t="s">
        <v>81</v>
      </c>
      <c r="BK172" s="232">
        <f>ROUND(I172*H172,2)</f>
        <v>0</v>
      </c>
      <c r="BL172" s="17" t="s">
        <v>1008</v>
      </c>
      <c r="BM172" s="231" t="s">
        <v>385</v>
      </c>
    </row>
    <row r="173" s="2" customFormat="1" ht="16.5" customHeight="1">
      <c r="A173" s="38"/>
      <c r="B173" s="39"/>
      <c r="C173" s="219" t="s">
        <v>386</v>
      </c>
      <c r="D173" s="219" t="s">
        <v>161</v>
      </c>
      <c r="E173" s="220" t="s">
        <v>1011</v>
      </c>
      <c r="F173" s="221" t="s">
        <v>1012</v>
      </c>
      <c r="G173" s="222" t="s">
        <v>943</v>
      </c>
      <c r="H173" s="223">
        <v>1</v>
      </c>
      <c r="I173" s="224"/>
      <c r="J173" s="225">
        <f>ROUND(I173*H173,2)</f>
        <v>0</v>
      </c>
      <c r="K173" s="226"/>
      <c r="L173" s="44"/>
      <c r="M173" s="227" t="s">
        <v>1</v>
      </c>
      <c r="N173" s="228" t="s">
        <v>38</v>
      </c>
      <c r="O173" s="91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1" t="s">
        <v>1008</v>
      </c>
      <c r="AT173" s="231" t="s">
        <v>161</v>
      </c>
      <c r="AU173" s="231" t="s">
        <v>81</v>
      </c>
      <c r="AY173" s="17" t="s">
        <v>158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7" t="s">
        <v>81</v>
      </c>
      <c r="BK173" s="232">
        <f>ROUND(I173*H173,2)</f>
        <v>0</v>
      </c>
      <c r="BL173" s="17" t="s">
        <v>1008</v>
      </c>
      <c r="BM173" s="231" t="s">
        <v>389</v>
      </c>
    </row>
    <row r="174" s="2" customFormat="1" ht="21.75" customHeight="1">
      <c r="A174" s="38"/>
      <c r="B174" s="39"/>
      <c r="C174" s="219" t="s">
        <v>287</v>
      </c>
      <c r="D174" s="219" t="s">
        <v>161</v>
      </c>
      <c r="E174" s="220" t="s">
        <v>1013</v>
      </c>
      <c r="F174" s="221" t="s">
        <v>1014</v>
      </c>
      <c r="G174" s="222" t="s">
        <v>943</v>
      </c>
      <c r="H174" s="223">
        <v>1</v>
      </c>
      <c r="I174" s="224"/>
      <c r="J174" s="225">
        <f>ROUND(I174*H174,2)</f>
        <v>0</v>
      </c>
      <c r="K174" s="226"/>
      <c r="L174" s="44"/>
      <c r="M174" s="227" t="s">
        <v>1</v>
      </c>
      <c r="N174" s="228" t="s">
        <v>38</v>
      </c>
      <c r="O174" s="91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1" t="s">
        <v>1008</v>
      </c>
      <c r="AT174" s="231" t="s">
        <v>161</v>
      </c>
      <c r="AU174" s="231" t="s">
        <v>81</v>
      </c>
      <c r="AY174" s="17" t="s">
        <v>158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7" t="s">
        <v>81</v>
      </c>
      <c r="BK174" s="232">
        <f>ROUND(I174*H174,2)</f>
        <v>0</v>
      </c>
      <c r="BL174" s="17" t="s">
        <v>1008</v>
      </c>
      <c r="BM174" s="231" t="s">
        <v>394</v>
      </c>
    </row>
    <row r="175" s="2" customFormat="1" ht="16.5" customHeight="1">
      <c r="A175" s="38"/>
      <c r="B175" s="39"/>
      <c r="C175" s="219" t="s">
        <v>395</v>
      </c>
      <c r="D175" s="219" t="s">
        <v>161</v>
      </c>
      <c r="E175" s="220" t="s">
        <v>1015</v>
      </c>
      <c r="F175" s="221" t="s">
        <v>1016</v>
      </c>
      <c r="G175" s="222" t="s">
        <v>943</v>
      </c>
      <c r="H175" s="223">
        <v>1</v>
      </c>
      <c r="I175" s="224"/>
      <c r="J175" s="225">
        <f>ROUND(I175*H175,2)</f>
        <v>0</v>
      </c>
      <c r="K175" s="226"/>
      <c r="L175" s="44"/>
      <c r="M175" s="227" t="s">
        <v>1</v>
      </c>
      <c r="N175" s="228" t="s">
        <v>38</v>
      </c>
      <c r="O175" s="91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1008</v>
      </c>
      <c r="AT175" s="231" t="s">
        <v>161</v>
      </c>
      <c r="AU175" s="231" t="s">
        <v>81</v>
      </c>
      <c r="AY175" s="17" t="s">
        <v>158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81</v>
      </c>
      <c r="BK175" s="232">
        <f>ROUND(I175*H175,2)</f>
        <v>0</v>
      </c>
      <c r="BL175" s="17" t="s">
        <v>1008</v>
      </c>
      <c r="BM175" s="231" t="s">
        <v>398</v>
      </c>
    </row>
    <row r="176" s="2" customFormat="1" ht="16.5" customHeight="1">
      <c r="A176" s="38"/>
      <c r="B176" s="39"/>
      <c r="C176" s="219" t="s">
        <v>290</v>
      </c>
      <c r="D176" s="219" t="s">
        <v>161</v>
      </c>
      <c r="E176" s="220" t="s">
        <v>1017</v>
      </c>
      <c r="F176" s="221" t="s">
        <v>1018</v>
      </c>
      <c r="G176" s="222" t="s">
        <v>943</v>
      </c>
      <c r="H176" s="223">
        <v>1</v>
      </c>
      <c r="I176" s="224"/>
      <c r="J176" s="225">
        <f>ROUND(I176*H176,2)</f>
        <v>0</v>
      </c>
      <c r="K176" s="226"/>
      <c r="L176" s="44"/>
      <c r="M176" s="227" t="s">
        <v>1</v>
      </c>
      <c r="N176" s="228" t="s">
        <v>38</v>
      </c>
      <c r="O176" s="91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1" t="s">
        <v>1008</v>
      </c>
      <c r="AT176" s="231" t="s">
        <v>161</v>
      </c>
      <c r="AU176" s="231" t="s">
        <v>81</v>
      </c>
      <c r="AY176" s="17" t="s">
        <v>158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7" t="s">
        <v>81</v>
      </c>
      <c r="BK176" s="232">
        <f>ROUND(I176*H176,2)</f>
        <v>0</v>
      </c>
      <c r="BL176" s="17" t="s">
        <v>1008</v>
      </c>
      <c r="BM176" s="231" t="s">
        <v>402</v>
      </c>
    </row>
    <row r="177" s="2" customFormat="1" ht="16.5" customHeight="1">
      <c r="A177" s="38"/>
      <c r="B177" s="39"/>
      <c r="C177" s="219" t="s">
        <v>405</v>
      </c>
      <c r="D177" s="219" t="s">
        <v>161</v>
      </c>
      <c r="E177" s="220" t="s">
        <v>1019</v>
      </c>
      <c r="F177" s="221" t="s">
        <v>1020</v>
      </c>
      <c r="G177" s="222" t="s">
        <v>943</v>
      </c>
      <c r="H177" s="223">
        <v>1</v>
      </c>
      <c r="I177" s="224"/>
      <c r="J177" s="225">
        <f>ROUND(I177*H177,2)</f>
        <v>0</v>
      </c>
      <c r="K177" s="226"/>
      <c r="L177" s="44"/>
      <c r="M177" s="277" t="s">
        <v>1</v>
      </c>
      <c r="N177" s="278" t="s">
        <v>38</v>
      </c>
      <c r="O177" s="279"/>
      <c r="P177" s="280">
        <f>O177*H177</f>
        <v>0</v>
      </c>
      <c r="Q177" s="280">
        <v>0</v>
      </c>
      <c r="R177" s="280">
        <f>Q177*H177</f>
        <v>0</v>
      </c>
      <c r="S177" s="280">
        <v>0</v>
      </c>
      <c r="T177" s="281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1" t="s">
        <v>1008</v>
      </c>
      <c r="AT177" s="231" t="s">
        <v>161</v>
      </c>
      <c r="AU177" s="231" t="s">
        <v>81</v>
      </c>
      <c r="AY177" s="17" t="s">
        <v>158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7" t="s">
        <v>81</v>
      </c>
      <c r="BK177" s="232">
        <f>ROUND(I177*H177,2)</f>
        <v>0</v>
      </c>
      <c r="BL177" s="17" t="s">
        <v>1008</v>
      </c>
      <c r="BM177" s="231" t="s">
        <v>408</v>
      </c>
    </row>
    <row r="178" s="2" customFormat="1" ht="6.96" customHeight="1">
      <c r="A178" s="38"/>
      <c r="B178" s="66"/>
      <c r="C178" s="67"/>
      <c r="D178" s="67"/>
      <c r="E178" s="67"/>
      <c r="F178" s="67"/>
      <c r="G178" s="67"/>
      <c r="H178" s="67"/>
      <c r="I178" s="67"/>
      <c r="J178" s="67"/>
      <c r="K178" s="67"/>
      <c r="L178" s="44"/>
      <c r="M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</row>
  </sheetData>
  <sheetProtection sheet="1" autoFilter="0" formatColumns="0" formatRows="0" objects="1" scenarios="1" spinCount="100000" saltValue="DJQT+po4frEsPHhmZyL2ASeUJyQm9VclxXoVUjyE8HQ9WTx1Ur//aeS3tvfWq0fAsKrMoMG2uFOgpOsGktD3uQ==" hashValue="j8qeeJV8c+kHqE5UES5P7ISIjv+X1xwodKYcGUGioj/E5GJjwCBrZ2wty3Eco0Wh0S1tCceScFXlKH090FNbww==" algorithmName="SHA-512" password="CC35"/>
  <autoFilter ref="C118:K177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 xml:space="preserve"> Modernizace 5 učeben na 6.ZŠ Cheb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113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26. 1. 2026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30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ROUND(J140,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ROUND((SUM(BE140:BE364)),  2)</f>
        <v>0</v>
      </c>
      <c r="G33" s="38"/>
      <c r="H33" s="38"/>
      <c r="I33" s="155">
        <v>0.20999999999999999</v>
      </c>
      <c r="J33" s="154">
        <f>ROUND(((SUM(BE140:BE364))*I33),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ROUND((SUM(BF140:BF364)),  2)</f>
        <v>0</v>
      </c>
      <c r="G34" s="38"/>
      <c r="H34" s="38"/>
      <c r="I34" s="155">
        <v>0.12</v>
      </c>
      <c r="J34" s="154">
        <f>ROUND(((SUM(BF140:BF364))*I34),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ROUND((SUM(BG140:BG364)),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ROUND((SUM(BH140:BH364)),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ROUND((SUM(BI140:BI364)),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 xml:space="preserve"> Modernizace 5 učeben na 6.ZŠ Cheb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01.1 - Stavební úpravy - učebna bilingvní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26. 1. 2026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30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115</v>
      </c>
      <c r="D94" s="176"/>
      <c r="E94" s="176"/>
      <c r="F94" s="176"/>
      <c r="G94" s="176"/>
      <c r="H94" s="176"/>
      <c r="I94" s="176"/>
      <c r="J94" s="177" t="s">
        <v>116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117</v>
      </c>
      <c r="D96" s="40"/>
      <c r="E96" s="40"/>
      <c r="F96" s="40"/>
      <c r="G96" s="40"/>
      <c r="H96" s="40"/>
      <c r="I96" s="40"/>
      <c r="J96" s="110">
        <f>J140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118</v>
      </c>
    </row>
    <row r="97" s="9" customFormat="1" ht="24.96" customHeight="1">
      <c r="A97" s="9"/>
      <c r="B97" s="179"/>
      <c r="C97" s="180"/>
      <c r="D97" s="181" t="s">
        <v>119</v>
      </c>
      <c r="E97" s="182"/>
      <c r="F97" s="182"/>
      <c r="G97" s="182"/>
      <c r="H97" s="182"/>
      <c r="I97" s="182"/>
      <c r="J97" s="183">
        <f>J141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120</v>
      </c>
      <c r="E98" s="188"/>
      <c r="F98" s="188"/>
      <c r="G98" s="188"/>
      <c r="H98" s="188"/>
      <c r="I98" s="188"/>
      <c r="J98" s="189">
        <f>J142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121</v>
      </c>
      <c r="E99" s="188"/>
      <c r="F99" s="188"/>
      <c r="G99" s="188"/>
      <c r="H99" s="188"/>
      <c r="I99" s="188"/>
      <c r="J99" s="189">
        <f>J152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122</v>
      </c>
      <c r="E100" s="188"/>
      <c r="F100" s="188"/>
      <c r="G100" s="188"/>
      <c r="H100" s="188"/>
      <c r="I100" s="188"/>
      <c r="J100" s="189">
        <f>J174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123</v>
      </c>
      <c r="E101" s="188"/>
      <c r="F101" s="188"/>
      <c r="G101" s="188"/>
      <c r="H101" s="188"/>
      <c r="I101" s="188"/>
      <c r="J101" s="189">
        <f>J191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124</v>
      </c>
      <c r="E102" s="188"/>
      <c r="F102" s="188"/>
      <c r="G102" s="188"/>
      <c r="H102" s="188"/>
      <c r="I102" s="188"/>
      <c r="J102" s="189">
        <f>J200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9"/>
      <c r="C103" s="180"/>
      <c r="D103" s="181" t="s">
        <v>125</v>
      </c>
      <c r="E103" s="182"/>
      <c r="F103" s="182"/>
      <c r="G103" s="182"/>
      <c r="H103" s="182"/>
      <c r="I103" s="182"/>
      <c r="J103" s="183">
        <f>J202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5"/>
      <c r="C104" s="186"/>
      <c r="D104" s="187" t="s">
        <v>126</v>
      </c>
      <c r="E104" s="188"/>
      <c r="F104" s="188"/>
      <c r="G104" s="188"/>
      <c r="H104" s="188"/>
      <c r="I104" s="188"/>
      <c r="J104" s="189">
        <f>J203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127</v>
      </c>
      <c r="E105" s="188"/>
      <c r="F105" s="188"/>
      <c r="G105" s="188"/>
      <c r="H105" s="188"/>
      <c r="I105" s="188"/>
      <c r="J105" s="189">
        <f>J210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128</v>
      </c>
      <c r="E106" s="188"/>
      <c r="F106" s="188"/>
      <c r="G106" s="188"/>
      <c r="H106" s="188"/>
      <c r="I106" s="188"/>
      <c r="J106" s="189">
        <f>J226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129</v>
      </c>
      <c r="E107" s="188"/>
      <c r="F107" s="188"/>
      <c r="G107" s="188"/>
      <c r="H107" s="188"/>
      <c r="I107" s="188"/>
      <c r="J107" s="189">
        <f>J234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130</v>
      </c>
      <c r="E108" s="188"/>
      <c r="F108" s="188"/>
      <c r="G108" s="188"/>
      <c r="H108" s="188"/>
      <c r="I108" s="188"/>
      <c r="J108" s="189">
        <f>J238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131</v>
      </c>
      <c r="E109" s="188"/>
      <c r="F109" s="188"/>
      <c r="G109" s="188"/>
      <c r="H109" s="188"/>
      <c r="I109" s="188"/>
      <c r="J109" s="189">
        <f>J245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132</v>
      </c>
      <c r="E110" s="188"/>
      <c r="F110" s="188"/>
      <c r="G110" s="188"/>
      <c r="H110" s="188"/>
      <c r="I110" s="188"/>
      <c r="J110" s="189">
        <f>J251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5"/>
      <c r="C111" s="186"/>
      <c r="D111" s="187" t="s">
        <v>133</v>
      </c>
      <c r="E111" s="188"/>
      <c r="F111" s="188"/>
      <c r="G111" s="188"/>
      <c r="H111" s="188"/>
      <c r="I111" s="188"/>
      <c r="J111" s="189">
        <f>J264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5"/>
      <c r="C112" s="186"/>
      <c r="D112" s="187" t="s">
        <v>134</v>
      </c>
      <c r="E112" s="188"/>
      <c r="F112" s="188"/>
      <c r="G112" s="188"/>
      <c r="H112" s="188"/>
      <c r="I112" s="188"/>
      <c r="J112" s="189">
        <f>J268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5"/>
      <c r="C113" s="186"/>
      <c r="D113" s="187" t="s">
        <v>135</v>
      </c>
      <c r="E113" s="188"/>
      <c r="F113" s="188"/>
      <c r="G113" s="188"/>
      <c r="H113" s="188"/>
      <c r="I113" s="188"/>
      <c r="J113" s="189">
        <f>J289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5"/>
      <c r="C114" s="186"/>
      <c r="D114" s="187" t="s">
        <v>136</v>
      </c>
      <c r="E114" s="188"/>
      <c r="F114" s="188"/>
      <c r="G114" s="188"/>
      <c r="H114" s="188"/>
      <c r="I114" s="188"/>
      <c r="J114" s="189">
        <f>J291</f>
        <v>0</v>
      </c>
      <c r="K114" s="186"/>
      <c r="L114" s="19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5"/>
      <c r="C115" s="186"/>
      <c r="D115" s="187" t="s">
        <v>137</v>
      </c>
      <c r="E115" s="188"/>
      <c r="F115" s="188"/>
      <c r="G115" s="188"/>
      <c r="H115" s="188"/>
      <c r="I115" s="188"/>
      <c r="J115" s="189">
        <f>J313</f>
        <v>0</v>
      </c>
      <c r="K115" s="186"/>
      <c r="L115" s="19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5"/>
      <c r="C116" s="186"/>
      <c r="D116" s="187" t="s">
        <v>138</v>
      </c>
      <c r="E116" s="188"/>
      <c r="F116" s="188"/>
      <c r="G116" s="188"/>
      <c r="H116" s="188"/>
      <c r="I116" s="188"/>
      <c r="J116" s="189">
        <f>J339</f>
        <v>0</v>
      </c>
      <c r="K116" s="186"/>
      <c r="L116" s="19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5"/>
      <c r="C117" s="186"/>
      <c r="D117" s="187" t="s">
        <v>139</v>
      </c>
      <c r="E117" s="188"/>
      <c r="F117" s="188"/>
      <c r="G117" s="188"/>
      <c r="H117" s="188"/>
      <c r="I117" s="188"/>
      <c r="J117" s="189">
        <f>J349</f>
        <v>0</v>
      </c>
      <c r="K117" s="186"/>
      <c r="L117" s="19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9" customFormat="1" ht="24.96" customHeight="1">
      <c r="A118" s="9"/>
      <c r="B118" s="179"/>
      <c r="C118" s="180"/>
      <c r="D118" s="181" t="s">
        <v>140</v>
      </c>
      <c r="E118" s="182"/>
      <c r="F118" s="182"/>
      <c r="G118" s="182"/>
      <c r="H118" s="182"/>
      <c r="I118" s="182"/>
      <c r="J118" s="183">
        <f>J359</f>
        <v>0</v>
      </c>
      <c r="K118" s="180"/>
      <c r="L118" s="184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="10" customFormat="1" ht="19.92" customHeight="1">
      <c r="A119" s="10"/>
      <c r="B119" s="185"/>
      <c r="C119" s="186"/>
      <c r="D119" s="187" t="s">
        <v>141</v>
      </c>
      <c r="E119" s="188"/>
      <c r="F119" s="188"/>
      <c r="G119" s="188"/>
      <c r="H119" s="188"/>
      <c r="I119" s="188"/>
      <c r="J119" s="189">
        <f>J361</f>
        <v>0</v>
      </c>
      <c r="K119" s="186"/>
      <c r="L119" s="19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85"/>
      <c r="C120" s="186"/>
      <c r="D120" s="187" t="s">
        <v>142</v>
      </c>
      <c r="E120" s="188"/>
      <c r="F120" s="188"/>
      <c r="G120" s="188"/>
      <c r="H120" s="188"/>
      <c r="I120" s="188"/>
      <c r="J120" s="189">
        <f>J363</f>
        <v>0</v>
      </c>
      <c r="K120" s="186"/>
      <c r="L120" s="19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2" customFormat="1" ht="21.84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66"/>
      <c r="C122" s="67"/>
      <c r="D122" s="67"/>
      <c r="E122" s="67"/>
      <c r="F122" s="67"/>
      <c r="G122" s="67"/>
      <c r="H122" s="67"/>
      <c r="I122" s="67"/>
      <c r="J122" s="67"/>
      <c r="K122" s="67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6" s="2" customFormat="1" ht="6.96" customHeight="1">
      <c r="A126" s="38"/>
      <c r="B126" s="68"/>
      <c r="C126" s="69"/>
      <c r="D126" s="69"/>
      <c r="E126" s="69"/>
      <c r="F126" s="69"/>
      <c r="G126" s="69"/>
      <c r="H126" s="69"/>
      <c r="I126" s="69"/>
      <c r="J126" s="69"/>
      <c r="K126" s="69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24.96" customHeight="1">
      <c r="A127" s="38"/>
      <c r="B127" s="39"/>
      <c r="C127" s="23" t="s">
        <v>143</v>
      </c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16</v>
      </c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6.5" customHeight="1">
      <c r="A130" s="38"/>
      <c r="B130" s="39"/>
      <c r="C130" s="40"/>
      <c r="D130" s="40"/>
      <c r="E130" s="174" t="str">
        <f>E7</f>
        <v xml:space="preserve"> Modernizace 5 učeben na 6.ZŠ Cheb</v>
      </c>
      <c r="F130" s="32"/>
      <c r="G130" s="32"/>
      <c r="H130" s="32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2" customHeight="1">
      <c r="A131" s="38"/>
      <c r="B131" s="39"/>
      <c r="C131" s="32" t="s">
        <v>112</v>
      </c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6.5" customHeight="1">
      <c r="A132" s="38"/>
      <c r="B132" s="39"/>
      <c r="C132" s="40"/>
      <c r="D132" s="40"/>
      <c r="E132" s="76" t="str">
        <f>E9</f>
        <v>SO 01.1 - Stavební úpravy - učebna bilingvní</v>
      </c>
      <c r="F132" s="40"/>
      <c r="G132" s="40"/>
      <c r="H132" s="40"/>
      <c r="I132" s="40"/>
      <c r="J132" s="40"/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6.96" customHeight="1">
      <c r="A133" s="38"/>
      <c r="B133" s="39"/>
      <c r="C133" s="40"/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2" customHeight="1">
      <c r="A134" s="38"/>
      <c r="B134" s="39"/>
      <c r="C134" s="32" t="s">
        <v>20</v>
      </c>
      <c r="D134" s="40"/>
      <c r="E134" s="40"/>
      <c r="F134" s="27" t="str">
        <f>F12</f>
        <v xml:space="preserve"> </v>
      </c>
      <c r="G134" s="40"/>
      <c r="H134" s="40"/>
      <c r="I134" s="32" t="s">
        <v>22</v>
      </c>
      <c r="J134" s="79" t="str">
        <f>IF(J12="","",J12)</f>
        <v>26. 1. 2026</v>
      </c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6.96" customHeight="1">
      <c r="A135" s="38"/>
      <c r="B135" s="39"/>
      <c r="C135" s="40"/>
      <c r="D135" s="40"/>
      <c r="E135" s="40"/>
      <c r="F135" s="40"/>
      <c r="G135" s="40"/>
      <c r="H135" s="40"/>
      <c r="I135" s="40"/>
      <c r="J135" s="40"/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5.15" customHeight="1">
      <c r="A136" s="38"/>
      <c r="B136" s="39"/>
      <c r="C136" s="32" t="s">
        <v>24</v>
      </c>
      <c r="D136" s="40"/>
      <c r="E136" s="40"/>
      <c r="F136" s="27" t="str">
        <f>E15</f>
        <v xml:space="preserve"> </v>
      </c>
      <c r="G136" s="40"/>
      <c r="H136" s="40"/>
      <c r="I136" s="32" t="s">
        <v>29</v>
      </c>
      <c r="J136" s="36" t="str">
        <f>E21</f>
        <v xml:space="preserve"> </v>
      </c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5.15" customHeight="1">
      <c r="A137" s="38"/>
      <c r="B137" s="39"/>
      <c r="C137" s="32" t="s">
        <v>27</v>
      </c>
      <c r="D137" s="40"/>
      <c r="E137" s="40"/>
      <c r="F137" s="27" t="str">
        <f>IF(E18="","",E18)</f>
        <v>Vyplň údaj</v>
      </c>
      <c r="G137" s="40"/>
      <c r="H137" s="40"/>
      <c r="I137" s="32" t="s">
        <v>30</v>
      </c>
      <c r="J137" s="36" t="str">
        <f>E24</f>
        <v xml:space="preserve"> </v>
      </c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0.32" customHeight="1">
      <c r="A138" s="38"/>
      <c r="B138" s="39"/>
      <c r="C138" s="40"/>
      <c r="D138" s="40"/>
      <c r="E138" s="40"/>
      <c r="F138" s="40"/>
      <c r="G138" s="40"/>
      <c r="H138" s="40"/>
      <c r="I138" s="40"/>
      <c r="J138" s="40"/>
      <c r="K138" s="40"/>
      <c r="L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11" customFormat="1" ht="29.28" customHeight="1">
      <c r="A139" s="191"/>
      <c r="B139" s="192"/>
      <c r="C139" s="193" t="s">
        <v>144</v>
      </c>
      <c r="D139" s="194" t="s">
        <v>58</v>
      </c>
      <c r="E139" s="194" t="s">
        <v>54</v>
      </c>
      <c r="F139" s="194" t="s">
        <v>55</v>
      </c>
      <c r="G139" s="194" t="s">
        <v>145</v>
      </c>
      <c r="H139" s="194" t="s">
        <v>146</v>
      </c>
      <c r="I139" s="194" t="s">
        <v>147</v>
      </c>
      <c r="J139" s="195" t="s">
        <v>116</v>
      </c>
      <c r="K139" s="196" t="s">
        <v>148</v>
      </c>
      <c r="L139" s="197"/>
      <c r="M139" s="100" t="s">
        <v>1</v>
      </c>
      <c r="N139" s="101" t="s">
        <v>37</v>
      </c>
      <c r="O139" s="101" t="s">
        <v>149</v>
      </c>
      <c r="P139" s="101" t="s">
        <v>150</v>
      </c>
      <c r="Q139" s="101" t="s">
        <v>151</v>
      </c>
      <c r="R139" s="101" t="s">
        <v>152</v>
      </c>
      <c r="S139" s="101" t="s">
        <v>153</v>
      </c>
      <c r="T139" s="102" t="s">
        <v>154</v>
      </c>
      <c r="U139" s="191"/>
      <c r="V139" s="191"/>
      <c r="W139" s="191"/>
      <c r="X139" s="191"/>
      <c r="Y139" s="191"/>
      <c r="Z139" s="191"/>
      <c r="AA139" s="191"/>
      <c r="AB139" s="191"/>
      <c r="AC139" s="191"/>
      <c r="AD139" s="191"/>
      <c r="AE139" s="191"/>
    </row>
    <row r="140" s="2" customFormat="1" ht="22.8" customHeight="1">
      <c r="A140" s="38"/>
      <c r="B140" s="39"/>
      <c r="C140" s="107" t="s">
        <v>155</v>
      </c>
      <c r="D140" s="40"/>
      <c r="E140" s="40"/>
      <c r="F140" s="40"/>
      <c r="G140" s="40"/>
      <c r="H140" s="40"/>
      <c r="I140" s="40"/>
      <c r="J140" s="198">
        <f>BK140</f>
        <v>0</v>
      </c>
      <c r="K140" s="40"/>
      <c r="L140" s="44"/>
      <c r="M140" s="103"/>
      <c r="N140" s="199"/>
      <c r="O140" s="104"/>
      <c r="P140" s="200">
        <f>P141+P202+P359</f>
        <v>0</v>
      </c>
      <c r="Q140" s="104"/>
      <c r="R140" s="200">
        <f>R141+R202+R359</f>
        <v>0</v>
      </c>
      <c r="S140" s="104"/>
      <c r="T140" s="201">
        <f>T141+T202+T359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72</v>
      </c>
      <c r="AU140" s="17" t="s">
        <v>118</v>
      </c>
      <c r="BK140" s="202">
        <f>BK141+BK202+BK359</f>
        <v>0</v>
      </c>
    </row>
    <row r="141" s="12" customFormat="1" ht="25.92" customHeight="1">
      <c r="A141" s="12"/>
      <c r="B141" s="203"/>
      <c r="C141" s="204"/>
      <c r="D141" s="205" t="s">
        <v>72</v>
      </c>
      <c r="E141" s="206" t="s">
        <v>156</v>
      </c>
      <c r="F141" s="206" t="s">
        <v>157</v>
      </c>
      <c r="G141" s="204"/>
      <c r="H141" s="204"/>
      <c r="I141" s="207"/>
      <c r="J141" s="208">
        <f>BK141</f>
        <v>0</v>
      </c>
      <c r="K141" s="204"/>
      <c r="L141" s="209"/>
      <c r="M141" s="210"/>
      <c r="N141" s="211"/>
      <c r="O141" s="211"/>
      <c r="P141" s="212">
        <f>P142+P152+P174+P191+P200</f>
        <v>0</v>
      </c>
      <c r="Q141" s="211"/>
      <c r="R141" s="212">
        <f>R142+R152+R174+R191+R200</f>
        <v>0</v>
      </c>
      <c r="S141" s="211"/>
      <c r="T141" s="213">
        <f>T142+T152+T174+T191+T200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4" t="s">
        <v>81</v>
      </c>
      <c r="AT141" s="215" t="s">
        <v>72</v>
      </c>
      <c r="AU141" s="215" t="s">
        <v>73</v>
      </c>
      <c r="AY141" s="214" t="s">
        <v>158</v>
      </c>
      <c r="BK141" s="216">
        <f>BK142+BK152+BK174+BK191+BK200</f>
        <v>0</v>
      </c>
    </row>
    <row r="142" s="12" customFormat="1" ht="22.8" customHeight="1">
      <c r="A142" s="12"/>
      <c r="B142" s="203"/>
      <c r="C142" s="204"/>
      <c r="D142" s="205" t="s">
        <v>72</v>
      </c>
      <c r="E142" s="217" t="s">
        <v>159</v>
      </c>
      <c r="F142" s="217" t="s">
        <v>160</v>
      </c>
      <c r="G142" s="204"/>
      <c r="H142" s="204"/>
      <c r="I142" s="207"/>
      <c r="J142" s="218">
        <f>BK142</f>
        <v>0</v>
      </c>
      <c r="K142" s="204"/>
      <c r="L142" s="209"/>
      <c r="M142" s="210"/>
      <c r="N142" s="211"/>
      <c r="O142" s="211"/>
      <c r="P142" s="212">
        <f>SUM(P143:P151)</f>
        <v>0</v>
      </c>
      <c r="Q142" s="211"/>
      <c r="R142" s="212">
        <f>SUM(R143:R151)</f>
        <v>0</v>
      </c>
      <c r="S142" s="211"/>
      <c r="T142" s="213">
        <f>SUM(T143:T151)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4" t="s">
        <v>81</v>
      </c>
      <c r="AT142" s="215" t="s">
        <v>72</v>
      </c>
      <c r="AU142" s="215" t="s">
        <v>81</v>
      </c>
      <c r="AY142" s="214" t="s">
        <v>158</v>
      </c>
      <c r="BK142" s="216">
        <f>SUM(BK143:BK151)</f>
        <v>0</v>
      </c>
    </row>
    <row r="143" s="2" customFormat="1" ht="24.15" customHeight="1">
      <c r="A143" s="38"/>
      <c r="B143" s="39"/>
      <c r="C143" s="219" t="s">
        <v>81</v>
      </c>
      <c r="D143" s="219" t="s">
        <v>161</v>
      </c>
      <c r="E143" s="220" t="s">
        <v>162</v>
      </c>
      <c r="F143" s="221" t="s">
        <v>163</v>
      </c>
      <c r="G143" s="222" t="s">
        <v>164</v>
      </c>
      <c r="H143" s="223">
        <v>5.4770000000000003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38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165</v>
      </c>
      <c r="AT143" s="231" t="s">
        <v>161</v>
      </c>
      <c r="AU143" s="231" t="s">
        <v>83</v>
      </c>
      <c r="AY143" s="17" t="s">
        <v>158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81</v>
      </c>
      <c r="BK143" s="232">
        <f>ROUND(I143*H143,2)</f>
        <v>0</v>
      </c>
      <c r="BL143" s="17" t="s">
        <v>165</v>
      </c>
      <c r="BM143" s="231" t="s">
        <v>83</v>
      </c>
    </row>
    <row r="144" s="13" customFormat="1">
      <c r="A144" s="13"/>
      <c r="B144" s="233"/>
      <c r="C144" s="234"/>
      <c r="D144" s="235" t="s">
        <v>166</v>
      </c>
      <c r="E144" s="236" t="s">
        <v>1</v>
      </c>
      <c r="F144" s="237" t="s">
        <v>167</v>
      </c>
      <c r="G144" s="234"/>
      <c r="H144" s="238">
        <v>5.4772499999999997</v>
      </c>
      <c r="I144" s="239"/>
      <c r="J144" s="234"/>
      <c r="K144" s="234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166</v>
      </c>
      <c r="AU144" s="244" t="s">
        <v>83</v>
      </c>
      <c r="AV144" s="13" t="s">
        <v>83</v>
      </c>
      <c r="AW144" s="13" t="s">
        <v>31</v>
      </c>
      <c r="AX144" s="13" t="s">
        <v>73</v>
      </c>
      <c r="AY144" s="244" t="s">
        <v>158</v>
      </c>
    </row>
    <row r="145" s="14" customFormat="1">
      <c r="A145" s="14"/>
      <c r="B145" s="245"/>
      <c r="C145" s="246"/>
      <c r="D145" s="235" t="s">
        <v>166</v>
      </c>
      <c r="E145" s="247" t="s">
        <v>1</v>
      </c>
      <c r="F145" s="248" t="s">
        <v>168</v>
      </c>
      <c r="G145" s="246"/>
      <c r="H145" s="249">
        <v>5.4772499999999997</v>
      </c>
      <c r="I145" s="250"/>
      <c r="J145" s="246"/>
      <c r="K145" s="246"/>
      <c r="L145" s="251"/>
      <c r="M145" s="252"/>
      <c r="N145" s="253"/>
      <c r="O145" s="253"/>
      <c r="P145" s="253"/>
      <c r="Q145" s="253"/>
      <c r="R145" s="253"/>
      <c r="S145" s="253"/>
      <c r="T145" s="25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5" t="s">
        <v>166</v>
      </c>
      <c r="AU145" s="255" t="s">
        <v>83</v>
      </c>
      <c r="AV145" s="14" t="s">
        <v>165</v>
      </c>
      <c r="AW145" s="14" t="s">
        <v>31</v>
      </c>
      <c r="AX145" s="14" t="s">
        <v>81</v>
      </c>
      <c r="AY145" s="255" t="s">
        <v>158</v>
      </c>
    </row>
    <row r="146" s="2" customFormat="1" ht="24.15" customHeight="1">
      <c r="A146" s="38"/>
      <c r="B146" s="39"/>
      <c r="C146" s="219" t="s">
        <v>83</v>
      </c>
      <c r="D146" s="219" t="s">
        <v>161</v>
      </c>
      <c r="E146" s="220" t="s">
        <v>169</v>
      </c>
      <c r="F146" s="221" t="s">
        <v>170</v>
      </c>
      <c r="G146" s="222" t="s">
        <v>171</v>
      </c>
      <c r="H146" s="223">
        <v>13.08</v>
      </c>
      <c r="I146" s="224"/>
      <c r="J146" s="225">
        <f>ROUND(I146*H146,2)</f>
        <v>0</v>
      </c>
      <c r="K146" s="226"/>
      <c r="L146" s="44"/>
      <c r="M146" s="227" t="s">
        <v>1</v>
      </c>
      <c r="N146" s="228" t="s">
        <v>38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165</v>
      </c>
      <c r="AT146" s="231" t="s">
        <v>161</v>
      </c>
      <c r="AU146" s="231" t="s">
        <v>83</v>
      </c>
      <c r="AY146" s="17" t="s">
        <v>158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81</v>
      </c>
      <c r="BK146" s="232">
        <f>ROUND(I146*H146,2)</f>
        <v>0</v>
      </c>
      <c r="BL146" s="17" t="s">
        <v>165</v>
      </c>
      <c r="BM146" s="231" t="s">
        <v>165</v>
      </c>
    </row>
    <row r="147" s="13" customFormat="1">
      <c r="A147" s="13"/>
      <c r="B147" s="233"/>
      <c r="C147" s="234"/>
      <c r="D147" s="235" t="s">
        <v>166</v>
      </c>
      <c r="E147" s="236" t="s">
        <v>1</v>
      </c>
      <c r="F147" s="237" t="s">
        <v>172</v>
      </c>
      <c r="G147" s="234"/>
      <c r="H147" s="238">
        <v>13.08</v>
      </c>
      <c r="I147" s="239"/>
      <c r="J147" s="234"/>
      <c r="K147" s="234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166</v>
      </c>
      <c r="AU147" s="244" t="s">
        <v>83</v>
      </c>
      <c r="AV147" s="13" t="s">
        <v>83</v>
      </c>
      <c r="AW147" s="13" t="s">
        <v>31</v>
      </c>
      <c r="AX147" s="13" t="s">
        <v>73</v>
      </c>
      <c r="AY147" s="244" t="s">
        <v>158</v>
      </c>
    </row>
    <row r="148" s="14" customFormat="1">
      <c r="A148" s="14"/>
      <c r="B148" s="245"/>
      <c r="C148" s="246"/>
      <c r="D148" s="235" t="s">
        <v>166</v>
      </c>
      <c r="E148" s="247" t="s">
        <v>1</v>
      </c>
      <c r="F148" s="248" t="s">
        <v>168</v>
      </c>
      <c r="G148" s="246"/>
      <c r="H148" s="249">
        <v>13.08</v>
      </c>
      <c r="I148" s="250"/>
      <c r="J148" s="246"/>
      <c r="K148" s="246"/>
      <c r="L148" s="251"/>
      <c r="M148" s="252"/>
      <c r="N148" s="253"/>
      <c r="O148" s="253"/>
      <c r="P148" s="253"/>
      <c r="Q148" s="253"/>
      <c r="R148" s="253"/>
      <c r="S148" s="253"/>
      <c r="T148" s="25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5" t="s">
        <v>166</v>
      </c>
      <c r="AU148" s="255" t="s">
        <v>83</v>
      </c>
      <c r="AV148" s="14" t="s">
        <v>165</v>
      </c>
      <c r="AW148" s="14" t="s">
        <v>31</v>
      </c>
      <c r="AX148" s="14" t="s">
        <v>81</v>
      </c>
      <c r="AY148" s="255" t="s">
        <v>158</v>
      </c>
    </row>
    <row r="149" s="2" customFormat="1" ht="16.5" customHeight="1">
      <c r="A149" s="38"/>
      <c r="B149" s="39"/>
      <c r="C149" s="219" t="s">
        <v>159</v>
      </c>
      <c r="D149" s="219" t="s">
        <v>161</v>
      </c>
      <c r="E149" s="220" t="s">
        <v>173</v>
      </c>
      <c r="F149" s="221" t="s">
        <v>174</v>
      </c>
      <c r="G149" s="222" t="s">
        <v>164</v>
      </c>
      <c r="H149" s="223">
        <v>11.805</v>
      </c>
      <c r="I149" s="224"/>
      <c r="J149" s="225">
        <f>ROUND(I149*H149,2)</f>
        <v>0</v>
      </c>
      <c r="K149" s="226"/>
      <c r="L149" s="44"/>
      <c r="M149" s="227" t="s">
        <v>1</v>
      </c>
      <c r="N149" s="228" t="s">
        <v>38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165</v>
      </c>
      <c r="AT149" s="231" t="s">
        <v>161</v>
      </c>
      <c r="AU149" s="231" t="s">
        <v>83</v>
      </c>
      <c r="AY149" s="17" t="s">
        <v>158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81</v>
      </c>
      <c r="BK149" s="232">
        <f>ROUND(I149*H149,2)</f>
        <v>0</v>
      </c>
      <c r="BL149" s="17" t="s">
        <v>165</v>
      </c>
      <c r="BM149" s="231" t="s">
        <v>175</v>
      </c>
    </row>
    <row r="150" s="13" customFormat="1">
      <c r="A150" s="13"/>
      <c r="B150" s="233"/>
      <c r="C150" s="234"/>
      <c r="D150" s="235" t="s">
        <v>166</v>
      </c>
      <c r="E150" s="236" t="s">
        <v>1</v>
      </c>
      <c r="F150" s="237" t="s">
        <v>176</v>
      </c>
      <c r="G150" s="234"/>
      <c r="H150" s="238">
        <v>11.8047</v>
      </c>
      <c r="I150" s="239"/>
      <c r="J150" s="234"/>
      <c r="K150" s="234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166</v>
      </c>
      <c r="AU150" s="244" t="s">
        <v>83</v>
      </c>
      <c r="AV150" s="13" t="s">
        <v>83</v>
      </c>
      <c r="AW150" s="13" t="s">
        <v>31</v>
      </c>
      <c r="AX150" s="13" t="s">
        <v>73</v>
      </c>
      <c r="AY150" s="244" t="s">
        <v>158</v>
      </c>
    </row>
    <row r="151" s="14" customFormat="1">
      <c r="A151" s="14"/>
      <c r="B151" s="245"/>
      <c r="C151" s="246"/>
      <c r="D151" s="235" t="s">
        <v>166</v>
      </c>
      <c r="E151" s="247" t="s">
        <v>1</v>
      </c>
      <c r="F151" s="248" t="s">
        <v>168</v>
      </c>
      <c r="G151" s="246"/>
      <c r="H151" s="249">
        <v>11.8047</v>
      </c>
      <c r="I151" s="250"/>
      <c r="J151" s="246"/>
      <c r="K151" s="246"/>
      <c r="L151" s="251"/>
      <c r="M151" s="252"/>
      <c r="N151" s="253"/>
      <c r="O151" s="253"/>
      <c r="P151" s="253"/>
      <c r="Q151" s="253"/>
      <c r="R151" s="253"/>
      <c r="S151" s="253"/>
      <c r="T151" s="25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5" t="s">
        <v>166</v>
      </c>
      <c r="AU151" s="255" t="s">
        <v>83</v>
      </c>
      <c r="AV151" s="14" t="s">
        <v>165</v>
      </c>
      <c r="AW151" s="14" t="s">
        <v>31</v>
      </c>
      <c r="AX151" s="14" t="s">
        <v>81</v>
      </c>
      <c r="AY151" s="255" t="s">
        <v>158</v>
      </c>
    </row>
    <row r="152" s="12" customFormat="1" ht="22.8" customHeight="1">
      <c r="A152" s="12"/>
      <c r="B152" s="203"/>
      <c r="C152" s="204"/>
      <c r="D152" s="205" t="s">
        <v>72</v>
      </c>
      <c r="E152" s="217" t="s">
        <v>175</v>
      </c>
      <c r="F152" s="217" t="s">
        <v>177</v>
      </c>
      <c r="G152" s="204"/>
      <c r="H152" s="204"/>
      <c r="I152" s="207"/>
      <c r="J152" s="218">
        <f>BK152</f>
        <v>0</v>
      </c>
      <c r="K152" s="204"/>
      <c r="L152" s="209"/>
      <c r="M152" s="210"/>
      <c r="N152" s="211"/>
      <c r="O152" s="211"/>
      <c r="P152" s="212">
        <f>SUM(P153:P173)</f>
        <v>0</v>
      </c>
      <c r="Q152" s="211"/>
      <c r="R152" s="212">
        <f>SUM(R153:R173)</f>
        <v>0</v>
      </c>
      <c r="S152" s="211"/>
      <c r="T152" s="213">
        <f>SUM(T153:T173)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4" t="s">
        <v>81</v>
      </c>
      <c r="AT152" s="215" t="s">
        <v>72</v>
      </c>
      <c r="AU152" s="215" t="s">
        <v>81</v>
      </c>
      <c r="AY152" s="214" t="s">
        <v>158</v>
      </c>
      <c r="BK152" s="216">
        <f>SUM(BK153:BK173)</f>
        <v>0</v>
      </c>
    </row>
    <row r="153" s="2" customFormat="1" ht="24.15" customHeight="1">
      <c r="A153" s="38"/>
      <c r="B153" s="39"/>
      <c r="C153" s="219" t="s">
        <v>165</v>
      </c>
      <c r="D153" s="219" t="s">
        <v>161</v>
      </c>
      <c r="E153" s="220" t="s">
        <v>178</v>
      </c>
      <c r="F153" s="221" t="s">
        <v>179</v>
      </c>
      <c r="G153" s="222" t="s">
        <v>164</v>
      </c>
      <c r="H153" s="223">
        <v>117.557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38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165</v>
      </c>
      <c r="AT153" s="231" t="s">
        <v>161</v>
      </c>
      <c r="AU153" s="231" t="s">
        <v>83</v>
      </c>
      <c r="AY153" s="17" t="s">
        <v>158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81</v>
      </c>
      <c r="BK153" s="232">
        <f>ROUND(I153*H153,2)</f>
        <v>0</v>
      </c>
      <c r="BL153" s="17" t="s">
        <v>165</v>
      </c>
      <c r="BM153" s="231" t="s">
        <v>180</v>
      </c>
    </row>
    <row r="154" s="13" customFormat="1">
      <c r="A154" s="13"/>
      <c r="B154" s="233"/>
      <c r="C154" s="234"/>
      <c r="D154" s="235" t="s">
        <v>166</v>
      </c>
      <c r="E154" s="236" t="s">
        <v>1</v>
      </c>
      <c r="F154" s="237" t="s">
        <v>181</v>
      </c>
      <c r="G154" s="234"/>
      <c r="H154" s="238">
        <v>117.55650000000001</v>
      </c>
      <c r="I154" s="239"/>
      <c r="J154" s="234"/>
      <c r="K154" s="234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166</v>
      </c>
      <c r="AU154" s="244" t="s">
        <v>83</v>
      </c>
      <c r="AV154" s="13" t="s">
        <v>83</v>
      </c>
      <c r="AW154" s="13" t="s">
        <v>31</v>
      </c>
      <c r="AX154" s="13" t="s">
        <v>73</v>
      </c>
      <c r="AY154" s="244" t="s">
        <v>158</v>
      </c>
    </row>
    <row r="155" s="14" customFormat="1">
      <c r="A155" s="14"/>
      <c r="B155" s="245"/>
      <c r="C155" s="246"/>
      <c r="D155" s="235" t="s">
        <v>166</v>
      </c>
      <c r="E155" s="247" t="s">
        <v>1</v>
      </c>
      <c r="F155" s="248" t="s">
        <v>168</v>
      </c>
      <c r="G155" s="246"/>
      <c r="H155" s="249">
        <v>117.55650000000001</v>
      </c>
      <c r="I155" s="250"/>
      <c r="J155" s="246"/>
      <c r="K155" s="246"/>
      <c r="L155" s="251"/>
      <c r="M155" s="252"/>
      <c r="N155" s="253"/>
      <c r="O155" s="253"/>
      <c r="P155" s="253"/>
      <c r="Q155" s="253"/>
      <c r="R155" s="253"/>
      <c r="S155" s="253"/>
      <c r="T155" s="25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5" t="s">
        <v>166</v>
      </c>
      <c r="AU155" s="255" t="s">
        <v>83</v>
      </c>
      <c r="AV155" s="14" t="s">
        <v>165</v>
      </c>
      <c r="AW155" s="14" t="s">
        <v>31</v>
      </c>
      <c r="AX155" s="14" t="s">
        <v>81</v>
      </c>
      <c r="AY155" s="255" t="s">
        <v>158</v>
      </c>
    </row>
    <row r="156" s="2" customFormat="1" ht="24.15" customHeight="1">
      <c r="A156" s="38"/>
      <c r="B156" s="39"/>
      <c r="C156" s="219" t="s">
        <v>182</v>
      </c>
      <c r="D156" s="219" t="s">
        <v>161</v>
      </c>
      <c r="E156" s="220" t="s">
        <v>183</v>
      </c>
      <c r="F156" s="221" t="s">
        <v>184</v>
      </c>
      <c r="G156" s="222" t="s">
        <v>164</v>
      </c>
      <c r="H156" s="223">
        <v>112.877</v>
      </c>
      <c r="I156" s="224"/>
      <c r="J156" s="225">
        <f>ROUND(I156*H156,2)</f>
        <v>0</v>
      </c>
      <c r="K156" s="226"/>
      <c r="L156" s="44"/>
      <c r="M156" s="227" t="s">
        <v>1</v>
      </c>
      <c r="N156" s="228" t="s">
        <v>38</v>
      </c>
      <c r="O156" s="91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165</v>
      </c>
      <c r="AT156" s="231" t="s">
        <v>161</v>
      </c>
      <c r="AU156" s="231" t="s">
        <v>83</v>
      </c>
      <c r="AY156" s="17" t="s">
        <v>158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81</v>
      </c>
      <c r="BK156" s="232">
        <f>ROUND(I156*H156,2)</f>
        <v>0</v>
      </c>
      <c r="BL156" s="17" t="s">
        <v>165</v>
      </c>
      <c r="BM156" s="231" t="s">
        <v>185</v>
      </c>
    </row>
    <row r="157" s="13" customFormat="1">
      <c r="A157" s="13"/>
      <c r="B157" s="233"/>
      <c r="C157" s="234"/>
      <c r="D157" s="235" t="s">
        <v>166</v>
      </c>
      <c r="E157" s="236" t="s">
        <v>1</v>
      </c>
      <c r="F157" s="237" t="s">
        <v>186</v>
      </c>
      <c r="G157" s="234"/>
      <c r="H157" s="238">
        <v>112.87700000000001</v>
      </c>
      <c r="I157" s="239"/>
      <c r="J157" s="234"/>
      <c r="K157" s="234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166</v>
      </c>
      <c r="AU157" s="244" t="s">
        <v>83</v>
      </c>
      <c r="AV157" s="13" t="s">
        <v>83</v>
      </c>
      <c r="AW157" s="13" t="s">
        <v>31</v>
      </c>
      <c r="AX157" s="13" t="s">
        <v>73</v>
      </c>
      <c r="AY157" s="244" t="s">
        <v>158</v>
      </c>
    </row>
    <row r="158" s="14" customFormat="1">
      <c r="A158" s="14"/>
      <c r="B158" s="245"/>
      <c r="C158" s="246"/>
      <c r="D158" s="235" t="s">
        <v>166</v>
      </c>
      <c r="E158" s="247" t="s">
        <v>1</v>
      </c>
      <c r="F158" s="248" t="s">
        <v>168</v>
      </c>
      <c r="G158" s="246"/>
      <c r="H158" s="249">
        <v>112.87700000000001</v>
      </c>
      <c r="I158" s="250"/>
      <c r="J158" s="246"/>
      <c r="K158" s="246"/>
      <c r="L158" s="251"/>
      <c r="M158" s="252"/>
      <c r="N158" s="253"/>
      <c r="O158" s="253"/>
      <c r="P158" s="253"/>
      <c r="Q158" s="253"/>
      <c r="R158" s="253"/>
      <c r="S158" s="253"/>
      <c r="T158" s="25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5" t="s">
        <v>166</v>
      </c>
      <c r="AU158" s="255" t="s">
        <v>83</v>
      </c>
      <c r="AV158" s="14" t="s">
        <v>165</v>
      </c>
      <c r="AW158" s="14" t="s">
        <v>31</v>
      </c>
      <c r="AX158" s="14" t="s">
        <v>81</v>
      </c>
      <c r="AY158" s="255" t="s">
        <v>158</v>
      </c>
    </row>
    <row r="159" s="2" customFormat="1" ht="24.15" customHeight="1">
      <c r="A159" s="38"/>
      <c r="B159" s="39"/>
      <c r="C159" s="219" t="s">
        <v>175</v>
      </c>
      <c r="D159" s="219" t="s">
        <v>161</v>
      </c>
      <c r="E159" s="220" t="s">
        <v>187</v>
      </c>
      <c r="F159" s="221" t="s">
        <v>188</v>
      </c>
      <c r="G159" s="222" t="s">
        <v>164</v>
      </c>
      <c r="H159" s="223">
        <v>16.922000000000001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38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165</v>
      </c>
      <c r="AT159" s="231" t="s">
        <v>161</v>
      </c>
      <c r="AU159" s="231" t="s">
        <v>83</v>
      </c>
      <c r="AY159" s="17" t="s">
        <v>158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81</v>
      </c>
      <c r="BK159" s="232">
        <f>ROUND(I159*H159,2)</f>
        <v>0</v>
      </c>
      <c r="BL159" s="17" t="s">
        <v>165</v>
      </c>
      <c r="BM159" s="231" t="s">
        <v>8</v>
      </c>
    </row>
    <row r="160" s="15" customFormat="1">
      <c r="A160" s="15"/>
      <c r="B160" s="256"/>
      <c r="C160" s="257"/>
      <c r="D160" s="235" t="s">
        <v>166</v>
      </c>
      <c r="E160" s="258" t="s">
        <v>1</v>
      </c>
      <c r="F160" s="259" t="s">
        <v>189</v>
      </c>
      <c r="G160" s="257"/>
      <c r="H160" s="258" t="s">
        <v>1</v>
      </c>
      <c r="I160" s="260"/>
      <c r="J160" s="257"/>
      <c r="K160" s="257"/>
      <c r="L160" s="261"/>
      <c r="M160" s="262"/>
      <c r="N160" s="263"/>
      <c r="O160" s="263"/>
      <c r="P160" s="263"/>
      <c r="Q160" s="263"/>
      <c r="R160" s="263"/>
      <c r="S160" s="263"/>
      <c r="T160" s="264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5" t="s">
        <v>166</v>
      </c>
      <c r="AU160" s="265" t="s">
        <v>83</v>
      </c>
      <c r="AV160" s="15" t="s">
        <v>81</v>
      </c>
      <c r="AW160" s="15" t="s">
        <v>31</v>
      </c>
      <c r="AX160" s="15" t="s">
        <v>73</v>
      </c>
      <c r="AY160" s="265" t="s">
        <v>158</v>
      </c>
    </row>
    <row r="161" s="13" customFormat="1">
      <c r="A161" s="13"/>
      <c r="B161" s="233"/>
      <c r="C161" s="234"/>
      <c r="D161" s="235" t="s">
        <v>166</v>
      </c>
      <c r="E161" s="236" t="s">
        <v>1</v>
      </c>
      <c r="F161" s="237" t="s">
        <v>190</v>
      </c>
      <c r="G161" s="234"/>
      <c r="H161" s="238">
        <v>16.922250000000002</v>
      </c>
      <c r="I161" s="239"/>
      <c r="J161" s="234"/>
      <c r="K161" s="234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166</v>
      </c>
      <c r="AU161" s="244" t="s">
        <v>83</v>
      </c>
      <c r="AV161" s="13" t="s">
        <v>83</v>
      </c>
      <c r="AW161" s="13" t="s">
        <v>31</v>
      </c>
      <c r="AX161" s="13" t="s">
        <v>73</v>
      </c>
      <c r="AY161" s="244" t="s">
        <v>158</v>
      </c>
    </row>
    <row r="162" s="14" customFormat="1">
      <c r="A162" s="14"/>
      <c r="B162" s="245"/>
      <c r="C162" s="246"/>
      <c r="D162" s="235" t="s">
        <v>166</v>
      </c>
      <c r="E162" s="247" t="s">
        <v>1</v>
      </c>
      <c r="F162" s="248" t="s">
        <v>168</v>
      </c>
      <c r="G162" s="246"/>
      <c r="H162" s="249">
        <v>16.922250000000002</v>
      </c>
      <c r="I162" s="250"/>
      <c r="J162" s="246"/>
      <c r="K162" s="246"/>
      <c r="L162" s="251"/>
      <c r="M162" s="252"/>
      <c r="N162" s="253"/>
      <c r="O162" s="253"/>
      <c r="P162" s="253"/>
      <c r="Q162" s="253"/>
      <c r="R162" s="253"/>
      <c r="S162" s="253"/>
      <c r="T162" s="25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5" t="s">
        <v>166</v>
      </c>
      <c r="AU162" s="255" t="s">
        <v>83</v>
      </c>
      <c r="AV162" s="14" t="s">
        <v>165</v>
      </c>
      <c r="AW162" s="14" t="s">
        <v>31</v>
      </c>
      <c r="AX162" s="14" t="s">
        <v>81</v>
      </c>
      <c r="AY162" s="255" t="s">
        <v>158</v>
      </c>
    </row>
    <row r="163" s="2" customFormat="1" ht="24.15" customHeight="1">
      <c r="A163" s="38"/>
      <c r="B163" s="39"/>
      <c r="C163" s="219" t="s">
        <v>191</v>
      </c>
      <c r="D163" s="219" t="s">
        <v>161</v>
      </c>
      <c r="E163" s="220" t="s">
        <v>192</v>
      </c>
      <c r="F163" s="221" t="s">
        <v>193</v>
      </c>
      <c r="G163" s="222" t="s">
        <v>164</v>
      </c>
      <c r="H163" s="223">
        <v>112.877</v>
      </c>
      <c r="I163" s="224"/>
      <c r="J163" s="225">
        <f>ROUND(I163*H163,2)</f>
        <v>0</v>
      </c>
      <c r="K163" s="226"/>
      <c r="L163" s="44"/>
      <c r="M163" s="227" t="s">
        <v>1</v>
      </c>
      <c r="N163" s="228" t="s">
        <v>38</v>
      </c>
      <c r="O163" s="91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165</v>
      </c>
      <c r="AT163" s="231" t="s">
        <v>161</v>
      </c>
      <c r="AU163" s="231" t="s">
        <v>83</v>
      </c>
      <c r="AY163" s="17" t="s">
        <v>158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81</v>
      </c>
      <c r="BK163" s="232">
        <f>ROUND(I163*H163,2)</f>
        <v>0</v>
      </c>
      <c r="BL163" s="17" t="s">
        <v>165</v>
      </c>
      <c r="BM163" s="231" t="s">
        <v>194</v>
      </c>
    </row>
    <row r="164" s="13" customFormat="1">
      <c r="A164" s="13"/>
      <c r="B164" s="233"/>
      <c r="C164" s="234"/>
      <c r="D164" s="235" t="s">
        <v>166</v>
      </c>
      <c r="E164" s="236" t="s">
        <v>1</v>
      </c>
      <c r="F164" s="237" t="s">
        <v>186</v>
      </c>
      <c r="G164" s="234"/>
      <c r="H164" s="238">
        <v>112.87700000000001</v>
      </c>
      <c r="I164" s="239"/>
      <c r="J164" s="234"/>
      <c r="K164" s="234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166</v>
      </c>
      <c r="AU164" s="244" t="s">
        <v>83</v>
      </c>
      <c r="AV164" s="13" t="s">
        <v>83</v>
      </c>
      <c r="AW164" s="13" t="s">
        <v>31</v>
      </c>
      <c r="AX164" s="13" t="s">
        <v>73</v>
      </c>
      <c r="AY164" s="244" t="s">
        <v>158</v>
      </c>
    </row>
    <row r="165" s="14" customFormat="1">
      <c r="A165" s="14"/>
      <c r="B165" s="245"/>
      <c r="C165" s="246"/>
      <c r="D165" s="235" t="s">
        <v>166</v>
      </c>
      <c r="E165" s="247" t="s">
        <v>1</v>
      </c>
      <c r="F165" s="248" t="s">
        <v>168</v>
      </c>
      <c r="G165" s="246"/>
      <c r="H165" s="249">
        <v>112.87700000000001</v>
      </c>
      <c r="I165" s="250"/>
      <c r="J165" s="246"/>
      <c r="K165" s="246"/>
      <c r="L165" s="251"/>
      <c r="M165" s="252"/>
      <c r="N165" s="253"/>
      <c r="O165" s="253"/>
      <c r="P165" s="253"/>
      <c r="Q165" s="253"/>
      <c r="R165" s="253"/>
      <c r="S165" s="253"/>
      <c r="T165" s="25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5" t="s">
        <v>166</v>
      </c>
      <c r="AU165" s="255" t="s">
        <v>83</v>
      </c>
      <c r="AV165" s="14" t="s">
        <v>165</v>
      </c>
      <c r="AW165" s="14" t="s">
        <v>31</v>
      </c>
      <c r="AX165" s="14" t="s">
        <v>81</v>
      </c>
      <c r="AY165" s="255" t="s">
        <v>158</v>
      </c>
    </row>
    <row r="166" s="2" customFormat="1" ht="24.15" customHeight="1">
      <c r="A166" s="38"/>
      <c r="B166" s="39"/>
      <c r="C166" s="219" t="s">
        <v>180</v>
      </c>
      <c r="D166" s="219" t="s">
        <v>161</v>
      </c>
      <c r="E166" s="220" t="s">
        <v>195</v>
      </c>
      <c r="F166" s="221" t="s">
        <v>196</v>
      </c>
      <c r="G166" s="222" t="s">
        <v>164</v>
      </c>
      <c r="H166" s="223">
        <v>16.847999999999999</v>
      </c>
      <c r="I166" s="224"/>
      <c r="J166" s="225">
        <f>ROUND(I166*H166,2)</f>
        <v>0</v>
      </c>
      <c r="K166" s="226"/>
      <c r="L166" s="44"/>
      <c r="M166" s="227" t="s">
        <v>1</v>
      </c>
      <c r="N166" s="228" t="s">
        <v>38</v>
      </c>
      <c r="O166" s="91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165</v>
      </c>
      <c r="AT166" s="231" t="s">
        <v>161</v>
      </c>
      <c r="AU166" s="231" t="s">
        <v>83</v>
      </c>
      <c r="AY166" s="17" t="s">
        <v>158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81</v>
      </c>
      <c r="BK166" s="232">
        <f>ROUND(I166*H166,2)</f>
        <v>0</v>
      </c>
      <c r="BL166" s="17" t="s">
        <v>165</v>
      </c>
      <c r="BM166" s="231" t="s">
        <v>197</v>
      </c>
    </row>
    <row r="167" s="13" customFormat="1">
      <c r="A167" s="13"/>
      <c r="B167" s="233"/>
      <c r="C167" s="234"/>
      <c r="D167" s="235" t="s">
        <v>166</v>
      </c>
      <c r="E167" s="236" t="s">
        <v>1</v>
      </c>
      <c r="F167" s="237" t="s">
        <v>198</v>
      </c>
      <c r="G167" s="234"/>
      <c r="H167" s="238">
        <v>16.847999999999999</v>
      </c>
      <c r="I167" s="239"/>
      <c r="J167" s="234"/>
      <c r="K167" s="234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166</v>
      </c>
      <c r="AU167" s="244" t="s">
        <v>83</v>
      </c>
      <c r="AV167" s="13" t="s">
        <v>83</v>
      </c>
      <c r="AW167" s="13" t="s">
        <v>31</v>
      </c>
      <c r="AX167" s="13" t="s">
        <v>73</v>
      </c>
      <c r="AY167" s="244" t="s">
        <v>158</v>
      </c>
    </row>
    <row r="168" s="14" customFormat="1">
      <c r="A168" s="14"/>
      <c r="B168" s="245"/>
      <c r="C168" s="246"/>
      <c r="D168" s="235" t="s">
        <v>166</v>
      </c>
      <c r="E168" s="247" t="s">
        <v>1</v>
      </c>
      <c r="F168" s="248" t="s">
        <v>168</v>
      </c>
      <c r="G168" s="246"/>
      <c r="H168" s="249">
        <v>16.847999999999999</v>
      </c>
      <c r="I168" s="250"/>
      <c r="J168" s="246"/>
      <c r="K168" s="246"/>
      <c r="L168" s="251"/>
      <c r="M168" s="252"/>
      <c r="N168" s="253"/>
      <c r="O168" s="253"/>
      <c r="P168" s="253"/>
      <c r="Q168" s="253"/>
      <c r="R168" s="253"/>
      <c r="S168" s="253"/>
      <c r="T168" s="25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5" t="s">
        <v>166</v>
      </c>
      <c r="AU168" s="255" t="s">
        <v>83</v>
      </c>
      <c r="AV168" s="14" t="s">
        <v>165</v>
      </c>
      <c r="AW168" s="14" t="s">
        <v>31</v>
      </c>
      <c r="AX168" s="14" t="s">
        <v>81</v>
      </c>
      <c r="AY168" s="255" t="s">
        <v>158</v>
      </c>
    </row>
    <row r="169" s="2" customFormat="1" ht="24.15" customHeight="1">
      <c r="A169" s="38"/>
      <c r="B169" s="39"/>
      <c r="C169" s="219" t="s">
        <v>199</v>
      </c>
      <c r="D169" s="219" t="s">
        <v>161</v>
      </c>
      <c r="E169" s="220" t="s">
        <v>200</v>
      </c>
      <c r="F169" s="221" t="s">
        <v>201</v>
      </c>
      <c r="G169" s="222" t="s">
        <v>202</v>
      </c>
      <c r="H169" s="223">
        <v>0.114</v>
      </c>
      <c r="I169" s="224"/>
      <c r="J169" s="225">
        <f>ROUND(I169*H169,2)</f>
        <v>0</v>
      </c>
      <c r="K169" s="226"/>
      <c r="L169" s="44"/>
      <c r="M169" s="227" t="s">
        <v>1</v>
      </c>
      <c r="N169" s="228" t="s">
        <v>38</v>
      </c>
      <c r="O169" s="91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165</v>
      </c>
      <c r="AT169" s="231" t="s">
        <v>161</v>
      </c>
      <c r="AU169" s="231" t="s">
        <v>83</v>
      </c>
      <c r="AY169" s="17" t="s">
        <v>158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81</v>
      </c>
      <c r="BK169" s="232">
        <f>ROUND(I169*H169,2)</f>
        <v>0</v>
      </c>
      <c r="BL169" s="17" t="s">
        <v>165</v>
      </c>
      <c r="BM169" s="231" t="s">
        <v>203</v>
      </c>
    </row>
    <row r="170" s="13" customFormat="1">
      <c r="A170" s="13"/>
      <c r="B170" s="233"/>
      <c r="C170" s="234"/>
      <c r="D170" s="235" t="s">
        <v>166</v>
      </c>
      <c r="E170" s="236" t="s">
        <v>1</v>
      </c>
      <c r="F170" s="237" t="s">
        <v>204</v>
      </c>
      <c r="G170" s="234"/>
      <c r="H170" s="238">
        <v>0.11445000000000001</v>
      </c>
      <c r="I170" s="239"/>
      <c r="J170" s="234"/>
      <c r="K170" s="234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166</v>
      </c>
      <c r="AU170" s="244" t="s">
        <v>83</v>
      </c>
      <c r="AV170" s="13" t="s">
        <v>83</v>
      </c>
      <c r="AW170" s="13" t="s">
        <v>31</v>
      </c>
      <c r="AX170" s="13" t="s">
        <v>73</v>
      </c>
      <c r="AY170" s="244" t="s">
        <v>158</v>
      </c>
    </row>
    <row r="171" s="14" customFormat="1">
      <c r="A171" s="14"/>
      <c r="B171" s="245"/>
      <c r="C171" s="246"/>
      <c r="D171" s="235" t="s">
        <v>166</v>
      </c>
      <c r="E171" s="247" t="s">
        <v>1</v>
      </c>
      <c r="F171" s="248" t="s">
        <v>168</v>
      </c>
      <c r="G171" s="246"/>
      <c r="H171" s="249">
        <v>0.11445000000000001</v>
      </c>
      <c r="I171" s="250"/>
      <c r="J171" s="246"/>
      <c r="K171" s="246"/>
      <c r="L171" s="251"/>
      <c r="M171" s="252"/>
      <c r="N171" s="253"/>
      <c r="O171" s="253"/>
      <c r="P171" s="253"/>
      <c r="Q171" s="253"/>
      <c r="R171" s="253"/>
      <c r="S171" s="253"/>
      <c r="T171" s="25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5" t="s">
        <v>166</v>
      </c>
      <c r="AU171" s="255" t="s">
        <v>83</v>
      </c>
      <c r="AV171" s="14" t="s">
        <v>165</v>
      </c>
      <c r="AW171" s="14" t="s">
        <v>31</v>
      </c>
      <c r="AX171" s="14" t="s">
        <v>81</v>
      </c>
      <c r="AY171" s="255" t="s">
        <v>158</v>
      </c>
    </row>
    <row r="172" s="2" customFormat="1" ht="21.75" customHeight="1">
      <c r="A172" s="38"/>
      <c r="B172" s="39"/>
      <c r="C172" s="219" t="s">
        <v>185</v>
      </c>
      <c r="D172" s="219" t="s">
        <v>161</v>
      </c>
      <c r="E172" s="220" t="s">
        <v>205</v>
      </c>
      <c r="F172" s="221" t="s">
        <v>206</v>
      </c>
      <c r="G172" s="222" t="s">
        <v>207</v>
      </c>
      <c r="H172" s="223">
        <v>1</v>
      </c>
      <c r="I172" s="224"/>
      <c r="J172" s="225">
        <f>ROUND(I172*H172,2)</f>
        <v>0</v>
      </c>
      <c r="K172" s="226"/>
      <c r="L172" s="44"/>
      <c r="M172" s="227" t="s">
        <v>1</v>
      </c>
      <c r="N172" s="228" t="s">
        <v>38</v>
      </c>
      <c r="O172" s="91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1" t="s">
        <v>165</v>
      </c>
      <c r="AT172" s="231" t="s">
        <v>161</v>
      </c>
      <c r="AU172" s="231" t="s">
        <v>83</v>
      </c>
      <c r="AY172" s="17" t="s">
        <v>158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7" t="s">
        <v>81</v>
      </c>
      <c r="BK172" s="232">
        <f>ROUND(I172*H172,2)</f>
        <v>0</v>
      </c>
      <c r="BL172" s="17" t="s">
        <v>165</v>
      </c>
      <c r="BM172" s="231" t="s">
        <v>208</v>
      </c>
    </row>
    <row r="173" s="2" customFormat="1" ht="24.15" customHeight="1">
      <c r="A173" s="38"/>
      <c r="B173" s="39"/>
      <c r="C173" s="266" t="s">
        <v>209</v>
      </c>
      <c r="D173" s="266" t="s">
        <v>210</v>
      </c>
      <c r="E173" s="267" t="s">
        <v>211</v>
      </c>
      <c r="F173" s="268" t="s">
        <v>212</v>
      </c>
      <c r="G173" s="269" t="s">
        <v>207</v>
      </c>
      <c r="H173" s="270">
        <v>1</v>
      </c>
      <c r="I173" s="271"/>
      <c r="J173" s="272">
        <f>ROUND(I173*H173,2)</f>
        <v>0</v>
      </c>
      <c r="K173" s="273"/>
      <c r="L173" s="274"/>
      <c r="M173" s="275" t="s">
        <v>1</v>
      </c>
      <c r="N173" s="276" t="s">
        <v>38</v>
      </c>
      <c r="O173" s="91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1" t="s">
        <v>180</v>
      </c>
      <c r="AT173" s="231" t="s">
        <v>210</v>
      </c>
      <c r="AU173" s="231" t="s">
        <v>83</v>
      </c>
      <c r="AY173" s="17" t="s">
        <v>158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7" t="s">
        <v>81</v>
      </c>
      <c r="BK173" s="232">
        <f>ROUND(I173*H173,2)</f>
        <v>0</v>
      </c>
      <c r="BL173" s="17" t="s">
        <v>165</v>
      </c>
      <c r="BM173" s="231" t="s">
        <v>213</v>
      </c>
    </row>
    <row r="174" s="12" customFormat="1" ht="22.8" customHeight="1">
      <c r="A174" s="12"/>
      <c r="B174" s="203"/>
      <c r="C174" s="204"/>
      <c r="D174" s="205" t="s">
        <v>72</v>
      </c>
      <c r="E174" s="217" t="s">
        <v>199</v>
      </c>
      <c r="F174" s="217" t="s">
        <v>214</v>
      </c>
      <c r="G174" s="204"/>
      <c r="H174" s="204"/>
      <c r="I174" s="207"/>
      <c r="J174" s="218">
        <f>BK174</f>
        <v>0</v>
      </c>
      <c r="K174" s="204"/>
      <c r="L174" s="209"/>
      <c r="M174" s="210"/>
      <c r="N174" s="211"/>
      <c r="O174" s="211"/>
      <c r="P174" s="212">
        <f>SUM(P175:P190)</f>
        <v>0</v>
      </c>
      <c r="Q174" s="211"/>
      <c r="R174" s="212">
        <f>SUM(R175:R190)</f>
        <v>0</v>
      </c>
      <c r="S174" s="211"/>
      <c r="T174" s="213">
        <f>SUM(T175:T190)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4" t="s">
        <v>81</v>
      </c>
      <c r="AT174" s="215" t="s">
        <v>72</v>
      </c>
      <c r="AU174" s="215" t="s">
        <v>81</v>
      </c>
      <c r="AY174" s="214" t="s">
        <v>158</v>
      </c>
      <c r="BK174" s="216">
        <f>SUM(BK175:BK190)</f>
        <v>0</v>
      </c>
    </row>
    <row r="175" s="2" customFormat="1" ht="24.15" customHeight="1">
      <c r="A175" s="38"/>
      <c r="B175" s="39"/>
      <c r="C175" s="219" t="s">
        <v>8</v>
      </c>
      <c r="D175" s="219" t="s">
        <v>161</v>
      </c>
      <c r="E175" s="220" t="s">
        <v>215</v>
      </c>
      <c r="F175" s="221" t="s">
        <v>216</v>
      </c>
      <c r="G175" s="222" t="s">
        <v>217</v>
      </c>
      <c r="H175" s="223">
        <v>9</v>
      </c>
      <c r="I175" s="224"/>
      <c r="J175" s="225">
        <f>ROUND(I175*H175,2)</f>
        <v>0</v>
      </c>
      <c r="K175" s="226"/>
      <c r="L175" s="44"/>
      <c r="M175" s="227" t="s">
        <v>1</v>
      </c>
      <c r="N175" s="228" t="s">
        <v>38</v>
      </c>
      <c r="O175" s="91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165</v>
      </c>
      <c r="AT175" s="231" t="s">
        <v>161</v>
      </c>
      <c r="AU175" s="231" t="s">
        <v>83</v>
      </c>
      <c r="AY175" s="17" t="s">
        <v>158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81</v>
      </c>
      <c r="BK175" s="232">
        <f>ROUND(I175*H175,2)</f>
        <v>0</v>
      </c>
      <c r="BL175" s="17" t="s">
        <v>165</v>
      </c>
      <c r="BM175" s="231" t="s">
        <v>218</v>
      </c>
    </row>
    <row r="176" s="15" customFormat="1">
      <c r="A176" s="15"/>
      <c r="B176" s="256"/>
      <c r="C176" s="257"/>
      <c r="D176" s="235" t="s">
        <v>166</v>
      </c>
      <c r="E176" s="258" t="s">
        <v>1</v>
      </c>
      <c r="F176" s="259" t="s">
        <v>219</v>
      </c>
      <c r="G176" s="257"/>
      <c r="H176" s="258" t="s">
        <v>1</v>
      </c>
      <c r="I176" s="260"/>
      <c r="J176" s="257"/>
      <c r="K176" s="257"/>
      <c r="L176" s="261"/>
      <c r="M176" s="262"/>
      <c r="N176" s="263"/>
      <c r="O176" s="263"/>
      <c r="P176" s="263"/>
      <c r="Q176" s="263"/>
      <c r="R176" s="263"/>
      <c r="S176" s="263"/>
      <c r="T176" s="264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5" t="s">
        <v>166</v>
      </c>
      <c r="AU176" s="265" t="s">
        <v>83</v>
      </c>
      <c r="AV176" s="15" t="s">
        <v>81</v>
      </c>
      <c r="AW176" s="15" t="s">
        <v>31</v>
      </c>
      <c r="AX176" s="15" t="s">
        <v>73</v>
      </c>
      <c r="AY176" s="265" t="s">
        <v>158</v>
      </c>
    </row>
    <row r="177" s="13" customFormat="1">
      <c r="A177" s="13"/>
      <c r="B177" s="233"/>
      <c r="C177" s="234"/>
      <c r="D177" s="235" t="s">
        <v>166</v>
      </c>
      <c r="E177" s="236" t="s">
        <v>1</v>
      </c>
      <c r="F177" s="237" t="s">
        <v>220</v>
      </c>
      <c r="G177" s="234"/>
      <c r="H177" s="238">
        <v>9</v>
      </c>
      <c r="I177" s="239"/>
      <c r="J177" s="234"/>
      <c r="K177" s="234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166</v>
      </c>
      <c r="AU177" s="244" t="s">
        <v>83</v>
      </c>
      <c r="AV177" s="13" t="s">
        <v>83</v>
      </c>
      <c r="AW177" s="13" t="s">
        <v>31</v>
      </c>
      <c r="AX177" s="13" t="s">
        <v>73</v>
      </c>
      <c r="AY177" s="244" t="s">
        <v>158</v>
      </c>
    </row>
    <row r="178" s="14" customFormat="1">
      <c r="A178" s="14"/>
      <c r="B178" s="245"/>
      <c r="C178" s="246"/>
      <c r="D178" s="235" t="s">
        <v>166</v>
      </c>
      <c r="E178" s="247" t="s">
        <v>1</v>
      </c>
      <c r="F178" s="248" t="s">
        <v>168</v>
      </c>
      <c r="G178" s="246"/>
      <c r="H178" s="249">
        <v>9</v>
      </c>
      <c r="I178" s="250"/>
      <c r="J178" s="246"/>
      <c r="K178" s="246"/>
      <c r="L178" s="251"/>
      <c r="M178" s="252"/>
      <c r="N178" s="253"/>
      <c r="O178" s="253"/>
      <c r="P178" s="253"/>
      <c r="Q178" s="253"/>
      <c r="R178" s="253"/>
      <c r="S178" s="253"/>
      <c r="T178" s="25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5" t="s">
        <v>166</v>
      </c>
      <c r="AU178" s="255" t="s">
        <v>83</v>
      </c>
      <c r="AV178" s="14" t="s">
        <v>165</v>
      </c>
      <c r="AW178" s="14" t="s">
        <v>31</v>
      </c>
      <c r="AX178" s="14" t="s">
        <v>81</v>
      </c>
      <c r="AY178" s="255" t="s">
        <v>158</v>
      </c>
    </row>
    <row r="179" s="2" customFormat="1" ht="24.15" customHeight="1">
      <c r="A179" s="38"/>
      <c r="B179" s="39"/>
      <c r="C179" s="219" t="s">
        <v>221</v>
      </c>
      <c r="D179" s="219" t="s">
        <v>161</v>
      </c>
      <c r="E179" s="220" t="s">
        <v>222</v>
      </c>
      <c r="F179" s="221" t="s">
        <v>223</v>
      </c>
      <c r="G179" s="222" t="s">
        <v>164</v>
      </c>
      <c r="H179" s="223">
        <v>64.269999999999996</v>
      </c>
      <c r="I179" s="224"/>
      <c r="J179" s="225">
        <f>ROUND(I179*H179,2)</f>
        <v>0</v>
      </c>
      <c r="K179" s="226"/>
      <c r="L179" s="44"/>
      <c r="M179" s="227" t="s">
        <v>1</v>
      </c>
      <c r="N179" s="228" t="s">
        <v>38</v>
      </c>
      <c r="O179" s="91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1" t="s">
        <v>165</v>
      </c>
      <c r="AT179" s="231" t="s">
        <v>161</v>
      </c>
      <c r="AU179" s="231" t="s">
        <v>83</v>
      </c>
      <c r="AY179" s="17" t="s">
        <v>158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7" t="s">
        <v>81</v>
      </c>
      <c r="BK179" s="232">
        <f>ROUND(I179*H179,2)</f>
        <v>0</v>
      </c>
      <c r="BL179" s="17" t="s">
        <v>165</v>
      </c>
      <c r="BM179" s="231" t="s">
        <v>224</v>
      </c>
    </row>
    <row r="180" s="2" customFormat="1" ht="21.75" customHeight="1">
      <c r="A180" s="38"/>
      <c r="B180" s="39"/>
      <c r="C180" s="219" t="s">
        <v>194</v>
      </c>
      <c r="D180" s="219" t="s">
        <v>161</v>
      </c>
      <c r="E180" s="220" t="s">
        <v>225</v>
      </c>
      <c r="F180" s="221" t="s">
        <v>226</v>
      </c>
      <c r="G180" s="222" t="s">
        <v>164</v>
      </c>
      <c r="H180" s="223">
        <v>5.7229999999999999</v>
      </c>
      <c r="I180" s="224"/>
      <c r="J180" s="225">
        <f>ROUND(I180*H180,2)</f>
        <v>0</v>
      </c>
      <c r="K180" s="226"/>
      <c r="L180" s="44"/>
      <c r="M180" s="227" t="s">
        <v>1</v>
      </c>
      <c r="N180" s="228" t="s">
        <v>38</v>
      </c>
      <c r="O180" s="91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1" t="s">
        <v>165</v>
      </c>
      <c r="AT180" s="231" t="s">
        <v>161</v>
      </c>
      <c r="AU180" s="231" t="s">
        <v>83</v>
      </c>
      <c r="AY180" s="17" t="s">
        <v>158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7" t="s">
        <v>81</v>
      </c>
      <c r="BK180" s="232">
        <f>ROUND(I180*H180,2)</f>
        <v>0</v>
      </c>
      <c r="BL180" s="17" t="s">
        <v>165</v>
      </c>
      <c r="BM180" s="231" t="s">
        <v>227</v>
      </c>
    </row>
    <row r="181" s="13" customFormat="1">
      <c r="A181" s="13"/>
      <c r="B181" s="233"/>
      <c r="C181" s="234"/>
      <c r="D181" s="235" t="s">
        <v>166</v>
      </c>
      <c r="E181" s="236" t="s">
        <v>1</v>
      </c>
      <c r="F181" s="237" t="s">
        <v>228</v>
      </c>
      <c r="G181" s="234"/>
      <c r="H181" s="238">
        <v>5.7225000000000001</v>
      </c>
      <c r="I181" s="239"/>
      <c r="J181" s="234"/>
      <c r="K181" s="234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166</v>
      </c>
      <c r="AU181" s="244" t="s">
        <v>83</v>
      </c>
      <c r="AV181" s="13" t="s">
        <v>83</v>
      </c>
      <c r="AW181" s="13" t="s">
        <v>31</v>
      </c>
      <c r="AX181" s="13" t="s">
        <v>73</v>
      </c>
      <c r="AY181" s="244" t="s">
        <v>158</v>
      </c>
    </row>
    <row r="182" s="14" customFormat="1">
      <c r="A182" s="14"/>
      <c r="B182" s="245"/>
      <c r="C182" s="246"/>
      <c r="D182" s="235" t="s">
        <v>166</v>
      </c>
      <c r="E182" s="247" t="s">
        <v>1</v>
      </c>
      <c r="F182" s="248" t="s">
        <v>168</v>
      </c>
      <c r="G182" s="246"/>
      <c r="H182" s="249">
        <v>5.7225000000000001</v>
      </c>
      <c r="I182" s="250"/>
      <c r="J182" s="246"/>
      <c r="K182" s="246"/>
      <c r="L182" s="251"/>
      <c r="M182" s="252"/>
      <c r="N182" s="253"/>
      <c r="O182" s="253"/>
      <c r="P182" s="253"/>
      <c r="Q182" s="253"/>
      <c r="R182" s="253"/>
      <c r="S182" s="253"/>
      <c r="T182" s="25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5" t="s">
        <v>166</v>
      </c>
      <c r="AU182" s="255" t="s">
        <v>83</v>
      </c>
      <c r="AV182" s="14" t="s">
        <v>165</v>
      </c>
      <c r="AW182" s="14" t="s">
        <v>31</v>
      </c>
      <c r="AX182" s="14" t="s">
        <v>81</v>
      </c>
      <c r="AY182" s="255" t="s">
        <v>158</v>
      </c>
    </row>
    <row r="183" s="2" customFormat="1" ht="21.75" customHeight="1">
      <c r="A183" s="38"/>
      <c r="B183" s="39"/>
      <c r="C183" s="219" t="s">
        <v>229</v>
      </c>
      <c r="D183" s="219" t="s">
        <v>161</v>
      </c>
      <c r="E183" s="220" t="s">
        <v>230</v>
      </c>
      <c r="F183" s="221" t="s">
        <v>231</v>
      </c>
      <c r="G183" s="222" t="s">
        <v>164</v>
      </c>
      <c r="H183" s="223">
        <v>1.8</v>
      </c>
      <c r="I183" s="224"/>
      <c r="J183" s="225">
        <f>ROUND(I183*H183,2)</f>
        <v>0</v>
      </c>
      <c r="K183" s="226"/>
      <c r="L183" s="44"/>
      <c r="M183" s="227" t="s">
        <v>1</v>
      </c>
      <c r="N183" s="228" t="s">
        <v>38</v>
      </c>
      <c r="O183" s="91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1" t="s">
        <v>165</v>
      </c>
      <c r="AT183" s="231" t="s">
        <v>161</v>
      </c>
      <c r="AU183" s="231" t="s">
        <v>83</v>
      </c>
      <c r="AY183" s="17" t="s">
        <v>158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7" t="s">
        <v>81</v>
      </c>
      <c r="BK183" s="232">
        <f>ROUND(I183*H183,2)</f>
        <v>0</v>
      </c>
      <c r="BL183" s="17" t="s">
        <v>165</v>
      </c>
      <c r="BM183" s="231" t="s">
        <v>232</v>
      </c>
    </row>
    <row r="184" s="13" customFormat="1">
      <c r="A184" s="13"/>
      <c r="B184" s="233"/>
      <c r="C184" s="234"/>
      <c r="D184" s="235" t="s">
        <v>166</v>
      </c>
      <c r="E184" s="236" t="s">
        <v>1</v>
      </c>
      <c r="F184" s="237" t="s">
        <v>233</v>
      </c>
      <c r="G184" s="234"/>
      <c r="H184" s="238">
        <v>1.8</v>
      </c>
      <c r="I184" s="239"/>
      <c r="J184" s="234"/>
      <c r="K184" s="234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166</v>
      </c>
      <c r="AU184" s="244" t="s">
        <v>83</v>
      </c>
      <c r="AV184" s="13" t="s">
        <v>83</v>
      </c>
      <c r="AW184" s="13" t="s">
        <v>31</v>
      </c>
      <c r="AX184" s="13" t="s">
        <v>73</v>
      </c>
      <c r="AY184" s="244" t="s">
        <v>158</v>
      </c>
    </row>
    <row r="185" s="14" customFormat="1">
      <c r="A185" s="14"/>
      <c r="B185" s="245"/>
      <c r="C185" s="246"/>
      <c r="D185" s="235" t="s">
        <v>166</v>
      </c>
      <c r="E185" s="247" t="s">
        <v>1</v>
      </c>
      <c r="F185" s="248" t="s">
        <v>168</v>
      </c>
      <c r="G185" s="246"/>
      <c r="H185" s="249">
        <v>1.8</v>
      </c>
      <c r="I185" s="250"/>
      <c r="J185" s="246"/>
      <c r="K185" s="246"/>
      <c r="L185" s="251"/>
      <c r="M185" s="252"/>
      <c r="N185" s="253"/>
      <c r="O185" s="253"/>
      <c r="P185" s="253"/>
      <c r="Q185" s="253"/>
      <c r="R185" s="253"/>
      <c r="S185" s="253"/>
      <c r="T185" s="25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5" t="s">
        <v>166</v>
      </c>
      <c r="AU185" s="255" t="s">
        <v>83</v>
      </c>
      <c r="AV185" s="14" t="s">
        <v>165</v>
      </c>
      <c r="AW185" s="14" t="s">
        <v>31</v>
      </c>
      <c r="AX185" s="14" t="s">
        <v>81</v>
      </c>
      <c r="AY185" s="255" t="s">
        <v>158</v>
      </c>
    </row>
    <row r="186" s="2" customFormat="1" ht="24.15" customHeight="1">
      <c r="A186" s="38"/>
      <c r="B186" s="39"/>
      <c r="C186" s="219" t="s">
        <v>197</v>
      </c>
      <c r="D186" s="219" t="s">
        <v>161</v>
      </c>
      <c r="E186" s="220" t="s">
        <v>234</v>
      </c>
      <c r="F186" s="221" t="s">
        <v>235</v>
      </c>
      <c r="G186" s="222" t="s">
        <v>171</v>
      </c>
      <c r="H186" s="223">
        <v>10.9</v>
      </c>
      <c r="I186" s="224"/>
      <c r="J186" s="225">
        <f>ROUND(I186*H186,2)</f>
        <v>0</v>
      </c>
      <c r="K186" s="226"/>
      <c r="L186" s="44"/>
      <c r="M186" s="227" t="s">
        <v>1</v>
      </c>
      <c r="N186" s="228" t="s">
        <v>38</v>
      </c>
      <c r="O186" s="91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1" t="s">
        <v>165</v>
      </c>
      <c r="AT186" s="231" t="s">
        <v>161</v>
      </c>
      <c r="AU186" s="231" t="s">
        <v>83</v>
      </c>
      <c r="AY186" s="17" t="s">
        <v>158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7" t="s">
        <v>81</v>
      </c>
      <c r="BK186" s="232">
        <f>ROUND(I186*H186,2)</f>
        <v>0</v>
      </c>
      <c r="BL186" s="17" t="s">
        <v>165</v>
      </c>
      <c r="BM186" s="231" t="s">
        <v>236</v>
      </c>
    </row>
    <row r="187" s="15" customFormat="1">
      <c r="A187" s="15"/>
      <c r="B187" s="256"/>
      <c r="C187" s="257"/>
      <c r="D187" s="235" t="s">
        <v>166</v>
      </c>
      <c r="E187" s="258" t="s">
        <v>1</v>
      </c>
      <c r="F187" s="259" t="s">
        <v>237</v>
      </c>
      <c r="G187" s="257"/>
      <c r="H187" s="258" t="s">
        <v>1</v>
      </c>
      <c r="I187" s="260"/>
      <c r="J187" s="257"/>
      <c r="K187" s="257"/>
      <c r="L187" s="261"/>
      <c r="M187" s="262"/>
      <c r="N187" s="263"/>
      <c r="O187" s="263"/>
      <c r="P187" s="263"/>
      <c r="Q187" s="263"/>
      <c r="R187" s="263"/>
      <c r="S187" s="263"/>
      <c r="T187" s="264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5" t="s">
        <v>166</v>
      </c>
      <c r="AU187" s="265" t="s">
        <v>83</v>
      </c>
      <c r="AV187" s="15" t="s">
        <v>81</v>
      </c>
      <c r="AW187" s="15" t="s">
        <v>31</v>
      </c>
      <c r="AX187" s="15" t="s">
        <v>73</v>
      </c>
      <c r="AY187" s="265" t="s">
        <v>158</v>
      </c>
    </row>
    <row r="188" s="13" customFormat="1">
      <c r="A188" s="13"/>
      <c r="B188" s="233"/>
      <c r="C188" s="234"/>
      <c r="D188" s="235" t="s">
        <v>166</v>
      </c>
      <c r="E188" s="236" t="s">
        <v>1</v>
      </c>
      <c r="F188" s="237" t="s">
        <v>238</v>
      </c>
      <c r="G188" s="234"/>
      <c r="H188" s="238">
        <v>10.9</v>
      </c>
      <c r="I188" s="239"/>
      <c r="J188" s="234"/>
      <c r="K188" s="234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166</v>
      </c>
      <c r="AU188" s="244" t="s">
        <v>83</v>
      </c>
      <c r="AV188" s="13" t="s">
        <v>83</v>
      </c>
      <c r="AW188" s="13" t="s">
        <v>31</v>
      </c>
      <c r="AX188" s="13" t="s">
        <v>73</v>
      </c>
      <c r="AY188" s="244" t="s">
        <v>158</v>
      </c>
    </row>
    <row r="189" s="14" customFormat="1">
      <c r="A189" s="14"/>
      <c r="B189" s="245"/>
      <c r="C189" s="246"/>
      <c r="D189" s="235" t="s">
        <v>166</v>
      </c>
      <c r="E189" s="247" t="s">
        <v>1</v>
      </c>
      <c r="F189" s="248" t="s">
        <v>168</v>
      </c>
      <c r="G189" s="246"/>
      <c r="H189" s="249">
        <v>10.9</v>
      </c>
      <c r="I189" s="250"/>
      <c r="J189" s="246"/>
      <c r="K189" s="246"/>
      <c r="L189" s="251"/>
      <c r="M189" s="252"/>
      <c r="N189" s="253"/>
      <c r="O189" s="253"/>
      <c r="P189" s="253"/>
      <c r="Q189" s="253"/>
      <c r="R189" s="253"/>
      <c r="S189" s="253"/>
      <c r="T189" s="25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5" t="s">
        <v>166</v>
      </c>
      <c r="AU189" s="255" t="s">
        <v>83</v>
      </c>
      <c r="AV189" s="14" t="s">
        <v>165</v>
      </c>
      <c r="AW189" s="14" t="s">
        <v>31</v>
      </c>
      <c r="AX189" s="14" t="s">
        <v>81</v>
      </c>
      <c r="AY189" s="255" t="s">
        <v>158</v>
      </c>
    </row>
    <row r="190" s="2" customFormat="1" ht="16.5" customHeight="1">
      <c r="A190" s="38"/>
      <c r="B190" s="39"/>
      <c r="C190" s="219" t="s">
        <v>239</v>
      </c>
      <c r="D190" s="219" t="s">
        <v>161</v>
      </c>
      <c r="E190" s="220" t="s">
        <v>240</v>
      </c>
      <c r="F190" s="221" t="s">
        <v>241</v>
      </c>
      <c r="G190" s="222" t="s">
        <v>242</v>
      </c>
      <c r="H190" s="223">
        <v>15</v>
      </c>
      <c r="I190" s="224"/>
      <c r="J190" s="225">
        <f>ROUND(I190*H190,2)</f>
        <v>0</v>
      </c>
      <c r="K190" s="226"/>
      <c r="L190" s="44"/>
      <c r="M190" s="227" t="s">
        <v>1</v>
      </c>
      <c r="N190" s="228" t="s">
        <v>38</v>
      </c>
      <c r="O190" s="91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1" t="s">
        <v>165</v>
      </c>
      <c r="AT190" s="231" t="s">
        <v>161</v>
      </c>
      <c r="AU190" s="231" t="s">
        <v>83</v>
      </c>
      <c r="AY190" s="17" t="s">
        <v>158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7" t="s">
        <v>81</v>
      </c>
      <c r="BK190" s="232">
        <f>ROUND(I190*H190,2)</f>
        <v>0</v>
      </c>
      <c r="BL190" s="17" t="s">
        <v>165</v>
      </c>
      <c r="BM190" s="231" t="s">
        <v>243</v>
      </c>
    </row>
    <row r="191" s="12" customFormat="1" ht="22.8" customHeight="1">
      <c r="A191" s="12"/>
      <c r="B191" s="203"/>
      <c r="C191" s="204"/>
      <c r="D191" s="205" t="s">
        <v>72</v>
      </c>
      <c r="E191" s="217" t="s">
        <v>244</v>
      </c>
      <c r="F191" s="217" t="s">
        <v>245</v>
      </c>
      <c r="G191" s="204"/>
      <c r="H191" s="204"/>
      <c r="I191" s="207"/>
      <c r="J191" s="218">
        <f>BK191</f>
        <v>0</v>
      </c>
      <c r="K191" s="204"/>
      <c r="L191" s="209"/>
      <c r="M191" s="210"/>
      <c r="N191" s="211"/>
      <c r="O191" s="211"/>
      <c r="P191" s="212">
        <f>SUM(P192:P199)</f>
        <v>0</v>
      </c>
      <c r="Q191" s="211"/>
      <c r="R191" s="212">
        <f>SUM(R192:R199)</f>
        <v>0</v>
      </c>
      <c r="S191" s="211"/>
      <c r="T191" s="213">
        <f>SUM(T192:T199)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4" t="s">
        <v>81</v>
      </c>
      <c r="AT191" s="215" t="s">
        <v>72</v>
      </c>
      <c r="AU191" s="215" t="s">
        <v>81</v>
      </c>
      <c r="AY191" s="214" t="s">
        <v>158</v>
      </c>
      <c r="BK191" s="216">
        <f>SUM(BK192:BK199)</f>
        <v>0</v>
      </c>
    </row>
    <row r="192" s="2" customFormat="1" ht="16.5" customHeight="1">
      <c r="A192" s="38"/>
      <c r="B192" s="39"/>
      <c r="C192" s="219" t="s">
        <v>203</v>
      </c>
      <c r="D192" s="219" t="s">
        <v>161</v>
      </c>
      <c r="E192" s="220" t="s">
        <v>246</v>
      </c>
      <c r="F192" s="221" t="s">
        <v>247</v>
      </c>
      <c r="G192" s="222" t="s">
        <v>248</v>
      </c>
      <c r="H192" s="223">
        <v>2.6880000000000002</v>
      </c>
      <c r="I192" s="224"/>
      <c r="J192" s="225">
        <f>ROUND(I192*H192,2)</f>
        <v>0</v>
      </c>
      <c r="K192" s="226"/>
      <c r="L192" s="44"/>
      <c r="M192" s="227" t="s">
        <v>1</v>
      </c>
      <c r="N192" s="228" t="s">
        <v>38</v>
      </c>
      <c r="O192" s="91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1" t="s">
        <v>165</v>
      </c>
      <c r="AT192" s="231" t="s">
        <v>161</v>
      </c>
      <c r="AU192" s="231" t="s">
        <v>83</v>
      </c>
      <c r="AY192" s="17" t="s">
        <v>158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7" t="s">
        <v>81</v>
      </c>
      <c r="BK192" s="232">
        <f>ROUND(I192*H192,2)</f>
        <v>0</v>
      </c>
      <c r="BL192" s="17" t="s">
        <v>165</v>
      </c>
      <c r="BM192" s="231" t="s">
        <v>249</v>
      </c>
    </row>
    <row r="193" s="2" customFormat="1" ht="33" customHeight="1">
      <c r="A193" s="38"/>
      <c r="B193" s="39"/>
      <c r="C193" s="219" t="s">
        <v>250</v>
      </c>
      <c r="D193" s="219" t="s">
        <v>161</v>
      </c>
      <c r="E193" s="220" t="s">
        <v>251</v>
      </c>
      <c r="F193" s="221" t="s">
        <v>252</v>
      </c>
      <c r="G193" s="222" t="s">
        <v>248</v>
      </c>
      <c r="H193" s="223">
        <v>2.6880000000000002</v>
      </c>
      <c r="I193" s="224"/>
      <c r="J193" s="225">
        <f>ROUND(I193*H193,2)</f>
        <v>0</v>
      </c>
      <c r="K193" s="226"/>
      <c r="L193" s="44"/>
      <c r="M193" s="227" t="s">
        <v>1</v>
      </c>
      <c r="N193" s="228" t="s">
        <v>38</v>
      </c>
      <c r="O193" s="91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1" t="s">
        <v>165</v>
      </c>
      <c r="AT193" s="231" t="s">
        <v>161</v>
      </c>
      <c r="AU193" s="231" t="s">
        <v>83</v>
      </c>
      <c r="AY193" s="17" t="s">
        <v>158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7" t="s">
        <v>81</v>
      </c>
      <c r="BK193" s="232">
        <f>ROUND(I193*H193,2)</f>
        <v>0</v>
      </c>
      <c r="BL193" s="17" t="s">
        <v>165</v>
      </c>
      <c r="BM193" s="231" t="s">
        <v>253</v>
      </c>
    </row>
    <row r="194" s="2" customFormat="1" ht="24.15" customHeight="1">
      <c r="A194" s="38"/>
      <c r="B194" s="39"/>
      <c r="C194" s="219" t="s">
        <v>208</v>
      </c>
      <c r="D194" s="219" t="s">
        <v>161</v>
      </c>
      <c r="E194" s="220" t="s">
        <v>254</v>
      </c>
      <c r="F194" s="221" t="s">
        <v>255</v>
      </c>
      <c r="G194" s="222" t="s">
        <v>248</v>
      </c>
      <c r="H194" s="223">
        <v>2.6880000000000002</v>
      </c>
      <c r="I194" s="224"/>
      <c r="J194" s="225">
        <f>ROUND(I194*H194,2)</f>
        <v>0</v>
      </c>
      <c r="K194" s="226"/>
      <c r="L194" s="44"/>
      <c r="M194" s="227" t="s">
        <v>1</v>
      </c>
      <c r="N194" s="228" t="s">
        <v>38</v>
      </c>
      <c r="O194" s="91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1" t="s">
        <v>165</v>
      </c>
      <c r="AT194" s="231" t="s">
        <v>161</v>
      </c>
      <c r="AU194" s="231" t="s">
        <v>83</v>
      </c>
      <c r="AY194" s="17" t="s">
        <v>158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7" t="s">
        <v>81</v>
      </c>
      <c r="BK194" s="232">
        <f>ROUND(I194*H194,2)</f>
        <v>0</v>
      </c>
      <c r="BL194" s="17" t="s">
        <v>165</v>
      </c>
      <c r="BM194" s="231" t="s">
        <v>256</v>
      </c>
    </row>
    <row r="195" s="2" customFormat="1" ht="24.15" customHeight="1">
      <c r="A195" s="38"/>
      <c r="B195" s="39"/>
      <c r="C195" s="219" t="s">
        <v>7</v>
      </c>
      <c r="D195" s="219" t="s">
        <v>161</v>
      </c>
      <c r="E195" s="220" t="s">
        <v>257</v>
      </c>
      <c r="F195" s="221" t="s">
        <v>258</v>
      </c>
      <c r="G195" s="222" t="s">
        <v>248</v>
      </c>
      <c r="H195" s="223">
        <v>32.256</v>
      </c>
      <c r="I195" s="224"/>
      <c r="J195" s="225">
        <f>ROUND(I195*H195,2)</f>
        <v>0</v>
      </c>
      <c r="K195" s="226"/>
      <c r="L195" s="44"/>
      <c r="M195" s="227" t="s">
        <v>1</v>
      </c>
      <c r="N195" s="228" t="s">
        <v>38</v>
      </c>
      <c r="O195" s="91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1" t="s">
        <v>165</v>
      </c>
      <c r="AT195" s="231" t="s">
        <v>161</v>
      </c>
      <c r="AU195" s="231" t="s">
        <v>83</v>
      </c>
      <c r="AY195" s="17" t="s">
        <v>158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7" t="s">
        <v>81</v>
      </c>
      <c r="BK195" s="232">
        <f>ROUND(I195*H195,2)</f>
        <v>0</v>
      </c>
      <c r="BL195" s="17" t="s">
        <v>165</v>
      </c>
      <c r="BM195" s="231" t="s">
        <v>259</v>
      </c>
    </row>
    <row r="196" s="13" customFormat="1">
      <c r="A196" s="13"/>
      <c r="B196" s="233"/>
      <c r="C196" s="234"/>
      <c r="D196" s="235" t="s">
        <v>166</v>
      </c>
      <c r="E196" s="236" t="s">
        <v>1</v>
      </c>
      <c r="F196" s="237" t="s">
        <v>260</v>
      </c>
      <c r="G196" s="234"/>
      <c r="H196" s="238">
        <v>32.256</v>
      </c>
      <c r="I196" s="239"/>
      <c r="J196" s="234"/>
      <c r="K196" s="234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166</v>
      </c>
      <c r="AU196" s="244" t="s">
        <v>83</v>
      </c>
      <c r="AV196" s="13" t="s">
        <v>83</v>
      </c>
      <c r="AW196" s="13" t="s">
        <v>31</v>
      </c>
      <c r="AX196" s="13" t="s">
        <v>73</v>
      </c>
      <c r="AY196" s="244" t="s">
        <v>158</v>
      </c>
    </row>
    <row r="197" s="14" customFormat="1">
      <c r="A197" s="14"/>
      <c r="B197" s="245"/>
      <c r="C197" s="246"/>
      <c r="D197" s="235" t="s">
        <v>166</v>
      </c>
      <c r="E197" s="247" t="s">
        <v>1</v>
      </c>
      <c r="F197" s="248" t="s">
        <v>168</v>
      </c>
      <c r="G197" s="246"/>
      <c r="H197" s="249">
        <v>32.256</v>
      </c>
      <c r="I197" s="250"/>
      <c r="J197" s="246"/>
      <c r="K197" s="246"/>
      <c r="L197" s="251"/>
      <c r="M197" s="252"/>
      <c r="N197" s="253"/>
      <c r="O197" s="253"/>
      <c r="P197" s="253"/>
      <c r="Q197" s="253"/>
      <c r="R197" s="253"/>
      <c r="S197" s="253"/>
      <c r="T197" s="25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5" t="s">
        <v>166</v>
      </c>
      <c r="AU197" s="255" t="s">
        <v>83</v>
      </c>
      <c r="AV197" s="14" t="s">
        <v>165</v>
      </c>
      <c r="AW197" s="14" t="s">
        <v>31</v>
      </c>
      <c r="AX197" s="14" t="s">
        <v>81</v>
      </c>
      <c r="AY197" s="255" t="s">
        <v>158</v>
      </c>
    </row>
    <row r="198" s="2" customFormat="1" ht="49.05" customHeight="1">
      <c r="A198" s="38"/>
      <c r="B198" s="39"/>
      <c r="C198" s="219" t="s">
        <v>213</v>
      </c>
      <c r="D198" s="219" t="s">
        <v>161</v>
      </c>
      <c r="E198" s="220" t="s">
        <v>261</v>
      </c>
      <c r="F198" s="221" t="s">
        <v>262</v>
      </c>
      <c r="G198" s="222" t="s">
        <v>248</v>
      </c>
      <c r="H198" s="223">
        <v>0.88700000000000001</v>
      </c>
      <c r="I198" s="224"/>
      <c r="J198" s="225">
        <f>ROUND(I198*H198,2)</f>
        <v>0</v>
      </c>
      <c r="K198" s="226"/>
      <c r="L198" s="44"/>
      <c r="M198" s="227" t="s">
        <v>1</v>
      </c>
      <c r="N198" s="228" t="s">
        <v>38</v>
      </c>
      <c r="O198" s="91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1" t="s">
        <v>165</v>
      </c>
      <c r="AT198" s="231" t="s">
        <v>161</v>
      </c>
      <c r="AU198" s="231" t="s">
        <v>83</v>
      </c>
      <c r="AY198" s="17" t="s">
        <v>158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7" t="s">
        <v>81</v>
      </c>
      <c r="BK198" s="232">
        <f>ROUND(I198*H198,2)</f>
        <v>0</v>
      </c>
      <c r="BL198" s="17" t="s">
        <v>165</v>
      </c>
      <c r="BM198" s="231" t="s">
        <v>263</v>
      </c>
    </row>
    <row r="199" s="2" customFormat="1" ht="33" customHeight="1">
      <c r="A199" s="38"/>
      <c r="B199" s="39"/>
      <c r="C199" s="219" t="s">
        <v>264</v>
      </c>
      <c r="D199" s="219" t="s">
        <v>161</v>
      </c>
      <c r="E199" s="220" t="s">
        <v>265</v>
      </c>
      <c r="F199" s="221" t="s">
        <v>266</v>
      </c>
      <c r="G199" s="222" t="s">
        <v>248</v>
      </c>
      <c r="H199" s="223">
        <v>1.8009999999999999</v>
      </c>
      <c r="I199" s="224"/>
      <c r="J199" s="225">
        <f>ROUND(I199*H199,2)</f>
        <v>0</v>
      </c>
      <c r="K199" s="226"/>
      <c r="L199" s="44"/>
      <c r="M199" s="227" t="s">
        <v>1</v>
      </c>
      <c r="N199" s="228" t="s">
        <v>38</v>
      </c>
      <c r="O199" s="91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1" t="s">
        <v>165</v>
      </c>
      <c r="AT199" s="231" t="s">
        <v>161</v>
      </c>
      <c r="AU199" s="231" t="s">
        <v>83</v>
      </c>
      <c r="AY199" s="17" t="s">
        <v>158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7" t="s">
        <v>81</v>
      </c>
      <c r="BK199" s="232">
        <f>ROUND(I199*H199,2)</f>
        <v>0</v>
      </c>
      <c r="BL199" s="17" t="s">
        <v>165</v>
      </c>
      <c r="BM199" s="231" t="s">
        <v>267</v>
      </c>
    </row>
    <row r="200" s="12" customFormat="1" ht="22.8" customHeight="1">
      <c r="A200" s="12"/>
      <c r="B200" s="203"/>
      <c r="C200" s="204"/>
      <c r="D200" s="205" t="s">
        <v>72</v>
      </c>
      <c r="E200" s="217" t="s">
        <v>268</v>
      </c>
      <c r="F200" s="217" t="s">
        <v>269</v>
      </c>
      <c r="G200" s="204"/>
      <c r="H200" s="204"/>
      <c r="I200" s="207"/>
      <c r="J200" s="218">
        <f>BK200</f>
        <v>0</v>
      </c>
      <c r="K200" s="204"/>
      <c r="L200" s="209"/>
      <c r="M200" s="210"/>
      <c r="N200" s="211"/>
      <c r="O200" s="211"/>
      <c r="P200" s="212">
        <f>P201</f>
        <v>0</v>
      </c>
      <c r="Q200" s="211"/>
      <c r="R200" s="212">
        <f>R201</f>
        <v>0</v>
      </c>
      <c r="S200" s="211"/>
      <c r="T200" s="213">
        <f>T201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4" t="s">
        <v>81</v>
      </c>
      <c r="AT200" s="215" t="s">
        <v>72</v>
      </c>
      <c r="AU200" s="215" t="s">
        <v>81</v>
      </c>
      <c r="AY200" s="214" t="s">
        <v>158</v>
      </c>
      <c r="BK200" s="216">
        <f>BK201</f>
        <v>0</v>
      </c>
    </row>
    <row r="201" s="2" customFormat="1" ht="21.75" customHeight="1">
      <c r="A201" s="38"/>
      <c r="B201" s="39"/>
      <c r="C201" s="219" t="s">
        <v>218</v>
      </c>
      <c r="D201" s="219" t="s">
        <v>161</v>
      </c>
      <c r="E201" s="220" t="s">
        <v>270</v>
      </c>
      <c r="F201" s="221" t="s">
        <v>271</v>
      </c>
      <c r="G201" s="222" t="s">
        <v>248</v>
      </c>
      <c r="H201" s="223">
        <v>2.9199999999999999</v>
      </c>
      <c r="I201" s="224"/>
      <c r="J201" s="225">
        <f>ROUND(I201*H201,2)</f>
        <v>0</v>
      </c>
      <c r="K201" s="226"/>
      <c r="L201" s="44"/>
      <c r="M201" s="227" t="s">
        <v>1</v>
      </c>
      <c r="N201" s="228" t="s">
        <v>38</v>
      </c>
      <c r="O201" s="91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1" t="s">
        <v>165</v>
      </c>
      <c r="AT201" s="231" t="s">
        <v>161</v>
      </c>
      <c r="AU201" s="231" t="s">
        <v>83</v>
      </c>
      <c r="AY201" s="17" t="s">
        <v>158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7" t="s">
        <v>81</v>
      </c>
      <c r="BK201" s="232">
        <f>ROUND(I201*H201,2)</f>
        <v>0</v>
      </c>
      <c r="BL201" s="17" t="s">
        <v>165</v>
      </c>
      <c r="BM201" s="231" t="s">
        <v>272</v>
      </c>
    </row>
    <row r="202" s="12" customFormat="1" ht="25.92" customHeight="1">
      <c r="A202" s="12"/>
      <c r="B202" s="203"/>
      <c r="C202" s="204"/>
      <c r="D202" s="205" t="s">
        <v>72</v>
      </c>
      <c r="E202" s="206" t="s">
        <v>273</v>
      </c>
      <c r="F202" s="206" t="s">
        <v>274</v>
      </c>
      <c r="G202" s="204"/>
      <c r="H202" s="204"/>
      <c r="I202" s="207"/>
      <c r="J202" s="208">
        <f>BK202</f>
        <v>0</v>
      </c>
      <c r="K202" s="204"/>
      <c r="L202" s="209"/>
      <c r="M202" s="210"/>
      <c r="N202" s="211"/>
      <c r="O202" s="211"/>
      <c r="P202" s="212">
        <f>P203+P210+P226+P234+P238+P245+P251+P264+P268+P289+P291+P313+P339+P349</f>
        <v>0</v>
      </c>
      <c r="Q202" s="211"/>
      <c r="R202" s="212">
        <f>R203+R210+R226+R234+R238+R245+R251+R264+R268+R289+R291+R313+R339+R349</f>
        <v>0</v>
      </c>
      <c r="S202" s="211"/>
      <c r="T202" s="213">
        <f>T203+T210+T226+T234+T238+T245+T251+T264+T268+T289+T291+T313+T339+T349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4" t="s">
        <v>83</v>
      </c>
      <c r="AT202" s="215" t="s">
        <v>72</v>
      </c>
      <c r="AU202" s="215" t="s">
        <v>73</v>
      </c>
      <c r="AY202" s="214" t="s">
        <v>158</v>
      </c>
      <c r="BK202" s="216">
        <f>BK203+BK210+BK226+BK234+BK238+BK245+BK251+BK264+BK268+BK289+BK291+BK313+BK339+BK349</f>
        <v>0</v>
      </c>
    </row>
    <row r="203" s="12" customFormat="1" ht="22.8" customHeight="1">
      <c r="A203" s="12"/>
      <c r="B203" s="203"/>
      <c r="C203" s="204"/>
      <c r="D203" s="205" t="s">
        <v>72</v>
      </c>
      <c r="E203" s="217" t="s">
        <v>275</v>
      </c>
      <c r="F203" s="217" t="s">
        <v>276</v>
      </c>
      <c r="G203" s="204"/>
      <c r="H203" s="204"/>
      <c r="I203" s="207"/>
      <c r="J203" s="218">
        <f>BK203</f>
        <v>0</v>
      </c>
      <c r="K203" s="204"/>
      <c r="L203" s="209"/>
      <c r="M203" s="210"/>
      <c r="N203" s="211"/>
      <c r="O203" s="211"/>
      <c r="P203" s="212">
        <f>SUM(P204:P209)</f>
        <v>0</v>
      </c>
      <c r="Q203" s="211"/>
      <c r="R203" s="212">
        <f>SUM(R204:R209)</f>
        <v>0</v>
      </c>
      <c r="S203" s="211"/>
      <c r="T203" s="213">
        <f>SUM(T204:T209)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4" t="s">
        <v>83</v>
      </c>
      <c r="AT203" s="215" t="s">
        <v>72</v>
      </c>
      <c r="AU203" s="215" t="s">
        <v>81</v>
      </c>
      <c r="AY203" s="214" t="s">
        <v>158</v>
      </c>
      <c r="BK203" s="216">
        <f>SUM(BK204:BK209)</f>
        <v>0</v>
      </c>
    </row>
    <row r="204" s="2" customFormat="1" ht="16.5" customHeight="1">
      <c r="A204" s="38"/>
      <c r="B204" s="39"/>
      <c r="C204" s="219" t="s">
        <v>277</v>
      </c>
      <c r="D204" s="219" t="s">
        <v>161</v>
      </c>
      <c r="E204" s="220" t="s">
        <v>278</v>
      </c>
      <c r="F204" s="221" t="s">
        <v>279</v>
      </c>
      <c r="G204" s="222" t="s">
        <v>171</v>
      </c>
      <c r="H204" s="223">
        <v>3.5</v>
      </c>
      <c r="I204" s="224"/>
      <c r="J204" s="225">
        <f>ROUND(I204*H204,2)</f>
        <v>0</v>
      </c>
      <c r="K204" s="226"/>
      <c r="L204" s="44"/>
      <c r="M204" s="227" t="s">
        <v>1</v>
      </c>
      <c r="N204" s="228" t="s">
        <v>38</v>
      </c>
      <c r="O204" s="91"/>
      <c r="P204" s="229">
        <f>O204*H204</f>
        <v>0</v>
      </c>
      <c r="Q204" s="229">
        <v>0</v>
      </c>
      <c r="R204" s="229">
        <f>Q204*H204</f>
        <v>0</v>
      </c>
      <c r="S204" s="229">
        <v>0</v>
      </c>
      <c r="T204" s="23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1" t="s">
        <v>197</v>
      </c>
      <c r="AT204" s="231" t="s">
        <v>161</v>
      </c>
      <c r="AU204" s="231" t="s">
        <v>83</v>
      </c>
      <c r="AY204" s="17" t="s">
        <v>158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7" t="s">
        <v>81</v>
      </c>
      <c r="BK204" s="232">
        <f>ROUND(I204*H204,2)</f>
        <v>0</v>
      </c>
      <c r="BL204" s="17" t="s">
        <v>197</v>
      </c>
      <c r="BM204" s="231" t="s">
        <v>280</v>
      </c>
    </row>
    <row r="205" s="2" customFormat="1" ht="16.5" customHeight="1">
      <c r="A205" s="38"/>
      <c r="B205" s="39"/>
      <c r="C205" s="219" t="s">
        <v>224</v>
      </c>
      <c r="D205" s="219" t="s">
        <v>161</v>
      </c>
      <c r="E205" s="220" t="s">
        <v>281</v>
      </c>
      <c r="F205" s="221" t="s">
        <v>282</v>
      </c>
      <c r="G205" s="222" t="s">
        <v>171</v>
      </c>
      <c r="H205" s="223">
        <v>1.5</v>
      </c>
      <c r="I205" s="224"/>
      <c r="J205" s="225">
        <f>ROUND(I205*H205,2)</f>
        <v>0</v>
      </c>
      <c r="K205" s="226"/>
      <c r="L205" s="44"/>
      <c r="M205" s="227" t="s">
        <v>1</v>
      </c>
      <c r="N205" s="228" t="s">
        <v>38</v>
      </c>
      <c r="O205" s="91"/>
      <c r="P205" s="229">
        <f>O205*H205</f>
        <v>0</v>
      </c>
      <c r="Q205" s="229">
        <v>0</v>
      </c>
      <c r="R205" s="229">
        <f>Q205*H205</f>
        <v>0</v>
      </c>
      <c r="S205" s="229">
        <v>0</v>
      </c>
      <c r="T205" s="23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1" t="s">
        <v>197</v>
      </c>
      <c r="AT205" s="231" t="s">
        <v>161</v>
      </c>
      <c r="AU205" s="231" t="s">
        <v>83</v>
      </c>
      <c r="AY205" s="17" t="s">
        <v>158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7" t="s">
        <v>81</v>
      </c>
      <c r="BK205" s="232">
        <f>ROUND(I205*H205,2)</f>
        <v>0</v>
      </c>
      <c r="BL205" s="17" t="s">
        <v>197</v>
      </c>
      <c r="BM205" s="231" t="s">
        <v>283</v>
      </c>
    </row>
    <row r="206" s="2" customFormat="1" ht="16.5" customHeight="1">
      <c r="A206" s="38"/>
      <c r="B206" s="39"/>
      <c r="C206" s="219" t="s">
        <v>284</v>
      </c>
      <c r="D206" s="219" t="s">
        <v>161</v>
      </c>
      <c r="E206" s="220" t="s">
        <v>285</v>
      </c>
      <c r="F206" s="221" t="s">
        <v>286</v>
      </c>
      <c r="G206" s="222" t="s">
        <v>207</v>
      </c>
      <c r="H206" s="223">
        <v>2</v>
      </c>
      <c r="I206" s="224"/>
      <c r="J206" s="225">
        <f>ROUND(I206*H206,2)</f>
        <v>0</v>
      </c>
      <c r="K206" s="226"/>
      <c r="L206" s="44"/>
      <c r="M206" s="227" t="s">
        <v>1</v>
      </c>
      <c r="N206" s="228" t="s">
        <v>38</v>
      </c>
      <c r="O206" s="91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1" t="s">
        <v>197</v>
      </c>
      <c r="AT206" s="231" t="s">
        <v>161</v>
      </c>
      <c r="AU206" s="231" t="s">
        <v>83</v>
      </c>
      <c r="AY206" s="17" t="s">
        <v>158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7" t="s">
        <v>81</v>
      </c>
      <c r="BK206" s="232">
        <f>ROUND(I206*H206,2)</f>
        <v>0</v>
      </c>
      <c r="BL206" s="17" t="s">
        <v>197</v>
      </c>
      <c r="BM206" s="231" t="s">
        <v>287</v>
      </c>
    </row>
    <row r="207" s="2" customFormat="1" ht="16.5" customHeight="1">
      <c r="A207" s="38"/>
      <c r="B207" s="39"/>
      <c r="C207" s="219" t="s">
        <v>227</v>
      </c>
      <c r="D207" s="219" t="s">
        <v>161</v>
      </c>
      <c r="E207" s="220" t="s">
        <v>288</v>
      </c>
      <c r="F207" s="221" t="s">
        <v>289</v>
      </c>
      <c r="G207" s="222" t="s">
        <v>171</v>
      </c>
      <c r="H207" s="223">
        <v>1.5</v>
      </c>
      <c r="I207" s="224"/>
      <c r="J207" s="225">
        <f>ROUND(I207*H207,2)</f>
        <v>0</v>
      </c>
      <c r="K207" s="226"/>
      <c r="L207" s="44"/>
      <c r="M207" s="227" t="s">
        <v>1</v>
      </c>
      <c r="N207" s="228" t="s">
        <v>38</v>
      </c>
      <c r="O207" s="91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1" t="s">
        <v>197</v>
      </c>
      <c r="AT207" s="231" t="s">
        <v>161</v>
      </c>
      <c r="AU207" s="231" t="s">
        <v>83</v>
      </c>
      <c r="AY207" s="17" t="s">
        <v>158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7" t="s">
        <v>81</v>
      </c>
      <c r="BK207" s="232">
        <f>ROUND(I207*H207,2)</f>
        <v>0</v>
      </c>
      <c r="BL207" s="17" t="s">
        <v>197</v>
      </c>
      <c r="BM207" s="231" t="s">
        <v>290</v>
      </c>
    </row>
    <row r="208" s="2" customFormat="1" ht="24.15" customHeight="1">
      <c r="A208" s="38"/>
      <c r="B208" s="39"/>
      <c r="C208" s="219" t="s">
        <v>291</v>
      </c>
      <c r="D208" s="219" t="s">
        <v>161</v>
      </c>
      <c r="E208" s="220" t="s">
        <v>292</v>
      </c>
      <c r="F208" s="221" t="s">
        <v>293</v>
      </c>
      <c r="G208" s="222" t="s">
        <v>171</v>
      </c>
      <c r="H208" s="223">
        <v>3.5</v>
      </c>
      <c r="I208" s="224"/>
      <c r="J208" s="225">
        <f>ROUND(I208*H208,2)</f>
        <v>0</v>
      </c>
      <c r="K208" s="226"/>
      <c r="L208" s="44"/>
      <c r="M208" s="227" t="s">
        <v>1</v>
      </c>
      <c r="N208" s="228" t="s">
        <v>38</v>
      </c>
      <c r="O208" s="91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1" t="s">
        <v>197</v>
      </c>
      <c r="AT208" s="231" t="s">
        <v>161</v>
      </c>
      <c r="AU208" s="231" t="s">
        <v>83</v>
      </c>
      <c r="AY208" s="17" t="s">
        <v>158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7" t="s">
        <v>81</v>
      </c>
      <c r="BK208" s="232">
        <f>ROUND(I208*H208,2)</f>
        <v>0</v>
      </c>
      <c r="BL208" s="17" t="s">
        <v>197</v>
      </c>
      <c r="BM208" s="231" t="s">
        <v>294</v>
      </c>
    </row>
    <row r="209" s="2" customFormat="1" ht="24.15" customHeight="1">
      <c r="A209" s="38"/>
      <c r="B209" s="39"/>
      <c r="C209" s="219" t="s">
        <v>232</v>
      </c>
      <c r="D209" s="219" t="s">
        <v>161</v>
      </c>
      <c r="E209" s="220" t="s">
        <v>295</v>
      </c>
      <c r="F209" s="221" t="s">
        <v>296</v>
      </c>
      <c r="G209" s="222" t="s">
        <v>248</v>
      </c>
      <c r="H209" s="223">
        <v>0.016</v>
      </c>
      <c r="I209" s="224"/>
      <c r="J209" s="225">
        <f>ROUND(I209*H209,2)</f>
        <v>0</v>
      </c>
      <c r="K209" s="226"/>
      <c r="L209" s="44"/>
      <c r="M209" s="227" t="s">
        <v>1</v>
      </c>
      <c r="N209" s="228" t="s">
        <v>38</v>
      </c>
      <c r="O209" s="91"/>
      <c r="P209" s="229">
        <f>O209*H209</f>
        <v>0</v>
      </c>
      <c r="Q209" s="229">
        <v>0</v>
      </c>
      <c r="R209" s="229">
        <f>Q209*H209</f>
        <v>0</v>
      </c>
      <c r="S209" s="229">
        <v>0</v>
      </c>
      <c r="T209" s="230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1" t="s">
        <v>197</v>
      </c>
      <c r="AT209" s="231" t="s">
        <v>161</v>
      </c>
      <c r="AU209" s="231" t="s">
        <v>83</v>
      </c>
      <c r="AY209" s="17" t="s">
        <v>158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7" t="s">
        <v>81</v>
      </c>
      <c r="BK209" s="232">
        <f>ROUND(I209*H209,2)</f>
        <v>0</v>
      </c>
      <c r="BL209" s="17" t="s">
        <v>197</v>
      </c>
      <c r="BM209" s="231" t="s">
        <v>297</v>
      </c>
    </row>
    <row r="210" s="12" customFormat="1" ht="22.8" customHeight="1">
      <c r="A210" s="12"/>
      <c r="B210" s="203"/>
      <c r="C210" s="204"/>
      <c r="D210" s="205" t="s">
        <v>72</v>
      </c>
      <c r="E210" s="217" t="s">
        <v>298</v>
      </c>
      <c r="F210" s="217" t="s">
        <v>299</v>
      </c>
      <c r="G210" s="204"/>
      <c r="H210" s="204"/>
      <c r="I210" s="207"/>
      <c r="J210" s="218">
        <f>BK210</f>
        <v>0</v>
      </c>
      <c r="K210" s="204"/>
      <c r="L210" s="209"/>
      <c r="M210" s="210"/>
      <c r="N210" s="211"/>
      <c r="O210" s="211"/>
      <c r="P210" s="212">
        <f>SUM(P211:P225)</f>
        <v>0</v>
      </c>
      <c r="Q210" s="211"/>
      <c r="R210" s="212">
        <f>SUM(R211:R225)</f>
        <v>0</v>
      </c>
      <c r="S210" s="211"/>
      <c r="T210" s="213">
        <f>SUM(T211:T225)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4" t="s">
        <v>83</v>
      </c>
      <c r="AT210" s="215" t="s">
        <v>72</v>
      </c>
      <c r="AU210" s="215" t="s">
        <v>81</v>
      </c>
      <c r="AY210" s="214" t="s">
        <v>158</v>
      </c>
      <c r="BK210" s="216">
        <f>SUM(BK211:BK225)</f>
        <v>0</v>
      </c>
    </row>
    <row r="211" s="2" customFormat="1" ht="16.5" customHeight="1">
      <c r="A211" s="38"/>
      <c r="B211" s="39"/>
      <c r="C211" s="219" t="s">
        <v>300</v>
      </c>
      <c r="D211" s="219" t="s">
        <v>161</v>
      </c>
      <c r="E211" s="220" t="s">
        <v>301</v>
      </c>
      <c r="F211" s="221" t="s">
        <v>302</v>
      </c>
      <c r="G211" s="222" t="s">
        <v>171</v>
      </c>
      <c r="H211" s="223">
        <v>11</v>
      </c>
      <c r="I211" s="224"/>
      <c r="J211" s="225">
        <f>ROUND(I211*H211,2)</f>
        <v>0</v>
      </c>
      <c r="K211" s="226"/>
      <c r="L211" s="44"/>
      <c r="M211" s="227" t="s">
        <v>1</v>
      </c>
      <c r="N211" s="228" t="s">
        <v>38</v>
      </c>
      <c r="O211" s="91"/>
      <c r="P211" s="229">
        <f>O211*H211</f>
        <v>0</v>
      </c>
      <c r="Q211" s="229">
        <v>0</v>
      </c>
      <c r="R211" s="229">
        <f>Q211*H211</f>
        <v>0</v>
      </c>
      <c r="S211" s="229">
        <v>0</v>
      </c>
      <c r="T211" s="23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1" t="s">
        <v>197</v>
      </c>
      <c r="AT211" s="231" t="s">
        <v>161</v>
      </c>
      <c r="AU211" s="231" t="s">
        <v>83</v>
      </c>
      <c r="AY211" s="17" t="s">
        <v>158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7" t="s">
        <v>81</v>
      </c>
      <c r="BK211" s="232">
        <f>ROUND(I211*H211,2)</f>
        <v>0</v>
      </c>
      <c r="BL211" s="17" t="s">
        <v>197</v>
      </c>
      <c r="BM211" s="231" t="s">
        <v>303</v>
      </c>
    </row>
    <row r="212" s="13" customFormat="1">
      <c r="A212" s="13"/>
      <c r="B212" s="233"/>
      <c r="C212" s="234"/>
      <c r="D212" s="235" t="s">
        <v>166</v>
      </c>
      <c r="E212" s="236" t="s">
        <v>1</v>
      </c>
      <c r="F212" s="237" t="s">
        <v>304</v>
      </c>
      <c r="G212" s="234"/>
      <c r="H212" s="238">
        <v>11</v>
      </c>
      <c r="I212" s="239"/>
      <c r="J212" s="234"/>
      <c r="K212" s="234"/>
      <c r="L212" s="240"/>
      <c r="M212" s="241"/>
      <c r="N212" s="242"/>
      <c r="O212" s="242"/>
      <c r="P212" s="242"/>
      <c r="Q212" s="242"/>
      <c r="R212" s="242"/>
      <c r="S212" s="242"/>
      <c r="T212" s="24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4" t="s">
        <v>166</v>
      </c>
      <c r="AU212" s="244" t="s">
        <v>83</v>
      </c>
      <c r="AV212" s="13" t="s">
        <v>83</v>
      </c>
      <c r="AW212" s="13" t="s">
        <v>31</v>
      </c>
      <c r="AX212" s="13" t="s">
        <v>73</v>
      </c>
      <c r="AY212" s="244" t="s">
        <v>158</v>
      </c>
    </row>
    <row r="213" s="14" customFormat="1">
      <c r="A213" s="14"/>
      <c r="B213" s="245"/>
      <c r="C213" s="246"/>
      <c r="D213" s="235" t="s">
        <v>166</v>
      </c>
      <c r="E213" s="247" t="s">
        <v>1</v>
      </c>
      <c r="F213" s="248" t="s">
        <v>168</v>
      </c>
      <c r="G213" s="246"/>
      <c r="H213" s="249">
        <v>11</v>
      </c>
      <c r="I213" s="250"/>
      <c r="J213" s="246"/>
      <c r="K213" s="246"/>
      <c r="L213" s="251"/>
      <c r="M213" s="252"/>
      <c r="N213" s="253"/>
      <c r="O213" s="253"/>
      <c r="P213" s="253"/>
      <c r="Q213" s="253"/>
      <c r="R213" s="253"/>
      <c r="S213" s="253"/>
      <c r="T213" s="25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5" t="s">
        <v>166</v>
      </c>
      <c r="AU213" s="255" t="s">
        <v>83</v>
      </c>
      <c r="AV213" s="14" t="s">
        <v>165</v>
      </c>
      <c r="AW213" s="14" t="s">
        <v>31</v>
      </c>
      <c r="AX213" s="14" t="s">
        <v>81</v>
      </c>
      <c r="AY213" s="255" t="s">
        <v>158</v>
      </c>
    </row>
    <row r="214" s="2" customFormat="1" ht="24.15" customHeight="1">
      <c r="A214" s="38"/>
      <c r="B214" s="39"/>
      <c r="C214" s="219" t="s">
        <v>236</v>
      </c>
      <c r="D214" s="219" t="s">
        <v>161</v>
      </c>
      <c r="E214" s="220" t="s">
        <v>305</v>
      </c>
      <c r="F214" s="221" t="s">
        <v>306</v>
      </c>
      <c r="G214" s="222" t="s">
        <v>207</v>
      </c>
      <c r="H214" s="223">
        <v>2</v>
      </c>
      <c r="I214" s="224"/>
      <c r="J214" s="225">
        <f>ROUND(I214*H214,2)</f>
        <v>0</v>
      </c>
      <c r="K214" s="226"/>
      <c r="L214" s="44"/>
      <c r="M214" s="227" t="s">
        <v>1</v>
      </c>
      <c r="N214" s="228" t="s">
        <v>38</v>
      </c>
      <c r="O214" s="91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1" t="s">
        <v>197</v>
      </c>
      <c r="AT214" s="231" t="s">
        <v>161</v>
      </c>
      <c r="AU214" s="231" t="s">
        <v>83</v>
      </c>
      <c r="AY214" s="17" t="s">
        <v>158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7" t="s">
        <v>81</v>
      </c>
      <c r="BK214" s="232">
        <f>ROUND(I214*H214,2)</f>
        <v>0</v>
      </c>
      <c r="BL214" s="17" t="s">
        <v>197</v>
      </c>
      <c r="BM214" s="231" t="s">
        <v>307</v>
      </c>
    </row>
    <row r="215" s="2" customFormat="1" ht="16.5" customHeight="1">
      <c r="A215" s="38"/>
      <c r="B215" s="39"/>
      <c r="C215" s="266" t="s">
        <v>308</v>
      </c>
      <c r="D215" s="266" t="s">
        <v>210</v>
      </c>
      <c r="E215" s="267" t="s">
        <v>309</v>
      </c>
      <c r="F215" s="268" t="s">
        <v>310</v>
      </c>
      <c r="G215" s="269" t="s">
        <v>207</v>
      </c>
      <c r="H215" s="270">
        <v>2</v>
      </c>
      <c r="I215" s="271"/>
      <c r="J215" s="272">
        <f>ROUND(I215*H215,2)</f>
        <v>0</v>
      </c>
      <c r="K215" s="273"/>
      <c r="L215" s="274"/>
      <c r="M215" s="275" t="s">
        <v>1</v>
      </c>
      <c r="N215" s="276" t="s">
        <v>38</v>
      </c>
      <c r="O215" s="91"/>
      <c r="P215" s="229">
        <f>O215*H215</f>
        <v>0</v>
      </c>
      <c r="Q215" s="229">
        <v>0</v>
      </c>
      <c r="R215" s="229">
        <f>Q215*H215</f>
        <v>0</v>
      </c>
      <c r="S215" s="229">
        <v>0</v>
      </c>
      <c r="T215" s="230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1" t="s">
        <v>236</v>
      </c>
      <c r="AT215" s="231" t="s">
        <v>210</v>
      </c>
      <c r="AU215" s="231" t="s">
        <v>83</v>
      </c>
      <c r="AY215" s="17" t="s">
        <v>158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7" t="s">
        <v>81</v>
      </c>
      <c r="BK215" s="232">
        <f>ROUND(I215*H215,2)</f>
        <v>0</v>
      </c>
      <c r="BL215" s="17" t="s">
        <v>197</v>
      </c>
      <c r="BM215" s="231" t="s">
        <v>311</v>
      </c>
    </row>
    <row r="216" s="2" customFormat="1" ht="24.15" customHeight="1">
      <c r="A216" s="38"/>
      <c r="B216" s="39"/>
      <c r="C216" s="219" t="s">
        <v>243</v>
      </c>
      <c r="D216" s="219" t="s">
        <v>161</v>
      </c>
      <c r="E216" s="220" t="s">
        <v>312</v>
      </c>
      <c r="F216" s="221" t="s">
        <v>313</v>
      </c>
      <c r="G216" s="222" t="s">
        <v>171</v>
      </c>
      <c r="H216" s="223">
        <v>4</v>
      </c>
      <c r="I216" s="224"/>
      <c r="J216" s="225">
        <f>ROUND(I216*H216,2)</f>
        <v>0</v>
      </c>
      <c r="K216" s="226"/>
      <c r="L216" s="44"/>
      <c r="M216" s="227" t="s">
        <v>1</v>
      </c>
      <c r="N216" s="228" t="s">
        <v>38</v>
      </c>
      <c r="O216" s="91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1" t="s">
        <v>197</v>
      </c>
      <c r="AT216" s="231" t="s">
        <v>161</v>
      </c>
      <c r="AU216" s="231" t="s">
        <v>83</v>
      </c>
      <c r="AY216" s="17" t="s">
        <v>158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7" t="s">
        <v>81</v>
      </c>
      <c r="BK216" s="232">
        <f>ROUND(I216*H216,2)</f>
        <v>0</v>
      </c>
      <c r="BL216" s="17" t="s">
        <v>197</v>
      </c>
      <c r="BM216" s="231" t="s">
        <v>314</v>
      </c>
    </row>
    <row r="217" s="13" customFormat="1">
      <c r="A217" s="13"/>
      <c r="B217" s="233"/>
      <c r="C217" s="234"/>
      <c r="D217" s="235" t="s">
        <v>166</v>
      </c>
      <c r="E217" s="236" t="s">
        <v>1</v>
      </c>
      <c r="F217" s="237" t="s">
        <v>165</v>
      </c>
      <c r="G217" s="234"/>
      <c r="H217" s="238">
        <v>4</v>
      </c>
      <c r="I217" s="239"/>
      <c r="J217" s="234"/>
      <c r="K217" s="234"/>
      <c r="L217" s="240"/>
      <c r="M217" s="241"/>
      <c r="N217" s="242"/>
      <c r="O217" s="242"/>
      <c r="P217" s="242"/>
      <c r="Q217" s="242"/>
      <c r="R217" s="242"/>
      <c r="S217" s="242"/>
      <c r="T217" s="24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4" t="s">
        <v>166</v>
      </c>
      <c r="AU217" s="244" t="s">
        <v>83</v>
      </c>
      <c r="AV217" s="13" t="s">
        <v>83</v>
      </c>
      <c r="AW217" s="13" t="s">
        <v>31</v>
      </c>
      <c r="AX217" s="13" t="s">
        <v>73</v>
      </c>
      <c r="AY217" s="244" t="s">
        <v>158</v>
      </c>
    </row>
    <row r="218" s="14" customFormat="1">
      <c r="A218" s="14"/>
      <c r="B218" s="245"/>
      <c r="C218" s="246"/>
      <c r="D218" s="235" t="s">
        <v>166</v>
      </c>
      <c r="E218" s="247" t="s">
        <v>1</v>
      </c>
      <c r="F218" s="248" t="s">
        <v>168</v>
      </c>
      <c r="G218" s="246"/>
      <c r="H218" s="249">
        <v>4</v>
      </c>
      <c r="I218" s="250"/>
      <c r="J218" s="246"/>
      <c r="K218" s="246"/>
      <c r="L218" s="251"/>
      <c r="M218" s="252"/>
      <c r="N218" s="253"/>
      <c r="O218" s="253"/>
      <c r="P218" s="253"/>
      <c r="Q218" s="253"/>
      <c r="R218" s="253"/>
      <c r="S218" s="253"/>
      <c r="T218" s="25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5" t="s">
        <v>166</v>
      </c>
      <c r="AU218" s="255" t="s">
        <v>83</v>
      </c>
      <c r="AV218" s="14" t="s">
        <v>165</v>
      </c>
      <c r="AW218" s="14" t="s">
        <v>31</v>
      </c>
      <c r="AX218" s="14" t="s">
        <v>81</v>
      </c>
      <c r="AY218" s="255" t="s">
        <v>158</v>
      </c>
    </row>
    <row r="219" s="2" customFormat="1" ht="24.15" customHeight="1">
      <c r="A219" s="38"/>
      <c r="B219" s="39"/>
      <c r="C219" s="219" t="s">
        <v>315</v>
      </c>
      <c r="D219" s="219" t="s">
        <v>161</v>
      </c>
      <c r="E219" s="220" t="s">
        <v>316</v>
      </c>
      <c r="F219" s="221" t="s">
        <v>317</v>
      </c>
      <c r="G219" s="222" t="s">
        <v>171</v>
      </c>
      <c r="H219" s="223">
        <v>7</v>
      </c>
      <c r="I219" s="224"/>
      <c r="J219" s="225">
        <f>ROUND(I219*H219,2)</f>
        <v>0</v>
      </c>
      <c r="K219" s="226"/>
      <c r="L219" s="44"/>
      <c r="M219" s="227" t="s">
        <v>1</v>
      </c>
      <c r="N219" s="228" t="s">
        <v>38</v>
      </c>
      <c r="O219" s="91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1" t="s">
        <v>197</v>
      </c>
      <c r="AT219" s="231" t="s">
        <v>161</v>
      </c>
      <c r="AU219" s="231" t="s">
        <v>83</v>
      </c>
      <c r="AY219" s="17" t="s">
        <v>158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7" t="s">
        <v>81</v>
      </c>
      <c r="BK219" s="232">
        <f>ROUND(I219*H219,2)</f>
        <v>0</v>
      </c>
      <c r="BL219" s="17" t="s">
        <v>197</v>
      </c>
      <c r="BM219" s="231" t="s">
        <v>318</v>
      </c>
    </row>
    <row r="220" s="13" customFormat="1">
      <c r="A220" s="13"/>
      <c r="B220" s="233"/>
      <c r="C220" s="234"/>
      <c r="D220" s="235" t="s">
        <v>166</v>
      </c>
      <c r="E220" s="236" t="s">
        <v>1</v>
      </c>
      <c r="F220" s="237" t="s">
        <v>191</v>
      </c>
      <c r="G220" s="234"/>
      <c r="H220" s="238">
        <v>7</v>
      </c>
      <c r="I220" s="239"/>
      <c r="J220" s="234"/>
      <c r="K220" s="234"/>
      <c r="L220" s="240"/>
      <c r="M220" s="241"/>
      <c r="N220" s="242"/>
      <c r="O220" s="242"/>
      <c r="P220" s="242"/>
      <c r="Q220" s="242"/>
      <c r="R220" s="242"/>
      <c r="S220" s="242"/>
      <c r="T220" s="24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4" t="s">
        <v>166</v>
      </c>
      <c r="AU220" s="244" t="s">
        <v>83</v>
      </c>
      <c r="AV220" s="13" t="s">
        <v>83</v>
      </c>
      <c r="AW220" s="13" t="s">
        <v>31</v>
      </c>
      <c r="AX220" s="13" t="s">
        <v>73</v>
      </c>
      <c r="AY220" s="244" t="s">
        <v>158</v>
      </c>
    </row>
    <row r="221" s="14" customFormat="1">
      <c r="A221" s="14"/>
      <c r="B221" s="245"/>
      <c r="C221" s="246"/>
      <c r="D221" s="235" t="s">
        <v>166</v>
      </c>
      <c r="E221" s="247" t="s">
        <v>1</v>
      </c>
      <c r="F221" s="248" t="s">
        <v>168</v>
      </c>
      <c r="G221" s="246"/>
      <c r="H221" s="249">
        <v>7</v>
      </c>
      <c r="I221" s="250"/>
      <c r="J221" s="246"/>
      <c r="K221" s="246"/>
      <c r="L221" s="251"/>
      <c r="M221" s="252"/>
      <c r="N221" s="253"/>
      <c r="O221" s="253"/>
      <c r="P221" s="253"/>
      <c r="Q221" s="253"/>
      <c r="R221" s="253"/>
      <c r="S221" s="253"/>
      <c r="T221" s="25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5" t="s">
        <v>166</v>
      </c>
      <c r="AU221" s="255" t="s">
        <v>83</v>
      </c>
      <c r="AV221" s="14" t="s">
        <v>165</v>
      </c>
      <c r="AW221" s="14" t="s">
        <v>31</v>
      </c>
      <c r="AX221" s="14" t="s">
        <v>81</v>
      </c>
      <c r="AY221" s="255" t="s">
        <v>158</v>
      </c>
    </row>
    <row r="222" s="2" customFormat="1" ht="24.15" customHeight="1">
      <c r="A222" s="38"/>
      <c r="B222" s="39"/>
      <c r="C222" s="219" t="s">
        <v>249</v>
      </c>
      <c r="D222" s="219" t="s">
        <v>161</v>
      </c>
      <c r="E222" s="220" t="s">
        <v>319</v>
      </c>
      <c r="F222" s="221" t="s">
        <v>320</v>
      </c>
      <c r="G222" s="222" t="s">
        <v>171</v>
      </c>
      <c r="H222" s="223">
        <v>11</v>
      </c>
      <c r="I222" s="224"/>
      <c r="J222" s="225">
        <f>ROUND(I222*H222,2)</f>
        <v>0</v>
      </c>
      <c r="K222" s="226"/>
      <c r="L222" s="44"/>
      <c r="M222" s="227" t="s">
        <v>1</v>
      </c>
      <c r="N222" s="228" t="s">
        <v>38</v>
      </c>
      <c r="O222" s="91"/>
      <c r="P222" s="229">
        <f>O222*H222</f>
        <v>0</v>
      </c>
      <c r="Q222" s="229">
        <v>0</v>
      </c>
      <c r="R222" s="229">
        <f>Q222*H222</f>
        <v>0</v>
      </c>
      <c r="S222" s="229">
        <v>0</v>
      </c>
      <c r="T222" s="23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1" t="s">
        <v>197</v>
      </c>
      <c r="AT222" s="231" t="s">
        <v>161</v>
      </c>
      <c r="AU222" s="231" t="s">
        <v>83</v>
      </c>
      <c r="AY222" s="17" t="s">
        <v>158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7" t="s">
        <v>81</v>
      </c>
      <c r="BK222" s="232">
        <f>ROUND(I222*H222,2)</f>
        <v>0</v>
      </c>
      <c r="BL222" s="17" t="s">
        <v>197</v>
      </c>
      <c r="BM222" s="231" t="s">
        <v>321</v>
      </c>
    </row>
    <row r="223" s="2" customFormat="1" ht="24.15" customHeight="1">
      <c r="A223" s="38"/>
      <c r="B223" s="39"/>
      <c r="C223" s="219" t="s">
        <v>322</v>
      </c>
      <c r="D223" s="219" t="s">
        <v>161</v>
      </c>
      <c r="E223" s="220" t="s">
        <v>323</v>
      </c>
      <c r="F223" s="221" t="s">
        <v>324</v>
      </c>
      <c r="G223" s="222" t="s">
        <v>207</v>
      </c>
      <c r="H223" s="223">
        <v>2</v>
      </c>
      <c r="I223" s="224"/>
      <c r="J223" s="225">
        <f>ROUND(I223*H223,2)</f>
        <v>0</v>
      </c>
      <c r="K223" s="226"/>
      <c r="L223" s="44"/>
      <c r="M223" s="227" t="s">
        <v>1</v>
      </c>
      <c r="N223" s="228" t="s">
        <v>38</v>
      </c>
      <c r="O223" s="91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1" t="s">
        <v>197</v>
      </c>
      <c r="AT223" s="231" t="s">
        <v>161</v>
      </c>
      <c r="AU223" s="231" t="s">
        <v>83</v>
      </c>
      <c r="AY223" s="17" t="s">
        <v>158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7" t="s">
        <v>81</v>
      </c>
      <c r="BK223" s="232">
        <f>ROUND(I223*H223,2)</f>
        <v>0</v>
      </c>
      <c r="BL223" s="17" t="s">
        <v>197</v>
      </c>
      <c r="BM223" s="231" t="s">
        <v>325</v>
      </c>
    </row>
    <row r="224" s="2" customFormat="1" ht="24.15" customHeight="1">
      <c r="A224" s="38"/>
      <c r="B224" s="39"/>
      <c r="C224" s="219" t="s">
        <v>253</v>
      </c>
      <c r="D224" s="219" t="s">
        <v>161</v>
      </c>
      <c r="E224" s="220" t="s">
        <v>326</v>
      </c>
      <c r="F224" s="221" t="s">
        <v>327</v>
      </c>
      <c r="G224" s="222" t="s">
        <v>171</v>
      </c>
      <c r="H224" s="223">
        <v>11</v>
      </c>
      <c r="I224" s="224"/>
      <c r="J224" s="225">
        <f>ROUND(I224*H224,2)</f>
        <v>0</v>
      </c>
      <c r="K224" s="226"/>
      <c r="L224" s="44"/>
      <c r="M224" s="227" t="s">
        <v>1</v>
      </c>
      <c r="N224" s="228" t="s">
        <v>38</v>
      </c>
      <c r="O224" s="91"/>
      <c r="P224" s="229">
        <f>O224*H224</f>
        <v>0</v>
      </c>
      <c r="Q224" s="229">
        <v>0</v>
      </c>
      <c r="R224" s="229">
        <f>Q224*H224</f>
        <v>0</v>
      </c>
      <c r="S224" s="229">
        <v>0</v>
      </c>
      <c r="T224" s="230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1" t="s">
        <v>197</v>
      </c>
      <c r="AT224" s="231" t="s">
        <v>161</v>
      </c>
      <c r="AU224" s="231" t="s">
        <v>83</v>
      </c>
      <c r="AY224" s="17" t="s">
        <v>158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7" t="s">
        <v>81</v>
      </c>
      <c r="BK224" s="232">
        <f>ROUND(I224*H224,2)</f>
        <v>0</v>
      </c>
      <c r="BL224" s="17" t="s">
        <v>197</v>
      </c>
      <c r="BM224" s="231" t="s">
        <v>328</v>
      </c>
    </row>
    <row r="225" s="2" customFormat="1" ht="24.15" customHeight="1">
      <c r="A225" s="38"/>
      <c r="B225" s="39"/>
      <c r="C225" s="219" t="s">
        <v>329</v>
      </c>
      <c r="D225" s="219" t="s">
        <v>161</v>
      </c>
      <c r="E225" s="220" t="s">
        <v>330</v>
      </c>
      <c r="F225" s="221" t="s">
        <v>331</v>
      </c>
      <c r="G225" s="222" t="s">
        <v>248</v>
      </c>
      <c r="H225" s="223">
        <v>0.016</v>
      </c>
      <c r="I225" s="224"/>
      <c r="J225" s="225">
        <f>ROUND(I225*H225,2)</f>
        <v>0</v>
      </c>
      <c r="K225" s="226"/>
      <c r="L225" s="44"/>
      <c r="M225" s="227" t="s">
        <v>1</v>
      </c>
      <c r="N225" s="228" t="s">
        <v>38</v>
      </c>
      <c r="O225" s="91"/>
      <c r="P225" s="229">
        <f>O225*H225</f>
        <v>0</v>
      </c>
      <c r="Q225" s="229">
        <v>0</v>
      </c>
      <c r="R225" s="229">
        <f>Q225*H225</f>
        <v>0</v>
      </c>
      <c r="S225" s="229">
        <v>0</v>
      </c>
      <c r="T225" s="230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1" t="s">
        <v>197</v>
      </c>
      <c r="AT225" s="231" t="s">
        <v>161</v>
      </c>
      <c r="AU225" s="231" t="s">
        <v>83</v>
      </c>
      <c r="AY225" s="17" t="s">
        <v>158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7" t="s">
        <v>81</v>
      </c>
      <c r="BK225" s="232">
        <f>ROUND(I225*H225,2)</f>
        <v>0</v>
      </c>
      <c r="BL225" s="17" t="s">
        <v>197</v>
      </c>
      <c r="BM225" s="231" t="s">
        <v>332</v>
      </c>
    </row>
    <row r="226" s="12" customFormat="1" ht="22.8" customHeight="1">
      <c r="A226" s="12"/>
      <c r="B226" s="203"/>
      <c r="C226" s="204"/>
      <c r="D226" s="205" t="s">
        <v>72</v>
      </c>
      <c r="E226" s="217" t="s">
        <v>333</v>
      </c>
      <c r="F226" s="217" t="s">
        <v>334</v>
      </c>
      <c r="G226" s="204"/>
      <c r="H226" s="204"/>
      <c r="I226" s="207"/>
      <c r="J226" s="218">
        <f>BK226</f>
        <v>0</v>
      </c>
      <c r="K226" s="204"/>
      <c r="L226" s="209"/>
      <c r="M226" s="210"/>
      <c r="N226" s="211"/>
      <c r="O226" s="211"/>
      <c r="P226" s="212">
        <f>SUM(P227:P233)</f>
        <v>0</v>
      </c>
      <c r="Q226" s="211"/>
      <c r="R226" s="212">
        <f>SUM(R227:R233)</f>
        <v>0</v>
      </c>
      <c r="S226" s="211"/>
      <c r="T226" s="213">
        <f>SUM(T227:T233)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4" t="s">
        <v>83</v>
      </c>
      <c r="AT226" s="215" t="s">
        <v>72</v>
      </c>
      <c r="AU226" s="215" t="s">
        <v>81</v>
      </c>
      <c r="AY226" s="214" t="s">
        <v>158</v>
      </c>
      <c r="BK226" s="216">
        <f>SUM(BK227:BK233)</f>
        <v>0</v>
      </c>
    </row>
    <row r="227" s="2" customFormat="1" ht="16.5" customHeight="1">
      <c r="A227" s="38"/>
      <c r="B227" s="39"/>
      <c r="C227" s="219" t="s">
        <v>256</v>
      </c>
      <c r="D227" s="219" t="s">
        <v>161</v>
      </c>
      <c r="E227" s="220" t="s">
        <v>335</v>
      </c>
      <c r="F227" s="221" t="s">
        <v>336</v>
      </c>
      <c r="G227" s="222" t="s">
        <v>337</v>
      </c>
      <c r="H227" s="223">
        <v>1</v>
      </c>
      <c r="I227" s="224"/>
      <c r="J227" s="225">
        <f>ROUND(I227*H227,2)</f>
        <v>0</v>
      </c>
      <c r="K227" s="226"/>
      <c r="L227" s="44"/>
      <c r="M227" s="227" t="s">
        <v>1</v>
      </c>
      <c r="N227" s="228" t="s">
        <v>38</v>
      </c>
      <c r="O227" s="91"/>
      <c r="P227" s="229">
        <f>O227*H227</f>
        <v>0</v>
      </c>
      <c r="Q227" s="229">
        <v>0</v>
      </c>
      <c r="R227" s="229">
        <f>Q227*H227</f>
        <v>0</v>
      </c>
      <c r="S227" s="229">
        <v>0</v>
      </c>
      <c r="T227" s="230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1" t="s">
        <v>197</v>
      </c>
      <c r="AT227" s="231" t="s">
        <v>161</v>
      </c>
      <c r="AU227" s="231" t="s">
        <v>83</v>
      </c>
      <c r="AY227" s="17" t="s">
        <v>158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7" t="s">
        <v>81</v>
      </c>
      <c r="BK227" s="232">
        <f>ROUND(I227*H227,2)</f>
        <v>0</v>
      </c>
      <c r="BL227" s="17" t="s">
        <v>197</v>
      </c>
      <c r="BM227" s="231" t="s">
        <v>338</v>
      </c>
    </row>
    <row r="228" s="2" customFormat="1" ht="24.15" customHeight="1">
      <c r="A228" s="38"/>
      <c r="B228" s="39"/>
      <c r="C228" s="219" t="s">
        <v>339</v>
      </c>
      <c r="D228" s="219" t="s">
        <v>161</v>
      </c>
      <c r="E228" s="220" t="s">
        <v>340</v>
      </c>
      <c r="F228" s="221" t="s">
        <v>341</v>
      </c>
      <c r="G228" s="222" t="s">
        <v>337</v>
      </c>
      <c r="H228" s="223">
        <v>1</v>
      </c>
      <c r="I228" s="224"/>
      <c r="J228" s="225">
        <f>ROUND(I228*H228,2)</f>
        <v>0</v>
      </c>
      <c r="K228" s="226"/>
      <c r="L228" s="44"/>
      <c r="M228" s="227" t="s">
        <v>1</v>
      </c>
      <c r="N228" s="228" t="s">
        <v>38</v>
      </c>
      <c r="O228" s="91"/>
      <c r="P228" s="229">
        <f>O228*H228</f>
        <v>0</v>
      </c>
      <c r="Q228" s="229">
        <v>0</v>
      </c>
      <c r="R228" s="229">
        <f>Q228*H228</f>
        <v>0</v>
      </c>
      <c r="S228" s="229">
        <v>0</v>
      </c>
      <c r="T228" s="230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1" t="s">
        <v>197</v>
      </c>
      <c r="AT228" s="231" t="s">
        <v>161</v>
      </c>
      <c r="AU228" s="231" t="s">
        <v>83</v>
      </c>
      <c r="AY228" s="17" t="s">
        <v>158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7" t="s">
        <v>81</v>
      </c>
      <c r="BK228" s="232">
        <f>ROUND(I228*H228,2)</f>
        <v>0</v>
      </c>
      <c r="BL228" s="17" t="s">
        <v>197</v>
      </c>
      <c r="BM228" s="231" t="s">
        <v>342</v>
      </c>
    </row>
    <row r="229" s="2" customFormat="1" ht="24.15" customHeight="1">
      <c r="A229" s="38"/>
      <c r="B229" s="39"/>
      <c r="C229" s="219" t="s">
        <v>259</v>
      </c>
      <c r="D229" s="219" t="s">
        <v>161</v>
      </c>
      <c r="E229" s="220" t="s">
        <v>343</v>
      </c>
      <c r="F229" s="221" t="s">
        <v>344</v>
      </c>
      <c r="G229" s="222" t="s">
        <v>337</v>
      </c>
      <c r="H229" s="223">
        <v>2</v>
      </c>
      <c r="I229" s="224"/>
      <c r="J229" s="225">
        <f>ROUND(I229*H229,2)</f>
        <v>0</v>
      </c>
      <c r="K229" s="226"/>
      <c r="L229" s="44"/>
      <c r="M229" s="227" t="s">
        <v>1</v>
      </c>
      <c r="N229" s="228" t="s">
        <v>38</v>
      </c>
      <c r="O229" s="91"/>
      <c r="P229" s="229">
        <f>O229*H229</f>
        <v>0</v>
      </c>
      <c r="Q229" s="229">
        <v>0</v>
      </c>
      <c r="R229" s="229">
        <f>Q229*H229</f>
        <v>0</v>
      </c>
      <c r="S229" s="229">
        <v>0</v>
      </c>
      <c r="T229" s="230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1" t="s">
        <v>197</v>
      </c>
      <c r="AT229" s="231" t="s">
        <v>161</v>
      </c>
      <c r="AU229" s="231" t="s">
        <v>83</v>
      </c>
      <c r="AY229" s="17" t="s">
        <v>158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7" t="s">
        <v>81</v>
      </c>
      <c r="BK229" s="232">
        <f>ROUND(I229*H229,2)</f>
        <v>0</v>
      </c>
      <c r="BL229" s="17" t="s">
        <v>197</v>
      </c>
      <c r="BM229" s="231" t="s">
        <v>345</v>
      </c>
    </row>
    <row r="230" s="2" customFormat="1" ht="16.5" customHeight="1">
      <c r="A230" s="38"/>
      <c r="B230" s="39"/>
      <c r="C230" s="219" t="s">
        <v>346</v>
      </c>
      <c r="D230" s="219" t="s">
        <v>161</v>
      </c>
      <c r="E230" s="220" t="s">
        <v>347</v>
      </c>
      <c r="F230" s="221" t="s">
        <v>348</v>
      </c>
      <c r="G230" s="222" t="s">
        <v>337</v>
      </c>
      <c r="H230" s="223">
        <v>1</v>
      </c>
      <c r="I230" s="224"/>
      <c r="J230" s="225">
        <f>ROUND(I230*H230,2)</f>
        <v>0</v>
      </c>
      <c r="K230" s="226"/>
      <c r="L230" s="44"/>
      <c r="M230" s="227" t="s">
        <v>1</v>
      </c>
      <c r="N230" s="228" t="s">
        <v>38</v>
      </c>
      <c r="O230" s="91"/>
      <c r="P230" s="229">
        <f>O230*H230</f>
        <v>0</v>
      </c>
      <c r="Q230" s="229">
        <v>0</v>
      </c>
      <c r="R230" s="229">
        <f>Q230*H230</f>
        <v>0</v>
      </c>
      <c r="S230" s="229">
        <v>0</v>
      </c>
      <c r="T230" s="230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1" t="s">
        <v>197</v>
      </c>
      <c r="AT230" s="231" t="s">
        <v>161</v>
      </c>
      <c r="AU230" s="231" t="s">
        <v>83</v>
      </c>
      <c r="AY230" s="17" t="s">
        <v>158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7" t="s">
        <v>81</v>
      </c>
      <c r="BK230" s="232">
        <f>ROUND(I230*H230,2)</f>
        <v>0</v>
      </c>
      <c r="BL230" s="17" t="s">
        <v>197</v>
      </c>
      <c r="BM230" s="231" t="s">
        <v>349</v>
      </c>
    </row>
    <row r="231" s="2" customFormat="1" ht="21.75" customHeight="1">
      <c r="A231" s="38"/>
      <c r="B231" s="39"/>
      <c r="C231" s="219" t="s">
        <v>263</v>
      </c>
      <c r="D231" s="219" t="s">
        <v>161</v>
      </c>
      <c r="E231" s="220" t="s">
        <v>350</v>
      </c>
      <c r="F231" s="221" t="s">
        <v>351</v>
      </c>
      <c r="G231" s="222" t="s">
        <v>337</v>
      </c>
      <c r="H231" s="223">
        <v>1</v>
      </c>
      <c r="I231" s="224"/>
      <c r="J231" s="225">
        <f>ROUND(I231*H231,2)</f>
        <v>0</v>
      </c>
      <c r="K231" s="226"/>
      <c r="L231" s="44"/>
      <c r="M231" s="227" t="s">
        <v>1</v>
      </c>
      <c r="N231" s="228" t="s">
        <v>38</v>
      </c>
      <c r="O231" s="91"/>
      <c r="P231" s="229">
        <f>O231*H231</f>
        <v>0</v>
      </c>
      <c r="Q231" s="229">
        <v>0</v>
      </c>
      <c r="R231" s="229">
        <f>Q231*H231</f>
        <v>0</v>
      </c>
      <c r="S231" s="229">
        <v>0</v>
      </c>
      <c r="T231" s="230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1" t="s">
        <v>197</v>
      </c>
      <c r="AT231" s="231" t="s">
        <v>161</v>
      </c>
      <c r="AU231" s="231" t="s">
        <v>83</v>
      </c>
      <c r="AY231" s="17" t="s">
        <v>158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7" t="s">
        <v>81</v>
      </c>
      <c r="BK231" s="232">
        <f>ROUND(I231*H231,2)</f>
        <v>0</v>
      </c>
      <c r="BL231" s="17" t="s">
        <v>197</v>
      </c>
      <c r="BM231" s="231" t="s">
        <v>352</v>
      </c>
    </row>
    <row r="232" s="2" customFormat="1" ht="16.5" customHeight="1">
      <c r="A232" s="38"/>
      <c r="B232" s="39"/>
      <c r="C232" s="219" t="s">
        <v>353</v>
      </c>
      <c r="D232" s="219" t="s">
        <v>161</v>
      </c>
      <c r="E232" s="220" t="s">
        <v>354</v>
      </c>
      <c r="F232" s="221" t="s">
        <v>355</v>
      </c>
      <c r="G232" s="222" t="s">
        <v>207</v>
      </c>
      <c r="H232" s="223">
        <v>1</v>
      </c>
      <c r="I232" s="224"/>
      <c r="J232" s="225">
        <f>ROUND(I232*H232,2)</f>
        <v>0</v>
      </c>
      <c r="K232" s="226"/>
      <c r="L232" s="44"/>
      <c r="M232" s="227" t="s">
        <v>1</v>
      </c>
      <c r="N232" s="228" t="s">
        <v>38</v>
      </c>
      <c r="O232" s="91"/>
      <c r="P232" s="229">
        <f>O232*H232</f>
        <v>0</v>
      </c>
      <c r="Q232" s="229">
        <v>0</v>
      </c>
      <c r="R232" s="229">
        <f>Q232*H232</f>
        <v>0</v>
      </c>
      <c r="S232" s="229">
        <v>0</v>
      </c>
      <c r="T232" s="230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1" t="s">
        <v>197</v>
      </c>
      <c r="AT232" s="231" t="s">
        <v>161</v>
      </c>
      <c r="AU232" s="231" t="s">
        <v>83</v>
      </c>
      <c r="AY232" s="17" t="s">
        <v>158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7" t="s">
        <v>81</v>
      </c>
      <c r="BK232" s="232">
        <f>ROUND(I232*H232,2)</f>
        <v>0</v>
      </c>
      <c r="BL232" s="17" t="s">
        <v>197</v>
      </c>
      <c r="BM232" s="231" t="s">
        <v>356</v>
      </c>
    </row>
    <row r="233" s="2" customFormat="1" ht="24.15" customHeight="1">
      <c r="A233" s="38"/>
      <c r="B233" s="39"/>
      <c r="C233" s="219" t="s">
        <v>267</v>
      </c>
      <c r="D233" s="219" t="s">
        <v>161</v>
      </c>
      <c r="E233" s="220" t="s">
        <v>357</v>
      </c>
      <c r="F233" s="221" t="s">
        <v>358</v>
      </c>
      <c r="G233" s="222" t="s">
        <v>248</v>
      </c>
      <c r="H233" s="223">
        <v>0.023</v>
      </c>
      <c r="I233" s="224"/>
      <c r="J233" s="225">
        <f>ROUND(I233*H233,2)</f>
        <v>0</v>
      </c>
      <c r="K233" s="226"/>
      <c r="L233" s="44"/>
      <c r="M233" s="227" t="s">
        <v>1</v>
      </c>
      <c r="N233" s="228" t="s">
        <v>38</v>
      </c>
      <c r="O233" s="91"/>
      <c r="P233" s="229">
        <f>O233*H233</f>
        <v>0</v>
      </c>
      <c r="Q233" s="229">
        <v>0</v>
      </c>
      <c r="R233" s="229">
        <f>Q233*H233</f>
        <v>0</v>
      </c>
      <c r="S233" s="229">
        <v>0</v>
      </c>
      <c r="T233" s="230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1" t="s">
        <v>197</v>
      </c>
      <c r="AT233" s="231" t="s">
        <v>161</v>
      </c>
      <c r="AU233" s="231" t="s">
        <v>83</v>
      </c>
      <c r="AY233" s="17" t="s">
        <v>158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7" t="s">
        <v>81</v>
      </c>
      <c r="BK233" s="232">
        <f>ROUND(I233*H233,2)</f>
        <v>0</v>
      </c>
      <c r="BL233" s="17" t="s">
        <v>197</v>
      </c>
      <c r="BM233" s="231" t="s">
        <v>359</v>
      </c>
    </row>
    <row r="234" s="12" customFormat="1" ht="22.8" customHeight="1">
      <c r="A234" s="12"/>
      <c r="B234" s="203"/>
      <c r="C234" s="204"/>
      <c r="D234" s="205" t="s">
        <v>72</v>
      </c>
      <c r="E234" s="217" t="s">
        <v>360</v>
      </c>
      <c r="F234" s="217" t="s">
        <v>361</v>
      </c>
      <c r="G234" s="204"/>
      <c r="H234" s="204"/>
      <c r="I234" s="207"/>
      <c r="J234" s="218">
        <f>BK234</f>
        <v>0</v>
      </c>
      <c r="K234" s="204"/>
      <c r="L234" s="209"/>
      <c r="M234" s="210"/>
      <c r="N234" s="211"/>
      <c r="O234" s="211"/>
      <c r="P234" s="212">
        <f>SUM(P235:P237)</f>
        <v>0</v>
      </c>
      <c r="Q234" s="211"/>
      <c r="R234" s="212">
        <f>SUM(R235:R237)</f>
        <v>0</v>
      </c>
      <c r="S234" s="211"/>
      <c r="T234" s="213">
        <f>SUM(T235:T237)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14" t="s">
        <v>83</v>
      </c>
      <c r="AT234" s="215" t="s">
        <v>72</v>
      </c>
      <c r="AU234" s="215" t="s">
        <v>81</v>
      </c>
      <c r="AY234" s="214" t="s">
        <v>158</v>
      </c>
      <c r="BK234" s="216">
        <f>SUM(BK235:BK237)</f>
        <v>0</v>
      </c>
    </row>
    <row r="235" s="2" customFormat="1" ht="24.15" customHeight="1">
      <c r="A235" s="38"/>
      <c r="B235" s="39"/>
      <c r="C235" s="219" t="s">
        <v>362</v>
      </c>
      <c r="D235" s="219" t="s">
        <v>161</v>
      </c>
      <c r="E235" s="220" t="s">
        <v>363</v>
      </c>
      <c r="F235" s="221" t="s">
        <v>364</v>
      </c>
      <c r="G235" s="222" t="s">
        <v>207</v>
      </c>
      <c r="H235" s="223">
        <v>2</v>
      </c>
      <c r="I235" s="224"/>
      <c r="J235" s="225">
        <f>ROUND(I235*H235,2)</f>
        <v>0</v>
      </c>
      <c r="K235" s="226"/>
      <c r="L235" s="44"/>
      <c r="M235" s="227" t="s">
        <v>1</v>
      </c>
      <c r="N235" s="228" t="s">
        <v>38</v>
      </c>
      <c r="O235" s="91"/>
      <c r="P235" s="229">
        <f>O235*H235</f>
        <v>0</v>
      </c>
      <c r="Q235" s="229">
        <v>0</v>
      </c>
      <c r="R235" s="229">
        <f>Q235*H235</f>
        <v>0</v>
      </c>
      <c r="S235" s="229">
        <v>0</v>
      </c>
      <c r="T235" s="230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1" t="s">
        <v>197</v>
      </c>
      <c r="AT235" s="231" t="s">
        <v>161</v>
      </c>
      <c r="AU235" s="231" t="s">
        <v>83</v>
      </c>
      <c r="AY235" s="17" t="s">
        <v>158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7" t="s">
        <v>81</v>
      </c>
      <c r="BK235" s="232">
        <f>ROUND(I235*H235,2)</f>
        <v>0</v>
      </c>
      <c r="BL235" s="17" t="s">
        <v>197</v>
      </c>
      <c r="BM235" s="231" t="s">
        <v>365</v>
      </c>
    </row>
    <row r="236" s="2" customFormat="1" ht="24.15" customHeight="1">
      <c r="A236" s="38"/>
      <c r="B236" s="39"/>
      <c r="C236" s="219" t="s">
        <v>272</v>
      </c>
      <c r="D236" s="219" t="s">
        <v>161</v>
      </c>
      <c r="E236" s="220" t="s">
        <v>366</v>
      </c>
      <c r="F236" s="221" t="s">
        <v>367</v>
      </c>
      <c r="G236" s="222" t="s">
        <v>207</v>
      </c>
      <c r="H236" s="223">
        <v>2</v>
      </c>
      <c r="I236" s="224"/>
      <c r="J236" s="225">
        <f>ROUND(I236*H236,2)</f>
        <v>0</v>
      </c>
      <c r="K236" s="226"/>
      <c r="L236" s="44"/>
      <c r="M236" s="227" t="s">
        <v>1</v>
      </c>
      <c r="N236" s="228" t="s">
        <v>38</v>
      </c>
      <c r="O236" s="91"/>
      <c r="P236" s="229">
        <f>O236*H236</f>
        <v>0</v>
      </c>
      <c r="Q236" s="229">
        <v>0</v>
      </c>
      <c r="R236" s="229">
        <f>Q236*H236</f>
        <v>0</v>
      </c>
      <c r="S236" s="229">
        <v>0</v>
      </c>
      <c r="T236" s="230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1" t="s">
        <v>197</v>
      </c>
      <c r="AT236" s="231" t="s">
        <v>161</v>
      </c>
      <c r="AU236" s="231" t="s">
        <v>83</v>
      </c>
      <c r="AY236" s="17" t="s">
        <v>158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7" t="s">
        <v>81</v>
      </c>
      <c r="BK236" s="232">
        <f>ROUND(I236*H236,2)</f>
        <v>0</v>
      </c>
      <c r="BL236" s="17" t="s">
        <v>197</v>
      </c>
      <c r="BM236" s="231" t="s">
        <v>368</v>
      </c>
    </row>
    <row r="237" s="2" customFormat="1" ht="21.75" customHeight="1">
      <c r="A237" s="38"/>
      <c r="B237" s="39"/>
      <c r="C237" s="219" t="s">
        <v>369</v>
      </c>
      <c r="D237" s="219" t="s">
        <v>161</v>
      </c>
      <c r="E237" s="220" t="s">
        <v>370</v>
      </c>
      <c r="F237" s="221" t="s">
        <v>371</v>
      </c>
      <c r="G237" s="222" t="s">
        <v>248</v>
      </c>
      <c r="H237" s="223">
        <v>0.001</v>
      </c>
      <c r="I237" s="224"/>
      <c r="J237" s="225">
        <f>ROUND(I237*H237,2)</f>
        <v>0</v>
      </c>
      <c r="K237" s="226"/>
      <c r="L237" s="44"/>
      <c r="M237" s="227" t="s">
        <v>1</v>
      </c>
      <c r="N237" s="228" t="s">
        <v>38</v>
      </c>
      <c r="O237" s="91"/>
      <c r="P237" s="229">
        <f>O237*H237</f>
        <v>0</v>
      </c>
      <c r="Q237" s="229">
        <v>0</v>
      </c>
      <c r="R237" s="229">
        <f>Q237*H237</f>
        <v>0</v>
      </c>
      <c r="S237" s="229">
        <v>0</v>
      </c>
      <c r="T237" s="230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1" t="s">
        <v>197</v>
      </c>
      <c r="AT237" s="231" t="s">
        <v>161</v>
      </c>
      <c r="AU237" s="231" t="s">
        <v>83</v>
      </c>
      <c r="AY237" s="17" t="s">
        <v>158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7" t="s">
        <v>81</v>
      </c>
      <c r="BK237" s="232">
        <f>ROUND(I237*H237,2)</f>
        <v>0</v>
      </c>
      <c r="BL237" s="17" t="s">
        <v>197</v>
      </c>
      <c r="BM237" s="231" t="s">
        <v>372</v>
      </c>
    </row>
    <row r="238" s="12" customFormat="1" ht="22.8" customHeight="1">
      <c r="A238" s="12"/>
      <c r="B238" s="203"/>
      <c r="C238" s="204"/>
      <c r="D238" s="205" t="s">
        <v>72</v>
      </c>
      <c r="E238" s="217" t="s">
        <v>373</v>
      </c>
      <c r="F238" s="217" t="s">
        <v>374</v>
      </c>
      <c r="G238" s="204"/>
      <c r="H238" s="204"/>
      <c r="I238" s="207"/>
      <c r="J238" s="218">
        <f>BK238</f>
        <v>0</v>
      </c>
      <c r="K238" s="204"/>
      <c r="L238" s="209"/>
      <c r="M238" s="210"/>
      <c r="N238" s="211"/>
      <c r="O238" s="211"/>
      <c r="P238" s="212">
        <f>SUM(P239:P244)</f>
        <v>0</v>
      </c>
      <c r="Q238" s="211"/>
      <c r="R238" s="212">
        <f>SUM(R239:R244)</f>
        <v>0</v>
      </c>
      <c r="S238" s="211"/>
      <c r="T238" s="213">
        <f>SUM(T239:T244)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4" t="s">
        <v>83</v>
      </c>
      <c r="AT238" s="215" t="s">
        <v>72</v>
      </c>
      <c r="AU238" s="215" t="s">
        <v>81</v>
      </c>
      <c r="AY238" s="214" t="s">
        <v>158</v>
      </c>
      <c r="BK238" s="216">
        <f>SUM(BK239:BK244)</f>
        <v>0</v>
      </c>
    </row>
    <row r="239" s="2" customFormat="1" ht="16.5" customHeight="1">
      <c r="A239" s="38"/>
      <c r="B239" s="39"/>
      <c r="C239" s="219" t="s">
        <v>280</v>
      </c>
      <c r="D239" s="219" t="s">
        <v>161</v>
      </c>
      <c r="E239" s="220" t="s">
        <v>375</v>
      </c>
      <c r="F239" s="221" t="s">
        <v>376</v>
      </c>
      <c r="G239" s="222" t="s">
        <v>164</v>
      </c>
      <c r="H239" s="223">
        <v>2.5600000000000001</v>
      </c>
      <c r="I239" s="224"/>
      <c r="J239" s="225">
        <f>ROUND(I239*H239,2)</f>
        <v>0</v>
      </c>
      <c r="K239" s="226"/>
      <c r="L239" s="44"/>
      <c r="M239" s="227" t="s">
        <v>1</v>
      </c>
      <c r="N239" s="228" t="s">
        <v>38</v>
      </c>
      <c r="O239" s="91"/>
      <c r="P239" s="229">
        <f>O239*H239</f>
        <v>0</v>
      </c>
      <c r="Q239" s="229">
        <v>0</v>
      </c>
      <c r="R239" s="229">
        <f>Q239*H239</f>
        <v>0</v>
      </c>
      <c r="S239" s="229">
        <v>0</v>
      </c>
      <c r="T239" s="230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1" t="s">
        <v>197</v>
      </c>
      <c r="AT239" s="231" t="s">
        <v>161</v>
      </c>
      <c r="AU239" s="231" t="s">
        <v>83</v>
      </c>
      <c r="AY239" s="17" t="s">
        <v>158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7" t="s">
        <v>81</v>
      </c>
      <c r="BK239" s="232">
        <f>ROUND(I239*H239,2)</f>
        <v>0</v>
      </c>
      <c r="BL239" s="17" t="s">
        <v>197</v>
      </c>
      <c r="BM239" s="231" t="s">
        <v>377</v>
      </c>
    </row>
    <row r="240" s="13" customFormat="1">
      <c r="A240" s="13"/>
      <c r="B240" s="233"/>
      <c r="C240" s="234"/>
      <c r="D240" s="235" t="s">
        <v>166</v>
      </c>
      <c r="E240" s="236" t="s">
        <v>1</v>
      </c>
      <c r="F240" s="237" t="s">
        <v>378</v>
      </c>
      <c r="G240" s="234"/>
      <c r="H240" s="238">
        <v>2.5600000000000005</v>
      </c>
      <c r="I240" s="239"/>
      <c r="J240" s="234"/>
      <c r="K240" s="234"/>
      <c r="L240" s="240"/>
      <c r="M240" s="241"/>
      <c r="N240" s="242"/>
      <c r="O240" s="242"/>
      <c r="P240" s="242"/>
      <c r="Q240" s="242"/>
      <c r="R240" s="242"/>
      <c r="S240" s="242"/>
      <c r="T240" s="24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4" t="s">
        <v>166</v>
      </c>
      <c r="AU240" s="244" t="s">
        <v>83</v>
      </c>
      <c r="AV240" s="13" t="s">
        <v>83</v>
      </c>
      <c r="AW240" s="13" t="s">
        <v>31</v>
      </c>
      <c r="AX240" s="13" t="s">
        <v>73</v>
      </c>
      <c r="AY240" s="244" t="s">
        <v>158</v>
      </c>
    </row>
    <row r="241" s="14" customFormat="1">
      <c r="A241" s="14"/>
      <c r="B241" s="245"/>
      <c r="C241" s="246"/>
      <c r="D241" s="235" t="s">
        <v>166</v>
      </c>
      <c r="E241" s="247" t="s">
        <v>1</v>
      </c>
      <c r="F241" s="248" t="s">
        <v>168</v>
      </c>
      <c r="G241" s="246"/>
      <c r="H241" s="249">
        <v>2.5600000000000005</v>
      </c>
      <c r="I241" s="250"/>
      <c r="J241" s="246"/>
      <c r="K241" s="246"/>
      <c r="L241" s="251"/>
      <c r="M241" s="252"/>
      <c r="N241" s="253"/>
      <c r="O241" s="253"/>
      <c r="P241" s="253"/>
      <c r="Q241" s="253"/>
      <c r="R241" s="253"/>
      <c r="S241" s="253"/>
      <c r="T241" s="25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5" t="s">
        <v>166</v>
      </c>
      <c r="AU241" s="255" t="s">
        <v>83</v>
      </c>
      <c r="AV241" s="14" t="s">
        <v>165</v>
      </c>
      <c r="AW241" s="14" t="s">
        <v>31</v>
      </c>
      <c r="AX241" s="14" t="s">
        <v>81</v>
      </c>
      <c r="AY241" s="255" t="s">
        <v>158</v>
      </c>
    </row>
    <row r="242" s="2" customFormat="1" ht="16.5" customHeight="1">
      <c r="A242" s="38"/>
      <c r="B242" s="39"/>
      <c r="C242" s="219" t="s">
        <v>379</v>
      </c>
      <c r="D242" s="219" t="s">
        <v>161</v>
      </c>
      <c r="E242" s="220" t="s">
        <v>380</v>
      </c>
      <c r="F242" s="221" t="s">
        <v>381</v>
      </c>
      <c r="G242" s="222" t="s">
        <v>164</v>
      </c>
      <c r="H242" s="223">
        <v>2.5600000000000001</v>
      </c>
      <c r="I242" s="224"/>
      <c r="J242" s="225">
        <f>ROUND(I242*H242,2)</f>
        <v>0</v>
      </c>
      <c r="K242" s="226"/>
      <c r="L242" s="44"/>
      <c r="M242" s="227" t="s">
        <v>1</v>
      </c>
      <c r="N242" s="228" t="s">
        <v>38</v>
      </c>
      <c r="O242" s="91"/>
      <c r="P242" s="229">
        <f>O242*H242</f>
        <v>0</v>
      </c>
      <c r="Q242" s="229">
        <v>0</v>
      </c>
      <c r="R242" s="229">
        <f>Q242*H242</f>
        <v>0</v>
      </c>
      <c r="S242" s="229">
        <v>0</v>
      </c>
      <c r="T242" s="230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1" t="s">
        <v>197</v>
      </c>
      <c r="AT242" s="231" t="s">
        <v>161</v>
      </c>
      <c r="AU242" s="231" t="s">
        <v>83</v>
      </c>
      <c r="AY242" s="17" t="s">
        <v>158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7" t="s">
        <v>81</v>
      </c>
      <c r="BK242" s="232">
        <f>ROUND(I242*H242,2)</f>
        <v>0</v>
      </c>
      <c r="BL242" s="17" t="s">
        <v>197</v>
      </c>
      <c r="BM242" s="231" t="s">
        <v>382</v>
      </c>
    </row>
    <row r="243" s="2" customFormat="1" ht="16.5" customHeight="1">
      <c r="A243" s="38"/>
      <c r="B243" s="39"/>
      <c r="C243" s="219" t="s">
        <v>283</v>
      </c>
      <c r="D243" s="219" t="s">
        <v>161</v>
      </c>
      <c r="E243" s="220" t="s">
        <v>383</v>
      </c>
      <c r="F243" s="221" t="s">
        <v>384</v>
      </c>
      <c r="G243" s="222" t="s">
        <v>164</v>
      </c>
      <c r="H243" s="223">
        <v>2.5600000000000001</v>
      </c>
      <c r="I243" s="224"/>
      <c r="J243" s="225">
        <f>ROUND(I243*H243,2)</f>
        <v>0</v>
      </c>
      <c r="K243" s="226"/>
      <c r="L243" s="44"/>
      <c r="M243" s="227" t="s">
        <v>1</v>
      </c>
      <c r="N243" s="228" t="s">
        <v>38</v>
      </c>
      <c r="O243" s="91"/>
      <c r="P243" s="229">
        <f>O243*H243</f>
        <v>0</v>
      </c>
      <c r="Q243" s="229">
        <v>0</v>
      </c>
      <c r="R243" s="229">
        <f>Q243*H243</f>
        <v>0</v>
      </c>
      <c r="S243" s="229">
        <v>0</v>
      </c>
      <c r="T243" s="230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1" t="s">
        <v>197</v>
      </c>
      <c r="AT243" s="231" t="s">
        <v>161</v>
      </c>
      <c r="AU243" s="231" t="s">
        <v>83</v>
      </c>
      <c r="AY243" s="17" t="s">
        <v>158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7" t="s">
        <v>81</v>
      </c>
      <c r="BK243" s="232">
        <f>ROUND(I243*H243,2)</f>
        <v>0</v>
      </c>
      <c r="BL243" s="17" t="s">
        <v>197</v>
      </c>
      <c r="BM243" s="231" t="s">
        <v>385</v>
      </c>
    </row>
    <row r="244" s="2" customFormat="1" ht="24.15" customHeight="1">
      <c r="A244" s="38"/>
      <c r="B244" s="39"/>
      <c r="C244" s="219" t="s">
        <v>386</v>
      </c>
      <c r="D244" s="219" t="s">
        <v>161</v>
      </c>
      <c r="E244" s="220" t="s">
        <v>387</v>
      </c>
      <c r="F244" s="221" t="s">
        <v>388</v>
      </c>
      <c r="G244" s="222" t="s">
        <v>248</v>
      </c>
      <c r="H244" s="223">
        <v>0.0040000000000000001</v>
      </c>
      <c r="I244" s="224"/>
      <c r="J244" s="225">
        <f>ROUND(I244*H244,2)</f>
        <v>0</v>
      </c>
      <c r="K244" s="226"/>
      <c r="L244" s="44"/>
      <c r="M244" s="227" t="s">
        <v>1</v>
      </c>
      <c r="N244" s="228" t="s">
        <v>38</v>
      </c>
      <c r="O244" s="91"/>
      <c r="P244" s="229">
        <f>O244*H244</f>
        <v>0</v>
      </c>
      <c r="Q244" s="229">
        <v>0</v>
      </c>
      <c r="R244" s="229">
        <f>Q244*H244</f>
        <v>0</v>
      </c>
      <c r="S244" s="229">
        <v>0</v>
      </c>
      <c r="T244" s="230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1" t="s">
        <v>197</v>
      </c>
      <c r="AT244" s="231" t="s">
        <v>161</v>
      </c>
      <c r="AU244" s="231" t="s">
        <v>83</v>
      </c>
      <c r="AY244" s="17" t="s">
        <v>158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7" t="s">
        <v>81</v>
      </c>
      <c r="BK244" s="232">
        <f>ROUND(I244*H244,2)</f>
        <v>0</v>
      </c>
      <c r="BL244" s="17" t="s">
        <v>197</v>
      </c>
      <c r="BM244" s="231" t="s">
        <v>389</v>
      </c>
    </row>
    <row r="245" s="12" customFormat="1" ht="22.8" customHeight="1">
      <c r="A245" s="12"/>
      <c r="B245" s="203"/>
      <c r="C245" s="204"/>
      <c r="D245" s="205" t="s">
        <v>72</v>
      </c>
      <c r="E245" s="217" t="s">
        <v>390</v>
      </c>
      <c r="F245" s="217" t="s">
        <v>391</v>
      </c>
      <c r="G245" s="204"/>
      <c r="H245" s="204"/>
      <c r="I245" s="207"/>
      <c r="J245" s="218">
        <f>BK245</f>
        <v>0</v>
      </c>
      <c r="K245" s="204"/>
      <c r="L245" s="209"/>
      <c r="M245" s="210"/>
      <c r="N245" s="211"/>
      <c r="O245" s="211"/>
      <c r="P245" s="212">
        <f>SUM(P246:P250)</f>
        <v>0</v>
      </c>
      <c r="Q245" s="211"/>
      <c r="R245" s="212">
        <f>SUM(R246:R250)</f>
        <v>0</v>
      </c>
      <c r="S245" s="211"/>
      <c r="T245" s="213">
        <f>SUM(T246:T250)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14" t="s">
        <v>83</v>
      </c>
      <c r="AT245" s="215" t="s">
        <v>72</v>
      </c>
      <c r="AU245" s="215" t="s">
        <v>81</v>
      </c>
      <c r="AY245" s="214" t="s">
        <v>158</v>
      </c>
      <c r="BK245" s="216">
        <f>SUM(BK246:BK250)</f>
        <v>0</v>
      </c>
    </row>
    <row r="246" s="2" customFormat="1" ht="37.8" customHeight="1">
      <c r="A246" s="38"/>
      <c r="B246" s="39"/>
      <c r="C246" s="219" t="s">
        <v>287</v>
      </c>
      <c r="D246" s="219" t="s">
        <v>161</v>
      </c>
      <c r="E246" s="220" t="s">
        <v>392</v>
      </c>
      <c r="F246" s="221" t="s">
        <v>393</v>
      </c>
      <c r="G246" s="222" t="s">
        <v>164</v>
      </c>
      <c r="H246" s="223">
        <v>64.150000000000006</v>
      </c>
      <c r="I246" s="224"/>
      <c r="J246" s="225">
        <f>ROUND(I246*H246,2)</f>
        <v>0</v>
      </c>
      <c r="K246" s="226"/>
      <c r="L246" s="44"/>
      <c r="M246" s="227" t="s">
        <v>1</v>
      </c>
      <c r="N246" s="228" t="s">
        <v>38</v>
      </c>
      <c r="O246" s="91"/>
      <c r="P246" s="229">
        <f>O246*H246</f>
        <v>0</v>
      </c>
      <c r="Q246" s="229">
        <v>0</v>
      </c>
      <c r="R246" s="229">
        <f>Q246*H246</f>
        <v>0</v>
      </c>
      <c r="S246" s="229">
        <v>0</v>
      </c>
      <c r="T246" s="230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1" t="s">
        <v>197</v>
      </c>
      <c r="AT246" s="231" t="s">
        <v>161</v>
      </c>
      <c r="AU246" s="231" t="s">
        <v>83</v>
      </c>
      <c r="AY246" s="17" t="s">
        <v>158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7" t="s">
        <v>81</v>
      </c>
      <c r="BK246" s="232">
        <f>ROUND(I246*H246,2)</f>
        <v>0</v>
      </c>
      <c r="BL246" s="17" t="s">
        <v>197</v>
      </c>
      <c r="BM246" s="231" t="s">
        <v>394</v>
      </c>
    </row>
    <row r="247" s="2" customFormat="1" ht="24.15" customHeight="1">
      <c r="A247" s="38"/>
      <c r="B247" s="39"/>
      <c r="C247" s="266" t="s">
        <v>395</v>
      </c>
      <c r="D247" s="266" t="s">
        <v>210</v>
      </c>
      <c r="E247" s="267" t="s">
        <v>396</v>
      </c>
      <c r="F247" s="268" t="s">
        <v>397</v>
      </c>
      <c r="G247" s="269" t="s">
        <v>164</v>
      </c>
      <c r="H247" s="270">
        <v>67.358000000000004</v>
      </c>
      <c r="I247" s="271"/>
      <c r="J247" s="272">
        <f>ROUND(I247*H247,2)</f>
        <v>0</v>
      </c>
      <c r="K247" s="273"/>
      <c r="L247" s="274"/>
      <c r="M247" s="275" t="s">
        <v>1</v>
      </c>
      <c r="N247" s="276" t="s">
        <v>38</v>
      </c>
      <c r="O247" s="91"/>
      <c r="P247" s="229">
        <f>O247*H247</f>
        <v>0</v>
      </c>
      <c r="Q247" s="229">
        <v>0</v>
      </c>
      <c r="R247" s="229">
        <f>Q247*H247</f>
        <v>0</v>
      </c>
      <c r="S247" s="229">
        <v>0</v>
      </c>
      <c r="T247" s="230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1" t="s">
        <v>236</v>
      </c>
      <c r="AT247" s="231" t="s">
        <v>210</v>
      </c>
      <c r="AU247" s="231" t="s">
        <v>83</v>
      </c>
      <c r="AY247" s="17" t="s">
        <v>158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7" t="s">
        <v>81</v>
      </c>
      <c r="BK247" s="232">
        <f>ROUND(I247*H247,2)</f>
        <v>0</v>
      </c>
      <c r="BL247" s="17" t="s">
        <v>197</v>
      </c>
      <c r="BM247" s="231" t="s">
        <v>398</v>
      </c>
    </row>
    <row r="248" s="13" customFormat="1">
      <c r="A248" s="13"/>
      <c r="B248" s="233"/>
      <c r="C248" s="234"/>
      <c r="D248" s="235" t="s">
        <v>166</v>
      </c>
      <c r="E248" s="236" t="s">
        <v>1</v>
      </c>
      <c r="F248" s="237" t="s">
        <v>399</v>
      </c>
      <c r="G248" s="234"/>
      <c r="H248" s="238">
        <v>67.357500000000016</v>
      </c>
      <c r="I248" s="239"/>
      <c r="J248" s="234"/>
      <c r="K248" s="234"/>
      <c r="L248" s="240"/>
      <c r="M248" s="241"/>
      <c r="N248" s="242"/>
      <c r="O248" s="242"/>
      <c r="P248" s="242"/>
      <c r="Q248" s="242"/>
      <c r="R248" s="242"/>
      <c r="S248" s="242"/>
      <c r="T248" s="24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4" t="s">
        <v>166</v>
      </c>
      <c r="AU248" s="244" t="s">
        <v>83</v>
      </c>
      <c r="AV248" s="13" t="s">
        <v>83</v>
      </c>
      <c r="AW248" s="13" t="s">
        <v>31</v>
      </c>
      <c r="AX248" s="13" t="s">
        <v>73</v>
      </c>
      <c r="AY248" s="244" t="s">
        <v>158</v>
      </c>
    </row>
    <row r="249" s="14" customFormat="1">
      <c r="A249" s="14"/>
      <c r="B249" s="245"/>
      <c r="C249" s="246"/>
      <c r="D249" s="235" t="s">
        <v>166</v>
      </c>
      <c r="E249" s="247" t="s">
        <v>1</v>
      </c>
      <c r="F249" s="248" t="s">
        <v>168</v>
      </c>
      <c r="G249" s="246"/>
      <c r="H249" s="249">
        <v>67.357500000000016</v>
      </c>
      <c r="I249" s="250"/>
      <c r="J249" s="246"/>
      <c r="K249" s="246"/>
      <c r="L249" s="251"/>
      <c r="M249" s="252"/>
      <c r="N249" s="253"/>
      <c r="O249" s="253"/>
      <c r="P249" s="253"/>
      <c r="Q249" s="253"/>
      <c r="R249" s="253"/>
      <c r="S249" s="253"/>
      <c r="T249" s="25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5" t="s">
        <v>166</v>
      </c>
      <c r="AU249" s="255" t="s">
        <v>83</v>
      </c>
      <c r="AV249" s="14" t="s">
        <v>165</v>
      </c>
      <c r="AW249" s="14" t="s">
        <v>31</v>
      </c>
      <c r="AX249" s="14" t="s">
        <v>81</v>
      </c>
      <c r="AY249" s="255" t="s">
        <v>158</v>
      </c>
    </row>
    <row r="250" s="2" customFormat="1" ht="24.15" customHeight="1">
      <c r="A250" s="38"/>
      <c r="B250" s="39"/>
      <c r="C250" s="219" t="s">
        <v>290</v>
      </c>
      <c r="D250" s="219" t="s">
        <v>161</v>
      </c>
      <c r="E250" s="220" t="s">
        <v>400</v>
      </c>
      <c r="F250" s="221" t="s">
        <v>401</v>
      </c>
      <c r="G250" s="222" t="s">
        <v>248</v>
      </c>
      <c r="H250" s="223">
        <v>0.17199999999999999</v>
      </c>
      <c r="I250" s="224"/>
      <c r="J250" s="225">
        <f>ROUND(I250*H250,2)</f>
        <v>0</v>
      </c>
      <c r="K250" s="226"/>
      <c r="L250" s="44"/>
      <c r="M250" s="227" t="s">
        <v>1</v>
      </c>
      <c r="N250" s="228" t="s">
        <v>38</v>
      </c>
      <c r="O250" s="91"/>
      <c r="P250" s="229">
        <f>O250*H250</f>
        <v>0</v>
      </c>
      <c r="Q250" s="229">
        <v>0</v>
      </c>
      <c r="R250" s="229">
        <f>Q250*H250</f>
        <v>0</v>
      </c>
      <c r="S250" s="229">
        <v>0</v>
      </c>
      <c r="T250" s="230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1" t="s">
        <v>197</v>
      </c>
      <c r="AT250" s="231" t="s">
        <v>161</v>
      </c>
      <c r="AU250" s="231" t="s">
        <v>83</v>
      </c>
      <c r="AY250" s="17" t="s">
        <v>158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7" t="s">
        <v>81</v>
      </c>
      <c r="BK250" s="232">
        <f>ROUND(I250*H250,2)</f>
        <v>0</v>
      </c>
      <c r="BL250" s="17" t="s">
        <v>197</v>
      </c>
      <c r="BM250" s="231" t="s">
        <v>402</v>
      </c>
    </row>
    <row r="251" s="12" customFormat="1" ht="22.8" customHeight="1">
      <c r="A251" s="12"/>
      <c r="B251" s="203"/>
      <c r="C251" s="204"/>
      <c r="D251" s="205" t="s">
        <v>72</v>
      </c>
      <c r="E251" s="217" t="s">
        <v>403</v>
      </c>
      <c r="F251" s="217" t="s">
        <v>404</v>
      </c>
      <c r="G251" s="204"/>
      <c r="H251" s="204"/>
      <c r="I251" s="207"/>
      <c r="J251" s="218">
        <f>BK251</f>
        <v>0</v>
      </c>
      <c r="K251" s="204"/>
      <c r="L251" s="209"/>
      <c r="M251" s="210"/>
      <c r="N251" s="211"/>
      <c r="O251" s="211"/>
      <c r="P251" s="212">
        <f>SUM(P252:P263)</f>
        <v>0</v>
      </c>
      <c r="Q251" s="211"/>
      <c r="R251" s="212">
        <f>SUM(R252:R263)</f>
        <v>0</v>
      </c>
      <c r="S251" s="211"/>
      <c r="T251" s="213">
        <f>SUM(T252:T263)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14" t="s">
        <v>83</v>
      </c>
      <c r="AT251" s="215" t="s">
        <v>72</v>
      </c>
      <c r="AU251" s="215" t="s">
        <v>81</v>
      </c>
      <c r="AY251" s="214" t="s">
        <v>158</v>
      </c>
      <c r="BK251" s="216">
        <f>SUM(BK252:BK263)</f>
        <v>0</v>
      </c>
    </row>
    <row r="252" s="2" customFormat="1" ht="16.5" customHeight="1">
      <c r="A252" s="38"/>
      <c r="B252" s="39"/>
      <c r="C252" s="219" t="s">
        <v>405</v>
      </c>
      <c r="D252" s="219" t="s">
        <v>161</v>
      </c>
      <c r="E252" s="220" t="s">
        <v>406</v>
      </c>
      <c r="F252" s="221" t="s">
        <v>407</v>
      </c>
      <c r="G252" s="222" t="s">
        <v>171</v>
      </c>
      <c r="H252" s="223">
        <v>8.0999999999999996</v>
      </c>
      <c r="I252" s="224"/>
      <c r="J252" s="225">
        <f>ROUND(I252*H252,2)</f>
        <v>0</v>
      </c>
      <c r="K252" s="226"/>
      <c r="L252" s="44"/>
      <c r="M252" s="227" t="s">
        <v>1</v>
      </c>
      <c r="N252" s="228" t="s">
        <v>38</v>
      </c>
      <c r="O252" s="91"/>
      <c r="P252" s="229">
        <f>O252*H252</f>
        <v>0</v>
      </c>
      <c r="Q252" s="229">
        <v>0</v>
      </c>
      <c r="R252" s="229">
        <f>Q252*H252</f>
        <v>0</v>
      </c>
      <c r="S252" s="229">
        <v>0</v>
      </c>
      <c r="T252" s="230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1" t="s">
        <v>197</v>
      </c>
      <c r="AT252" s="231" t="s">
        <v>161</v>
      </c>
      <c r="AU252" s="231" t="s">
        <v>83</v>
      </c>
      <c r="AY252" s="17" t="s">
        <v>158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7" t="s">
        <v>81</v>
      </c>
      <c r="BK252" s="232">
        <f>ROUND(I252*H252,2)</f>
        <v>0</v>
      </c>
      <c r="BL252" s="17" t="s">
        <v>197</v>
      </c>
      <c r="BM252" s="231" t="s">
        <v>408</v>
      </c>
    </row>
    <row r="253" s="13" customFormat="1">
      <c r="A253" s="13"/>
      <c r="B253" s="233"/>
      <c r="C253" s="234"/>
      <c r="D253" s="235" t="s">
        <v>166</v>
      </c>
      <c r="E253" s="236" t="s">
        <v>1</v>
      </c>
      <c r="F253" s="237" t="s">
        <v>409</v>
      </c>
      <c r="G253" s="234"/>
      <c r="H253" s="238">
        <v>8.1000000000000014</v>
      </c>
      <c r="I253" s="239"/>
      <c r="J253" s="234"/>
      <c r="K253" s="234"/>
      <c r="L253" s="240"/>
      <c r="M253" s="241"/>
      <c r="N253" s="242"/>
      <c r="O253" s="242"/>
      <c r="P253" s="242"/>
      <c r="Q253" s="242"/>
      <c r="R253" s="242"/>
      <c r="S253" s="242"/>
      <c r="T253" s="24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4" t="s">
        <v>166</v>
      </c>
      <c r="AU253" s="244" t="s">
        <v>83</v>
      </c>
      <c r="AV253" s="13" t="s">
        <v>83</v>
      </c>
      <c r="AW253" s="13" t="s">
        <v>31</v>
      </c>
      <c r="AX253" s="13" t="s">
        <v>73</v>
      </c>
      <c r="AY253" s="244" t="s">
        <v>158</v>
      </c>
    </row>
    <row r="254" s="14" customFormat="1">
      <c r="A254" s="14"/>
      <c r="B254" s="245"/>
      <c r="C254" s="246"/>
      <c r="D254" s="235" t="s">
        <v>166</v>
      </c>
      <c r="E254" s="247" t="s">
        <v>1</v>
      </c>
      <c r="F254" s="248" t="s">
        <v>168</v>
      </c>
      <c r="G254" s="246"/>
      <c r="H254" s="249">
        <v>8.1000000000000014</v>
      </c>
      <c r="I254" s="250"/>
      <c r="J254" s="246"/>
      <c r="K254" s="246"/>
      <c r="L254" s="251"/>
      <c r="M254" s="252"/>
      <c r="N254" s="253"/>
      <c r="O254" s="253"/>
      <c r="P254" s="253"/>
      <c r="Q254" s="253"/>
      <c r="R254" s="253"/>
      <c r="S254" s="253"/>
      <c r="T254" s="25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5" t="s">
        <v>166</v>
      </c>
      <c r="AU254" s="255" t="s">
        <v>83</v>
      </c>
      <c r="AV254" s="14" t="s">
        <v>165</v>
      </c>
      <c r="AW254" s="14" t="s">
        <v>31</v>
      </c>
      <c r="AX254" s="14" t="s">
        <v>81</v>
      </c>
      <c r="AY254" s="255" t="s">
        <v>158</v>
      </c>
    </row>
    <row r="255" s="2" customFormat="1" ht="24.15" customHeight="1">
      <c r="A255" s="38"/>
      <c r="B255" s="39"/>
      <c r="C255" s="219" t="s">
        <v>294</v>
      </c>
      <c r="D255" s="219" t="s">
        <v>161</v>
      </c>
      <c r="E255" s="220" t="s">
        <v>410</v>
      </c>
      <c r="F255" s="221" t="s">
        <v>411</v>
      </c>
      <c r="G255" s="222" t="s">
        <v>207</v>
      </c>
      <c r="H255" s="223">
        <v>1</v>
      </c>
      <c r="I255" s="224"/>
      <c r="J255" s="225">
        <f>ROUND(I255*H255,2)</f>
        <v>0</v>
      </c>
      <c r="K255" s="226"/>
      <c r="L255" s="44"/>
      <c r="M255" s="227" t="s">
        <v>1</v>
      </c>
      <c r="N255" s="228" t="s">
        <v>38</v>
      </c>
      <c r="O255" s="91"/>
      <c r="P255" s="229">
        <f>O255*H255</f>
        <v>0</v>
      </c>
      <c r="Q255" s="229">
        <v>0</v>
      </c>
      <c r="R255" s="229">
        <f>Q255*H255</f>
        <v>0</v>
      </c>
      <c r="S255" s="229">
        <v>0</v>
      </c>
      <c r="T255" s="230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1" t="s">
        <v>197</v>
      </c>
      <c r="AT255" s="231" t="s">
        <v>161</v>
      </c>
      <c r="AU255" s="231" t="s">
        <v>83</v>
      </c>
      <c r="AY255" s="17" t="s">
        <v>158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7" t="s">
        <v>81</v>
      </c>
      <c r="BK255" s="232">
        <f>ROUND(I255*H255,2)</f>
        <v>0</v>
      </c>
      <c r="BL255" s="17" t="s">
        <v>197</v>
      </c>
      <c r="BM255" s="231" t="s">
        <v>412</v>
      </c>
    </row>
    <row r="256" s="2" customFormat="1" ht="24.15" customHeight="1">
      <c r="A256" s="38"/>
      <c r="B256" s="39"/>
      <c r="C256" s="266" t="s">
        <v>413</v>
      </c>
      <c r="D256" s="266" t="s">
        <v>210</v>
      </c>
      <c r="E256" s="267" t="s">
        <v>414</v>
      </c>
      <c r="F256" s="268" t="s">
        <v>415</v>
      </c>
      <c r="G256" s="269" t="s">
        <v>207</v>
      </c>
      <c r="H256" s="270">
        <v>1</v>
      </c>
      <c r="I256" s="271"/>
      <c r="J256" s="272">
        <f>ROUND(I256*H256,2)</f>
        <v>0</v>
      </c>
      <c r="K256" s="273"/>
      <c r="L256" s="274"/>
      <c r="M256" s="275" t="s">
        <v>1</v>
      </c>
      <c r="N256" s="276" t="s">
        <v>38</v>
      </c>
      <c r="O256" s="91"/>
      <c r="P256" s="229">
        <f>O256*H256</f>
        <v>0</v>
      </c>
      <c r="Q256" s="229">
        <v>0</v>
      </c>
      <c r="R256" s="229">
        <f>Q256*H256</f>
        <v>0</v>
      </c>
      <c r="S256" s="229">
        <v>0</v>
      </c>
      <c r="T256" s="230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1" t="s">
        <v>236</v>
      </c>
      <c r="AT256" s="231" t="s">
        <v>210</v>
      </c>
      <c r="AU256" s="231" t="s">
        <v>83</v>
      </c>
      <c r="AY256" s="17" t="s">
        <v>158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7" t="s">
        <v>81</v>
      </c>
      <c r="BK256" s="232">
        <f>ROUND(I256*H256,2)</f>
        <v>0</v>
      </c>
      <c r="BL256" s="17" t="s">
        <v>197</v>
      </c>
      <c r="BM256" s="231" t="s">
        <v>416</v>
      </c>
    </row>
    <row r="257" s="2" customFormat="1" ht="16.5" customHeight="1">
      <c r="A257" s="38"/>
      <c r="B257" s="39"/>
      <c r="C257" s="219" t="s">
        <v>297</v>
      </c>
      <c r="D257" s="219" t="s">
        <v>161</v>
      </c>
      <c r="E257" s="220" t="s">
        <v>417</v>
      </c>
      <c r="F257" s="221" t="s">
        <v>418</v>
      </c>
      <c r="G257" s="222" t="s">
        <v>207</v>
      </c>
      <c r="H257" s="223">
        <v>1</v>
      </c>
      <c r="I257" s="224"/>
      <c r="J257" s="225">
        <f>ROUND(I257*H257,2)</f>
        <v>0</v>
      </c>
      <c r="K257" s="226"/>
      <c r="L257" s="44"/>
      <c r="M257" s="227" t="s">
        <v>1</v>
      </c>
      <c r="N257" s="228" t="s">
        <v>38</v>
      </c>
      <c r="O257" s="91"/>
      <c r="P257" s="229">
        <f>O257*H257</f>
        <v>0</v>
      </c>
      <c r="Q257" s="229">
        <v>0</v>
      </c>
      <c r="R257" s="229">
        <f>Q257*H257</f>
        <v>0</v>
      </c>
      <c r="S257" s="229">
        <v>0</v>
      </c>
      <c r="T257" s="230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31" t="s">
        <v>197</v>
      </c>
      <c r="AT257" s="231" t="s">
        <v>161</v>
      </c>
      <c r="AU257" s="231" t="s">
        <v>83</v>
      </c>
      <c r="AY257" s="17" t="s">
        <v>158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7" t="s">
        <v>81</v>
      </c>
      <c r="BK257" s="232">
        <f>ROUND(I257*H257,2)</f>
        <v>0</v>
      </c>
      <c r="BL257" s="17" t="s">
        <v>197</v>
      </c>
      <c r="BM257" s="231" t="s">
        <v>419</v>
      </c>
    </row>
    <row r="258" s="2" customFormat="1" ht="16.5" customHeight="1">
      <c r="A258" s="38"/>
      <c r="B258" s="39"/>
      <c r="C258" s="266" t="s">
        <v>420</v>
      </c>
      <c r="D258" s="266" t="s">
        <v>210</v>
      </c>
      <c r="E258" s="267" t="s">
        <v>421</v>
      </c>
      <c r="F258" s="268" t="s">
        <v>422</v>
      </c>
      <c r="G258" s="269" t="s">
        <v>207</v>
      </c>
      <c r="H258" s="270">
        <v>1</v>
      </c>
      <c r="I258" s="271"/>
      <c r="J258" s="272">
        <f>ROUND(I258*H258,2)</f>
        <v>0</v>
      </c>
      <c r="K258" s="273"/>
      <c r="L258" s="274"/>
      <c r="M258" s="275" t="s">
        <v>1</v>
      </c>
      <c r="N258" s="276" t="s">
        <v>38</v>
      </c>
      <c r="O258" s="91"/>
      <c r="P258" s="229">
        <f>O258*H258</f>
        <v>0</v>
      </c>
      <c r="Q258" s="229">
        <v>0</v>
      </c>
      <c r="R258" s="229">
        <f>Q258*H258</f>
        <v>0</v>
      </c>
      <c r="S258" s="229">
        <v>0</v>
      </c>
      <c r="T258" s="230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1" t="s">
        <v>236</v>
      </c>
      <c r="AT258" s="231" t="s">
        <v>210</v>
      </c>
      <c r="AU258" s="231" t="s">
        <v>83</v>
      </c>
      <c r="AY258" s="17" t="s">
        <v>158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7" t="s">
        <v>81</v>
      </c>
      <c r="BK258" s="232">
        <f>ROUND(I258*H258,2)</f>
        <v>0</v>
      </c>
      <c r="BL258" s="17" t="s">
        <v>197</v>
      </c>
      <c r="BM258" s="231" t="s">
        <v>423</v>
      </c>
    </row>
    <row r="259" s="2" customFormat="1" ht="16.5" customHeight="1">
      <c r="A259" s="38"/>
      <c r="B259" s="39"/>
      <c r="C259" s="266" t="s">
        <v>303</v>
      </c>
      <c r="D259" s="266" t="s">
        <v>210</v>
      </c>
      <c r="E259" s="267" t="s">
        <v>424</v>
      </c>
      <c r="F259" s="268" t="s">
        <v>425</v>
      </c>
      <c r="G259" s="269" t="s">
        <v>207</v>
      </c>
      <c r="H259" s="270">
        <v>1</v>
      </c>
      <c r="I259" s="271"/>
      <c r="J259" s="272">
        <f>ROUND(I259*H259,2)</f>
        <v>0</v>
      </c>
      <c r="K259" s="273"/>
      <c r="L259" s="274"/>
      <c r="M259" s="275" t="s">
        <v>1</v>
      </c>
      <c r="N259" s="276" t="s">
        <v>38</v>
      </c>
      <c r="O259" s="91"/>
      <c r="P259" s="229">
        <f>O259*H259</f>
        <v>0</v>
      </c>
      <c r="Q259" s="229">
        <v>0</v>
      </c>
      <c r="R259" s="229">
        <f>Q259*H259</f>
        <v>0</v>
      </c>
      <c r="S259" s="229">
        <v>0</v>
      </c>
      <c r="T259" s="230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1" t="s">
        <v>236</v>
      </c>
      <c r="AT259" s="231" t="s">
        <v>210</v>
      </c>
      <c r="AU259" s="231" t="s">
        <v>83</v>
      </c>
      <c r="AY259" s="17" t="s">
        <v>158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7" t="s">
        <v>81</v>
      </c>
      <c r="BK259" s="232">
        <f>ROUND(I259*H259,2)</f>
        <v>0</v>
      </c>
      <c r="BL259" s="17" t="s">
        <v>197</v>
      </c>
      <c r="BM259" s="231" t="s">
        <v>426</v>
      </c>
    </row>
    <row r="260" s="2" customFormat="1" ht="21.75" customHeight="1">
      <c r="A260" s="38"/>
      <c r="B260" s="39"/>
      <c r="C260" s="219" t="s">
        <v>427</v>
      </c>
      <c r="D260" s="219" t="s">
        <v>161</v>
      </c>
      <c r="E260" s="220" t="s">
        <v>428</v>
      </c>
      <c r="F260" s="221" t="s">
        <v>429</v>
      </c>
      <c r="G260" s="222" t="s">
        <v>207</v>
      </c>
      <c r="H260" s="223">
        <v>1</v>
      </c>
      <c r="I260" s="224"/>
      <c r="J260" s="225">
        <f>ROUND(I260*H260,2)</f>
        <v>0</v>
      </c>
      <c r="K260" s="226"/>
      <c r="L260" s="44"/>
      <c r="M260" s="227" t="s">
        <v>1</v>
      </c>
      <c r="N260" s="228" t="s">
        <v>38</v>
      </c>
      <c r="O260" s="91"/>
      <c r="P260" s="229">
        <f>O260*H260</f>
        <v>0</v>
      </c>
      <c r="Q260" s="229">
        <v>0</v>
      </c>
      <c r="R260" s="229">
        <f>Q260*H260</f>
        <v>0</v>
      </c>
      <c r="S260" s="229">
        <v>0</v>
      </c>
      <c r="T260" s="230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1" t="s">
        <v>197</v>
      </c>
      <c r="AT260" s="231" t="s">
        <v>161</v>
      </c>
      <c r="AU260" s="231" t="s">
        <v>83</v>
      </c>
      <c r="AY260" s="17" t="s">
        <v>158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7" t="s">
        <v>81</v>
      </c>
      <c r="BK260" s="232">
        <f>ROUND(I260*H260,2)</f>
        <v>0</v>
      </c>
      <c r="BL260" s="17" t="s">
        <v>197</v>
      </c>
      <c r="BM260" s="231" t="s">
        <v>430</v>
      </c>
    </row>
    <row r="261" s="2" customFormat="1" ht="24.15" customHeight="1">
      <c r="A261" s="38"/>
      <c r="B261" s="39"/>
      <c r="C261" s="266" t="s">
        <v>307</v>
      </c>
      <c r="D261" s="266" t="s">
        <v>210</v>
      </c>
      <c r="E261" s="267" t="s">
        <v>431</v>
      </c>
      <c r="F261" s="268" t="s">
        <v>432</v>
      </c>
      <c r="G261" s="269" t="s">
        <v>207</v>
      </c>
      <c r="H261" s="270">
        <v>1</v>
      </c>
      <c r="I261" s="271"/>
      <c r="J261" s="272">
        <f>ROUND(I261*H261,2)</f>
        <v>0</v>
      </c>
      <c r="K261" s="273"/>
      <c r="L261" s="274"/>
      <c r="M261" s="275" t="s">
        <v>1</v>
      </c>
      <c r="N261" s="276" t="s">
        <v>38</v>
      </c>
      <c r="O261" s="91"/>
      <c r="P261" s="229">
        <f>O261*H261</f>
        <v>0</v>
      </c>
      <c r="Q261" s="229">
        <v>0</v>
      </c>
      <c r="R261" s="229">
        <f>Q261*H261</f>
        <v>0</v>
      </c>
      <c r="S261" s="229">
        <v>0</v>
      </c>
      <c r="T261" s="230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1" t="s">
        <v>236</v>
      </c>
      <c r="AT261" s="231" t="s">
        <v>210</v>
      </c>
      <c r="AU261" s="231" t="s">
        <v>83</v>
      </c>
      <c r="AY261" s="17" t="s">
        <v>158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7" t="s">
        <v>81</v>
      </c>
      <c r="BK261" s="232">
        <f>ROUND(I261*H261,2)</f>
        <v>0</v>
      </c>
      <c r="BL261" s="17" t="s">
        <v>197</v>
      </c>
      <c r="BM261" s="231" t="s">
        <v>433</v>
      </c>
    </row>
    <row r="262" s="2" customFormat="1" ht="24.15" customHeight="1">
      <c r="A262" s="38"/>
      <c r="B262" s="39"/>
      <c r="C262" s="219" t="s">
        <v>434</v>
      </c>
      <c r="D262" s="219" t="s">
        <v>161</v>
      </c>
      <c r="E262" s="220" t="s">
        <v>435</v>
      </c>
      <c r="F262" s="221" t="s">
        <v>436</v>
      </c>
      <c r="G262" s="222" t="s">
        <v>207</v>
      </c>
      <c r="H262" s="223">
        <v>1</v>
      </c>
      <c r="I262" s="224"/>
      <c r="J262" s="225">
        <f>ROUND(I262*H262,2)</f>
        <v>0</v>
      </c>
      <c r="K262" s="226"/>
      <c r="L262" s="44"/>
      <c r="M262" s="227" t="s">
        <v>1</v>
      </c>
      <c r="N262" s="228" t="s">
        <v>38</v>
      </c>
      <c r="O262" s="91"/>
      <c r="P262" s="229">
        <f>O262*H262</f>
        <v>0</v>
      </c>
      <c r="Q262" s="229">
        <v>0</v>
      </c>
      <c r="R262" s="229">
        <f>Q262*H262</f>
        <v>0</v>
      </c>
      <c r="S262" s="229">
        <v>0</v>
      </c>
      <c r="T262" s="230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1" t="s">
        <v>197</v>
      </c>
      <c r="AT262" s="231" t="s">
        <v>161</v>
      </c>
      <c r="AU262" s="231" t="s">
        <v>83</v>
      </c>
      <c r="AY262" s="17" t="s">
        <v>158</v>
      </c>
      <c r="BE262" s="232">
        <f>IF(N262="základní",J262,0)</f>
        <v>0</v>
      </c>
      <c r="BF262" s="232">
        <f>IF(N262="snížená",J262,0)</f>
        <v>0</v>
      </c>
      <c r="BG262" s="232">
        <f>IF(N262="zákl. přenesená",J262,0)</f>
        <v>0</v>
      </c>
      <c r="BH262" s="232">
        <f>IF(N262="sníž. přenesená",J262,0)</f>
        <v>0</v>
      </c>
      <c r="BI262" s="232">
        <f>IF(N262="nulová",J262,0)</f>
        <v>0</v>
      </c>
      <c r="BJ262" s="17" t="s">
        <v>81</v>
      </c>
      <c r="BK262" s="232">
        <f>ROUND(I262*H262,2)</f>
        <v>0</v>
      </c>
      <c r="BL262" s="17" t="s">
        <v>197</v>
      </c>
      <c r="BM262" s="231" t="s">
        <v>437</v>
      </c>
    </row>
    <row r="263" s="2" customFormat="1" ht="24.15" customHeight="1">
      <c r="A263" s="38"/>
      <c r="B263" s="39"/>
      <c r="C263" s="219" t="s">
        <v>311</v>
      </c>
      <c r="D263" s="219" t="s">
        <v>161</v>
      </c>
      <c r="E263" s="220" t="s">
        <v>438</v>
      </c>
      <c r="F263" s="221" t="s">
        <v>439</v>
      </c>
      <c r="G263" s="222" t="s">
        <v>248</v>
      </c>
      <c r="H263" s="223">
        <v>0.021999999999999999</v>
      </c>
      <c r="I263" s="224"/>
      <c r="J263" s="225">
        <f>ROUND(I263*H263,2)</f>
        <v>0</v>
      </c>
      <c r="K263" s="226"/>
      <c r="L263" s="44"/>
      <c r="M263" s="227" t="s">
        <v>1</v>
      </c>
      <c r="N263" s="228" t="s">
        <v>38</v>
      </c>
      <c r="O263" s="91"/>
      <c r="P263" s="229">
        <f>O263*H263</f>
        <v>0</v>
      </c>
      <c r="Q263" s="229">
        <v>0</v>
      </c>
      <c r="R263" s="229">
        <f>Q263*H263</f>
        <v>0</v>
      </c>
      <c r="S263" s="229">
        <v>0</v>
      </c>
      <c r="T263" s="230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31" t="s">
        <v>197</v>
      </c>
      <c r="AT263" s="231" t="s">
        <v>161</v>
      </c>
      <c r="AU263" s="231" t="s">
        <v>83</v>
      </c>
      <c r="AY263" s="17" t="s">
        <v>158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7" t="s">
        <v>81</v>
      </c>
      <c r="BK263" s="232">
        <f>ROUND(I263*H263,2)</f>
        <v>0</v>
      </c>
      <c r="BL263" s="17" t="s">
        <v>197</v>
      </c>
      <c r="BM263" s="231" t="s">
        <v>440</v>
      </c>
    </row>
    <row r="264" s="12" customFormat="1" ht="22.8" customHeight="1">
      <c r="A264" s="12"/>
      <c r="B264" s="203"/>
      <c r="C264" s="204"/>
      <c r="D264" s="205" t="s">
        <v>72</v>
      </c>
      <c r="E264" s="217" t="s">
        <v>441</v>
      </c>
      <c r="F264" s="217" t="s">
        <v>442</v>
      </c>
      <c r="G264" s="204"/>
      <c r="H264" s="204"/>
      <c r="I264" s="207"/>
      <c r="J264" s="218">
        <f>BK264</f>
        <v>0</v>
      </c>
      <c r="K264" s="204"/>
      <c r="L264" s="209"/>
      <c r="M264" s="210"/>
      <c r="N264" s="211"/>
      <c r="O264" s="211"/>
      <c r="P264" s="212">
        <f>SUM(P265:P267)</f>
        <v>0</v>
      </c>
      <c r="Q264" s="211"/>
      <c r="R264" s="212">
        <f>SUM(R265:R267)</f>
        <v>0</v>
      </c>
      <c r="S264" s="211"/>
      <c r="T264" s="213">
        <f>SUM(T265:T267)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4" t="s">
        <v>83</v>
      </c>
      <c r="AT264" s="215" t="s">
        <v>72</v>
      </c>
      <c r="AU264" s="215" t="s">
        <v>81</v>
      </c>
      <c r="AY264" s="214" t="s">
        <v>158</v>
      </c>
      <c r="BK264" s="216">
        <f>SUM(BK265:BK267)</f>
        <v>0</v>
      </c>
    </row>
    <row r="265" s="2" customFormat="1" ht="33" customHeight="1">
      <c r="A265" s="38"/>
      <c r="B265" s="39"/>
      <c r="C265" s="219" t="s">
        <v>443</v>
      </c>
      <c r="D265" s="219" t="s">
        <v>161</v>
      </c>
      <c r="E265" s="220" t="s">
        <v>444</v>
      </c>
      <c r="F265" s="221" t="s">
        <v>445</v>
      </c>
      <c r="G265" s="222" t="s">
        <v>164</v>
      </c>
      <c r="H265" s="223">
        <v>6.4800000000000004</v>
      </c>
      <c r="I265" s="224"/>
      <c r="J265" s="225">
        <f>ROUND(I265*H265,2)</f>
        <v>0</v>
      </c>
      <c r="K265" s="226"/>
      <c r="L265" s="44"/>
      <c r="M265" s="227" t="s">
        <v>1</v>
      </c>
      <c r="N265" s="228" t="s">
        <v>38</v>
      </c>
      <c r="O265" s="91"/>
      <c r="P265" s="229">
        <f>O265*H265</f>
        <v>0</v>
      </c>
      <c r="Q265" s="229">
        <v>0</v>
      </c>
      <c r="R265" s="229">
        <f>Q265*H265</f>
        <v>0</v>
      </c>
      <c r="S265" s="229">
        <v>0</v>
      </c>
      <c r="T265" s="230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31" t="s">
        <v>197</v>
      </c>
      <c r="AT265" s="231" t="s">
        <v>161</v>
      </c>
      <c r="AU265" s="231" t="s">
        <v>83</v>
      </c>
      <c r="AY265" s="17" t="s">
        <v>158</v>
      </c>
      <c r="BE265" s="232">
        <f>IF(N265="základní",J265,0)</f>
        <v>0</v>
      </c>
      <c r="BF265" s="232">
        <f>IF(N265="snížená",J265,0)</f>
        <v>0</v>
      </c>
      <c r="BG265" s="232">
        <f>IF(N265="zákl. přenesená",J265,0)</f>
        <v>0</v>
      </c>
      <c r="BH265" s="232">
        <f>IF(N265="sníž. přenesená",J265,0)</f>
        <v>0</v>
      </c>
      <c r="BI265" s="232">
        <f>IF(N265="nulová",J265,0)</f>
        <v>0</v>
      </c>
      <c r="BJ265" s="17" t="s">
        <v>81</v>
      </c>
      <c r="BK265" s="232">
        <f>ROUND(I265*H265,2)</f>
        <v>0</v>
      </c>
      <c r="BL265" s="17" t="s">
        <v>197</v>
      </c>
      <c r="BM265" s="231" t="s">
        <v>446</v>
      </c>
    </row>
    <row r="266" s="13" customFormat="1">
      <c r="A266" s="13"/>
      <c r="B266" s="233"/>
      <c r="C266" s="234"/>
      <c r="D266" s="235" t="s">
        <v>166</v>
      </c>
      <c r="E266" s="236" t="s">
        <v>1</v>
      </c>
      <c r="F266" s="237" t="s">
        <v>447</v>
      </c>
      <c r="G266" s="234"/>
      <c r="H266" s="238">
        <v>6.4800000000000004</v>
      </c>
      <c r="I266" s="239"/>
      <c r="J266" s="234"/>
      <c r="K266" s="234"/>
      <c r="L266" s="240"/>
      <c r="M266" s="241"/>
      <c r="N266" s="242"/>
      <c r="O266" s="242"/>
      <c r="P266" s="242"/>
      <c r="Q266" s="242"/>
      <c r="R266" s="242"/>
      <c r="S266" s="242"/>
      <c r="T266" s="24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4" t="s">
        <v>166</v>
      </c>
      <c r="AU266" s="244" t="s">
        <v>83</v>
      </c>
      <c r="AV266" s="13" t="s">
        <v>83</v>
      </c>
      <c r="AW266" s="13" t="s">
        <v>31</v>
      </c>
      <c r="AX266" s="13" t="s">
        <v>73</v>
      </c>
      <c r="AY266" s="244" t="s">
        <v>158</v>
      </c>
    </row>
    <row r="267" s="14" customFormat="1">
      <c r="A267" s="14"/>
      <c r="B267" s="245"/>
      <c r="C267" s="246"/>
      <c r="D267" s="235" t="s">
        <v>166</v>
      </c>
      <c r="E267" s="247" t="s">
        <v>1</v>
      </c>
      <c r="F267" s="248" t="s">
        <v>168</v>
      </c>
      <c r="G267" s="246"/>
      <c r="H267" s="249">
        <v>6.4800000000000004</v>
      </c>
      <c r="I267" s="250"/>
      <c r="J267" s="246"/>
      <c r="K267" s="246"/>
      <c r="L267" s="251"/>
      <c r="M267" s="252"/>
      <c r="N267" s="253"/>
      <c r="O267" s="253"/>
      <c r="P267" s="253"/>
      <c r="Q267" s="253"/>
      <c r="R267" s="253"/>
      <c r="S267" s="253"/>
      <c r="T267" s="25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5" t="s">
        <v>166</v>
      </c>
      <c r="AU267" s="255" t="s">
        <v>83</v>
      </c>
      <c r="AV267" s="14" t="s">
        <v>165</v>
      </c>
      <c r="AW267" s="14" t="s">
        <v>31</v>
      </c>
      <c r="AX267" s="14" t="s">
        <v>81</v>
      </c>
      <c r="AY267" s="255" t="s">
        <v>158</v>
      </c>
    </row>
    <row r="268" s="12" customFormat="1" ht="22.8" customHeight="1">
      <c r="A268" s="12"/>
      <c r="B268" s="203"/>
      <c r="C268" s="204"/>
      <c r="D268" s="205" t="s">
        <v>72</v>
      </c>
      <c r="E268" s="217" t="s">
        <v>448</v>
      </c>
      <c r="F268" s="217" t="s">
        <v>449</v>
      </c>
      <c r="G268" s="204"/>
      <c r="H268" s="204"/>
      <c r="I268" s="207"/>
      <c r="J268" s="218">
        <f>BK268</f>
        <v>0</v>
      </c>
      <c r="K268" s="204"/>
      <c r="L268" s="209"/>
      <c r="M268" s="210"/>
      <c r="N268" s="211"/>
      <c r="O268" s="211"/>
      <c r="P268" s="212">
        <f>SUM(P269:P288)</f>
        <v>0</v>
      </c>
      <c r="Q268" s="211"/>
      <c r="R268" s="212">
        <f>SUM(R269:R288)</f>
        <v>0</v>
      </c>
      <c r="S268" s="211"/>
      <c r="T268" s="213">
        <f>SUM(T269:T288)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14" t="s">
        <v>83</v>
      </c>
      <c r="AT268" s="215" t="s">
        <v>72</v>
      </c>
      <c r="AU268" s="215" t="s">
        <v>81</v>
      </c>
      <c r="AY268" s="214" t="s">
        <v>158</v>
      </c>
      <c r="BK268" s="216">
        <f>SUM(BK269:BK288)</f>
        <v>0</v>
      </c>
    </row>
    <row r="269" s="2" customFormat="1" ht="16.5" customHeight="1">
      <c r="A269" s="38"/>
      <c r="B269" s="39"/>
      <c r="C269" s="219" t="s">
        <v>314</v>
      </c>
      <c r="D269" s="219" t="s">
        <v>161</v>
      </c>
      <c r="E269" s="220" t="s">
        <v>450</v>
      </c>
      <c r="F269" s="221" t="s">
        <v>451</v>
      </c>
      <c r="G269" s="222" t="s">
        <v>164</v>
      </c>
      <c r="H269" s="223">
        <v>64.269999999999996</v>
      </c>
      <c r="I269" s="224"/>
      <c r="J269" s="225">
        <f>ROUND(I269*H269,2)</f>
        <v>0</v>
      </c>
      <c r="K269" s="226"/>
      <c r="L269" s="44"/>
      <c r="M269" s="227" t="s">
        <v>1</v>
      </c>
      <c r="N269" s="228" t="s">
        <v>38</v>
      </c>
      <c r="O269" s="91"/>
      <c r="P269" s="229">
        <f>O269*H269</f>
        <v>0</v>
      </c>
      <c r="Q269" s="229">
        <v>0</v>
      </c>
      <c r="R269" s="229">
        <f>Q269*H269</f>
        <v>0</v>
      </c>
      <c r="S269" s="229">
        <v>0</v>
      </c>
      <c r="T269" s="230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1" t="s">
        <v>197</v>
      </c>
      <c r="AT269" s="231" t="s">
        <v>161</v>
      </c>
      <c r="AU269" s="231" t="s">
        <v>83</v>
      </c>
      <c r="AY269" s="17" t="s">
        <v>158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7" t="s">
        <v>81</v>
      </c>
      <c r="BK269" s="232">
        <f>ROUND(I269*H269,2)</f>
        <v>0</v>
      </c>
      <c r="BL269" s="17" t="s">
        <v>197</v>
      </c>
      <c r="BM269" s="231" t="s">
        <v>452</v>
      </c>
    </row>
    <row r="270" s="2" customFormat="1" ht="24.15" customHeight="1">
      <c r="A270" s="38"/>
      <c r="B270" s="39"/>
      <c r="C270" s="219" t="s">
        <v>453</v>
      </c>
      <c r="D270" s="219" t="s">
        <v>161</v>
      </c>
      <c r="E270" s="220" t="s">
        <v>454</v>
      </c>
      <c r="F270" s="221" t="s">
        <v>455</v>
      </c>
      <c r="G270" s="222" t="s">
        <v>164</v>
      </c>
      <c r="H270" s="223">
        <v>64.269999999999996</v>
      </c>
      <c r="I270" s="224"/>
      <c r="J270" s="225">
        <f>ROUND(I270*H270,2)</f>
        <v>0</v>
      </c>
      <c r="K270" s="226"/>
      <c r="L270" s="44"/>
      <c r="M270" s="227" t="s">
        <v>1</v>
      </c>
      <c r="N270" s="228" t="s">
        <v>38</v>
      </c>
      <c r="O270" s="91"/>
      <c r="P270" s="229">
        <f>O270*H270</f>
        <v>0</v>
      </c>
      <c r="Q270" s="229">
        <v>0</v>
      </c>
      <c r="R270" s="229">
        <f>Q270*H270</f>
        <v>0</v>
      </c>
      <c r="S270" s="229">
        <v>0</v>
      </c>
      <c r="T270" s="230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1" t="s">
        <v>197</v>
      </c>
      <c r="AT270" s="231" t="s">
        <v>161</v>
      </c>
      <c r="AU270" s="231" t="s">
        <v>83</v>
      </c>
      <c r="AY270" s="17" t="s">
        <v>158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7" t="s">
        <v>81</v>
      </c>
      <c r="BK270" s="232">
        <f>ROUND(I270*H270,2)</f>
        <v>0</v>
      </c>
      <c r="BL270" s="17" t="s">
        <v>197</v>
      </c>
      <c r="BM270" s="231" t="s">
        <v>456</v>
      </c>
    </row>
    <row r="271" s="2" customFormat="1" ht="24.15" customHeight="1">
      <c r="A271" s="38"/>
      <c r="B271" s="39"/>
      <c r="C271" s="219" t="s">
        <v>318</v>
      </c>
      <c r="D271" s="219" t="s">
        <v>161</v>
      </c>
      <c r="E271" s="220" t="s">
        <v>457</v>
      </c>
      <c r="F271" s="221" t="s">
        <v>458</v>
      </c>
      <c r="G271" s="222" t="s">
        <v>164</v>
      </c>
      <c r="H271" s="223">
        <v>128.53999999999999</v>
      </c>
      <c r="I271" s="224"/>
      <c r="J271" s="225">
        <f>ROUND(I271*H271,2)</f>
        <v>0</v>
      </c>
      <c r="K271" s="226"/>
      <c r="L271" s="44"/>
      <c r="M271" s="227" t="s">
        <v>1</v>
      </c>
      <c r="N271" s="228" t="s">
        <v>38</v>
      </c>
      <c r="O271" s="91"/>
      <c r="P271" s="229">
        <f>O271*H271</f>
        <v>0</v>
      </c>
      <c r="Q271" s="229">
        <v>0</v>
      </c>
      <c r="R271" s="229">
        <f>Q271*H271</f>
        <v>0</v>
      </c>
      <c r="S271" s="229">
        <v>0</v>
      </c>
      <c r="T271" s="230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1" t="s">
        <v>197</v>
      </c>
      <c r="AT271" s="231" t="s">
        <v>161</v>
      </c>
      <c r="AU271" s="231" t="s">
        <v>83</v>
      </c>
      <c r="AY271" s="17" t="s">
        <v>158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7" t="s">
        <v>81</v>
      </c>
      <c r="BK271" s="232">
        <f>ROUND(I271*H271,2)</f>
        <v>0</v>
      </c>
      <c r="BL271" s="17" t="s">
        <v>197</v>
      </c>
      <c r="BM271" s="231" t="s">
        <v>459</v>
      </c>
    </row>
    <row r="272" s="13" customFormat="1">
      <c r="A272" s="13"/>
      <c r="B272" s="233"/>
      <c r="C272" s="234"/>
      <c r="D272" s="235" t="s">
        <v>166</v>
      </c>
      <c r="E272" s="236" t="s">
        <v>1</v>
      </c>
      <c r="F272" s="237" t="s">
        <v>460</v>
      </c>
      <c r="G272" s="234"/>
      <c r="H272" s="238">
        <v>128.53999999999999</v>
      </c>
      <c r="I272" s="239"/>
      <c r="J272" s="234"/>
      <c r="K272" s="234"/>
      <c r="L272" s="240"/>
      <c r="M272" s="241"/>
      <c r="N272" s="242"/>
      <c r="O272" s="242"/>
      <c r="P272" s="242"/>
      <c r="Q272" s="242"/>
      <c r="R272" s="242"/>
      <c r="S272" s="242"/>
      <c r="T272" s="24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4" t="s">
        <v>166</v>
      </c>
      <c r="AU272" s="244" t="s">
        <v>83</v>
      </c>
      <c r="AV272" s="13" t="s">
        <v>83</v>
      </c>
      <c r="AW272" s="13" t="s">
        <v>31</v>
      </c>
      <c r="AX272" s="13" t="s">
        <v>73</v>
      </c>
      <c r="AY272" s="244" t="s">
        <v>158</v>
      </c>
    </row>
    <row r="273" s="14" customFormat="1">
      <c r="A273" s="14"/>
      <c r="B273" s="245"/>
      <c r="C273" s="246"/>
      <c r="D273" s="235" t="s">
        <v>166</v>
      </c>
      <c r="E273" s="247" t="s">
        <v>1</v>
      </c>
      <c r="F273" s="248" t="s">
        <v>168</v>
      </c>
      <c r="G273" s="246"/>
      <c r="H273" s="249">
        <v>128.53999999999999</v>
      </c>
      <c r="I273" s="250"/>
      <c r="J273" s="246"/>
      <c r="K273" s="246"/>
      <c r="L273" s="251"/>
      <c r="M273" s="252"/>
      <c r="N273" s="253"/>
      <c r="O273" s="253"/>
      <c r="P273" s="253"/>
      <c r="Q273" s="253"/>
      <c r="R273" s="253"/>
      <c r="S273" s="253"/>
      <c r="T273" s="25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5" t="s">
        <v>166</v>
      </c>
      <c r="AU273" s="255" t="s">
        <v>83</v>
      </c>
      <c r="AV273" s="14" t="s">
        <v>165</v>
      </c>
      <c r="AW273" s="14" t="s">
        <v>31</v>
      </c>
      <c r="AX273" s="14" t="s">
        <v>81</v>
      </c>
      <c r="AY273" s="255" t="s">
        <v>158</v>
      </c>
    </row>
    <row r="274" s="2" customFormat="1" ht="16.5" customHeight="1">
      <c r="A274" s="38"/>
      <c r="B274" s="39"/>
      <c r="C274" s="219" t="s">
        <v>461</v>
      </c>
      <c r="D274" s="219" t="s">
        <v>161</v>
      </c>
      <c r="E274" s="220" t="s">
        <v>462</v>
      </c>
      <c r="F274" s="221" t="s">
        <v>463</v>
      </c>
      <c r="G274" s="222" t="s">
        <v>164</v>
      </c>
      <c r="H274" s="223">
        <v>64.269999999999996</v>
      </c>
      <c r="I274" s="224"/>
      <c r="J274" s="225">
        <f>ROUND(I274*H274,2)</f>
        <v>0</v>
      </c>
      <c r="K274" s="226"/>
      <c r="L274" s="44"/>
      <c r="M274" s="227" t="s">
        <v>1</v>
      </c>
      <c r="N274" s="228" t="s">
        <v>38</v>
      </c>
      <c r="O274" s="91"/>
      <c r="P274" s="229">
        <f>O274*H274</f>
        <v>0</v>
      </c>
      <c r="Q274" s="229">
        <v>0</v>
      </c>
      <c r="R274" s="229">
        <f>Q274*H274</f>
        <v>0</v>
      </c>
      <c r="S274" s="229">
        <v>0</v>
      </c>
      <c r="T274" s="230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31" t="s">
        <v>197</v>
      </c>
      <c r="AT274" s="231" t="s">
        <v>161</v>
      </c>
      <c r="AU274" s="231" t="s">
        <v>83</v>
      </c>
      <c r="AY274" s="17" t="s">
        <v>158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7" t="s">
        <v>81</v>
      </c>
      <c r="BK274" s="232">
        <f>ROUND(I274*H274,2)</f>
        <v>0</v>
      </c>
      <c r="BL274" s="17" t="s">
        <v>197</v>
      </c>
      <c r="BM274" s="231" t="s">
        <v>464</v>
      </c>
    </row>
    <row r="275" s="13" customFormat="1">
      <c r="A275" s="13"/>
      <c r="B275" s="233"/>
      <c r="C275" s="234"/>
      <c r="D275" s="235" t="s">
        <v>166</v>
      </c>
      <c r="E275" s="236" t="s">
        <v>1</v>
      </c>
      <c r="F275" s="237" t="s">
        <v>465</v>
      </c>
      <c r="G275" s="234"/>
      <c r="H275" s="238">
        <v>64.269999999999996</v>
      </c>
      <c r="I275" s="239"/>
      <c r="J275" s="234"/>
      <c r="K275" s="234"/>
      <c r="L275" s="240"/>
      <c r="M275" s="241"/>
      <c r="N275" s="242"/>
      <c r="O275" s="242"/>
      <c r="P275" s="242"/>
      <c r="Q275" s="242"/>
      <c r="R275" s="242"/>
      <c r="S275" s="242"/>
      <c r="T275" s="24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4" t="s">
        <v>166</v>
      </c>
      <c r="AU275" s="244" t="s">
        <v>83</v>
      </c>
      <c r="AV275" s="13" t="s">
        <v>83</v>
      </c>
      <c r="AW275" s="13" t="s">
        <v>31</v>
      </c>
      <c r="AX275" s="13" t="s">
        <v>73</v>
      </c>
      <c r="AY275" s="244" t="s">
        <v>158</v>
      </c>
    </row>
    <row r="276" s="14" customFormat="1">
      <c r="A276" s="14"/>
      <c r="B276" s="245"/>
      <c r="C276" s="246"/>
      <c r="D276" s="235" t="s">
        <v>166</v>
      </c>
      <c r="E276" s="247" t="s">
        <v>1</v>
      </c>
      <c r="F276" s="248" t="s">
        <v>168</v>
      </c>
      <c r="G276" s="246"/>
      <c r="H276" s="249">
        <v>64.269999999999996</v>
      </c>
      <c r="I276" s="250"/>
      <c r="J276" s="246"/>
      <c r="K276" s="246"/>
      <c r="L276" s="251"/>
      <c r="M276" s="252"/>
      <c r="N276" s="253"/>
      <c r="O276" s="253"/>
      <c r="P276" s="253"/>
      <c r="Q276" s="253"/>
      <c r="R276" s="253"/>
      <c r="S276" s="253"/>
      <c r="T276" s="25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5" t="s">
        <v>166</v>
      </c>
      <c r="AU276" s="255" t="s">
        <v>83</v>
      </c>
      <c r="AV276" s="14" t="s">
        <v>165</v>
      </c>
      <c r="AW276" s="14" t="s">
        <v>31</v>
      </c>
      <c r="AX276" s="14" t="s">
        <v>81</v>
      </c>
      <c r="AY276" s="255" t="s">
        <v>158</v>
      </c>
    </row>
    <row r="277" s="2" customFormat="1" ht="37.8" customHeight="1">
      <c r="A277" s="38"/>
      <c r="B277" s="39"/>
      <c r="C277" s="266" t="s">
        <v>321</v>
      </c>
      <c r="D277" s="266" t="s">
        <v>210</v>
      </c>
      <c r="E277" s="267" t="s">
        <v>466</v>
      </c>
      <c r="F277" s="268" t="s">
        <v>467</v>
      </c>
      <c r="G277" s="269" t="s">
        <v>164</v>
      </c>
      <c r="H277" s="270">
        <v>70.697000000000003</v>
      </c>
      <c r="I277" s="271"/>
      <c r="J277" s="272">
        <f>ROUND(I277*H277,2)</f>
        <v>0</v>
      </c>
      <c r="K277" s="273"/>
      <c r="L277" s="274"/>
      <c r="M277" s="275" t="s">
        <v>1</v>
      </c>
      <c r="N277" s="276" t="s">
        <v>38</v>
      </c>
      <c r="O277" s="91"/>
      <c r="P277" s="229">
        <f>O277*H277</f>
        <v>0</v>
      </c>
      <c r="Q277" s="229">
        <v>0</v>
      </c>
      <c r="R277" s="229">
        <f>Q277*H277</f>
        <v>0</v>
      </c>
      <c r="S277" s="229">
        <v>0</v>
      </c>
      <c r="T277" s="230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31" t="s">
        <v>236</v>
      </c>
      <c r="AT277" s="231" t="s">
        <v>210</v>
      </c>
      <c r="AU277" s="231" t="s">
        <v>83</v>
      </c>
      <c r="AY277" s="17" t="s">
        <v>158</v>
      </c>
      <c r="BE277" s="232">
        <f>IF(N277="základní",J277,0)</f>
        <v>0</v>
      </c>
      <c r="BF277" s="232">
        <f>IF(N277="snížená",J277,0)</f>
        <v>0</v>
      </c>
      <c r="BG277" s="232">
        <f>IF(N277="zákl. přenesená",J277,0)</f>
        <v>0</v>
      </c>
      <c r="BH277" s="232">
        <f>IF(N277="sníž. přenesená",J277,0)</f>
        <v>0</v>
      </c>
      <c r="BI277" s="232">
        <f>IF(N277="nulová",J277,0)</f>
        <v>0</v>
      </c>
      <c r="BJ277" s="17" t="s">
        <v>81</v>
      </c>
      <c r="BK277" s="232">
        <f>ROUND(I277*H277,2)</f>
        <v>0</v>
      </c>
      <c r="BL277" s="17" t="s">
        <v>197</v>
      </c>
      <c r="BM277" s="231" t="s">
        <v>468</v>
      </c>
    </row>
    <row r="278" s="2" customFormat="1" ht="21.75" customHeight="1">
      <c r="A278" s="38"/>
      <c r="B278" s="39"/>
      <c r="C278" s="219" t="s">
        <v>469</v>
      </c>
      <c r="D278" s="219" t="s">
        <v>161</v>
      </c>
      <c r="E278" s="220" t="s">
        <v>470</v>
      </c>
      <c r="F278" s="221" t="s">
        <v>471</v>
      </c>
      <c r="G278" s="222" t="s">
        <v>171</v>
      </c>
      <c r="H278" s="223">
        <v>35.049999999999997</v>
      </c>
      <c r="I278" s="224"/>
      <c r="J278" s="225">
        <f>ROUND(I278*H278,2)</f>
        <v>0</v>
      </c>
      <c r="K278" s="226"/>
      <c r="L278" s="44"/>
      <c r="M278" s="227" t="s">
        <v>1</v>
      </c>
      <c r="N278" s="228" t="s">
        <v>38</v>
      </c>
      <c r="O278" s="91"/>
      <c r="P278" s="229">
        <f>O278*H278</f>
        <v>0</v>
      </c>
      <c r="Q278" s="229">
        <v>0</v>
      </c>
      <c r="R278" s="229">
        <f>Q278*H278</f>
        <v>0</v>
      </c>
      <c r="S278" s="229">
        <v>0</v>
      </c>
      <c r="T278" s="230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31" t="s">
        <v>197</v>
      </c>
      <c r="AT278" s="231" t="s">
        <v>161</v>
      </c>
      <c r="AU278" s="231" t="s">
        <v>83</v>
      </c>
      <c r="AY278" s="17" t="s">
        <v>158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7" t="s">
        <v>81</v>
      </c>
      <c r="BK278" s="232">
        <f>ROUND(I278*H278,2)</f>
        <v>0</v>
      </c>
      <c r="BL278" s="17" t="s">
        <v>197</v>
      </c>
      <c r="BM278" s="231" t="s">
        <v>472</v>
      </c>
    </row>
    <row r="279" s="13" customFormat="1">
      <c r="A279" s="13"/>
      <c r="B279" s="233"/>
      <c r="C279" s="234"/>
      <c r="D279" s="235" t="s">
        <v>166</v>
      </c>
      <c r="E279" s="236" t="s">
        <v>1</v>
      </c>
      <c r="F279" s="237" t="s">
        <v>473</v>
      </c>
      <c r="G279" s="234"/>
      <c r="H279" s="238">
        <v>35.050000000000004</v>
      </c>
      <c r="I279" s="239"/>
      <c r="J279" s="234"/>
      <c r="K279" s="234"/>
      <c r="L279" s="240"/>
      <c r="M279" s="241"/>
      <c r="N279" s="242"/>
      <c r="O279" s="242"/>
      <c r="P279" s="242"/>
      <c r="Q279" s="242"/>
      <c r="R279" s="242"/>
      <c r="S279" s="242"/>
      <c r="T279" s="24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4" t="s">
        <v>166</v>
      </c>
      <c r="AU279" s="244" t="s">
        <v>83</v>
      </c>
      <c r="AV279" s="13" t="s">
        <v>83</v>
      </c>
      <c r="AW279" s="13" t="s">
        <v>31</v>
      </c>
      <c r="AX279" s="13" t="s">
        <v>73</v>
      </c>
      <c r="AY279" s="244" t="s">
        <v>158</v>
      </c>
    </row>
    <row r="280" s="14" customFormat="1">
      <c r="A280" s="14"/>
      <c r="B280" s="245"/>
      <c r="C280" s="246"/>
      <c r="D280" s="235" t="s">
        <v>166</v>
      </c>
      <c r="E280" s="247" t="s">
        <v>1</v>
      </c>
      <c r="F280" s="248" t="s">
        <v>168</v>
      </c>
      <c r="G280" s="246"/>
      <c r="H280" s="249">
        <v>35.050000000000004</v>
      </c>
      <c r="I280" s="250"/>
      <c r="J280" s="246"/>
      <c r="K280" s="246"/>
      <c r="L280" s="251"/>
      <c r="M280" s="252"/>
      <c r="N280" s="253"/>
      <c r="O280" s="253"/>
      <c r="P280" s="253"/>
      <c r="Q280" s="253"/>
      <c r="R280" s="253"/>
      <c r="S280" s="253"/>
      <c r="T280" s="25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5" t="s">
        <v>166</v>
      </c>
      <c r="AU280" s="255" t="s">
        <v>83</v>
      </c>
      <c r="AV280" s="14" t="s">
        <v>165</v>
      </c>
      <c r="AW280" s="14" t="s">
        <v>31</v>
      </c>
      <c r="AX280" s="14" t="s">
        <v>81</v>
      </c>
      <c r="AY280" s="255" t="s">
        <v>158</v>
      </c>
    </row>
    <row r="281" s="2" customFormat="1" ht="16.5" customHeight="1">
      <c r="A281" s="38"/>
      <c r="B281" s="39"/>
      <c r="C281" s="219" t="s">
        <v>325</v>
      </c>
      <c r="D281" s="219" t="s">
        <v>161</v>
      </c>
      <c r="E281" s="220" t="s">
        <v>474</v>
      </c>
      <c r="F281" s="221" t="s">
        <v>475</v>
      </c>
      <c r="G281" s="222" t="s">
        <v>171</v>
      </c>
      <c r="H281" s="223">
        <v>35.049999999999997</v>
      </c>
      <c r="I281" s="224"/>
      <c r="J281" s="225">
        <f>ROUND(I281*H281,2)</f>
        <v>0</v>
      </c>
      <c r="K281" s="226"/>
      <c r="L281" s="44"/>
      <c r="M281" s="227" t="s">
        <v>1</v>
      </c>
      <c r="N281" s="228" t="s">
        <v>38</v>
      </c>
      <c r="O281" s="91"/>
      <c r="P281" s="229">
        <f>O281*H281</f>
        <v>0</v>
      </c>
      <c r="Q281" s="229">
        <v>0</v>
      </c>
      <c r="R281" s="229">
        <f>Q281*H281</f>
        <v>0</v>
      </c>
      <c r="S281" s="229">
        <v>0</v>
      </c>
      <c r="T281" s="230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1" t="s">
        <v>197</v>
      </c>
      <c r="AT281" s="231" t="s">
        <v>161</v>
      </c>
      <c r="AU281" s="231" t="s">
        <v>83</v>
      </c>
      <c r="AY281" s="17" t="s">
        <v>158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7" t="s">
        <v>81</v>
      </c>
      <c r="BK281" s="232">
        <f>ROUND(I281*H281,2)</f>
        <v>0</v>
      </c>
      <c r="BL281" s="17" t="s">
        <v>197</v>
      </c>
      <c r="BM281" s="231" t="s">
        <v>476</v>
      </c>
    </row>
    <row r="282" s="2" customFormat="1" ht="16.5" customHeight="1">
      <c r="A282" s="38"/>
      <c r="B282" s="39"/>
      <c r="C282" s="266" t="s">
        <v>477</v>
      </c>
      <c r="D282" s="266" t="s">
        <v>210</v>
      </c>
      <c r="E282" s="267" t="s">
        <v>478</v>
      </c>
      <c r="F282" s="268" t="s">
        <v>479</v>
      </c>
      <c r="G282" s="269" t="s">
        <v>171</v>
      </c>
      <c r="H282" s="270">
        <v>35.750999999999998</v>
      </c>
      <c r="I282" s="271"/>
      <c r="J282" s="272">
        <f>ROUND(I282*H282,2)</f>
        <v>0</v>
      </c>
      <c r="K282" s="273"/>
      <c r="L282" s="274"/>
      <c r="M282" s="275" t="s">
        <v>1</v>
      </c>
      <c r="N282" s="276" t="s">
        <v>38</v>
      </c>
      <c r="O282" s="91"/>
      <c r="P282" s="229">
        <f>O282*H282</f>
        <v>0</v>
      </c>
      <c r="Q282" s="229">
        <v>0</v>
      </c>
      <c r="R282" s="229">
        <f>Q282*H282</f>
        <v>0</v>
      </c>
      <c r="S282" s="229">
        <v>0</v>
      </c>
      <c r="T282" s="230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31" t="s">
        <v>236</v>
      </c>
      <c r="AT282" s="231" t="s">
        <v>210</v>
      </c>
      <c r="AU282" s="231" t="s">
        <v>83</v>
      </c>
      <c r="AY282" s="17" t="s">
        <v>158</v>
      </c>
      <c r="BE282" s="232">
        <f>IF(N282="základní",J282,0)</f>
        <v>0</v>
      </c>
      <c r="BF282" s="232">
        <f>IF(N282="snížená",J282,0)</f>
        <v>0</v>
      </c>
      <c r="BG282" s="232">
        <f>IF(N282="zákl. přenesená",J282,0)</f>
        <v>0</v>
      </c>
      <c r="BH282" s="232">
        <f>IF(N282="sníž. přenesená",J282,0)</f>
        <v>0</v>
      </c>
      <c r="BI282" s="232">
        <f>IF(N282="nulová",J282,0)</f>
        <v>0</v>
      </c>
      <c r="BJ282" s="17" t="s">
        <v>81</v>
      </c>
      <c r="BK282" s="232">
        <f>ROUND(I282*H282,2)</f>
        <v>0</v>
      </c>
      <c r="BL282" s="17" t="s">
        <v>197</v>
      </c>
      <c r="BM282" s="231" t="s">
        <v>480</v>
      </c>
    </row>
    <row r="283" s="13" customFormat="1">
      <c r="A283" s="13"/>
      <c r="B283" s="233"/>
      <c r="C283" s="234"/>
      <c r="D283" s="235" t="s">
        <v>166</v>
      </c>
      <c r="E283" s="236" t="s">
        <v>1</v>
      </c>
      <c r="F283" s="237" t="s">
        <v>481</v>
      </c>
      <c r="G283" s="234"/>
      <c r="H283" s="238">
        <v>35.750999999999998</v>
      </c>
      <c r="I283" s="239"/>
      <c r="J283" s="234"/>
      <c r="K283" s="234"/>
      <c r="L283" s="240"/>
      <c r="M283" s="241"/>
      <c r="N283" s="242"/>
      <c r="O283" s="242"/>
      <c r="P283" s="242"/>
      <c r="Q283" s="242"/>
      <c r="R283" s="242"/>
      <c r="S283" s="242"/>
      <c r="T283" s="24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4" t="s">
        <v>166</v>
      </c>
      <c r="AU283" s="244" t="s">
        <v>83</v>
      </c>
      <c r="AV283" s="13" t="s">
        <v>83</v>
      </c>
      <c r="AW283" s="13" t="s">
        <v>31</v>
      </c>
      <c r="AX283" s="13" t="s">
        <v>73</v>
      </c>
      <c r="AY283" s="244" t="s">
        <v>158</v>
      </c>
    </row>
    <row r="284" s="14" customFormat="1">
      <c r="A284" s="14"/>
      <c r="B284" s="245"/>
      <c r="C284" s="246"/>
      <c r="D284" s="235" t="s">
        <v>166</v>
      </c>
      <c r="E284" s="247" t="s">
        <v>1</v>
      </c>
      <c r="F284" s="248" t="s">
        <v>168</v>
      </c>
      <c r="G284" s="246"/>
      <c r="H284" s="249">
        <v>35.750999999999998</v>
      </c>
      <c r="I284" s="250"/>
      <c r="J284" s="246"/>
      <c r="K284" s="246"/>
      <c r="L284" s="251"/>
      <c r="M284" s="252"/>
      <c r="N284" s="253"/>
      <c r="O284" s="253"/>
      <c r="P284" s="253"/>
      <c r="Q284" s="253"/>
      <c r="R284" s="253"/>
      <c r="S284" s="253"/>
      <c r="T284" s="25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5" t="s">
        <v>166</v>
      </c>
      <c r="AU284" s="255" t="s">
        <v>83</v>
      </c>
      <c r="AV284" s="14" t="s">
        <v>165</v>
      </c>
      <c r="AW284" s="14" t="s">
        <v>31</v>
      </c>
      <c r="AX284" s="14" t="s">
        <v>81</v>
      </c>
      <c r="AY284" s="255" t="s">
        <v>158</v>
      </c>
    </row>
    <row r="285" s="2" customFormat="1" ht="16.5" customHeight="1">
      <c r="A285" s="38"/>
      <c r="B285" s="39"/>
      <c r="C285" s="219" t="s">
        <v>328</v>
      </c>
      <c r="D285" s="219" t="s">
        <v>161</v>
      </c>
      <c r="E285" s="220" t="s">
        <v>482</v>
      </c>
      <c r="F285" s="221" t="s">
        <v>483</v>
      </c>
      <c r="G285" s="222" t="s">
        <v>171</v>
      </c>
      <c r="H285" s="223">
        <v>0.90000000000000002</v>
      </c>
      <c r="I285" s="224"/>
      <c r="J285" s="225">
        <f>ROUND(I285*H285,2)</f>
        <v>0</v>
      </c>
      <c r="K285" s="226"/>
      <c r="L285" s="44"/>
      <c r="M285" s="227" t="s">
        <v>1</v>
      </c>
      <c r="N285" s="228" t="s">
        <v>38</v>
      </c>
      <c r="O285" s="91"/>
      <c r="P285" s="229">
        <f>O285*H285</f>
        <v>0</v>
      </c>
      <c r="Q285" s="229">
        <v>0</v>
      </c>
      <c r="R285" s="229">
        <f>Q285*H285</f>
        <v>0</v>
      </c>
      <c r="S285" s="229">
        <v>0</v>
      </c>
      <c r="T285" s="230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31" t="s">
        <v>197</v>
      </c>
      <c r="AT285" s="231" t="s">
        <v>161</v>
      </c>
      <c r="AU285" s="231" t="s">
        <v>83</v>
      </c>
      <c r="AY285" s="17" t="s">
        <v>158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7" t="s">
        <v>81</v>
      </c>
      <c r="BK285" s="232">
        <f>ROUND(I285*H285,2)</f>
        <v>0</v>
      </c>
      <c r="BL285" s="17" t="s">
        <v>197</v>
      </c>
      <c r="BM285" s="231" t="s">
        <v>484</v>
      </c>
    </row>
    <row r="286" s="2" customFormat="1" ht="16.5" customHeight="1">
      <c r="A286" s="38"/>
      <c r="B286" s="39"/>
      <c r="C286" s="266" t="s">
        <v>485</v>
      </c>
      <c r="D286" s="266" t="s">
        <v>210</v>
      </c>
      <c r="E286" s="267" t="s">
        <v>486</v>
      </c>
      <c r="F286" s="268" t="s">
        <v>487</v>
      </c>
      <c r="G286" s="269" t="s">
        <v>171</v>
      </c>
      <c r="H286" s="270">
        <v>0.91800000000000004</v>
      </c>
      <c r="I286" s="271"/>
      <c r="J286" s="272">
        <f>ROUND(I286*H286,2)</f>
        <v>0</v>
      </c>
      <c r="K286" s="273"/>
      <c r="L286" s="274"/>
      <c r="M286" s="275" t="s">
        <v>1</v>
      </c>
      <c r="N286" s="276" t="s">
        <v>38</v>
      </c>
      <c r="O286" s="91"/>
      <c r="P286" s="229">
        <f>O286*H286</f>
        <v>0</v>
      </c>
      <c r="Q286" s="229">
        <v>0</v>
      </c>
      <c r="R286" s="229">
        <f>Q286*H286</f>
        <v>0</v>
      </c>
      <c r="S286" s="229">
        <v>0</v>
      </c>
      <c r="T286" s="230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31" t="s">
        <v>236</v>
      </c>
      <c r="AT286" s="231" t="s">
        <v>210</v>
      </c>
      <c r="AU286" s="231" t="s">
        <v>83</v>
      </c>
      <c r="AY286" s="17" t="s">
        <v>158</v>
      </c>
      <c r="BE286" s="232">
        <f>IF(N286="základní",J286,0)</f>
        <v>0</v>
      </c>
      <c r="BF286" s="232">
        <f>IF(N286="snížená",J286,0)</f>
        <v>0</v>
      </c>
      <c r="BG286" s="232">
        <f>IF(N286="zákl. přenesená",J286,0)</f>
        <v>0</v>
      </c>
      <c r="BH286" s="232">
        <f>IF(N286="sníž. přenesená",J286,0)</f>
        <v>0</v>
      </c>
      <c r="BI286" s="232">
        <f>IF(N286="nulová",J286,0)</f>
        <v>0</v>
      </c>
      <c r="BJ286" s="17" t="s">
        <v>81</v>
      </c>
      <c r="BK286" s="232">
        <f>ROUND(I286*H286,2)</f>
        <v>0</v>
      </c>
      <c r="BL286" s="17" t="s">
        <v>197</v>
      </c>
      <c r="BM286" s="231" t="s">
        <v>488</v>
      </c>
    </row>
    <row r="287" s="2" customFormat="1" ht="16.5" customHeight="1">
      <c r="A287" s="38"/>
      <c r="B287" s="39"/>
      <c r="C287" s="219" t="s">
        <v>332</v>
      </c>
      <c r="D287" s="219" t="s">
        <v>161</v>
      </c>
      <c r="E287" s="220" t="s">
        <v>489</v>
      </c>
      <c r="F287" s="221" t="s">
        <v>490</v>
      </c>
      <c r="G287" s="222" t="s">
        <v>164</v>
      </c>
      <c r="H287" s="223">
        <v>64.269999999999996</v>
      </c>
      <c r="I287" s="224"/>
      <c r="J287" s="225">
        <f>ROUND(I287*H287,2)</f>
        <v>0</v>
      </c>
      <c r="K287" s="226"/>
      <c r="L287" s="44"/>
      <c r="M287" s="227" t="s">
        <v>1</v>
      </c>
      <c r="N287" s="228" t="s">
        <v>38</v>
      </c>
      <c r="O287" s="91"/>
      <c r="P287" s="229">
        <f>O287*H287</f>
        <v>0</v>
      </c>
      <c r="Q287" s="229">
        <v>0</v>
      </c>
      <c r="R287" s="229">
        <f>Q287*H287</f>
        <v>0</v>
      </c>
      <c r="S287" s="229">
        <v>0</v>
      </c>
      <c r="T287" s="230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31" t="s">
        <v>197</v>
      </c>
      <c r="AT287" s="231" t="s">
        <v>161</v>
      </c>
      <c r="AU287" s="231" t="s">
        <v>83</v>
      </c>
      <c r="AY287" s="17" t="s">
        <v>158</v>
      </c>
      <c r="BE287" s="232">
        <f>IF(N287="základní",J287,0)</f>
        <v>0</v>
      </c>
      <c r="BF287" s="232">
        <f>IF(N287="snížená",J287,0)</f>
        <v>0</v>
      </c>
      <c r="BG287" s="232">
        <f>IF(N287="zákl. přenesená",J287,0)</f>
        <v>0</v>
      </c>
      <c r="BH287" s="232">
        <f>IF(N287="sníž. přenesená",J287,0)</f>
        <v>0</v>
      </c>
      <c r="BI287" s="232">
        <f>IF(N287="nulová",J287,0)</f>
        <v>0</v>
      </c>
      <c r="BJ287" s="17" t="s">
        <v>81</v>
      </c>
      <c r="BK287" s="232">
        <f>ROUND(I287*H287,2)</f>
        <v>0</v>
      </c>
      <c r="BL287" s="17" t="s">
        <v>197</v>
      </c>
      <c r="BM287" s="231" t="s">
        <v>491</v>
      </c>
    </row>
    <row r="288" s="2" customFormat="1" ht="24.15" customHeight="1">
      <c r="A288" s="38"/>
      <c r="B288" s="39"/>
      <c r="C288" s="219" t="s">
        <v>492</v>
      </c>
      <c r="D288" s="219" t="s">
        <v>161</v>
      </c>
      <c r="E288" s="220" t="s">
        <v>493</v>
      </c>
      <c r="F288" s="221" t="s">
        <v>494</v>
      </c>
      <c r="G288" s="222" t="s">
        <v>248</v>
      </c>
      <c r="H288" s="223">
        <v>1.1770000000000001</v>
      </c>
      <c r="I288" s="224"/>
      <c r="J288" s="225">
        <f>ROUND(I288*H288,2)</f>
        <v>0</v>
      </c>
      <c r="K288" s="226"/>
      <c r="L288" s="44"/>
      <c r="M288" s="227" t="s">
        <v>1</v>
      </c>
      <c r="N288" s="228" t="s">
        <v>38</v>
      </c>
      <c r="O288" s="91"/>
      <c r="P288" s="229">
        <f>O288*H288</f>
        <v>0</v>
      </c>
      <c r="Q288" s="229">
        <v>0</v>
      </c>
      <c r="R288" s="229">
        <f>Q288*H288</f>
        <v>0</v>
      </c>
      <c r="S288" s="229">
        <v>0</v>
      </c>
      <c r="T288" s="230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31" t="s">
        <v>197</v>
      </c>
      <c r="AT288" s="231" t="s">
        <v>161</v>
      </c>
      <c r="AU288" s="231" t="s">
        <v>83</v>
      </c>
      <c r="AY288" s="17" t="s">
        <v>158</v>
      </c>
      <c r="BE288" s="232">
        <f>IF(N288="základní",J288,0)</f>
        <v>0</v>
      </c>
      <c r="BF288" s="232">
        <f>IF(N288="snížená",J288,0)</f>
        <v>0</v>
      </c>
      <c r="BG288" s="232">
        <f>IF(N288="zákl. přenesená",J288,0)</f>
        <v>0</v>
      </c>
      <c r="BH288" s="232">
        <f>IF(N288="sníž. přenesená",J288,0)</f>
        <v>0</v>
      </c>
      <c r="BI288" s="232">
        <f>IF(N288="nulová",J288,0)</f>
        <v>0</v>
      </c>
      <c r="BJ288" s="17" t="s">
        <v>81</v>
      </c>
      <c r="BK288" s="232">
        <f>ROUND(I288*H288,2)</f>
        <v>0</v>
      </c>
      <c r="BL288" s="17" t="s">
        <v>197</v>
      </c>
      <c r="BM288" s="231" t="s">
        <v>495</v>
      </c>
    </row>
    <row r="289" s="12" customFormat="1" ht="22.8" customHeight="1">
      <c r="A289" s="12"/>
      <c r="B289" s="203"/>
      <c r="C289" s="204"/>
      <c r="D289" s="205" t="s">
        <v>72</v>
      </c>
      <c r="E289" s="217" t="s">
        <v>496</v>
      </c>
      <c r="F289" s="217" t="s">
        <v>497</v>
      </c>
      <c r="G289" s="204"/>
      <c r="H289" s="204"/>
      <c r="I289" s="207"/>
      <c r="J289" s="218">
        <f>BK289</f>
        <v>0</v>
      </c>
      <c r="K289" s="204"/>
      <c r="L289" s="209"/>
      <c r="M289" s="210"/>
      <c r="N289" s="211"/>
      <c r="O289" s="211"/>
      <c r="P289" s="212">
        <f>P290</f>
        <v>0</v>
      </c>
      <c r="Q289" s="211"/>
      <c r="R289" s="212">
        <f>R290</f>
        <v>0</v>
      </c>
      <c r="S289" s="211"/>
      <c r="T289" s="213">
        <f>T290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14" t="s">
        <v>83</v>
      </c>
      <c r="AT289" s="215" t="s">
        <v>72</v>
      </c>
      <c r="AU289" s="215" t="s">
        <v>81</v>
      </c>
      <c r="AY289" s="214" t="s">
        <v>158</v>
      </c>
      <c r="BK289" s="216">
        <f>BK290</f>
        <v>0</v>
      </c>
    </row>
    <row r="290" s="2" customFormat="1" ht="24.15" customHeight="1">
      <c r="A290" s="38"/>
      <c r="B290" s="39"/>
      <c r="C290" s="219" t="s">
        <v>338</v>
      </c>
      <c r="D290" s="219" t="s">
        <v>161</v>
      </c>
      <c r="E290" s="220" t="s">
        <v>498</v>
      </c>
      <c r="F290" s="221" t="s">
        <v>499</v>
      </c>
      <c r="G290" s="222" t="s">
        <v>164</v>
      </c>
      <c r="H290" s="223">
        <v>64.269999999999996</v>
      </c>
      <c r="I290" s="224"/>
      <c r="J290" s="225">
        <f>ROUND(I290*H290,2)</f>
        <v>0</v>
      </c>
      <c r="K290" s="226"/>
      <c r="L290" s="44"/>
      <c r="M290" s="227" t="s">
        <v>1</v>
      </c>
      <c r="N290" s="228" t="s">
        <v>38</v>
      </c>
      <c r="O290" s="91"/>
      <c r="P290" s="229">
        <f>O290*H290</f>
        <v>0</v>
      </c>
      <c r="Q290" s="229">
        <v>0</v>
      </c>
      <c r="R290" s="229">
        <f>Q290*H290</f>
        <v>0</v>
      </c>
      <c r="S290" s="229">
        <v>0</v>
      </c>
      <c r="T290" s="230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31" t="s">
        <v>197</v>
      </c>
      <c r="AT290" s="231" t="s">
        <v>161</v>
      </c>
      <c r="AU290" s="231" t="s">
        <v>83</v>
      </c>
      <c r="AY290" s="17" t="s">
        <v>158</v>
      </c>
      <c r="BE290" s="232">
        <f>IF(N290="základní",J290,0)</f>
        <v>0</v>
      </c>
      <c r="BF290" s="232">
        <f>IF(N290="snížená",J290,0)</f>
        <v>0</v>
      </c>
      <c r="BG290" s="232">
        <f>IF(N290="zákl. přenesená",J290,0)</f>
        <v>0</v>
      </c>
      <c r="BH290" s="232">
        <f>IF(N290="sníž. přenesená",J290,0)</f>
        <v>0</v>
      </c>
      <c r="BI290" s="232">
        <f>IF(N290="nulová",J290,0)</f>
        <v>0</v>
      </c>
      <c r="BJ290" s="17" t="s">
        <v>81</v>
      </c>
      <c r="BK290" s="232">
        <f>ROUND(I290*H290,2)</f>
        <v>0</v>
      </c>
      <c r="BL290" s="17" t="s">
        <v>197</v>
      </c>
      <c r="BM290" s="231" t="s">
        <v>500</v>
      </c>
    </row>
    <row r="291" s="12" customFormat="1" ht="22.8" customHeight="1">
      <c r="A291" s="12"/>
      <c r="B291" s="203"/>
      <c r="C291" s="204"/>
      <c r="D291" s="205" t="s">
        <v>72</v>
      </c>
      <c r="E291" s="217" t="s">
        <v>501</v>
      </c>
      <c r="F291" s="217" t="s">
        <v>502</v>
      </c>
      <c r="G291" s="204"/>
      <c r="H291" s="204"/>
      <c r="I291" s="207"/>
      <c r="J291" s="218">
        <f>BK291</f>
        <v>0</v>
      </c>
      <c r="K291" s="204"/>
      <c r="L291" s="209"/>
      <c r="M291" s="210"/>
      <c r="N291" s="211"/>
      <c r="O291" s="211"/>
      <c r="P291" s="212">
        <f>SUM(P292:P312)</f>
        <v>0</v>
      </c>
      <c r="Q291" s="211"/>
      <c r="R291" s="212">
        <f>SUM(R292:R312)</f>
        <v>0</v>
      </c>
      <c r="S291" s="211"/>
      <c r="T291" s="213">
        <f>SUM(T292:T312)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14" t="s">
        <v>83</v>
      </c>
      <c r="AT291" s="215" t="s">
        <v>72</v>
      </c>
      <c r="AU291" s="215" t="s">
        <v>81</v>
      </c>
      <c r="AY291" s="214" t="s">
        <v>158</v>
      </c>
      <c r="BK291" s="216">
        <f>SUM(BK292:BK312)</f>
        <v>0</v>
      </c>
    </row>
    <row r="292" s="2" customFormat="1" ht="16.5" customHeight="1">
      <c r="A292" s="38"/>
      <c r="B292" s="39"/>
      <c r="C292" s="219" t="s">
        <v>503</v>
      </c>
      <c r="D292" s="219" t="s">
        <v>161</v>
      </c>
      <c r="E292" s="220" t="s">
        <v>504</v>
      </c>
      <c r="F292" s="221" t="s">
        <v>505</v>
      </c>
      <c r="G292" s="222" t="s">
        <v>164</v>
      </c>
      <c r="H292" s="223">
        <v>4.6799999999999997</v>
      </c>
      <c r="I292" s="224"/>
      <c r="J292" s="225">
        <f>ROUND(I292*H292,2)</f>
        <v>0</v>
      </c>
      <c r="K292" s="226"/>
      <c r="L292" s="44"/>
      <c r="M292" s="227" t="s">
        <v>1</v>
      </c>
      <c r="N292" s="228" t="s">
        <v>38</v>
      </c>
      <c r="O292" s="91"/>
      <c r="P292" s="229">
        <f>O292*H292</f>
        <v>0</v>
      </c>
      <c r="Q292" s="229">
        <v>0</v>
      </c>
      <c r="R292" s="229">
        <f>Q292*H292</f>
        <v>0</v>
      </c>
      <c r="S292" s="229">
        <v>0</v>
      </c>
      <c r="T292" s="230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31" t="s">
        <v>197</v>
      </c>
      <c r="AT292" s="231" t="s">
        <v>161</v>
      </c>
      <c r="AU292" s="231" t="s">
        <v>83</v>
      </c>
      <c r="AY292" s="17" t="s">
        <v>158</v>
      </c>
      <c r="BE292" s="232">
        <f>IF(N292="základní",J292,0)</f>
        <v>0</v>
      </c>
      <c r="BF292" s="232">
        <f>IF(N292="snížená",J292,0)</f>
        <v>0</v>
      </c>
      <c r="BG292" s="232">
        <f>IF(N292="zákl. přenesená",J292,0)</f>
        <v>0</v>
      </c>
      <c r="BH292" s="232">
        <f>IF(N292="sníž. přenesená",J292,0)</f>
        <v>0</v>
      </c>
      <c r="BI292" s="232">
        <f>IF(N292="nulová",J292,0)</f>
        <v>0</v>
      </c>
      <c r="BJ292" s="17" t="s">
        <v>81</v>
      </c>
      <c r="BK292" s="232">
        <f>ROUND(I292*H292,2)</f>
        <v>0</v>
      </c>
      <c r="BL292" s="17" t="s">
        <v>197</v>
      </c>
      <c r="BM292" s="231" t="s">
        <v>506</v>
      </c>
    </row>
    <row r="293" s="13" customFormat="1">
      <c r="A293" s="13"/>
      <c r="B293" s="233"/>
      <c r="C293" s="234"/>
      <c r="D293" s="235" t="s">
        <v>166</v>
      </c>
      <c r="E293" s="236" t="s">
        <v>1</v>
      </c>
      <c r="F293" s="237" t="s">
        <v>507</v>
      </c>
      <c r="G293" s="234"/>
      <c r="H293" s="238">
        <v>4.6800000000000006</v>
      </c>
      <c r="I293" s="239"/>
      <c r="J293" s="234"/>
      <c r="K293" s="234"/>
      <c r="L293" s="240"/>
      <c r="M293" s="241"/>
      <c r="N293" s="242"/>
      <c r="O293" s="242"/>
      <c r="P293" s="242"/>
      <c r="Q293" s="242"/>
      <c r="R293" s="242"/>
      <c r="S293" s="242"/>
      <c r="T293" s="24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4" t="s">
        <v>166</v>
      </c>
      <c r="AU293" s="244" t="s">
        <v>83</v>
      </c>
      <c r="AV293" s="13" t="s">
        <v>83</v>
      </c>
      <c r="AW293" s="13" t="s">
        <v>31</v>
      </c>
      <c r="AX293" s="13" t="s">
        <v>73</v>
      </c>
      <c r="AY293" s="244" t="s">
        <v>158</v>
      </c>
    </row>
    <row r="294" s="14" customFormat="1">
      <c r="A294" s="14"/>
      <c r="B294" s="245"/>
      <c r="C294" s="246"/>
      <c r="D294" s="235" t="s">
        <v>166</v>
      </c>
      <c r="E294" s="247" t="s">
        <v>1</v>
      </c>
      <c r="F294" s="248" t="s">
        <v>168</v>
      </c>
      <c r="G294" s="246"/>
      <c r="H294" s="249">
        <v>4.6800000000000006</v>
      </c>
      <c r="I294" s="250"/>
      <c r="J294" s="246"/>
      <c r="K294" s="246"/>
      <c r="L294" s="251"/>
      <c r="M294" s="252"/>
      <c r="N294" s="253"/>
      <c r="O294" s="253"/>
      <c r="P294" s="253"/>
      <c r="Q294" s="253"/>
      <c r="R294" s="253"/>
      <c r="S294" s="253"/>
      <c r="T294" s="25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5" t="s">
        <v>166</v>
      </c>
      <c r="AU294" s="255" t="s">
        <v>83</v>
      </c>
      <c r="AV294" s="14" t="s">
        <v>165</v>
      </c>
      <c r="AW294" s="14" t="s">
        <v>31</v>
      </c>
      <c r="AX294" s="14" t="s">
        <v>81</v>
      </c>
      <c r="AY294" s="255" t="s">
        <v>158</v>
      </c>
    </row>
    <row r="295" s="2" customFormat="1" ht="16.5" customHeight="1">
      <c r="A295" s="38"/>
      <c r="B295" s="39"/>
      <c r="C295" s="219" t="s">
        <v>342</v>
      </c>
      <c r="D295" s="219" t="s">
        <v>161</v>
      </c>
      <c r="E295" s="220" t="s">
        <v>508</v>
      </c>
      <c r="F295" s="221" t="s">
        <v>509</v>
      </c>
      <c r="G295" s="222" t="s">
        <v>164</v>
      </c>
      <c r="H295" s="223">
        <v>4.6799999999999997</v>
      </c>
      <c r="I295" s="224"/>
      <c r="J295" s="225">
        <f>ROUND(I295*H295,2)</f>
        <v>0</v>
      </c>
      <c r="K295" s="226"/>
      <c r="L295" s="44"/>
      <c r="M295" s="227" t="s">
        <v>1</v>
      </c>
      <c r="N295" s="228" t="s">
        <v>38</v>
      </c>
      <c r="O295" s="91"/>
      <c r="P295" s="229">
        <f>O295*H295</f>
        <v>0</v>
      </c>
      <c r="Q295" s="229">
        <v>0</v>
      </c>
      <c r="R295" s="229">
        <f>Q295*H295</f>
        <v>0</v>
      </c>
      <c r="S295" s="229">
        <v>0</v>
      </c>
      <c r="T295" s="230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31" t="s">
        <v>197</v>
      </c>
      <c r="AT295" s="231" t="s">
        <v>161</v>
      </c>
      <c r="AU295" s="231" t="s">
        <v>83</v>
      </c>
      <c r="AY295" s="17" t="s">
        <v>158</v>
      </c>
      <c r="BE295" s="232">
        <f>IF(N295="základní",J295,0)</f>
        <v>0</v>
      </c>
      <c r="BF295" s="232">
        <f>IF(N295="snížená",J295,0)</f>
        <v>0</v>
      </c>
      <c r="BG295" s="232">
        <f>IF(N295="zákl. přenesená",J295,0)</f>
        <v>0</v>
      </c>
      <c r="BH295" s="232">
        <f>IF(N295="sníž. přenesená",J295,0)</f>
        <v>0</v>
      </c>
      <c r="BI295" s="232">
        <f>IF(N295="nulová",J295,0)</f>
        <v>0</v>
      </c>
      <c r="BJ295" s="17" t="s">
        <v>81</v>
      </c>
      <c r="BK295" s="232">
        <f>ROUND(I295*H295,2)</f>
        <v>0</v>
      </c>
      <c r="BL295" s="17" t="s">
        <v>197</v>
      </c>
      <c r="BM295" s="231" t="s">
        <v>510</v>
      </c>
    </row>
    <row r="296" s="2" customFormat="1" ht="24.15" customHeight="1">
      <c r="A296" s="38"/>
      <c r="B296" s="39"/>
      <c r="C296" s="219" t="s">
        <v>511</v>
      </c>
      <c r="D296" s="219" t="s">
        <v>161</v>
      </c>
      <c r="E296" s="220" t="s">
        <v>512</v>
      </c>
      <c r="F296" s="221" t="s">
        <v>513</v>
      </c>
      <c r="G296" s="222" t="s">
        <v>164</v>
      </c>
      <c r="H296" s="223">
        <v>3</v>
      </c>
      <c r="I296" s="224"/>
      <c r="J296" s="225">
        <f>ROUND(I296*H296,2)</f>
        <v>0</v>
      </c>
      <c r="K296" s="226"/>
      <c r="L296" s="44"/>
      <c r="M296" s="227" t="s">
        <v>1</v>
      </c>
      <c r="N296" s="228" t="s">
        <v>38</v>
      </c>
      <c r="O296" s="91"/>
      <c r="P296" s="229">
        <f>O296*H296</f>
        <v>0</v>
      </c>
      <c r="Q296" s="229">
        <v>0</v>
      </c>
      <c r="R296" s="229">
        <f>Q296*H296</f>
        <v>0</v>
      </c>
      <c r="S296" s="229">
        <v>0</v>
      </c>
      <c r="T296" s="230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1" t="s">
        <v>197</v>
      </c>
      <c r="AT296" s="231" t="s">
        <v>161</v>
      </c>
      <c r="AU296" s="231" t="s">
        <v>83</v>
      </c>
      <c r="AY296" s="17" t="s">
        <v>158</v>
      </c>
      <c r="BE296" s="232">
        <f>IF(N296="základní",J296,0)</f>
        <v>0</v>
      </c>
      <c r="BF296" s="232">
        <f>IF(N296="snížená",J296,0)</f>
        <v>0</v>
      </c>
      <c r="BG296" s="232">
        <f>IF(N296="zákl. přenesená",J296,0)</f>
        <v>0</v>
      </c>
      <c r="BH296" s="232">
        <f>IF(N296="sníž. přenesená",J296,0)</f>
        <v>0</v>
      </c>
      <c r="BI296" s="232">
        <f>IF(N296="nulová",J296,0)</f>
        <v>0</v>
      </c>
      <c r="BJ296" s="17" t="s">
        <v>81</v>
      </c>
      <c r="BK296" s="232">
        <f>ROUND(I296*H296,2)</f>
        <v>0</v>
      </c>
      <c r="BL296" s="17" t="s">
        <v>197</v>
      </c>
      <c r="BM296" s="231" t="s">
        <v>514</v>
      </c>
    </row>
    <row r="297" s="2" customFormat="1" ht="33" customHeight="1">
      <c r="A297" s="38"/>
      <c r="B297" s="39"/>
      <c r="C297" s="219" t="s">
        <v>345</v>
      </c>
      <c r="D297" s="219" t="s">
        <v>161</v>
      </c>
      <c r="E297" s="220" t="s">
        <v>515</v>
      </c>
      <c r="F297" s="221" t="s">
        <v>516</v>
      </c>
      <c r="G297" s="222" t="s">
        <v>164</v>
      </c>
      <c r="H297" s="223">
        <v>4.6799999999999997</v>
      </c>
      <c r="I297" s="224"/>
      <c r="J297" s="225">
        <f>ROUND(I297*H297,2)</f>
        <v>0</v>
      </c>
      <c r="K297" s="226"/>
      <c r="L297" s="44"/>
      <c r="M297" s="227" t="s">
        <v>1</v>
      </c>
      <c r="N297" s="228" t="s">
        <v>38</v>
      </c>
      <c r="O297" s="91"/>
      <c r="P297" s="229">
        <f>O297*H297</f>
        <v>0</v>
      </c>
      <c r="Q297" s="229">
        <v>0</v>
      </c>
      <c r="R297" s="229">
        <f>Q297*H297</f>
        <v>0</v>
      </c>
      <c r="S297" s="229">
        <v>0</v>
      </c>
      <c r="T297" s="230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31" t="s">
        <v>197</v>
      </c>
      <c r="AT297" s="231" t="s">
        <v>161</v>
      </c>
      <c r="AU297" s="231" t="s">
        <v>83</v>
      </c>
      <c r="AY297" s="17" t="s">
        <v>158</v>
      </c>
      <c r="BE297" s="232">
        <f>IF(N297="základní",J297,0)</f>
        <v>0</v>
      </c>
      <c r="BF297" s="232">
        <f>IF(N297="snížená",J297,0)</f>
        <v>0</v>
      </c>
      <c r="BG297" s="232">
        <f>IF(N297="zákl. přenesená",J297,0)</f>
        <v>0</v>
      </c>
      <c r="BH297" s="232">
        <f>IF(N297="sníž. přenesená",J297,0)</f>
        <v>0</v>
      </c>
      <c r="BI297" s="232">
        <f>IF(N297="nulová",J297,0)</f>
        <v>0</v>
      </c>
      <c r="BJ297" s="17" t="s">
        <v>81</v>
      </c>
      <c r="BK297" s="232">
        <f>ROUND(I297*H297,2)</f>
        <v>0</v>
      </c>
      <c r="BL297" s="17" t="s">
        <v>197</v>
      </c>
      <c r="BM297" s="231" t="s">
        <v>517</v>
      </c>
    </row>
    <row r="298" s="2" customFormat="1" ht="16.5" customHeight="1">
      <c r="A298" s="38"/>
      <c r="B298" s="39"/>
      <c r="C298" s="266" t="s">
        <v>518</v>
      </c>
      <c r="D298" s="266" t="s">
        <v>210</v>
      </c>
      <c r="E298" s="267" t="s">
        <v>519</v>
      </c>
      <c r="F298" s="268" t="s">
        <v>520</v>
      </c>
      <c r="G298" s="269" t="s">
        <v>164</v>
      </c>
      <c r="H298" s="270">
        <v>5.1479999999999997</v>
      </c>
      <c r="I298" s="271"/>
      <c r="J298" s="272">
        <f>ROUND(I298*H298,2)</f>
        <v>0</v>
      </c>
      <c r="K298" s="273"/>
      <c r="L298" s="274"/>
      <c r="M298" s="275" t="s">
        <v>1</v>
      </c>
      <c r="N298" s="276" t="s">
        <v>38</v>
      </c>
      <c r="O298" s="91"/>
      <c r="P298" s="229">
        <f>O298*H298</f>
        <v>0</v>
      </c>
      <c r="Q298" s="229">
        <v>0</v>
      </c>
      <c r="R298" s="229">
        <f>Q298*H298</f>
        <v>0</v>
      </c>
      <c r="S298" s="229">
        <v>0</v>
      </c>
      <c r="T298" s="230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31" t="s">
        <v>236</v>
      </c>
      <c r="AT298" s="231" t="s">
        <v>210</v>
      </c>
      <c r="AU298" s="231" t="s">
        <v>83</v>
      </c>
      <c r="AY298" s="17" t="s">
        <v>158</v>
      </c>
      <c r="BE298" s="232">
        <f>IF(N298="základní",J298,0)</f>
        <v>0</v>
      </c>
      <c r="BF298" s="232">
        <f>IF(N298="snížená",J298,0)</f>
        <v>0</v>
      </c>
      <c r="BG298" s="232">
        <f>IF(N298="zákl. přenesená",J298,0)</f>
        <v>0</v>
      </c>
      <c r="BH298" s="232">
        <f>IF(N298="sníž. přenesená",J298,0)</f>
        <v>0</v>
      </c>
      <c r="BI298" s="232">
        <f>IF(N298="nulová",J298,0)</f>
        <v>0</v>
      </c>
      <c r="BJ298" s="17" t="s">
        <v>81</v>
      </c>
      <c r="BK298" s="232">
        <f>ROUND(I298*H298,2)</f>
        <v>0</v>
      </c>
      <c r="BL298" s="17" t="s">
        <v>197</v>
      </c>
      <c r="BM298" s="231" t="s">
        <v>521</v>
      </c>
    </row>
    <row r="299" s="13" customFormat="1">
      <c r="A299" s="13"/>
      <c r="B299" s="233"/>
      <c r="C299" s="234"/>
      <c r="D299" s="235" t="s">
        <v>166</v>
      </c>
      <c r="E299" s="236" t="s">
        <v>1</v>
      </c>
      <c r="F299" s="237" t="s">
        <v>522</v>
      </c>
      <c r="G299" s="234"/>
      <c r="H299" s="238">
        <v>5.1479999999999997</v>
      </c>
      <c r="I299" s="239"/>
      <c r="J299" s="234"/>
      <c r="K299" s="234"/>
      <c r="L299" s="240"/>
      <c r="M299" s="241"/>
      <c r="N299" s="242"/>
      <c r="O299" s="242"/>
      <c r="P299" s="242"/>
      <c r="Q299" s="242"/>
      <c r="R299" s="242"/>
      <c r="S299" s="242"/>
      <c r="T299" s="24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4" t="s">
        <v>166</v>
      </c>
      <c r="AU299" s="244" t="s">
        <v>83</v>
      </c>
      <c r="AV299" s="13" t="s">
        <v>83</v>
      </c>
      <c r="AW299" s="13" t="s">
        <v>31</v>
      </c>
      <c r="AX299" s="13" t="s">
        <v>73</v>
      </c>
      <c r="AY299" s="244" t="s">
        <v>158</v>
      </c>
    </row>
    <row r="300" s="14" customFormat="1">
      <c r="A300" s="14"/>
      <c r="B300" s="245"/>
      <c r="C300" s="246"/>
      <c r="D300" s="235" t="s">
        <v>166</v>
      </c>
      <c r="E300" s="247" t="s">
        <v>1</v>
      </c>
      <c r="F300" s="248" t="s">
        <v>168</v>
      </c>
      <c r="G300" s="246"/>
      <c r="H300" s="249">
        <v>5.1479999999999997</v>
      </c>
      <c r="I300" s="250"/>
      <c r="J300" s="246"/>
      <c r="K300" s="246"/>
      <c r="L300" s="251"/>
      <c r="M300" s="252"/>
      <c r="N300" s="253"/>
      <c r="O300" s="253"/>
      <c r="P300" s="253"/>
      <c r="Q300" s="253"/>
      <c r="R300" s="253"/>
      <c r="S300" s="253"/>
      <c r="T300" s="25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5" t="s">
        <v>166</v>
      </c>
      <c r="AU300" s="255" t="s">
        <v>83</v>
      </c>
      <c r="AV300" s="14" t="s">
        <v>165</v>
      </c>
      <c r="AW300" s="14" t="s">
        <v>31</v>
      </c>
      <c r="AX300" s="14" t="s">
        <v>81</v>
      </c>
      <c r="AY300" s="255" t="s">
        <v>158</v>
      </c>
    </row>
    <row r="301" s="2" customFormat="1" ht="16.5" customHeight="1">
      <c r="A301" s="38"/>
      <c r="B301" s="39"/>
      <c r="C301" s="219" t="s">
        <v>349</v>
      </c>
      <c r="D301" s="219" t="s">
        <v>161</v>
      </c>
      <c r="E301" s="220" t="s">
        <v>523</v>
      </c>
      <c r="F301" s="221" t="s">
        <v>524</v>
      </c>
      <c r="G301" s="222" t="s">
        <v>171</v>
      </c>
      <c r="H301" s="223">
        <v>6.2000000000000002</v>
      </c>
      <c r="I301" s="224"/>
      <c r="J301" s="225">
        <f>ROUND(I301*H301,2)</f>
        <v>0</v>
      </c>
      <c r="K301" s="226"/>
      <c r="L301" s="44"/>
      <c r="M301" s="227" t="s">
        <v>1</v>
      </c>
      <c r="N301" s="228" t="s">
        <v>38</v>
      </c>
      <c r="O301" s="91"/>
      <c r="P301" s="229">
        <f>O301*H301</f>
        <v>0</v>
      </c>
      <c r="Q301" s="229">
        <v>0</v>
      </c>
      <c r="R301" s="229">
        <f>Q301*H301</f>
        <v>0</v>
      </c>
      <c r="S301" s="229">
        <v>0</v>
      </c>
      <c r="T301" s="230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31" t="s">
        <v>197</v>
      </c>
      <c r="AT301" s="231" t="s">
        <v>161</v>
      </c>
      <c r="AU301" s="231" t="s">
        <v>83</v>
      </c>
      <c r="AY301" s="17" t="s">
        <v>158</v>
      </c>
      <c r="BE301" s="232">
        <f>IF(N301="základní",J301,0)</f>
        <v>0</v>
      </c>
      <c r="BF301" s="232">
        <f>IF(N301="snížená",J301,0)</f>
        <v>0</v>
      </c>
      <c r="BG301" s="232">
        <f>IF(N301="zákl. přenesená",J301,0)</f>
        <v>0</v>
      </c>
      <c r="BH301" s="232">
        <f>IF(N301="sníž. přenesená",J301,0)</f>
        <v>0</v>
      </c>
      <c r="BI301" s="232">
        <f>IF(N301="nulová",J301,0)</f>
        <v>0</v>
      </c>
      <c r="BJ301" s="17" t="s">
        <v>81</v>
      </c>
      <c r="BK301" s="232">
        <f>ROUND(I301*H301,2)</f>
        <v>0</v>
      </c>
      <c r="BL301" s="17" t="s">
        <v>197</v>
      </c>
      <c r="BM301" s="231" t="s">
        <v>525</v>
      </c>
    </row>
    <row r="302" s="13" customFormat="1">
      <c r="A302" s="13"/>
      <c r="B302" s="233"/>
      <c r="C302" s="234"/>
      <c r="D302" s="235" t="s">
        <v>166</v>
      </c>
      <c r="E302" s="236" t="s">
        <v>1</v>
      </c>
      <c r="F302" s="237" t="s">
        <v>526</v>
      </c>
      <c r="G302" s="234"/>
      <c r="H302" s="238">
        <v>6.2000000000000002</v>
      </c>
      <c r="I302" s="239"/>
      <c r="J302" s="234"/>
      <c r="K302" s="234"/>
      <c r="L302" s="240"/>
      <c r="M302" s="241"/>
      <c r="N302" s="242"/>
      <c r="O302" s="242"/>
      <c r="P302" s="242"/>
      <c r="Q302" s="242"/>
      <c r="R302" s="242"/>
      <c r="S302" s="242"/>
      <c r="T302" s="24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4" t="s">
        <v>166</v>
      </c>
      <c r="AU302" s="244" t="s">
        <v>83</v>
      </c>
      <c r="AV302" s="13" t="s">
        <v>83</v>
      </c>
      <c r="AW302" s="13" t="s">
        <v>31</v>
      </c>
      <c r="AX302" s="13" t="s">
        <v>73</v>
      </c>
      <c r="AY302" s="244" t="s">
        <v>158</v>
      </c>
    </row>
    <row r="303" s="14" customFormat="1">
      <c r="A303" s="14"/>
      <c r="B303" s="245"/>
      <c r="C303" s="246"/>
      <c r="D303" s="235" t="s">
        <v>166</v>
      </c>
      <c r="E303" s="247" t="s">
        <v>1</v>
      </c>
      <c r="F303" s="248" t="s">
        <v>168</v>
      </c>
      <c r="G303" s="246"/>
      <c r="H303" s="249">
        <v>6.2000000000000002</v>
      </c>
      <c r="I303" s="250"/>
      <c r="J303" s="246"/>
      <c r="K303" s="246"/>
      <c r="L303" s="251"/>
      <c r="M303" s="252"/>
      <c r="N303" s="253"/>
      <c r="O303" s="253"/>
      <c r="P303" s="253"/>
      <c r="Q303" s="253"/>
      <c r="R303" s="253"/>
      <c r="S303" s="253"/>
      <c r="T303" s="25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5" t="s">
        <v>166</v>
      </c>
      <c r="AU303" s="255" t="s">
        <v>83</v>
      </c>
      <c r="AV303" s="14" t="s">
        <v>165</v>
      </c>
      <c r="AW303" s="14" t="s">
        <v>31</v>
      </c>
      <c r="AX303" s="14" t="s">
        <v>81</v>
      </c>
      <c r="AY303" s="255" t="s">
        <v>158</v>
      </c>
    </row>
    <row r="304" s="2" customFormat="1" ht="16.5" customHeight="1">
      <c r="A304" s="38"/>
      <c r="B304" s="39"/>
      <c r="C304" s="219" t="s">
        <v>527</v>
      </c>
      <c r="D304" s="219" t="s">
        <v>161</v>
      </c>
      <c r="E304" s="220" t="s">
        <v>528</v>
      </c>
      <c r="F304" s="221" t="s">
        <v>529</v>
      </c>
      <c r="G304" s="222" t="s">
        <v>171</v>
      </c>
      <c r="H304" s="223">
        <v>3.6000000000000001</v>
      </c>
      <c r="I304" s="224"/>
      <c r="J304" s="225">
        <f>ROUND(I304*H304,2)</f>
        <v>0</v>
      </c>
      <c r="K304" s="226"/>
      <c r="L304" s="44"/>
      <c r="M304" s="227" t="s">
        <v>1</v>
      </c>
      <c r="N304" s="228" t="s">
        <v>38</v>
      </c>
      <c r="O304" s="91"/>
      <c r="P304" s="229">
        <f>O304*H304</f>
        <v>0</v>
      </c>
      <c r="Q304" s="229">
        <v>0</v>
      </c>
      <c r="R304" s="229">
        <f>Q304*H304</f>
        <v>0</v>
      </c>
      <c r="S304" s="229">
        <v>0</v>
      </c>
      <c r="T304" s="230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31" t="s">
        <v>197</v>
      </c>
      <c r="AT304" s="231" t="s">
        <v>161</v>
      </c>
      <c r="AU304" s="231" t="s">
        <v>83</v>
      </c>
      <c r="AY304" s="17" t="s">
        <v>158</v>
      </c>
      <c r="BE304" s="232">
        <f>IF(N304="základní",J304,0)</f>
        <v>0</v>
      </c>
      <c r="BF304" s="232">
        <f>IF(N304="snížená",J304,0)</f>
        <v>0</v>
      </c>
      <c r="BG304" s="232">
        <f>IF(N304="zákl. přenesená",J304,0)</f>
        <v>0</v>
      </c>
      <c r="BH304" s="232">
        <f>IF(N304="sníž. přenesená",J304,0)</f>
        <v>0</v>
      </c>
      <c r="BI304" s="232">
        <f>IF(N304="nulová",J304,0)</f>
        <v>0</v>
      </c>
      <c r="BJ304" s="17" t="s">
        <v>81</v>
      </c>
      <c r="BK304" s="232">
        <f>ROUND(I304*H304,2)</f>
        <v>0</v>
      </c>
      <c r="BL304" s="17" t="s">
        <v>197</v>
      </c>
      <c r="BM304" s="231" t="s">
        <v>530</v>
      </c>
    </row>
    <row r="305" s="13" customFormat="1">
      <c r="A305" s="13"/>
      <c r="B305" s="233"/>
      <c r="C305" s="234"/>
      <c r="D305" s="235" t="s">
        <v>166</v>
      </c>
      <c r="E305" s="236" t="s">
        <v>1</v>
      </c>
      <c r="F305" s="237" t="s">
        <v>531</v>
      </c>
      <c r="G305" s="234"/>
      <c r="H305" s="238">
        <v>3.6000000000000001</v>
      </c>
      <c r="I305" s="239"/>
      <c r="J305" s="234"/>
      <c r="K305" s="234"/>
      <c r="L305" s="240"/>
      <c r="M305" s="241"/>
      <c r="N305" s="242"/>
      <c r="O305" s="242"/>
      <c r="P305" s="242"/>
      <c r="Q305" s="242"/>
      <c r="R305" s="242"/>
      <c r="S305" s="242"/>
      <c r="T305" s="24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4" t="s">
        <v>166</v>
      </c>
      <c r="AU305" s="244" t="s">
        <v>83</v>
      </c>
      <c r="AV305" s="13" t="s">
        <v>83</v>
      </c>
      <c r="AW305" s="13" t="s">
        <v>31</v>
      </c>
      <c r="AX305" s="13" t="s">
        <v>73</v>
      </c>
      <c r="AY305" s="244" t="s">
        <v>158</v>
      </c>
    </row>
    <row r="306" s="14" customFormat="1">
      <c r="A306" s="14"/>
      <c r="B306" s="245"/>
      <c r="C306" s="246"/>
      <c r="D306" s="235" t="s">
        <v>166</v>
      </c>
      <c r="E306" s="247" t="s">
        <v>1</v>
      </c>
      <c r="F306" s="248" t="s">
        <v>168</v>
      </c>
      <c r="G306" s="246"/>
      <c r="H306" s="249">
        <v>3.6000000000000001</v>
      </c>
      <c r="I306" s="250"/>
      <c r="J306" s="246"/>
      <c r="K306" s="246"/>
      <c r="L306" s="251"/>
      <c r="M306" s="252"/>
      <c r="N306" s="253"/>
      <c r="O306" s="253"/>
      <c r="P306" s="253"/>
      <c r="Q306" s="253"/>
      <c r="R306" s="253"/>
      <c r="S306" s="253"/>
      <c r="T306" s="25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5" t="s">
        <v>166</v>
      </c>
      <c r="AU306" s="255" t="s">
        <v>83</v>
      </c>
      <c r="AV306" s="14" t="s">
        <v>165</v>
      </c>
      <c r="AW306" s="14" t="s">
        <v>31</v>
      </c>
      <c r="AX306" s="14" t="s">
        <v>81</v>
      </c>
      <c r="AY306" s="255" t="s">
        <v>158</v>
      </c>
    </row>
    <row r="307" s="2" customFormat="1" ht="16.5" customHeight="1">
      <c r="A307" s="38"/>
      <c r="B307" s="39"/>
      <c r="C307" s="219" t="s">
        <v>352</v>
      </c>
      <c r="D307" s="219" t="s">
        <v>161</v>
      </c>
      <c r="E307" s="220" t="s">
        <v>532</v>
      </c>
      <c r="F307" s="221" t="s">
        <v>533</v>
      </c>
      <c r="G307" s="222" t="s">
        <v>207</v>
      </c>
      <c r="H307" s="223">
        <v>2</v>
      </c>
      <c r="I307" s="224"/>
      <c r="J307" s="225">
        <f>ROUND(I307*H307,2)</f>
        <v>0</v>
      </c>
      <c r="K307" s="226"/>
      <c r="L307" s="44"/>
      <c r="M307" s="227" t="s">
        <v>1</v>
      </c>
      <c r="N307" s="228" t="s">
        <v>38</v>
      </c>
      <c r="O307" s="91"/>
      <c r="P307" s="229">
        <f>O307*H307</f>
        <v>0</v>
      </c>
      <c r="Q307" s="229">
        <v>0</v>
      </c>
      <c r="R307" s="229">
        <f>Q307*H307</f>
        <v>0</v>
      </c>
      <c r="S307" s="229">
        <v>0</v>
      </c>
      <c r="T307" s="230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31" t="s">
        <v>197</v>
      </c>
      <c r="AT307" s="231" t="s">
        <v>161</v>
      </c>
      <c r="AU307" s="231" t="s">
        <v>83</v>
      </c>
      <c r="AY307" s="17" t="s">
        <v>158</v>
      </c>
      <c r="BE307" s="232">
        <f>IF(N307="základní",J307,0)</f>
        <v>0</v>
      </c>
      <c r="BF307" s="232">
        <f>IF(N307="snížená",J307,0)</f>
        <v>0</v>
      </c>
      <c r="BG307" s="232">
        <f>IF(N307="zákl. přenesená",J307,0)</f>
        <v>0</v>
      </c>
      <c r="BH307" s="232">
        <f>IF(N307="sníž. přenesená",J307,0)</f>
        <v>0</v>
      </c>
      <c r="BI307" s="232">
        <f>IF(N307="nulová",J307,0)</f>
        <v>0</v>
      </c>
      <c r="BJ307" s="17" t="s">
        <v>81</v>
      </c>
      <c r="BK307" s="232">
        <f>ROUND(I307*H307,2)</f>
        <v>0</v>
      </c>
      <c r="BL307" s="17" t="s">
        <v>197</v>
      </c>
      <c r="BM307" s="231" t="s">
        <v>534</v>
      </c>
    </row>
    <row r="308" s="2" customFormat="1" ht="21.75" customHeight="1">
      <c r="A308" s="38"/>
      <c r="B308" s="39"/>
      <c r="C308" s="219" t="s">
        <v>535</v>
      </c>
      <c r="D308" s="219" t="s">
        <v>161</v>
      </c>
      <c r="E308" s="220" t="s">
        <v>536</v>
      </c>
      <c r="F308" s="221" t="s">
        <v>537</v>
      </c>
      <c r="G308" s="222" t="s">
        <v>207</v>
      </c>
      <c r="H308" s="223">
        <v>1</v>
      </c>
      <c r="I308" s="224"/>
      <c r="J308" s="225">
        <f>ROUND(I308*H308,2)</f>
        <v>0</v>
      </c>
      <c r="K308" s="226"/>
      <c r="L308" s="44"/>
      <c r="M308" s="227" t="s">
        <v>1</v>
      </c>
      <c r="N308" s="228" t="s">
        <v>38</v>
      </c>
      <c r="O308" s="91"/>
      <c r="P308" s="229">
        <f>O308*H308</f>
        <v>0</v>
      </c>
      <c r="Q308" s="229">
        <v>0</v>
      </c>
      <c r="R308" s="229">
        <f>Q308*H308</f>
        <v>0</v>
      </c>
      <c r="S308" s="229">
        <v>0</v>
      </c>
      <c r="T308" s="230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31" t="s">
        <v>197</v>
      </c>
      <c r="AT308" s="231" t="s">
        <v>161</v>
      </c>
      <c r="AU308" s="231" t="s">
        <v>83</v>
      </c>
      <c r="AY308" s="17" t="s">
        <v>158</v>
      </c>
      <c r="BE308" s="232">
        <f>IF(N308="základní",J308,0)</f>
        <v>0</v>
      </c>
      <c r="BF308" s="232">
        <f>IF(N308="snížená",J308,0)</f>
        <v>0</v>
      </c>
      <c r="BG308" s="232">
        <f>IF(N308="zákl. přenesená",J308,0)</f>
        <v>0</v>
      </c>
      <c r="BH308" s="232">
        <f>IF(N308="sníž. přenesená",J308,0)</f>
        <v>0</v>
      </c>
      <c r="BI308" s="232">
        <f>IF(N308="nulová",J308,0)</f>
        <v>0</v>
      </c>
      <c r="BJ308" s="17" t="s">
        <v>81</v>
      </c>
      <c r="BK308" s="232">
        <f>ROUND(I308*H308,2)</f>
        <v>0</v>
      </c>
      <c r="BL308" s="17" t="s">
        <v>197</v>
      </c>
      <c r="BM308" s="231" t="s">
        <v>538</v>
      </c>
    </row>
    <row r="309" s="2" customFormat="1" ht="16.5" customHeight="1">
      <c r="A309" s="38"/>
      <c r="B309" s="39"/>
      <c r="C309" s="219" t="s">
        <v>356</v>
      </c>
      <c r="D309" s="219" t="s">
        <v>161</v>
      </c>
      <c r="E309" s="220" t="s">
        <v>539</v>
      </c>
      <c r="F309" s="221" t="s">
        <v>540</v>
      </c>
      <c r="G309" s="222" t="s">
        <v>207</v>
      </c>
      <c r="H309" s="223">
        <v>18</v>
      </c>
      <c r="I309" s="224"/>
      <c r="J309" s="225">
        <f>ROUND(I309*H309,2)</f>
        <v>0</v>
      </c>
      <c r="K309" s="226"/>
      <c r="L309" s="44"/>
      <c r="M309" s="227" t="s">
        <v>1</v>
      </c>
      <c r="N309" s="228" t="s">
        <v>38</v>
      </c>
      <c r="O309" s="91"/>
      <c r="P309" s="229">
        <f>O309*H309</f>
        <v>0</v>
      </c>
      <c r="Q309" s="229">
        <v>0</v>
      </c>
      <c r="R309" s="229">
        <f>Q309*H309</f>
        <v>0</v>
      </c>
      <c r="S309" s="229">
        <v>0</v>
      </c>
      <c r="T309" s="230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31" t="s">
        <v>197</v>
      </c>
      <c r="AT309" s="231" t="s">
        <v>161</v>
      </c>
      <c r="AU309" s="231" t="s">
        <v>83</v>
      </c>
      <c r="AY309" s="17" t="s">
        <v>158</v>
      </c>
      <c r="BE309" s="232">
        <f>IF(N309="základní",J309,0)</f>
        <v>0</v>
      </c>
      <c r="BF309" s="232">
        <f>IF(N309="snížená",J309,0)</f>
        <v>0</v>
      </c>
      <c r="BG309" s="232">
        <f>IF(N309="zákl. přenesená",J309,0)</f>
        <v>0</v>
      </c>
      <c r="BH309" s="232">
        <f>IF(N309="sníž. přenesená",J309,0)</f>
        <v>0</v>
      </c>
      <c r="BI309" s="232">
        <f>IF(N309="nulová",J309,0)</f>
        <v>0</v>
      </c>
      <c r="BJ309" s="17" t="s">
        <v>81</v>
      </c>
      <c r="BK309" s="232">
        <f>ROUND(I309*H309,2)</f>
        <v>0</v>
      </c>
      <c r="BL309" s="17" t="s">
        <v>197</v>
      </c>
      <c r="BM309" s="231" t="s">
        <v>541</v>
      </c>
    </row>
    <row r="310" s="13" customFormat="1">
      <c r="A310" s="13"/>
      <c r="B310" s="233"/>
      <c r="C310" s="234"/>
      <c r="D310" s="235" t="s">
        <v>166</v>
      </c>
      <c r="E310" s="236" t="s">
        <v>1</v>
      </c>
      <c r="F310" s="237" t="s">
        <v>542</v>
      </c>
      <c r="G310" s="234"/>
      <c r="H310" s="238">
        <v>18</v>
      </c>
      <c r="I310" s="239"/>
      <c r="J310" s="234"/>
      <c r="K310" s="234"/>
      <c r="L310" s="240"/>
      <c r="M310" s="241"/>
      <c r="N310" s="242"/>
      <c r="O310" s="242"/>
      <c r="P310" s="242"/>
      <c r="Q310" s="242"/>
      <c r="R310" s="242"/>
      <c r="S310" s="242"/>
      <c r="T310" s="24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4" t="s">
        <v>166</v>
      </c>
      <c r="AU310" s="244" t="s">
        <v>83</v>
      </c>
      <c r="AV310" s="13" t="s">
        <v>83</v>
      </c>
      <c r="AW310" s="13" t="s">
        <v>31</v>
      </c>
      <c r="AX310" s="13" t="s">
        <v>73</v>
      </c>
      <c r="AY310" s="244" t="s">
        <v>158</v>
      </c>
    </row>
    <row r="311" s="14" customFormat="1">
      <c r="A311" s="14"/>
      <c r="B311" s="245"/>
      <c r="C311" s="246"/>
      <c r="D311" s="235" t="s">
        <v>166</v>
      </c>
      <c r="E311" s="247" t="s">
        <v>1</v>
      </c>
      <c r="F311" s="248" t="s">
        <v>168</v>
      </c>
      <c r="G311" s="246"/>
      <c r="H311" s="249">
        <v>18</v>
      </c>
      <c r="I311" s="250"/>
      <c r="J311" s="246"/>
      <c r="K311" s="246"/>
      <c r="L311" s="251"/>
      <c r="M311" s="252"/>
      <c r="N311" s="253"/>
      <c r="O311" s="253"/>
      <c r="P311" s="253"/>
      <c r="Q311" s="253"/>
      <c r="R311" s="253"/>
      <c r="S311" s="253"/>
      <c r="T311" s="25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5" t="s">
        <v>166</v>
      </c>
      <c r="AU311" s="255" t="s">
        <v>83</v>
      </c>
      <c r="AV311" s="14" t="s">
        <v>165</v>
      </c>
      <c r="AW311" s="14" t="s">
        <v>31</v>
      </c>
      <c r="AX311" s="14" t="s">
        <v>81</v>
      </c>
      <c r="AY311" s="255" t="s">
        <v>158</v>
      </c>
    </row>
    <row r="312" s="2" customFormat="1" ht="24.15" customHeight="1">
      <c r="A312" s="38"/>
      <c r="B312" s="39"/>
      <c r="C312" s="219" t="s">
        <v>543</v>
      </c>
      <c r="D312" s="219" t="s">
        <v>161</v>
      </c>
      <c r="E312" s="220" t="s">
        <v>544</v>
      </c>
      <c r="F312" s="221" t="s">
        <v>545</v>
      </c>
      <c r="G312" s="222" t="s">
        <v>248</v>
      </c>
      <c r="H312" s="223">
        <v>0.094</v>
      </c>
      <c r="I312" s="224"/>
      <c r="J312" s="225">
        <f>ROUND(I312*H312,2)</f>
        <v>0</v>
      </c>
      <c r="K312" s="226"/>
      <c r="L312" s="44"/>
      <c r="M312" s="227" t="s">
        <v>1</v>
      </c>
      <c r="N312" s="228" t="s">
        <v>38</v>
      </c>
      <c r="O312" s="91"/>
      <c r="P312" s="229">
        <f>O312*H312</f>
        <v>0</v>
      </c>
      <c r="Q312" s="229">
        <v>0</v>
      </c>
      <c r="R312" s="229">
        <f>Q312*H312</f>
        <v>0</v>
      </c>
      <c r="S312" s="229">
        <v>0</v>
      </c>
      <c r="T312" s="230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31" t="s">
        <v>197</v>
      </c>
      <c r="AT312" s="231" t="s">
        <v>161</v>
      </c>
      <c r="AU312" s="231" t="s">
        <v>83</v>
      </c>
      <c r="AY312" s="17" t="s">
        <v>158</v>
      </c>
      <c r="BE312" s="232">
        <f>IF(N312="základní",J312,0)</f>
        <v>0</v>
      </c>
      <c r="BF312" s="232">
        <f>IF(N312="snížená",J312,0)</f>
        <v>0</v>
      </c>
      <c r="BG312" s="232">
        <f>IF(N312="zákl. přenesená",J312,0)</f>
        <v>0</v>
      </c>
      <c r="BH312" s="232">
        <f>IF(N312="sníž. přenesená",J312,0)</f>
        <v>0</v>
      </c>
      <c r="BI312" s="232">
        <f>IF(N312="nulová",J312,0)</f>
        <v>0</v>
      </c>
      <c r="BJ312" s="17" t="s">
        <v>81</v>
      </c>
      <c r="BK312" s="232">
        <f>ROUND(I312*H312,2)</f>
        <v>0</v>
      </c>
      <c r="BL312" s="17" t="s">
        <v>197</v>
      </c>
      <c r="BM312" s="231" t="s">
        <v>546</v>
      </c>
    </row>
    <row r="313" s="12" customFormat="1" ht="22.8" customHeight="1">
      <c r="A313" s="12"/>
      <c r="B313" s="203"/>
      <c r="C313" s="204"/>
      <c r="D313" s="205" t="s">
        <v>72</v>
      </c>
      <c r="E313" s="217" t="s">
        <v>547</v>
      </c>
      <c r="F313" s="217" t="s">
        <v>548</v>
      </c>
      <c r="G313" s="204"/>
      <c r="H313" s="204"/>
      <c r="I313" s="207"/>
      <c r="J313" s="218">
        <f>BK313</f>
        <v>0</v>
      </c>
      <c r="K313" s="204"/>
      <c r="L313" s="209"/>
      <c r="M313" s="210"/>
      <c r="N313" s="211"/>
      <c r="O313" s="211"/>
      <c r="P313" s="212">
        <f>SUM(P314:P338)</f>
        <v>0</v>
      </c>
      <c r="Q313" s="211"/>
      <c r="R313" s="212">
        <f>SUM(R314:R338)</f>
        <v>0</v>
      </c>
      <c r="S313" s="211"/>
      <c r="T313" s="213">
        <f>SUM(T314:T338)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14" t="s">
        <v>83</v>
      </c>
      <c r="AT313" s="215" t="s">
        <v>72</v>
      </c>
      <c r="AU313" s="215" t="s">
        <v>81</v>
      </c>
      <c r="AY313" s="214" t="s">
        <v>158</v>
      </c>
      <c r="BK313" s="216">
        <f>SUM(BK314:BK338)</f>
        <v>0</v>
      </c>
    </row>
    <row r="314" s="2" customFormat="1" ht="16.5" customHeight="1">
      <c r="A314" s="38"/>
      <c r="B314" s="39"/>
      <c r="C314" s="219" t="s">
        <v>359</v>
      </c>
      <c r="D314" s="219" t="s">
        <v>161</v>
      </c>
      <c r="E314" s="220" t="s">
        <v>549</v>
      </c>
      <c r="F314" s="221" t="s">
        <v>550</v>
      </c>
      <c r="G314" s="222" t="s">
        <v>164</v>
      </c>
      <c r="H314" s="223">
        <v>1.5</v>
      </c>
      <c r="I314" s="224"/>
      <c r="J314" s="225">
        <f>ROUND(I314*H314,2)</f>
        <v>0</v>
      </c>
      <c r="K314" s="226"/>
      <c r="L314" s="44"/>
      <c r="M314" s="227" t="s">
        <v>1</v>
      </c>
      <c r="N314" s="228" t="s">
        <v>38</v>
      </c>
      <c r="O314" s="91"/>
      <c r="P314" s="229">
        <f>O314*H314</f>
        <v>0</v>
      </c>
      <c r="Q314" s="229">
        <v>0</v>
      </c>
      <c r="R314" s="229">
        <f>Q314*H314</f>
        <v>0</v>
      </c>
      <c r="S314" s="229">
        <v>0</v>
      </c>
      <c r="T314" s="230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31" t="s">
        <v>197</v>
      </c>
      <c r="AT314" s="231" t="s">
        <v>161</v>
      </c>
      <c r="AU314" s="231" t="s">
        <v>83</v>
      </c>
      <c r="AY314" s="17" t="s">
        <v>158</v>
      </c>
      <c r="BE314" s="232">
        <f>IF(N314="základní",J314,0)</f>
        <v>0</v>
      </c>
      <c r="BF314" s="232">
        <f>IF(N314="snížená",J314,0)</f>
        <v>0</v>
      </c>
      <c r="BG314" s="232">
        <f>IF(N314="zákl. přenesená",J314,0)</f>
        <v>0</v>
      </c>
      <c r="BH314" s="232">
        <f>IF(N314="sníž. přenesená",J314,0)</f>
        <v>0</v>
      </c>
      <c r="BI314" s="232">
        <f>IF(N314="nulová",J314,0)</f>
        <v>0</v>
      </c>
      <c r="BJ314" s="17" t="s">
        <v>81</v>
      </c>
      <c r="BK314" s="232">
        <f>ROUND(I314*H314,2)</f>
        <v>0</v>
      </c>
      <c r="BL314" s="17" t="s">
        <v>197</v>
      </c>
      <c r="BM314" s="231" t="s">
        <v>551</v>
      </c>
    </row>
    <row r="315" s="15" customFormat="1">
      <c r="A315" s="15"/>
      <c r="B315" s="256"/>
      <c r="C315" s="257"/>
      <c r="D315" s="235" t="s">
        <v>166</v>
      </c>
      <c r="E315" s="258" t="s">
        <v>1</v>
      </c>
      <c r="F315" s="259" t="s">
        <v>552</v>
      </c>
      <c r="G315" s="257"/>
      <c r="H315" s="258" t="s">
        <v>1</v>
      </c>
      <c r="I315" s="260"/>
      <c r="J315" s="257"/>
      <c r="K315" s="257"/>
      <c r="L315" s="261"/>
      <c r="M315" s="262"/>
      <c r="N315" s="263"/>
      <c r="O315" s="263"/>
      <c r="P315" s="263"/>
      <c r="Q315" s="263"/>
      <c r="R315" s="263"/>
      <c r="S315" s="263"/>
      <c r="T315" s="264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65" t="s">
        <v>166</v>
      </c>
      <c r="AU315" s="265" t="s">
        <v>83</v>
      </c>
      <c r="AV315" s="15" t="s">
        <v>81</v>
      </c>
      <c r="AW315" s="15" t="s">
        <v>31</v>
      </c>
      <c r="AX315" s="15" t="s">
        <v>73</v>
      </c>
      <c r="AY315" s="265" t="s">
        <v>158</v>
      </c>
    </row>
    <row r="316" s="13" customFormat="1">
      <c r="A316" s="13"/>
      <c r="B316" s="233"/>
      <c r="C316" s="234"/>
      <c r="D316" s="235" t="s">
        <v>166</v>
      </c>
      <c r="E316" s="236" t="s">
        <v>1</v>
      </c>
      <c r="F316" s="237" t="s">
        <v>553</v>
      </c>
      <c r="G316" s="234"/>
      <c r="H316" s="238">
        <v>1.5</v>
      </c>
      <c r="I316" s="239"/>
      <c r="J316" s="234"/>
      <c r="K316" s="234"/>
      <c r="L316" s="240"/>
      <c r="M316" s="241"/>
      <c r="N316" s="242"/>
      <c r="O316" s="242"/>
      <c r="P316" s="242"/>
      <c r="Q316" s="242"/>
      <c r="R316" s="242"/>
      <c r="S316" s="242"/>
      <c r="T316" s="24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4" t="s">
        <v>166</v>
      </c>
      <c r="AU316" s="244" t="s">
        <v>83</v>
      </c>
      <c r="AV316" s="13" t="s">
        <v>83</v>
      </c>
      <c r="AW316" s="13" t="s">
        <v>31</v>
      </c>
      <c r="AX316" s="13" t="s">
        <v>73</v>
      </c>
      <c r="AY316" s="244" t="s">
        <v>158</v>
      </c>
    </row>
    <row r="317" s="14" customFormat="1">
      <c r="A317" s="14"/>
      <c r="B317" s="245"/>
      <c r="C317" s="246"/>
      <c r="D317" s="235" t="s">
        <v>166</v>
      </c>
      <c r="E317" s="247" t="s">
        <v>1</v>
      </c>
      <c r="F317" s="248" t="s">
        <v>168</v>
      </c>
      <c r="G317" s="246"/>
      <c r="H317" s="249">
        <v>1.5</v>
      </c>
      <c r="I317" s="250"/>
      <c r="J317" s="246"/>
      <c r="K317" s="246"/>
      <c r="L317" s="251"/>
      <c r="M317" s="252"/>
      <c r="N317" s="253"/>
      <c r="O317" s="253"/>
      <c r="P317" s="253"/>
      <c r="Q317" s="253"/>
      <c r="R317" s="253"/>
      <c r="S317" s="253"/>
      <c r="T317" s="25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5" t="s">
        <v>166</v>
      </c>
      <c r="AU317" s="255" t="s">
        <v>83</v>
      </c>
      <c r="AV317" s="14" t="s">
        <v>165</v>
      </c>
      <c r="AW317" s="14" t="s">
        <v>31</v>
      </c>
      <c r="AX317" s="14" t="s">
        <v>81</v>
      </c>
      <c r="AY317" s="255" t="s">
        <v>158</v>
      </c>
    </row>
    <row r="318" s="2" customFormat="1" ht="24.15" customHeight="1">
      <c r="A318" s="38"/>
      <c r="B318" s="39"/>
      <c r="C318" s="219" t="s">
        <v>554</v>
      </c>
      <c r="D318" s="219" t="s">
        <v>161</v>
      </c>
      <c r="E318" s="220" t="s">
        <v>555</v>
      </c>
      <c r="F318" s="221" t="s">
        <v>556</v>
      </c>
      <c r="G318" s="222" t="s">
        <v>164</v>
      </c>
      <c r="H318" s="223">
        <v>1.5</v>
      </c>
      <c r="I318" s="224"/>
      <c r="J318" s="225">
        <f>ROUND(I318*H318,2)</f>
        <v>0</v>
      </c>
      <c r="K318" s="226"/>
      <c r="L318" s="44"/>
      <c r="M318" s="227" t="s">
        <v>1</v>
      </c>
      <c r="N318" s="228" t="s">
        <v>38</v>
      </c>
      <c r="O318" s="91"/>
      <c r="P318" s="229">
        <f>O318*H318</f>
        <v>0</v>
      </c>
      <c r="Q318" s="229">
        <v>0</v>
      </c>
      <c r="R318" s="229">
        <f>Q318*H318</f>
        <v>0</v>
      </c>
      <c r="S318" s="229">
        <v>0</v>
      </c>
      <c r="T318" s="230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31" t="s">
        <v>197</v>
      </c>
      <c r="AT318" s="231" t="s">
        <v>161</v>
      </c>
      <c r="AU318" s="231" t="s">
        <v>83</v>
      </c>
      <c r="AY318" s="17" t="s">
        <v>158</v>
      </c>
      <c r="BE318" s="232">
        <f>IF(N318="základní",J318,0)</f>
        <v>0</v>
      </c>
      <c r="BF318" s="232">
        <f>IF(N318="snížená",J318,0)</f>
        <v>0</v>
      </c>
      <c r="BG318" s="232">
        <f>IF(N318="zákl. přenesená",J318,0)</f>
        <v>0</v>
      </c>
      <c r="BH318" s="232">
        <f>IF(N318="sníž. přenesená",J318,0)</f>
        <v>0</v>
      </c>
      <c r="BI318" s="232">
        <f>IF(N318="nulová",J318,0)</f>
        <v>0</v>
      </c>
      <c r="BJ318" s="17" t="s">
        <v>81</v>
      </c>
      <c r="BK318" s="232">
        <f>ROUND(I318*H318,2)</f>
        <v>0</v>
      </c>
      <c r="BL318" s="17" t="s">
        <v>197</v>
      </c>
      <c r="BM318" s="231" t="s">
        <v>557</v>
      </c>
    </row>
    <row r="319" s="2" customFormat="1" ht="24.15" customHeight="1">
      <c r="A319" s="38"/>
      <c r="B319" s="39"/>
      <c r="C319" s="219" t="s">
        <v>365</v>
      </c>
      <c r="D319" s="219" t="s">
        <v>161</v>
      </c>
      <c r="E319" s="220" t="s">
        <v>558</v>
      </c>
      <c r="F319" s="221" t="s">
        <v>559</v>
      </c>
      <c r="G319" s="222" t="s">
        <v>164</v>
      </c>
      <c r="H319" s="223">
        <v>1.5</v>
      </c>
      <c r="I319" s="224"/>
      <c r="J319" s="225">
        <f>ROUND(I319*H319,2)</f>
        <v>0</v>
      </c>
      <c r="K319" s="226"/>
      <c r="L319" s="44"/>
      <c r="M319" s="227" t="s">
        <v>1</v>
      </c>
      <c r="N319" s="228" t="s">
        <v>38</v>
      </c>
      <c r="O319" s="91"/>
      <c r="P319" s="229">
        <f>O319*H319</f>
        <v>0</v>
      </c>
      <c r="Q319" s="229">
        <v>0</v>
      </c>
      <c r="R319" s="229">
        <f>Q319*H319</f>
        <v>0</v>
      </c>
      <c r="S319" s="229">
        <v>0</v>
      </c>
      <c r="T319" s="230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31" t="s">
        <v>197</v>
      </c>
      <c r="AT319" s="231" t="s">
        <v>161</v>
      </c>
      <c r="AU319" s="231" t="s">
        <v>83</v>
      </c>
      <c r="AY319" s="17" t="s">
        <v>158</v>
      </c>
      <c r="BE319" s="232">
        <f>IF(N319="základní",J319,0)</f>
        <v>0</v>
      </c>
      <c r="BF319" s="232">
        <f>IF(N319="snížená",J319,0)</f>
        <v>0</v>
      </c>
      <c r="BG319" s="232">
        <f>IF(N319="zákl. přenesená",J319,0)</f>
        <v>0</v>
      </c>
      <c r="BH319" s="232">
        <f>IF(N319="sníž. přenesená",J319,0)</f>
        <v>0</v>
      </c>
      <c r="BI319" s="232">
        <f>IF(N319="nulová",J319,0)</f>
        <v>0</v>
      </c>
      <c r="BJ319" s="17" t="s">
        <v>81</v>
      </c>
      <c r="BK319" s="232">
        <f>ROUND(I319*H319,2)</f>
        <v>0</v>
      </c>
      <c r="BL319" s="17" t="s">
        <v>197</v>
      </c>
      <c r="BM319" s="231" t="s">
        <v>560</v>
      </c>
    </row>
    <row r="320" s="2" customFormat="1" ht="24.15" customHeight="1">
      <c r="A320" s="38"/>
      <c r="B320" s="39"/>
      <c r="C320" s="219" t="s">
        <v>561</v>
      </c>
      <c r="D320" s="219" t="s">
        <v>161</v>
      </c>
      <c r="E320" s="220" t="s">
        <v>562</v>
      </c>
      <c r="F320" s="221" t="s">
        <v>563</v>
      </c>
      <c r="G320" s="222" t="s">
        <v>164</v>
      </c>
      <c r="H320" s="223">
        <v>1.5</v>
      </c>
      <c r="I320" s="224"/>
      <c r="J320" s="225">
        <f>ROUND(I320*H320,2)</f>
        <v>0</v>
      </c>
      <c r="K320" s="226"/>
      <c r="L320" s="44"/>
      <c r="M320" s="227" t="s">
        <v>1</v>
      </c>
      <c r="N320" s="228" t="s">
        <v>38</v>
      </c>
      <c r="O320" s="91"/>
      <c r="P320" s="229">
        <f>O320*H320</f>
        <v>0</v>
      </c>
      <c r="Q320" s="229">
        <v>0</v>
      </c>
      <c r="R320" s="229">
        <f>Q320*H320</f>
        <v>0</v>
      </c>
      <c r="S320" s="229">
        <v>0</v>
      </c>
      <c r="T320" s="230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31" t="s">
        <v>197</v>
      </c>
      <c r="AT320" s="231" t="s">
        <v>161</v>
      </c>
      <c r="AU320" s="231" t="s">
        <v>83</v>
      </c>
      <c r="AY320" s="17" t="s">
        <v>158</v>
      </c>
      <c r="BE320" s="232">
        <f>IF(N320="základní",J320,0)</f>
        <v>0</v>
      </c>
      <c r="BF320" s="232">
        <f>IF(N320="snížená",J320,0)</f>
        <v>0</v>
      </c>
      <c r="BG320" s="232">
        <f>IF(N320="zákl. přenesená",J320,0)</f>
        <v>0</v>
      </c>
      <c r="BH320" s="232">
        <f>IF(N320="sníž. přenesená",J320,0)</f>
        <v>0</v>
      </c>
      <c r="BI320" s="232">
        <f>IF(N320="nulová",J320,0)</f>
        <v>0</v>
      </c>
      <c r="BJ320" s="17" t="s">
        <v>81</v>
      </c>
      <c r="BK320" s="232">
        <f>ROUND(I320*H320,2)</f>
        <v>0</v>
      </c>
      <c r="BL320" s="17" t="s">
        <v>197</v>
      </c>
      <c r="BM320" s="231" t="s">
        <v>564</v>
      </c>
    </row>
    <row r="321" s="2" customFormat="1" ht="33" customHeight="1">
      <c r="A321" s="38"/>
      <c r="B321" s="39"/>
      <c r="C321" s="219" t="s">
        <v>368</v>
      </c>
      <c r="D321" s="219" t="s">
        <v>161</v>
      </c>
      <c r="E321" s="220" t="s">
        <v>565</v>
      </c>
      <c r="F321" s="221" t="s">
        <v>566</v>
      </c>
      <c r="G321" s="222" t="s">
        <v>164</v>
      </c>
      <c r="H321" s="223">
        <v>7.6799999999999997</v>
      </c>
      <c r="I321" s="224"/>
      <c r="J321" s="225">
        <f>ROUND(I321*H321,2)</f>
        <v>0</v>
      </c>
      <c r="K321" s="226"/>
      <c r="L321" s="44"/>
      <c r="M321" s="227" t="s">
        <v>1</v>
      </c>
      <c r="N321" s="228" t="s">
        <v>38</v>
      </c>
      <c r="O321" s="91"/>
      <c r="P321" s="229">
        <f>O321*H321</f>
        <v>0</v>
      </c>
      <c r="Q321" s="229">
        <v>0</v>
      </c>
      <c r="R321" s="229">
        <f>Q321*H321</f>
        <v>0</v>
      </c>
      <c r="S321" s="229">
        <v>0</v>
      </c>
      <c r="T321" s="230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31" t="s">
        <v>197</v>
      </c>
      <c r="AT321" s="231" t="s">
        <v>161</v>
      </c>
      <c r="AU321" s="231" t="s">
        <v>83</v>
      </c>
      <c r="AY321" s="17" t="s">
        <v>158</v>
      </c>
      <c r="BE321" s="232">
        <f>IF(N321="základní",J321,0)</f>
        <v>0</v>
      </c>
      <c r="BF321" s="232">
        <f>IF(N321="snížená",J321,0)</f>
        <v>0</v>
      </c>
      <c r="BG321" s="232">
        <f>IF(N321="zákl. přenesená",J321,0)</f>
        <v>0</v>
      </c>
      <c r="BH321" s="232">
        <f>IF(N321="sníž. přenesená",J321,0)</f>
        <v>0</v>
      </c>
      <c r="BI321" s="232">
        <f>IF(N321="nulová",J321,0)</f>
        <v>0</v>
      </c>
      <c r="BJ321" s="17" t="s">
        <v>81</v>
      </c>
      <c r="BK321" s="232">
        <f>ROUND(I321*H321,2)</f>
        <v>0</v>
      </c>
      <c r="BL321" s="17" t="s">
        <v>197</v>
      </c>
      <c r="BM321" s="231" t="s">
        <v>567</v>
      </c>
    </row>
    <row r="322" s="15" customFormat="1">
      <c r="A322" s="15"/>
      <c r="B322" s="256"/>
      <c r="C322" s="257"/>
      <c r="D322" s="235" t="s">
        <v>166</v>
      </c>
      <c r="E322" s="258" t="s">
        <v>1</v>
      </c>
      <c r="F322" s="259" t="s">
        <v>568</v>
      </c>
      <c r="G322" s="257"/>
      <c r="H322" s="258" t="s">
        <v>1</v>
      </c>
      <c r="I322" s="260"/>
      <c r="J322" s="257"/>
      <c r="K322" s="257"/>
      <c r="L322" s="261"/>
      <c r="M322" s="262"/>
      <c r="N322" s="263"/>
      <c r="O322" s="263"/>
      <c r="P322" s="263"/>
      <c r="Q322" s="263"/>
      <c r="R322" s="263"/>
      <c r="S322" s="263"/>
      <c r="T322" s="264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65" t="s">
        <v>166</v>
      </c>
      <c r="AU322" s="265" t="s">
        <v>83</v>
      </c>
      <c r="AV322" s="15" t="s">
        <v>81</v>
      </c>
      <c r="AW322" s="15" t="s">
        <v>31</v>
      </c>
      <c r="AX322" s="15" t="s">
        <v>73</v>
      </c>
      <c r="AY322" s="265" t="s">
        <v>158</v>
      </c>
    </row>
    <row r="323" s="13" customFormat="1">
      <c r="A323" s="13"/>
      <c r="B323" s="233"/>
      <c r="C323" s="234"/>
      <c r="D323" s="235" t="s">
        <v>166</v>
      </c>
      <c r="E323" s="236" t="s">
        <v>1</v>
      </c>
      <c r="F323" s="237" t="s">
        <v>569</v>
      </c>
      <c r="G323" s="234"/>
      <c r="H323" s="238">
        <v>7.6800000000000015</v>
      </c>
      <c r="I323" s="239"/>
      <c r="J323" s="234"/>
      <c r="K323" s="234"/>
      <c r="L323" s="240"/>
      <c r="M323" s="241"/>
      <c r="N323" s="242"/>
      <c r="O323" s="242"/>
      <c r="P323" s="242"/>
      <c r="Q323" s="242"/>
      <c r="R323" s="242"/>
      <c r="S323" s="242"/>
      <c r="T323" s="24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4" t="s">
        <v>166</v>
      </c>
      <c r="AU323" s="244" t="s">
        <v>83</v>
      </c>
      <c r="AV323" s="13" t="s">
        <v>83</v>
      </c>
      <c r="AW323" s="13" t="s">
        <v>31</v>
      </c>
      <c r="AX323" s="13" t="s">
        <v>73</v>
      </c>
      <c r="AY323" s="244" t="s">
        <v>158</v>
      </c>
    </row>
    <row r="324" s="14" customFormat="1">
      <c r="A324" s="14"/>
      <c r="B324" s="245"/>
      <c r="C324" s="246"/>
      <c r="D324" s="235" t="s">
        <v>166</v>
      </c>
      <c r="E324" s="247" t="s">
        <v>1</v>
      </c>
      <c r="F324" s="248" t="s">
        <v>168</v>
      </c>
      <c r="G324" s="246"/>
      <c r="H324" s="249">
        <v>7.6800000000000015</v>
      </c>
      <c r="I324" s="250"/>
      <c r="J324" s="246"/>
      <c r="K324" s="246"/>
      <c r="L324" s="251"/>
      <c r="M324" s="252"/>
      <c r="N324" s="253"/>
      <c r="O324" s="253"/>
      <c r="P324" s="253"/>
      <c r="Q324" s="253"/>
      <c r="R324" s="253"/>
      <c r="S324" s="253"/>
      <c r="T324" s="25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5" t="s">
        <v>166</v>
      </c>
      <c r="AU324" s="255" t="s">
        <v>83</v>
      </c>
      <c r="AV324" s="14" t="s">
        <v>165</v>
      </c>
      <c r="AW324" s="14" t="s">
        <v>31</v>
      </c>
      <c r="AX324" s="14" t="s">
        <v>81</v>
      </c>
      <c r="AY324" s="255" t="s">
        <v>158</v>
      </c>
    </row>
    <row r="325" s="2" customFormat="1" ht="24.15" customHeight="1">
      <c r="A325" s="38"/>
      <c r="B325" s="39"/>
      <c r="C325" s="219" t="s">
        <v>570</v>
      </c>
      <c r="D325" s="219" t="s">
        <v>161</v>
      </c>
      <c r="E325" s="220" t="s">
        <v>571</v>
      </c>
      <c r="F325" s="221" t="s">
        <v>572</v>
      </c>
      <c r="G325" s="222" t="s">
        <v>171</v>
      </c>
      <c r="H325" s="223">
        <v>18.600000000000001</v>
      </c>
      <c r="I325" s="224"/>
      <c r="J325" s="225">
        <f>ROUND(I325*H325,2)</f>
        <v>0</v>
      </c>
      <c r="K325" s="226"/>
      <c r="L325" s="44"/>
      <c r="M325" s="227" t="s">
        <v>1</v>
      </c>
      <c r="N325" s="228" t="s">
        <v>38</v>
      </c>
      <c r="O325" s="91"/>
      <c r="P325" s="229">
        <f>O325*H325</f>
        <v>0</v>
      </c>
      <c r="Q325" s="229">
        <v>0</v>
      </c>
      <c r="R325" s="229">
        <f>Q325*H325</f>
        <v>0</v>
      </c>
      <c r="S325" s="229">
        <v>0</v>
      </c>
      <c r="T325" s="230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31" t="s">
        <v>197</v>
      </c>
      <c r="AT325" s="231" t="s">
        <v>161</v>
      </c>
      <c r="AU325" s="231" t="s">
        <v>83</v>
      </c>
      <c r="AY325" s="17" t="s">
        <v>158</v>
      </c>
      <c r="BE325" s="232">
        <f>IF(N325="základní",J325,0)</f>
        <v>0</v>
      </c>
      <c r="BF325" s="232">
        <f>IF(N325="snížená",J325,0)</f>
        <v>0</v>
      </c>
      <c r="BG325" s="232">
        <f>IF(N325="zákl. přenesená",J325,0)</f>
        <v>0</v>
      </c>
      <c r="BH325" s="232">
        <f>IF(N325="sníž. přenesená",J325,0)</f>
        <v>0</v>
      </c>
      <c r="BI325" s="232">
        <f>IF(N325="nulová",J325,0)</f>
        <v>0</v>
      </c>
      <c r="BJ325" s="17" t="s">
        <v>81</v>
      </c>
      <c r="BK325" s="232">
        <f>ROUND(I325*H325,2)</f>
        <v>0</v>
      </c>
      <c r="BL325" s="17" t="s">
        <v>197</v>
      </c>
      <c r="BM325" s="231" t="s">
        <v>573</v>
      </c>
    </row>
    <row r="326" s="13" customFormat="1">
      <c r="A326" s="13"/>
      <c r="B326" s="233"/>
      <c r="C326" s="234"/>
      <c r="D326" s="235" t="s">
        <v>166</v>
      </c>
      <c r="E326" s="236" t="s">
        <v>1</v>
      </c>
      <c r="F326" s="237" t="s">
        <v>574</v>
      </c>
      <c r="G326" s="234"/>
      <c r="H326" s="238">
        <v>18.600000000000001</v>
      </c>
      <c r="I326" s="239"/>
      <c r="J326" s="234"/>
      <c r="K326" s="234"/>
      <c r="L326" s="240"/>
      <c r="M326" s="241"/>
      <c r="N326" s="242"/>
      <c r="O326" s="242"/>
      <c r="P326" s="242"/>
      <c r="Q326" s="242"/>
      <c r="R326" s="242"/>
      <c r="S326" s="242"/>
      <c r="T326" s="24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4" t="s">
        <v>166</v>
      </c>
      <c r="AU326" s="244" t="s">
        <v>83</v>
      </c>
      <c r="AV326" s="13" t="s">
        <v>83</v>
      </c>
      <c r="AW326" s="13" t="s">
        <v>31</v>
      </c>
      <c r="AX326" s="13" t="s">
        <v>73</v>
      </c>
      <c r="AY326" s="244" t="s">
        <v>158</v>
      </c>
    </row>
    <row r="327" s="14" customFormat="1">
      <c r="A327" s="14"/>
      <c r="B327" s="245"/>
      <c r="C327" s="246"/>
      <c r="D327" s="235" t="s">
        <v>166</v>
      </c>
      <c r="E327" s="247" t="s">
        <v>1</v>
      </c>
      <c r="F327" s="248" t="s">
        <v>168</v>
      </c>
      <c r="G327" s="246"/>
      <c r="H327" s="249">
        <v>18.600000000000001</v>
      </c>
      <c r="I327" s="250"/>
      <c r="J327" s="246"/>
      <c r="K327" s="246"/>
      <c r="L327" s="251"/>
      <c r="M327" s="252"/>
      <c r="N327" s="253"/>
      <c r="O327" s="253"/>
      <c r="P327" s="253"/>
      <c r="Q327" s="253"/>
      <c r="R327" s="253"/>
      <c r="S327" s="253"/>
      <c r="T327" s="25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5" t="s">
        <v>166</v>
      </c>
      <c r="AU327" s="255" t="s">
        <v>83</v>
      </c>
      <c r="AV327" s="14" t="s">
        <v>165</v>
      </c>
      <c r="AW327" s="14" t="s">
        <v>31</v>
      </c>
      <c r="AX327" s="14" t="s">
        <v>81</v>
      </c>
      <c r="AY327" s="255" t="s">
        <v>158</v>
      </c>
    </row>
    <row r="328" s="2" customFormat="1" ht="24.15" customHeight="1">
      <c r="A328" s="38"/>
      <c r="B328" s="39"/>
      <c r="C328" s="219" t="s">
        <v>372</v>
      </c>
      <c r="D328" s="219" t="s">
        <v>161</v>
      </c>
      <c r="E328" s="220" t="s">
        <v>575</v>
      </c>
      <c r="F328" s="221" t="s">
        <v>576</v>
      </c>
      <c r="G328" s="222" t="s">
        <v>164</v>
      </c>
      <c r="H328" s="223">
        <v>7.6799999999999997</v>
      </c>
      <c r="I328" s="224"/>
      <c r="J328" s="225">
        <f>ROUND(I328*H328,2)</f>
        <v>0</v>
      </c>
      <c r="K328" s="226"/>
      <c r="L328" s="44"/>
      <c r="M328" s="227" t="s">
        <v>1</v>
      </c>
      <c r="N328" s="228" t="s">
        <v>38</v>
      </c>
      <c r="O328" s="91"/>
      <c r="P328" s="229">
        <f>O328*H328</f>
        <v>0</v>
      </c>
      <c r="Q328" s="229">
        <v>0</v>
      </c>
      <c r="R328" s="229">
        <f>Q328*H328</f>
        <v>0</v>
      </c>
      <c r="S328" s="229">
        <v>0</v>
      </c>
      <c r="T328" s="230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31" t="s">
        <v>197</v>
      </c>
      <c r="AT328" s="231" t="s">
        <v>161</v>
      </c>
      <c r="AU328" s="231" t="s">
        <v>83</v>
      </c>
      <c r="AY328" s="17" t="s">
        <v>158</v>
      </c>
      <c r="BE328" s="232">
        <f>IF(N328="základní",J328,0)</f>
        <v>0</v>
      </c>
      <c r="BF328" s="232">
        <f>IF(N328="snížená",J328,0)</f>
        <v>0</v>
      </c>
      <c r="BG328" s="232">
        <f>IF(N328="zákl. přenesená",J328,0)</f>
        <v>0</v>
      </c>
      <c r="BH328" s="232">
        <f>IF(N328="sníž. přenesená",J328,0)</f>
        <v>0</v>
      </c>
      <c r="BI328" s="232">
        <f>IF(N328="nulová",J328,0)</f>
        <v>0</v>
      </c>
      <c r="BJ328" s="17" t="s">
        <v>81</v>
      </c>
      <c r="BK328" s="232">
        <f>ROUND(I328*H328,2)</f>
        <v>0</v>
      </c>
      <c r="BL328" s="17" t="s">
        <v>197</v>
      </c>
      <c r="BM328" s="231" t="s">
        <v>577</v>
      </c>
    </row>
    <row r="329" s="2" customFormat="1" ht="24.15" customHeight="1">
      <c r="A329" s="38"/>
      <c r="B329" s="39"/>
      <c r="C329" s="219" t="s">
        <v>578</v>
      </c>
      <c r="D329" s="219" t="s">
        <v>161</v>
      </c>
      <c r="E329" s="220" t="s">
        <v>579</v>
      </c>
      <c r="F329" s="221" t="s">
        <v>580</v>
      </c>
      <c r="G329" s="222" t="s">
        <v>171</v>
      </c>
      <c r="H329" s="223">
        <v>18.600000000000001</v>
      </c>
      <c r="I329" s="224"/>
      <c r="J329" s="225">
        <f>ROUND(I329*H329,2)</f>
        <v>0</v>
      </c>
      <c r="K329" s="226"/>
      <c r="L329" s="44"/>
      <c r="M329" s="227" t="s">
        <v>1</v>
      </c>
      <c r="N329" s="228" t="s">
        <v>38</v>
      </c>
      <c r="O329" s="91"/>
      <c r="P329" s="229">
        <f>O329*H329</f>
        <v>0</v>
      </c>
      <c r="Q329" s="229">
        <v>0</v>
      </c>
      <c r="R329" s="229">
        <f>Q329*H329</f>
        <v>0</v>
      </c>
      <c r="S329" s="229">
        <v>0</v>
      </c>
      <c r="T329" s="230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31" t="s">
        <v>197</v>
      </c>
      <c r="AT329" s="231" t="s">
        <v>161</v>
      </c>
      <c r="AU329" s="231" t="s">
        <v>83</v>
      </c>
      <c r="AY329" s="17" t="s">
        <v>158</v>
      </c>
      <c r="BE329" s="232">
        <f>IF(N329="základní",J329,0)</f>
        <v>0</v>
      </c>
      <c r="BF329" s="232">
        <f>IF(N329="snížená",J329,0)</f>
        <v>0</v>
      </c>
      <c r="BG329" s="232">
        <f>IF(N329="zákl. přenesená",J329,0)</f>
        <v>0</v>
      </c>
      <c r="BH329" s="232">
        <f>IF(N329="sníž. přenesená",J329,0)</f>
        <v>0</v>
      </c>
      <c r="BI329" s="232">
        <f>IF(N329="nulová",J329,0)</f>
        <v>0</v>
      </c>
      <c r="BJ329" s="17" t="s">
        <v>81</v>
      </c>
      <c r="BK329" s="232">
        <f>ROUND(I329*H329,2)</f>
        <v>0</v>
      </c>
      <c r="BL329" s="17" t="s">
        <v>197</v>
      </c>
      <c r="BM329" s="231" t="s">
        <v>581</v>
      </c>
    </row>
    <row r="330" s="2" customFormat="1" ht="24.15" customHeight="1">
      <c r="A330" s="38"/>
      <c r="B330" s="39"/>
      <c r="C330" s="219" t="s">
        <v>377</v>
      </c>
      <c r="D330" s="219" t="s">
        <v>161</v>
      </c>
      <c r="E330" s="220" t="s">
        <v>582</v>
      </c>
      <c r="F330" s="221" t="s">
        <v>583</v>
      </c>
      <c r="G330" s="222" t="s">
        <v>171</v>
      </c>
      <c r="H330" s="223">
        <v>18.600000000000001</v>
      </c>
      <c r="I330" s="224"/>
      <c r="J330" s="225">
        <f>ROUND(I330*H330,2)</f>
        <v>0</v>
      </c>
      <c r="K330" s="226"/>
      <c r="L330" s="44"/>
      <c r="M330" s="227" t="s">
        <v>1</v>
      </c>
      <c r="N330" s="228" t="s">
        <v>38</v>
      </c>
      <c r="O330" s="91"/>
      <c r="P330" s="229">
        <f>O330*H330</f>
        <v>0</v>
      </c>
      <c r="Q330" s="229">
        <v>0</v>
      </c>
      <c r="R330" s="229">
        <f>Q330*H330</f>
        <v>0</v>
      </c>
      <c r="S330" s="229">
        <v>0</v>
      </c>
      <c r="T330" s="230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31" t="s">
        <v>197</v>
      </c>
      <c r="AT330" s="231" t="s">
        <v>161</v>
      </c>
      <c r="AU330" s="231" t="s">
        <v>83</v>
      </c>
      <c r="AY330" s="17" t="s">
        <v>158</v>
      </c>
      <c r="BE330" s="232">
        <f>IF(N330="základní",J330,0)</f>
        <v>0</v>
      </c>
      <c r="BF330" s="232">
        <f>IF(N330="snížená",J330,0)</f>
        <v>0</v>
      </c>
      <c r="BG330" s="232">
        <f>IF(N330="zákl. přenesená",J330,0)</f>
        <v>0</v>
      </c>
      <c r="BH330" s="232">
        <f>IF(N330="sníž. přenesená",J330,0)</f>
        <v>0</v>
      </c>
      <c r="BI330" s="232">
        <f>IF(N330="nulová",J330,0)</f>
        <v>0</v>
      </c>
      <c r="BJ330" s="17" t="s">
        <v>81</v>
      </c>
      <c r="BK330" s="232">
        <f>ROUND(I330*H330,2)</f>
        <v>0</v>
      </c>
      <c r="BL330" s="17" t="s">
        <v>197</v>
      </c>
      <c r="BM330" s="231" t="s">
        <v>584</v>
      </c>
    </row>
    <row r="331" s="2" customFormat="1" ht="24.15" customHeight="1">
      <c r="A331" s="38"/>
      <c r="B331" s="39"/>
      <c r="C331" s="219" t="s">
        <v>585</v>
      </c>
      <c r="D331" s="219" t="s">
        <v>161</v>
      </c>
      <c r="E331" s="220" t="s">
        <v>586</v>
      </c>
      <c r="F331" s="221" t="s">
        <v>587</v>
      </c>
      <c r="G331" s="222" t="s">
        <v>164</v>
      </c>
      <c r="H331" s="223">
        <v>7.6799999999999997</v>
      </c>
      <c r="I331" s="224"/>
      <c r="J331" s="225">
        <f>ROUND(I331*H331,2)</f>
        <v>0</v>
      </c>
      <c r="K331" s="226"/>
      <c r="L331" s="44"/>
      <c r="M331" s="227" t="s">
        <v>1</v>
      </c>
      <c r="N331" s="228" t="s">
        <v>38</v>
      </c>
      <c r="O331" s="91"/>
      <c r="P331" s="229">
        <f>O331*H331</f>
        <v>0</v>
      </c>
      <c r="Q331" s="229">
        <v>0</v>
      </c>
      <c r="R331" s="229">
        <f>Q331*H331</f>
        <v>0</v>
      </c>
      <c r="S331" s="229">
        <v>0</v>
      </c>
      <c r="T331" s="230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31" t="s">
        <v>197</v>
      </c>
      <c r="AT331" s="231" t="s">
        <v>161</v>
      </c>
      <c r="AU331" s="231" t="s">
        <v>83</v>
      </c>
      <c r="AY331" s="17" t="s">
        <v>158</v>
      </c>
      <c r="BE331" s="232">
        <f>IF(N331="základní",J331,0)</f>
        <v>0</v>
      </c>
      <c r="BF331" s="232">
        <f>IF(N331="snížená",J331,0)</f>
        <v>0</v>
      </c>
      <c r="BG331" s="232">
        <f>IF(N331="zákl. přenesená",J331,0)</f>
        <v>0</v>
      </c>
      <c r="BH331" s="232">
        <f>IF(N331="sníž. přenesená",J331,0)</f>
        <v>0</v>
      </c>
      <c r="BI331" s="232">
        <f>IF(N331="nulová",J331,0)</f>
        <v>0</v>
      </c>
      <c r="BJ331" s="17" t="s">
        <v>81</v>
      </c>
      <c r="BK331" s="232">
        <f>ROUND(I331*H331,2)</f>
        <v>0</v>
      </c>
      <c r="BL331" s="17" t="s">
        <v>197</v>
      </c>
      <c r="BM331" s="231" t="s">
        <v>588</v>
      </c>
    </row>
    <row r="332" s="2" customFormat="1" ht="24.15" customHeight="1">
      <c r="A332" s="38"/>
      <c r="B332" s="39"/>
      <c r="C332" s="219" t="s">
        <v>382</v>
      </c>
      <c r="D332" s="219" t="s">
        <v>161</v>
      </c>
      <c r="E332" s="220" t="s">
        <v>589</v>
      </c>
      <c r="F332" s="221" t="s">
        <v>590</v>
      </c>
      <c r="G332" s="222" t="s">
        <v>171</v>
      </c>
      <c r="H332" s="223">
        <v>18.600000000000001</v>
      </c>
      <c r="I332" s="224"/>
      <c r="J332" s="225">
        <f>ROUND(I332*H332,2)</f>
        <v>0</v>
      </c>
      <c r="K332" s="226"/>
      <c r="L332" s="44"/>
      <c r="M332" s="227" t="s">
        <v>1</v>
      </c>
      <c r="N332" s="228" t="s">
        <v>38</v>
      </c>
      <c r="O332" s="91"/>
      <c r="P332" s="229">
        <f>O332*H332</f>
        <v>0</v>
      </c>
      <c r="Q332" s="229">
        <v>0</v>
      </c>
      <c r="R332" s="229">
        <f>Q332*H332</f>
        <v>0</v>
      </c>
      <c r="S332" s="229">
        <v>0</v>
      </c>
      <c r="T332" s="230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31" t="s">
        <v>197</v>
      </c>
      <c r="AT332" s="231" t="s">
        <v>161</v>
      </c>
      <c r="AU332" s="231" t="s">
        <v>83</v>
      </c>
      <c r="AY332" s="17" t="s">
        <v>158</v>
      </c>
      <c r="BE332" s="232">
        <f>IF(N332="základní",J332,0)</f>
        <v>0</v>
      </c>
      <c r="BF332" s="232">
        <f>IF(N332="snížená",J332,0)</f>
        <v>0</v>
      </c>
      <c r="BG332" s="232">
        <f>IF(N332="zákl. přenesená",J332,0)</f>
        <v>0</v>
      </c>
      <c r="BH332" s="232">
        <f>IF(N332="sníž. přenesená",J332,0)</f>
        <v>0</v>
      </c>
      <c r="BI332" s="232">
        <f>IF(N332="nulová",J332,0)</f>
        <v>0</v>
      </c>
      <c r="BJ332" s="17" t="s">
        <v>81</v>
      </c>
      <c r="BK332" s="232">
        <f>ROUND(I332*H332,2)</f>
        <v>0</v>
      </c>
      <c r="BL332" s="17" t="s">
        <v>197</v>
      </c>
      <c r="BM332" s="231" t="s">
        <v>591</v>
      </c>
    </row>
    <row r="333" s="2" customFormat="1" ht="21.75" customHeight="1">
      <c r="A333" s="38"/>
      <c r="B333" s="39"/>
      <c r="C333" s="219" t="s">
        <v>592</v>
      </c>
      <c r="D333" s="219" t="s">
        <v>161</v>
      </c>
      <c r="E333" s="220" t="s">
        <v>593</v>
      </c>
      <c r="F333" s="221" t="s">
        <v>594</v>
      </c>
      <c r="G333" s="222" t="s">
        <v>164</v>
      </c>
      <c r="H333" s="223">
        <v>7.6799999999999997</v>
      </c>
      <c r="I333" s="224"/>
      <c r="J333" s="225">
        <f>ROUND(I333*H333,2)</f>
        <v>0</v>
      </c>
      <c r="K333" s="226"/>
      <c r="L333" s="44"/>
      <c r="M333" s="227" t="s">
        <v>1</v>
      </c>
      <c r="N333" s="228" t="s">
        <v>38</v>
      </c>
      <c r="O333" s="91"/>
      <c r="P333" s="229">
        <f>O333*H333</f>
        <v>0</v>
      </c>
      <c r="Q333" s="229">
        <v>0</v>
      </c>
      <c r="R333" s="229">
        <f>Q333*H333</f>
        <v>0</v>
      </c>
      <c r="S333" s="229">
        <v>0</v>
      </c>
      <c r="T333" s="230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31" t="s">
        <v>197</v>
      </c>
      <c r="AT333" s="231" t="s">
        <v>161</v>
      </c>
      <c r="AU333" s="231" t="s">
        <v>83</v>
      </c>
      <c r="AY333" s="17" t="s">
        <v>158</v>
      </c>
      <c r="BE333" s="232">
        <f>IF(N333="základní",J333,0)</f>
        <v>0</v>
      </c>
      <c r="BF333" s="232">
        <f>IF(N333="snížená",J333,0)</f>
        <v>0</v>
      </c>
      <c r="BG333" s="232">
        <f>IF(N333="zákl. přenesená",J333,0)</f>
        <v>0</v>
      </c>
      <c r="BH333" s="232">
        <f>IF(N333="sníž. přenesená",J333,0)</f>
        <v>0</v>
      </c>
      <c r="BI333" s="232">
        <f>IF(N333="nulová",J333,0)</f>
        <v>0</v>
      </c>
      <c r="BJ333" s="17" t="s">
        <v>81</v>
      </c>
      <c r="BK333" s="232">
        <f>ROUND(I333*H333,2)</f>
        <v>0</v>
      </c>
      <c r="BL333" s="17" t="s">
        <v>197</v>
      </c>
      <c r="BM333" s="231" t="s">
        <v>595</v>
      </c>
    </row>
    <row r="334" s="2" customFormat="1" ht="16.5" customHeight="1">
      <c r="A334" s="38"/>
      <c r="B334" s="39"/>
      <c r="C334" s="219" t="s">
        <v>385</v>
      </c>
      <c r="D334" s="219" t="s">
        <v>161</v>
      </c>
      <c r="E334" s="220" t="s">
        <v>596</v>
      </c>
      <c r="F334" s="221" t="s">
        <v>597</v>
      </c>
      <c r="G334" s="222" t="s">
        <v>164</v>
      </c>
      <c r="H334" s="223">
        <v>53.924999999999997</v>
      </c>
      <c r="I334" s="224"/>
      <c r="J334" s="225">
        <f>ROUND(I334*H334,2)</f>
        <v>0</v>
      </c>
      <c r="K334" s="226"/>
      <c r="L334" s="44"/>
      <c r="M334" s="227" t="s">
        <v>1</v>
      </c>
      <c r="N334" s="228" t="s">
        <v>38</v>
      </c>
      <c r="O334" s="91"/>
      <c r="P334" s="229">
        <f>O334*H334</f>
        <v>0</v>
      </c>
      <c r="Q334" s="229">
        <v>0</v>
      </c>
      <c r="R334" s="229">
        <f>Q334*H334</f>
        <v>0</v>
      </c>
      <c r="S334" s="229">
        <v>0</v>
      </c>
      <c r="T334" s="230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31" t="s">
        <v>197</v>
      </c>
      <c r="AT334" s="231" t="s">
        <v>161</v>
      </c>
      <c r="AU334" s="231" t="s">
        <v>83</v>
      </c>
      <c r="AY334" s="17" t="s">
        <v>158</v>
      </c>
      <c r="BE334" s="232">
        <f>IF(N334="základní",J334,0)</f>
        <v>0</v>
      </c>
      <c r="BF334" s="232">
        <f>IF(N334="snížená",J334,0)</f>
        <v>0</v>
      </c>
      <c r="BG334" s="232">
        <f>IF(N334="zákl. přenesená",J334,0)</f>
        <v>0</v>
      </c>
      <c r="BH334" s="232">
        <f>IF(N334="sníž. přenesená",J334,0)</f>
        <v>0</v>
      </c>
      <c r="BI334" s="232">
        <f>IF(N334="nulová",J334,0)</f>
        <v>0</v>
      </c>
      <c r="BJ334" s="17" t="s">
        <v>81</v>
      </c>
      <c r="BK334" s="232">
        <f>ROUND(I334*H334,2)</f>
        <v>0</v>
      </c>
      <c r="BL334" s="17" t="s">
        <v>197</v>
      </c>
      <c r="BM334" s="231" t="s">
        <v>598</v>
      </c>
    </row>
    <row r="335" s="13" customFormat="1">
      <c r="A335" s="13"/>
      <c r="B335" s="233"/>
      <c r="C335" s="234"/>
      <c r="D335" s="235" t="s">
        <v>166</v>
      </c>
      <c r="E335" s="236" t="s">
        <v>1</v>
      </c>
      <c r="F335" s="237" t="s">
        <v>599</v>
      </c>
      <c r="G335" s="234"/>
      <c r="H335" s="238">
        <v>53.925000000000004</v>
      </c>
      <c r="I335" s="239"/>
      <c r="J335" s="234"/>
      <c r="K335" s="234"/>
      <c r="L335" s="240"/>
      <c r="M335" s="241"/>
      <c r="N335" s="242"/>
      <c r="O335" s="242"/>
      <c r="P335" s="242"/>
      <c r="Q335" s="242"/>
      <c r="R335" s="242"/>
      <c r="S335" s="242"/>
      <c r="T335" s="24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4" t="s">
        <v>166</v>
      </c>
      <c r="AU335" s="244" t="s">
        <v>83</v>
      </c>
      <c r="AV335" s="13" t="s">
        <v>83</v>
      </c>
      <c r="AW335" s="13" t="s">
        <v>31</v>
      </c>
      <c r="AX335" s="13" t="s">
        <v>73</v>
      </c>
      <c r="AY335" s="244" t="s">
        <v>158</v>
      </c>
    </row>
    <row r="336" s="14" customFormat="1">
      <c r="A336" s="14"/>
      <c r="B336" s="245"/>
      <c r="C336" s="246"/>
      <c r="D336" s="235" t="s">
        <v>166</v>
      </c>
      <c r="E336" s="247" t="s">
        <v>1</v>
      </c>
      <c r="F336" s="248" t="s">
        <v>168</v>
      </c>
      <c r="G336" s="246"/>
      <c r="H336" s="249">
        <v>53.925000000000004</v>
      </c>
      <c r="I336" s="250"/>
      <c r="J336" s="246"/>
      <c r="K336" s="246"/>
      <c r="L336" s="251"/>
      <c r="M336" s="252"/>
      <c r="N336" s="253"/>
      <c r="O336" s="253"/>
      <c r="P336" s="253"/>
      <c r="Q336" s="253"/>
      <c r="R336" s="253"/>
      <c r="S336" s="253"/>
      <c r="T336" s="25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5" t="s">
        <v>166</v>
      </c>
      <c r="AU336" s="255" t="s">
        <v>83</v>
      </c>
      <c r="AV336" s="14" t="s">
        <v>165</v>
      </c>
      <c r="AW336" s="14" t="s">
        <v>31</v>
      </c>
      <c r="AX336" s="14" t="s">
        <v>81</v>
      </c>
      <c r="AY336" s="255" t="s">
        <v>158</v>
      </c>
    </row>
    <row r="337" s="2" customFormat="1" ht="24.15" customHeight="1">
      <c r="A337" s="38"/>
      <c r="B337" s="39"/>
      <c r="C337" s="219" t="s">
        <v>600</v>
      </c>
      <c r="D337" s="219" t="s">
        <v>161</v>
      </c>
      <c r="E337" s="220" t="s">
        <v>601</v>
      </c>
      <c r="F337" s="221" t="s">
        <v>602</v>
      </c>
      <c r="G337" s="222" t="s">
        <v>164</v>
      </c>
      <c r="H337" s="223">
        <v>53.924999999999997</v>
      </c>
      <c r="I337" s="224"/>
      <c r="J337" s="225">
        <f>ROUND(I337*H337,2)</f>
        <v>0</v>
      </c>
      <c r="K337" s="226"/>
      <c r="L337" s="44"/>
      <c r="M337" s="227" t="s">
        <v>1</v>
      </c>
      <c r="N337" s="228" t="s">
        <v>38</v>
      </c>
      <c r="O337" s="91"/>
      <c r="P337" s="229">
        <f>O337*H337</f>
        <v>0</v>
      </c>
      <c r="Q337" s="229">
        <v>0</v>
      </c>
      <c r="R337" s="229">
        <f>Q337*H337</f>
        <v>0</v>
      </c>
      <c r="S337" s="229">
        <v>0</v>
      </c>
      <c r="T337" s="230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31" t="s">
        <v>197</v>
      </c>
      <c r="AT337" s="231" t="s">
        <v>161</v>
      </c>
      <c r="AU337" s="231" t="s">
        <v>83</v>
      </c>
      <c r="AY337" s="17" t="s">
        <v>158</v>
      </c>
      <c r="BE337" s="232">
        <f>IF(N337="základní",J337,0)</f>
        <v>0</v>
      </c>
      <c r="BF337" s="232">
        <f>IF(N337="snížená",J337,0)</f>
        <v>0</v>
      </c>
      <c r="BG337" s="232">
        <f>IF(N337="zákl. přenesená",J337,0)</f>
        <v>0</v>
      </c>
      <c r="BH337" s="232">
        <f>IF(N337="sníž. přenesená",J337,0)</f>
        <v>0</v>
      </c>
      <c r="BI337" s="232">
        <f>IF(N337="nulová",J337,0)</f>
        <v>0</v>
      </c>
      <c r="BJ337" s="17" t="s">
        <v>81</v>
      </c>
      <c r="BK337" s="232">
        <f>ROUND(I337*H337,2)</f>
        <v>0</v>
      </c>
      <c r="BL337" s="17" t="s">
        <v>197</v>
      </c>
      <c r="BM337" s="231" t="s">
        <v>603</v>
      </c>
    </row>
    <row r="338" s="2" customFormat="1" ht="24.15" customHeight="1">
      <c r="A338" s="38"/>
      <c r="B338" s="39"/>
      <c r="C338" s="219" t="s">
        <v>389</v>
      </c>
      <c r="D338" s="219" t="s">
        <v>161</v>
      </c>
      <c r="E338" s="220" t="s">
        <v>604</v>
      </c>
      <c r="F338" s="221" t="s">
        <v>605</v>
      </c>
      <c r="G338" s="222" t="s">
        <v>164</v>
      </c>
      <c r="H338" s="223">
        <v>53.924999999999997</v>
      </c>
      <c r="I338" s="224"/>
      <c r="J338" s="225">
        <f>ROUND(I338*H338,2)</f>
        <v>0</v>
      </c>
      <c r="K338" s="226"/>
      <c r="L338" s="44"/>
      <c r="M338" s="227" t="s">
        <v>1</v>
      </c>
      <c r="N338" s="228" t="s">
        <v>38</v>
      </c>
      <c r="O338" s="91"/>
      <c r="P338" s="229">
        <f>O338*H338</f>
        <v>0</v>
      </c>
      <c r="Q338" s="229">
        <v>0</v>
      </c>
      <c r="R338" s="229">
        <f>Q338*H338</f>
        <v>0</v>
      </c>
      <c r="S338" s="229">
        <v>0</v>
      </c>
      <c r="T338" s="230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31" t="s">
        <v>197</v>
      </c>
      <c r="AT338" s="231" t="s">
        <v>161</v>
      </c>
      <c r="AU338" s="231" t="s">
        <v>83</v>
      </c>
      <c r="AY338" s="17" t="s">
        <v>158</v>
      </c>
      <c r="BE338" s="232">
        <f>IF(N338="základní",J338,0)</f>
        <v>0</v>
      </c>
      <c r="BF338" s="232">
        <f>IF(N338="snížená",J338,0)</f>
        <v>0</v>
      </c>
      <c r="BG338" s="232">
        <f>IF(N338="zákl. přenesená",J338,0)</f>
        <v>0</v>
      </c>
      <c r="BH338" s="232">
        <f>IF(N338="sníž. přenesená",J338,0)</f>
        <v>0</v>
      </c>
      <c r="BI338" s="232">
        <f>IF(N338="nulová",J338,0)</f>
        <v>0</v>
      </c>
      <c r="BJ338" s="17" t="s">
        <v>81</v>
      </c>
      <c r="BK338" s="232">
        <f>ROUND(I338*H338,2)</f>
        <v>0</v>
      </c>
      <c r="BL338" s="17" t="s">
        <v>197</v>
      </c>
      <c r="BM338" s="231" t="s">
        <v>606</v>
      </c>
    </row>
    <row r="339" s="12" customFormat="1" ht="22.8" customHeight="1">
      <c r="A339" s="12"/>
      <c r="B339" s="203"/>
      <c r="C339" s="204"/>
      <c r="D339" s="205" t="s">
        <v>72</v>
      </c>
      <c r="E339" s="217" t="s">
        <v>607</v>
      </c>
      <c r="F339" s="217" t="s">
        <v>608</v>
      </c>
      <c r="G339" s="204"/>
      <c r="H339" s="204"/>
      <c r="I339" s="207"/>
      <c r="J339" s="218">
        <f>BK339</f>
        <v>0</v>
      </c>
      <c r="K339" s="204"/>
      <c r="L339" s="209"/>
      <c r="M339" s="210"/>
      <c r="N339" s="211"/>
      <c r="O339" s="211"/>
      <c r="P339" s="212">
        <f>SUM(P340:P348)</f>
        <v>0</v>
      </c>
      <c r="Q339" s="211"/>
      <c r="R339" s="212">
        <f>SUM(R340:R348)</f>
        <v>0</v>
      </c>
      <c r="S339" s="211"/>
      <c r="T339" s="213">
        <f>SUM(T340:T348)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14" t="s">
        <v>83</v>
      </c>
      <c r="AT339" s="215" t="s">
        <v>72</v>
      </c>
      <c r="AU339" s="215" t="s">
        <v>81</v>
      </c>
      <c r="AY339" s="214" t="s">
        <v>158</v>
      </c>
      <c r="BK339" s="216">
        <f>SUM(BK340:BK348)</f>
        <v>0</v>
      </c>
    </row>
    <row r="340" s="2" customFormat="1" ht="24.15" customHeight="1">
      <c r="A340" s="38"/>
      <c r="B340" s="39"/>
      <c r="C340" s="219" t="s">
        <v>609</v>
      </c>
      <c r="D340" s="219" t="s">
        <v>161</v>
      </c>
      <c r="E340" s="220" t="s">
        <v>610</v>
      </c>
      <c r="F340" s="221" t="s">
        <v>611</v>
      </c>
      <c r="G340" s="222" t="s">
        <v>164</v>
      </c>
      <c r="H340" s="223">
        <v>127.91200000000001</v>
      </c>
      <c r="I340" s="224"/>
      <c r="J340" s="225">
        <f>ROUND(I340*H340,2)</f>
        <v>0</v>
      </c>
      <c r="K340" s="226"/>
      <c r="L340" s="44"/>
      <c r="M340" s="227" t="s">
        <v>1</v>
      </c>
      <c r="N340" s="228" t="s">
        <v>38</v>
      </c>
      <c r="O340" s="91"/>
      <c r="P340" s="229">
        <f>O340*H340</f>
        <v>0</v>
      </c>
      <c r="Q340" s="229">
        <v>0</v>
      </c>
      <c r="R340" s="229">
        <f>Q340*H340</f>
        <v>0</v>
      </c>
      <c r="S340" s="229">
        <v>0</v>
      </c>
      <c r="T340" s="230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31" t="s">
        <v>197</v>
      </c>
      <c r="AT340" s="231" t="s">
        <v>161</v>
      </c>
      <c r="AU340" s="231" t="s">
        <v>83</v>
      </c>
      <c r="AY340" s="17" t="s">
        <v>158</v>
      </c>
      <c r="BE340" s="232">
        <f>IF(N340="základní",J340,0)</f>
        <v>0</v>
      </c>
      <c r="BF340" s="232">
        <f>IF(N340="snížená",J340,0)</f>
        <v>0</v>
      </c>
      <c r="BG340" s="232">
        <f>IF(N340="zákl. přenesená",J340,0)</f>
        <v>0</v>
      </c>
      <c r="BH340" s="232">
        <f>IF(N340="sníž. přenesená",J340,0)</f>
        <v>0</v>
      </c>
      <c r="BI340" s="232">
        <f>IF(N340="nulová",J340,0)</f>
        <v>0</v>
      </c>
      <c r="BJ340" s="17" t="s">
        <v>81</v>
      </c>
      <c r="BK340" s="232">
        <f>ROUND(I340*H340,2)</f>
        <v>0</v>
      </c>
      <c r="BL340" s="17" t="s">
        <v>197</v>
      </c>
      <c r="BM340" s="231" t="s">
        <v>612</v>
      </c>
    </row>
    <row r="341" s="13" customFormat="1">
      <c r="A341" s="13"/>
      <c r="B341" s="233"/>
      <c r="C341" s="234"/>
      <c r="D341" s="235" t="s">
        <v>166</v>
      </c>
      <c r="E341" s="236" t="s">
        <v>1</v>
      </c>
      <c r="F341" s="237" t="s">
        <v>613</v>
      </c>
      <c r="G341" s="234"/>
      <c r="H341" s="238">
        <v>127.9115</v>
      </c>
      <c r="I341" s="239"/>
      <c r="J341" s="234"/>
      <c r="K341" s="234"/>
      <c r="L341" s="240"/>
      <c r="M341" s="241"/>
      <c r="N341" s="242"/>
      <c r="O341" s="242"/>
      <c r="P341" s="242"/>
      <c r="Q341" s="242"/>
      <c r="R341" s="242"/>
      <c r="S341" s="242"/>
      <c r="T341" s="24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4" t="s">
        <v>166</v>
      </c>
      <c r="AU341" s="244" t="s">
        <v>83</v>
      </c>
      <c r="AV341" s="13" t="s">
        <v>83</v>
      </c>
      <c r="AW341" s="13" t="s">
        <v>31</v>
      </c>
      <c r="AX341" s="13" t="s">
        <v>73</v>
      </c>
      <c r="AY341" s="244" t="s">
        <v>158</v>
      </c>
    </row>
    <row r="342" s="14" customFormat="1">
      <c r="A342" s="14"/>
      <c r="B342" s="245"/>
      <c r="C342" s="246"/>
      <c r="D342" s="235" t="s">
        <v>166</v>
      </c>
      <c r="E342" s="247" t="s">
        <v>1</v>
      </c>
      <c r="F342" s="248" t="s">
        <v>168</v>
      </c>
      <c r="G342" s="246"/>
      <c r="H342" s="249">
        <v>127.9115</v>
      </c>
      <c r="I342" s="250"/>
      <c r="J342" s="246"/>
      <c r="K342" s="246"/>
      <c r="L342" s="251"/>
      <c r="M342" s="252"/>
      <c r="N342" s="253"/>
      <c r="O342" s="253"/>
      <c r="P342" s="253"/>
      <c r="Q342" s="253"/>
      <c r="R342" s="253"/>
      <c r="S342" s="253"/>
      <c r="T342" s="25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5" t="s">
        <v>166</v>
      </c>
      <c r="AU342" s="255" t="s">
        <v>83</v>
      </c>
      <c r="AV342" s="14" t="s">
        <v>165</v>
      </c>
      <c r="AW342" s="14" t="s">
        <v>31</v>
      </c>
      <c r="AX342" s="14" t="s">
        <v>81</v>
      </c>
      <c r="AY342" s="255" t="s">
        <v>158</v>
      </c>
    </row>
    <row r="343" s="2" customFormat="1" ht="16.5" customHeight="1">
      <c r="A343" s="38"/>
      <c r="B343" s="39"/>
      <c r="C343" s="219" t="s">
        <v>394</v>
      </c>
      <c r="D343" s="219" t="s">
        <v>161</v>
      </c>
      <c r="E343" s="220" t="s">
        <v>614</v>
      </c>
      <c r="F343" s="221" t="s">
        <v>615</v>
      </c>
      <c r="G343" s="222" t="s">
        <v>164</v>
      </c>
      <c r="H343" s="223">
        <v>127.91200000000001</v>
      </c>
      <c r="I343" s="224"/>
      <c r="J343" s="225">
        <f>ROUND(I343*H343,2)</f>
        <v>0</v>
      </c>
      <c r="K343" s="226"/>
      <c r="L343" s="44"/>
      <c r="M343" s="227" t="s">
        <v>1</v>
      </c>
      <c r="N343" s="228" t="s">
        <v>38</v>
      </c>
      <c r="O343" s="91"/>
      <c r="P343" s="229">
        <f>O343*H343</f>
        <v>0</v>
      </c>
      <c r="Q343" s="229">
        <v>0</v>
      </c>
      <c r="R343" s="229">
        <f>Q343*H343</f>
        <v>0</v>
      </c>
      <c r="S343" s="229">
        <v>0</v>
      </c>
      <c r="T343" s="230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31" t="s">
        <v>197</v>
      </c>
      <c r="AT343" s="231" t="s">
        <v>161</v>
      </c>
      <c r="AU343" s="231" t="s">
        <v>83</v>
      </c>
      <c r="AY343" s="17" t="s">
        <v>158</v>
      </c>
      <c r="BE343" s="232">
        <f>IF(N343="základní",J343,0)</f>
        <v>0</v>
      </c>
      <c r="BF343" s="232">
        <f>IF(N343="snížená",J343,0)</f>
        <v>0</v>
      </c>
      <c r="BG343" s="232">
        <f>IF(N343="zákl. přenesená",J343,0)</f>
        <v>0</v>
      </c>
      <c r="BH343" s="232">
        <f>IF(N343="sníž. přenesená",J343,0)</f>
        <v>0</v>
      </c>
      <c r="BI343" s="232">
        <f>IF(N343="nulová",J343,0)</f>
        <v>0</v>
      </c>
      <c r="BJ343" s="17" t="s">
        <v>81</v>
      </c>
      <c r="BK343" s="232">
        <f>ROUND(I343*H343,2)</f>
        <v>0</v>
      </c>
      <c r="BL343" s="17" t="s">
        <v>197</v>
      </c>
      <c r="BM343" s="231" t="s">
        <v>616</v>
      </c>
    </row>
    <row r="344" s="2" customFormat="1" ht="24.15" customHeight="1">
      <c r="A344" s="38"/>
      <c r="B344" s="39"/>
      <c r="C344" s="219" t="s">
        <v>617</v>
      </c>
      <c r="D344" s="219" t="s">
        <v>161</v>
      </c>
      <c r="E344" s="220" t="s">
        <v>618</v>
      </c>
      <c r="F344" s="221" t="s">
        <v>619</v>
      </c>
      <c r="G344" s="222" t="s">
        <v>164</v>
      </c>
      <c r="H344" s="223">
        <v>127.91200000000001</v>
      </c>
      <c r="I344" s="224"/>
      <c r="J344" s="225">
        <f>ROUND(I344*H344,2)</f>
        <v>0</v>
      </c>
      <c r="K344" s="226"/>
      <c r="L344" s="44"/>
      <c r="M344" s="227" t="s">
        <v>1</v>
      </c>
      <c r="N344" s="228" t="s">
        <v>38</v>
      </c>
      <c r="O344" s="91"/>
      <c r="P344" s="229">
        <f>O344*H344</f>
        <v>0</v>
      </c>
      <c r="Q344" s="229">
        <v>0</v>
      </c>
      <c r="R344" s="229">
        <f>Q344*H344</f>
        <v>0</v>
      </c>
      <c r="S344" s="229">
        <v>0</v>
      </c>
      <c r="T344" s="230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31" t="s">
        <v>197</v>
      </c>
      <c r="AT344" s="231" t="s">
        <v>161</v>
      </c>
      <c r="AU344" s="231" t="s">
        <v>83</v>
      </c>
      <c r="AY344" s="17" t="s">
        <v>158</v>
      </c>
      <c r="BE344" s="232">
        <f>IF(N344="základní",J344,0)</f>
        <v>0</v>
      </c>
      <c r="BF344" s="232">
        <f>IF(N344="snížená",J344,0)</f>
        <v>0</v>
      </c>
      <c r="BG344" s="232">
        <f>IF(N344="zákl. přenesená",J344,0)</f>
        <v>0</v>
      </c>
      <c r="BH344" s="232">
        <f>IF(N344="sníž. přenesená",J344,0)</f>
        <v>0</v>
      </c>
      <c r="BI344" s="232">
        <f>IF(N344="nulová",J344,0)</f>
        <v>0</v>
      </c>
      <c r="BJ344" s="17" t="s">
        <v>81</v>
      </c>
      <c r="BK344" s="232">
        <f>ROUND(I344*H344,2)</f>
        <v>0</v>
      </c>
      <c r="BL344" s="17" t="s">
        <v>197</v>
      </c>
      <c r="BM344" s="231" t="s">
        <v>620</v>
      </c>
    </row>
    <row r="345" s="2" customFormat="1" ht="33" customHeight="1">
      <c r="A345" s="38"/>
      <c r="B345" s="39"/>
      <c r="C345" s="219" t="s">
        <v>398</v>
      </c>
      <c r="D345" s="219" t="s">
        <v>161</v>
      </c>
      <c r="E345" s="220" t="s">
        <v>621</v>
      </c>
      <c r="F345" s="221" t="s">
        <v>622</v>
      </c>
      <c r="G345" s="222" t="s">
        <v>164</v>
      </c>
      <c r="H345" s="223">
        <v>127.91200000000001</v>
      </c>
      <c r="I345" s="224"/>
      <c r="J345" s="225">
        <f>ROUND(I345*H345,2)</f>
        <v>0</v>
      </c>
      <c r="K345" s="226"/>
      <c r="L345" s="44"/>
      <c r="M345" s="227" t="s">
        <v>1</v>
      </c>
      <c r="N345" s="228" t="s">
        <v>38</v>
      </c>
      <c r="O345" s="91"/>
      <c r="P345" s="229">
        <f>O345*H345</f>
        <v>0</v>
      </c>
      <c r="Q345" s="229">
        <v>0</v>
      </c>
      <c r="R345" s="229">
        <f>Q345*H345</f>
        <v>0</v>
      </c>
      <c r="S345" s="229">
        <v>0</v>
      </c>
      <c r="T345" s="230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31" t="s">
        <v>197</v>
      </c>
      <c r="AT345" s="231" t="s">
        <v>161</v>
      </c>
      <c r="AU345" s="231" t="s">
        <v>83</v>
      </c>
      <c r="AY345" s="17" t="s">
        <v>158</v>
      </c>
      <c r="BE345" s="232">
        <f>IF(N345="základní",J345,0)</f>
        <v>0</v>
      </c>
      <c r="BF345" s="232">
        <f>IF(N345="snížená",J345,0)</f>
        <v>0</v>
      </c>
      <c r="BG345" s="232">
        <f>IF(N345="zákl. přenesená",J345,0)</f>
        <v>0</v>
      </c>
      <c r="BH345" s="232">
        <f>IF(N345="sníž. přenesená",J345,0)</f>
        <v>0</v>
      </c>
      <c r="BI345" s="232">
        <f>IF(N345="nulová",J345,0)</f>
        <v>0</v>
      </c>
      <c r="BJ345" s="17" t="s">
        <v>81</v>
      </c>
      <c r="BK345" s="232">
        <f>ROUND(I345*H345,2)</f>
        <v>0</v>
      </c>
      <c r="BL345" s="17" t="s">
        <v>197</v>
      </c>
      <c r="BM345" s="231" t="s">
        <v>623</v>
      </c>
    </row>
    <row r="346" s="2" customFormat="1" ht="37.8" customHeight="1">
      <c r="A346" s="38"/>
      <c r="B346" s="39"/>
      <c r="C346" s="219" t="s">
        <v>624</v>
      </c>
      <c r="D346" s="219" t="s">
        <v>161</v>
      </c>
      <c r="E346" s="220" t="s">
        <v>625</v>
      </c>
      <c r="F346" s="221" t="s">
        <v>626</v>
      </c>
      <c r="G346" s="222" t="s">
        <v>164</v>
      </c>
      <c r="H346" s="223">
        <v>63.631999999999998</v>
      </c>
      <c r="I346" s="224"/>
      <c r="J346" s="225">
        <f>ROUND(I346*H346,2)</f>
        <v>0</v>
      </c>
      <c r="K346" s="226"/>
      <c r="L346" s="44"/>
      <c r="M346" s="227" t="s">
        <v>1</v>
      </c>
      <c r="N346" s="228" t="s">
        <v>38</v>
      </c>
      <c r="O346" s="91"/>
      <c r="P346" s="229">
        <f>O346*H346</f>
        <v>0</v>
      </c>
      <c r="Q346" s="229">
        <v>0</v>
      </c>
      <c r="R346" s="229">
        <f>Q346*H346</f>
        <v>0</v>
      </c>
      <c r="S346" s="229">
        <v>0</v>
      </c>
      <c r="T346" s="230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31" t="s">
        <v>197</v>
      </c>
      <c r="AT346" s="231" t="s">
        <v>161</v>
      </c>
      <c r="AU346" s="231" t="s">
        <v>83</v>
      </c>
      <c r="AY346" s="17" t="s">
        <v>158</v>
      </c>
      <c r="BE346" s="232">
        <f>IF(N346="základní",J346,0)</f>
        <v>0</v>
      </c>
      <c r="BF346" s="232">
        <f>IF(N346="snížená",J346,0)</f>
        <v>0</v>
      </c>
      <c r="BG346" s="232">
        <f>IF(N346="zákl. přenesená",J346,0)</f>
        <v>0</v>
      </c>
      <c r="BH346" s="232">
        <f>IF(N346="sníž. přenesená",J346,0)</f>
        <v>0</v>
      </c>
      <c r="BI346" s="232">
        <f>IF(N346="nulová",J346,0)</f>
        <v>0</v>
      </c>
      <c r="BJ346" s="17" t="s">
        <v>81</v>
      </c>
      <c r="BK346" s="232">
        <f>ROUND(I346*H346,2)</f>
        <v>0</v>
      </c>
      <c r="BL346" s="17" t="s">
        <v>197</v>
      </c>
      <c r="BM346" s="231" t="s">
        <v>627</v>
      </c>
    </row>
    <row r="347" s="13" customFormat="1">
      <c r="A347" s="13"/>
      <c r="B347" s="233"/>
      <c r="C347" s="234"/>
      <c r="D347" s="235" t="s">
        <v>166</v>
      </c>
      <c r="E347" s="236" t="s">
        <v>1</v>
      </c>
      <c r="F347" s="237" t="s">
        <v>628</v>
      </c>
      <c r="G347" s="234"/>
      <c r="H347" s="238">
        <v>63.631500000000003</v>
      </c>
      <c r="I347" s="239"/>
      <c r="J347" s="234"/>
      <c r="K347" s="234"/>
      <c r="L347" s="240"/>
      <c r="M347" s="241"/>
      <c r="N347" s="242"/>
      <c r="O347" s="242"/>
      <c r="P347" s="242"/>
      <c r="Q347" s="242"/>
      <c r="R347" s="242"/>
      <c r="S347" s="242"/>
      <c r="T347" s="24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4" t="s">
        <v>166</v>
      </c>
      <c r="AU347" s="244" t="s">
        <v>83</v>
      </c>
      <c r="AV347" s="13" t="s">
        <v>83</v>
      </c>
      <c r="AW347" s="13" t="s">
        <v>31</v>
      </c>
      <c r="AX347" s="13" t="s">
        <v>73</v>
      </c>
      <c r="AY347" s="244" t="s">
        <v>158</v>
      </c>
    </row>
    <row r="348" s="14" customFormat="1">
      <c r="A348" s="14"/>
      <c r="B348" s="245"/>
      <c r="C348" s="246"/>
      <c r="D348" s="235" t="s">
        <v>166</v>
      </c>
      <c r="E348" s="247" t="s">
        <v>1</v>
      </c>
      <c r="F348" s="248" t="s">
        <v>168</v>
      </c>
      <c r="G348" s="246"/>
      <c r="H348" s="249">
        <v>63.631500000000003</v>
      </c>
      <c r="I348" s="250"/>
      <c r="J348" s="246"/>
      <c r="K348" s="246"/>
      <c r="L348" s="251"/>
      <c r="M348" s="252"/>
      <c r="N348" s="253"/>
      <c r="O348" s="253"/>
      <c r="P348" s="253"/>
      <c r="Q348" s="253"/>
      <c r="R348" s="253"/>
      <c r="S348" s="253"/>
      <c r="T348" s="25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5" t="s">
        <v>166</v>
      </c>
      <c r="AU348" s="255" t="s">
        <v>83</v>
      </c>
      <c r="AV348" s="14" t="s">
        <v>165</v>
      </c>
      <c r="AW348" s="14" t="s">
        <v>31</v>
      </c>
      <c r="AX348" s="14" t="s">
        <v>81</v>
      </c>
      <c r="AY348" s="255" t="s">
        <v>158</v>
      </c>
    </row>
    <row r="349" s="12" customFormat="1" ht="22.8" customHeight="1">
      <c r="A349" s="12"/>
      <c r="B349" s="203"/>
      <c r="C349" s="204"/>
      <c r="D349" s="205" t="s">
        <v>72</v>
      </c>
      <c r="E349" s="217" t="s">
        <v>629</v>
      </c>
      <c r="F349" s="217" t="s">
        <v>630</v>
      </c>
      <c r="G349" s="204"/>
      <c r="H349" s="204"/>
      <c r="I349" s="207"/>
      <c r="J349" s="218">
        <f>BK349</f>
        <v>0</v>
      </c>
      <c r="K349" s="204"/>
      <c r="L349" s="209"/>
      <c r="M349" s="210"/>
      <c r="N349" s="211"/>
      <c r="O349" s="211"/>
      <c r="P349" s="212">
        <f>SUM(P350:P358)</f>
        <v>0</v>
      </c>
      <c r="Q349" s="211"/>
      <c r="R349" s="212">
        <f>SUM(R350:R358)</f>
        <v>0</v>
      </c>
      <c r="S349" s="211"/>
      <c r="T349" s="213">
        <f>SUM(T350:T358)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214" t="s">
        <v>83</v>
      </c>
      <c r="AT349" s="215" t="s">
        <v>72</v>
      </c>
      <c r="AU349" s="215" t="s">
        <v>81</v>
      </c>
      <c r="AY349" s="214" t="s">
        <v>158</v>
      </c>
      <c r="BK349" s="216">
        <f>SUM(BK350:BK358)</f>
        <v>0</v>
      </c>
    </row>
    <row r="350" s="2" customFormat="1" ht="37.8" customHeight="1">
      <c r="A350" s="38"/>
      <c r="B350" s="39"/>
      <c r="C350" s="219" t="s">
        <v>402</v>
      </c>
      <c r="D350" s="219" t="s">
        <v>161</v>
      </c>
      <c r="E350" s="220" t="s">
        <v>631</v>
      </c>
      <c r="F350" s="221" t="s">
        <v>632</v>
      </c>
      <c r="G350" s="222" t="s">
        <v>207</v>
      </c>
      <c r="H350" s="223">
        <v>3</v>
      </c>
      <c r="I350" s="224"/>
      <c r="J350" s="225">
        <f>ROUND(I350*H350,2)</f>
        <v>0</v>
      </c>
      <c r="K350" s="226"/>
      <c r="L350" s="44"/>
      <c r="M350" s="227" t="s">
        <v>1</v>
      </c>
      <c r="N350" s="228" t="s">
        <v>38</v>
      </c>
      <c r="O350" s="91"/>
      <c r="P350" s="229">
        <f>O350*H350</f>
        <v>0</v>
      </c>
      <c r="Q350" s="229">
        <v>0</v>
      </c>
      <c r="R350" s="229">
        <f>Q350*H350</f>
        <v>0</v>
      </c>
      <c r="S350" s="229">
        <v>0</v>
      </c>
      <c r="T350" s="230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31" t="s">
        <v>197</v>
      </c>
      <c r="AT350" s="231" t="s">
        <v>161</v>
      </c>
      <c r="AU350" s="231" t="s">
        <v>83</v>
      </c>
      <c r="AY350" s="17" t="s">
        <v>158</v>
      </c>
      <c r="BE350" s="232">
        <f>IF(N350="základní",J350,0)</f>
        <v>0</v>
      </c>
      <c r="BF350" s="232">
        <f>IF(N350="snížená",J350,0)</f>
        <v>0</v>
      </c>
      <c r="BG350" s="232">
        <f>IF(N350="zákl. přenesená",J350,0)</f>
        <v>0</v>
      </c>
      <c r="BH350" s="232">
        <f>IF(N350="sníž. přenesená",J350,0)</f>
        <v>0</v>
      </c>
      <c r="BI350" s="232">
        <f>IF(N350="nulová",J350,0)</f>
        <v>0</v>
      </c>
      <c r="BJ350" s="17" t="s">
        <v>81</v>
      </c>
      <c r="BK350" s="232">
        <f>ROUND(I350*H350,2)</f>
        <v>0</v>
      </c>
      <c r="BL350" s="17" t="s">
        <v>197</v>
      </c>
      <c r="BM350" s="231" t="s">
        <v>633</v>
      </c>
    </row>
    <row r="351" s="2" customFormat="1" ht="24.15" customHeight="1">
      <c r="A351" s="38"/>
      <c r="B351" s="39"/>
      <c r="C351" s="266" t="s">
        <v>634</v>
      </c>
      <c r="D351" s="266" t="s">
        <v>210</v>
      </c>
      <c r="E351" s="267" t="s">
        <v>635</v>
      </c>
      <c r="F351" s="268" t="s">
        <v>636</v>
      </c>
      <c r="G351" s="269" t="s">
        <v>164</v>
      </c>
      <c r="H351" s="270">
        <v>16.559999999999999</v>
      </c>
      <c r="I351" s="271"/>
      <c r="J351" s="272">
        <f>ROUND(I351*H351,2)</f>
        <v>0</v>
      </c>
      <c r="K351" s="273"/>
      <c r="L351" s="274"/>
      <c r="M351" s="275" t="s">
        <v>1</v>
      </c>
      <c r="N351" s="276" t="s">
        <v>38</v>
      </c>
      <c r="O351" s="91"/>
      <c r="P351" s="229">
        <f>O351*H351</f>
        <v>0</v>
      </c>
      <c r="Q351" s="229">
        <v>0</v>
      </c>
      <c r="R351" s="229">
        <f>Q351*H351</f>
        <v>0</v>
      </c>
      <c r="S351" s="229">
        <v>0</v>
      </c>
      <c r="T351" s="230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31" t="s">
        <v>236</v>
      </c>
      <c r="AT351" s="231" t="s">
        <v>210</v>
      </c>
      <c r="AU351" s="231" t="s">
        <v>83</v>
      </c>
      <c r="AY351" s="17" t="s">
        <v>158</v>
      </c>
      <c r="BE351" s="232">
        <f>IF(N351="základní",J351,0)</f>
        <v>0</v>
      </c>
      <c r="BF351" s="232">
        <f>IF(N351="snížená",J351,0)</f>
        <v>0</v>
      </c>
      <c r="BG351" s="232">
        <f>IF(N351="zákl. přenesená",J351,0)</f>
        <v>0</v>
      </c>
      <c r="BH351" s="232">
        <f>IF(N351="sníž. přenesená",J351,0)</f>
        <v>0</v>
      </c>
      <c r="BI351" s="232">
        <f>IF(N351="nulová",J351,0)</f>
        <v>0</v>
      </c>
      <c r="BJ351" s="17" t="s">
        <v>81</v>
      </c>
      <c r="BK351" s="232">
        <f>ROUND(I351*H351,2)</f>
        <v>0</v>
      </c>
      <c r="BL351" s="17" t="s">
        <v>197</v>
      </c>
      <c r="BM351" s="231" t="s">
        <v>637</v>
      </c>
    </row>
    <row r="352" s="13" customFormat="1">
      <c r="A352" s="13"/>
      <c r="B352" s="233"/>
      <c r="C352" s="234"/>
      <c r="D352" s="235" t="s">
        <v>166</v>
      </c>
      <c r="E352" s="236" t="s">
        <v>1</v>
      </c>
      <c r="F352" s="237" t="s">
        <v>638</v>
      </c>
      <c r="G352" s="234"/>
      <c r="H352" s="238">
        <v>16.559999999999999</v>
      </c>
      <c r="I352" s="239"/>
      <c r="J352" s="234"/>
      <c r="K352" s="234"/>
      <c r="L352" s="240"/>
      <c r="M352" s="241"/>
      <c r="N352" s="242"/>
      <c r="O352" s="242"/>
      <c r="P352" s="242"/>
      <c r="Q352" s="242"/>
      <c r="R352" s="242"/>
      <c r="S352" s="242"/>
      <c r="T352" s="24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4" t="s">
        <v>166</v>
      </c>
      <c r="AU352" s="244" t="s">
        <v>83</v>
      </c>
      <c r="AV352" s="13" t="s">
        <v>83</v>
      </c>
      <c r="AW352" s="13" t="s">
        <v>31</v>
      </c>
      <c r="AX352" s="13" t="s">
        <v>73</v>
      </c>
      <c r="AY352" s="244" t="s">
        <v>158</v>
      </c>
    </row>
    <row r="353" s="14" customFormat="1">
      <c r="A353" s="14"/>
      <c r="B353" s="245"/>
      <c r="C353" s="246"/>
      <c r="D353" s="235" t="s">
        <v>166</v>
      </c>
      <c r="E353" s="247" t="s">
        <v>1</v>
      </c>
      <c r="F353" s="248" t="s">
        <v>168</v>
      </c>
      <c r="G353" s="246"/>
      <c r="H353" s="249">
        <v>16.559999999999999</v>
      </c>
      <c r="I353" s="250"/>
      <c r="J353" s="246"/>
      <c r="K353" s="246"/>
      <c r="L353" s="251"/>
      <c r="M353" s="252"/>
      <c r="N353" s="253"/>
      <c r="O353" s="253"/>
      <c r="P353" s="253"/>
      <c r="Q353" s="253"/>
      <c r="R353" s="253"/>
      <c r="S353" s="253"/>
      <c r="T353" s="25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5" t="s">
        <v>166</v>
      </c>
      <c r="AU353" s="255" t="s">
        <v>83</v>
      </c>
      <c r="AV353" s="14" t="s">
        <v>165</v>
      </c>
      <c r="AW353" s="14" t="s">
        <v>31</v>
      </c>
      <c r="AX353" s="14" t="s">
        <v>81</v>
      </c>
      <c r="AY353" s="255" t="s">
        <v>158</v>
      </c>
    </row>
    <row r="354" s="2" customFormat="1" ht="21.75" customHeight="1">
      <c r="A354" s="38"/>
      <c r="B354" s="39"/>
      <c r="C354" s="219" t="s">
        <v>408</v>
      </c>
      <c r="D354" s="219" t="s">
        <v>161</v>
      </c>
      <c r="E354" s="220" t="s">
        <v>639</v>
      </c>
      <c r="F354" s="221" t="s">
        <v>640</v>
      </c>
      <c r="G354" s="222" t="s">
        <v>207</v>
      </c>
      <c r="H354" s="223">
        <v>3</v>
      </c>
      <c r="I354" s="224"/>
      <c r="J354" s="225">
        <f>ROUND(I354*H354,2)</f>
        <v>0</v>
      </c>
      <c r="K354" s="226"/>
      <c r="L354" s="44"/>
      <c r="M354" s="227" t="s">
        <v>1</v>
      </c>
      <c r="N354" s="228" t="s">
        <v>38</v>
      </c>
      <c r="O354" s="91"/>
      <c r="P354" s="229">
        <f>O354*H354</f>
        <v>0</v>
      </c>
      <c r="Q354" s="229">
        <v>0</v>
      </c>
      <c r="R354" s="229">
        <f>Q354*H354</f>
        <v>0</v>
      </c>
      <c r="S354" s="229">
        <v>0</v>
      </c>
      <c r="T354" s="230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31" t="s">
        <v>197</v>
      </c>
      <c r="AT354" s="231" t="s">
        <v>161</v>
      </c>
      <c r="AU354" s="231" t="s">
        <v>83</v>
      </c>
      <c r="AY354" s="17" t="s">
        <v>158</v>
      </c>
      <c r="BE354" s="232">
        <f>IF(N354="základní",J354,0)</f>
        <v>0</v>
      </c>
      <c r="BF354" s="232">
        <f>IF(N354="snížená",J354,0)</f>
        <v>0</v>
      </c>
      <c r="BG354" s="232">
        <f>IF(N354="zákl. přenesená",J354,0)</f>
        <v>0</v>
      </c>
      <c r="BH354" s="232">
        <f>IF(N354="sníž. přenesená",J354,0)</f>
        <v>0</v>
      </c>
      <c r="BI354" s="232">
        <f>IF(N354="nulová",J354,0)</f>
        <v>0</v>
      </c>
      <c r="BJ354" s="17" t="s">
        <v>81</v>
      </c>
      <c r="BK354" s="232">
        <f>ROUND(I354*H354,2)</f>
        <v>0</v>
      </c>
      <c r="BL354" s="17" t="s">
        <v>197</v>
      </c>
      <c r="BM354" s="231" t="s">
        <v>641</v>
      </c>
    </row>
    <row r="355" s="2" customFormat="1" ht="33" customHeight="1">
      <c r="A355" s="38"/>
      <c r="B355" s="39"/>
      <c r="C355" s="266" t="s">
        <v>642</v>
      </c>
      <c r="D355" s="266" t="s">
        <v>210</v>
      </c>
      <c r="E355" s="267" t="s">
        <v>643</v>
      </c>
      <c r="F355" s="268" t="s">
        <v>644</v>
      </c>
      <c r="G355" s="269" t="s">
        <v>207</v>
      </c>
      <c r="H355" s="270">
        <v>3</v>
      </c>
      <c r="I355" s="271"/>
      <c r="J355" s="272">
        <f>ROUND(I355*H355,2)</f>
        <v>0</v>
      </c>
      <c r="K355" s="273"/>
      <c r="L355" s="274"/>
      <c r="M355" s="275" t="s">
        <v>1</v>
      </c>
      <c r="N355" s="276" t="s">
        <v>38</v>
      </c>
      <c r="O355" s="91"/>
      <c r="P355" s="229">
        <f>O355*H355</f>
        <v>0</v>
      </c>
      <c r="Q355" s="229">
        <v>0</v>
      </c>
      <c r="R355" s="229">
        <f>Q355*H355</f>
        <v>0</v>
      </c>
      <c r="S355" s="229">
        <v>0</v>
      </c>
      <c r="T355" s="230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31" t="s">
        <v>236</v>
      </c>
      <c r="AT355" s="231" t="s">
        <v>210</v>
      </c>
      <c r="AU355" s="231" t="s">
        <v>83</v>
      </c>
      <c r="AY355" s="17" t="s">
        <v>158</v>
      </c>
      <c r="BE355" s="232">
        <f>IF(N355="základní",J355,0)</f>
        <v>0</v>
      </c>
      <c r="BF355" s="232">
        <f>IF(N355="snížená",J355,0)</f>
        <v>0</v>
      </c>
      <c r="BG355" s="232">
        <f>IF(N355="zákl. přenesená",J355,0)</f>
        <v>0</v>
      </c>
      <c r="BH355" s="232">
        <f>IF(N355="sníž. přenesená",J355,0)</f>
        <v>0</v>
      </c>
      <c r="BI355" s="232">
        <f>IF(N355="nulová",J355,0)</f>
        <v>0</v>
      </c>
      <c r="BJ355" s="17" t="s">
        <v>81</v>
      </c>
      <c r="BK355" s="232">
        <f>ROUND(I355*H355,2)</f>
        <v>0</v>
      </c>
      <c r="BL355" s="17" t="s">
        <v>197</v>
      </c>
      <c r="BM355" s="231" t="s">
        <v>645</v>
      </c>
    </row>
    <row r="356" s="2" customFormat="1" ht="21.75" customHeight="1">
      <c r="A356" s="38"/>
      <c r="B356" s="39"/>
      <c r="C356" s="219" t="s">
        <v>412</v>
      </c>
      <c r="D356" s="219" t="s">
        <v>161</v>
      </c>
      <c r="E356" s="220" t="s">
        <v>646</v>
      </c>
      <c r="F356" s="221" t="s">
        <v>647</v>
      </c>
      <c r="G356" s="222" t="s">
        <v>207</v>
      </c>
      <c r="H356" s="223">
        <v>3</v>
      </c>
      <c r="I356" s="224"/>
      <c r="J356" s="225">
        <f>ROUND(I356*H356,2)</f>
        <v>0</v>
      </c>
      <c r="K356" s="226"/>
      <c r="L356" s="44"/>
      <c r="M356" s="227" t="s">
        <v>1</v>
      </c>
      <c r="N356" s="228" t="s">
        <v>38</v>
      </c>
      <c r="O356" s="91"/>
      <c r="P356" s="229">
        <f>O356*H356</f>
        <v>0</v>
      </c>
      <c r="Q356" s="229">
        <v>0</v>
      </c>
      <c r="R356" s="229">
        <f>Q356*H356</f>
        <v>0</v>
      </c>
      <c r="S356" s="229">
        <v>0</v>
      </c>
      <c r="T356" s="230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31" t="s">
        <v>197</v>
      </c>
      <c r="AT356" s="231" t="s">
        <v>161</v>
      </c>
      <c r="AU356" s="231" t="s">
        <v>83</v>
      </c>
      <c r="AY356" s="17" t="s">
        <v>158</v>
      </c>
      <c r="BE356" s="232">
        <f>IF(N356="základní",J356,0)</f>
        <v>0</v>
      </c>
      <c r="BF356" s="232">
        <f>IF(N356="snížená",J356,0)</f>
        <v>0</v>
      </c>
      <c r="BG356" s="232">
        <f>IF(N356="zákl. přenesená",J356,0)</f>
        <v>0</v>
      </c>
      <c r="BH356" s="232">
        <f>IF(N356="sníž. přenesená",J356,0)</f>
        <v>0</v>
      </c>
      <c r="BI356" s="232">
        <f>IF(N356="nulová",J356,0)</f>
        <v>0</v>
      </c>
      <c r="BJ356" s="17" t="s">
        <v>81</v>
      </c>
      <c r="BK356" s="232">
        <f>ROUND(I356*H356,2)</f>
        <v>0</v>
      </c>
      <c r="BL356" s="17" t="s">
        <v>197</v>
      </c>
      <c r="BM356" s="231" t="s">
        <v>648</v>
      </c>
    </row>
    <row r="357" s="2" customFormat="1" ht="33" customHeight="1">
      <c r="A357" s="38"/>
      <c r="B357" s="39"/>
      <c r="C357" s="266" t="s">
        <v>649</v>
      </c>
      <c r="D357" s="266" t="s">
        <v>210</v>
      </c>
      <c r="E357" s="267" t="s">
        <v>650</v>
      </c>
      <c r="F357" s="268" t="s">
        <v>651</v>
      </c>
      <c r="G357" s="269" t="s">
        <v>207</v>
      </c>
      <c r="H357" s="270">
        <v>3</v>
      </c>
      <c r="I357" s="271"/>
      <c r="J357" s="272">
        <f>ROUND(I357*H357,2)</f>
        <v>0</v>
      </c>
      <c r="K357" s="273"/>
      <c r="L357" s="274"/>
      <c r="M357" s="275" t="s">
        <v>1</v>
      </c>
      <c r="N357" s="276" t="s">
        <v>38</v>
      </c>
      <c r="O357" s="91"/>
      <c r="P357" s="229">
        <f>O357*H357</f>
        <v>0</v>
      </c>
      <c r="Q357" s="229">
        <v>0</v>
      </c>
      <c r="R357" s="229">
        <f>Q357*H357</f>
        <v>0</v>
      </c>
      <c r="S357" s="229">
        <v>0</v>
      </c>
      <c r="T357" s="230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31" t="s">
        <v>236</v>
      </c>
      <c r="AT357" s="231" t="s">
        <v>210</v>
      </c>
      <c r="AU357" s="231" t="s">
        <v>83</v>
      </c>
      <c r="AY357" s="17" t="s">
        <v>158</v>
      </c>
      <c r="BE357" s="232">
        <f>IF(N357="základní",J357,0)</f>
        <v>0</v>
      </c>
      <c r="BF357" s="232">
        <f>IF(N357="snížená",J357,0)</f>
        <v>0</v>
      </c>
      <c r="BG357" s="232">
        <f>IF(N357="zákl. přenesená",J357,0)</f>
        <v>0</v>
      </c>
      <c r="BH357" s="232">
        <f>IF(N357="sníž. přenesená",J357,0)</f>
        <v>0</v>
      </c>
      <c r="BI357" s="232">
        <f>IF(N357="nulová",J357,0)</f>
        <v>0</v>
      </c>
      <c r="BJ357" s="17" t="s">
        <v>81</v>
      </c>
      <c r="BK357" s="232">
        <f>ROUND(I357*H357,2)</f>
        <v>0</v>
      </c>
      <c r="BL357" s="17" t="s">
        <v>197</v>
      </c>
      <c r="BM357" s="231" t="s">
        <v>652</v>
      </c>
    </row>
    <row r="358" s="2" customFormat="1" ht="24.15" customHeight="1">
      <c r="A358" s="38"/>
      <c r="B358" s="39"/>
      <c r="C358" s="219" t="s">
        <v>416</v>
      </c>
      <c r="D358" s="219" t="s">
        <v>161</v>
      </c>
      <c r="E358" s="220" t="s">
        <v>653</v>
      </c>
      <c r="F358" s="221" t="s">
        <v>654</v>
      </c>
      <c r="G358" s="222" t="s">
        <v>248</v>
      </c>
      <c r="H358" s="223">
        <v>0.023</v>
      </c>
      <c r="I358" s="224"/>
      <c r="J358" s="225">
        <f>ROUND(I358*H358,2)</f>
        <v>0</v>
      </c>
      <c r="K358" s="226"/>
      <c r="L358" s="44"/>
      <c r="M358" s="227" t="s">
        <v>1</v>
      </c>
      <c r="N358" s="228" t="s">
        <v>38</v>
      </c>
      <c r="O358" s="91"/>
      <c r="P358" s="229">
        <f>O358*H358</f>
        <v>0</v>
      </c>
      <c r="Q358" s="229">
        <v>0</v>
      </c>
      <c r="R358" s="229">
        <f>Q358*H358</f>
        <v>0</v>
      </c>
      <c r="S358" s="229">
        <v>0</v>
      </c>
      <c r="T358" s="230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31" t="s">
        <v>197</v>
      </c>
      <c r="AT358" s="231" t="s">
        <v>161</v>
      </c>
      <c r="AU358" s="231" t="s">
        <v>83</v>
      </c>
      <c r="AY358" s="17" t="s">
        <v>158</v>
      </c>
      <c r="BE358" s="232">
        <f>IF(N358="základní",J358,0)</f>
        <v>0</v>
      </c>
      <c r="BF358" s="232">
        <f>IF(N358="snížená",J358,0)</f>
        <v>0</v>
      </c>
      <c r="BG358" s="232">
        <f>IF(N358="zákl. přenesená",J358,0)</f>
        <v>0</v>
      </c>
      <c r="BH358" s="232">
        <f>IF(N358="sníž. přenesená",J358,0)</f>
        <v>0</v>
      </c>
      <c r="BI358" s="232">
        <f>IF(N358="nulová",J358,0)</f>
        <v>0</v>
      </c>
      <c r="BJ358" s="17" t="s">
        <v>81</v>
      </c>
      <c r="BK358" s="232">
        <f>ROUND(I358*H358,2)</f>
        <v>0</v>
      </c>
      <c r="BL358" s="17" t="s">
        <v>197</v>
      </c>
      <c r="BM358" s="231" t="s">
        <v>655</v>
      </c>
    </row>
    <row r="359" s="12" customFormat="1" ht="25.92" customHeight="1">
      <c r="A359" s="12"/>
      <c r="B359" s="203"/>
      <c r="C359" s="204"/>
      <c r="D359" s="205" t="s">
        <v>72</v>
      </c>
      <c r="E359" s="206" t="s">
        <v>656</v>
      </c>
      <c r="F359" s="206" t="s">
        <v>657</v>
      </c>
      <c r="G359" s="204"/>
      <c r="H359" s="204"/>
      <c r="I359" s="207"/>
      <c r="J359" s="208">
        <f>BK359</f>
        <v>0</v>
      </c>
      <c r="K359" s="204"/>
      <c r="L359" s="209"/>
      <c r="M359" s="210"/>
      <c r="N359" s="211"/>
      <c r="O359" s="211"/>
      <c r="P359" s="212">
        <f>P360+P361+P363</f>
        <v>0</v>
      </c>
      <c r="Q359" s="211"/>
      <c r="R359" s="212">
        <f>R360+R361+R363</f>
        <v>0</v>
      </c>
      <c r="S359" s="211"/>
      <c r="T359" s="213">
        <f>T360+T361+T363</f>
        <v>0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14" t="s">
        <v>182</v>
      </c>
      <c r="AT359" s="215" t="s">
        <v>72</v>
      </c>
      <c r="AU359" s="215" t="s">
        <v>73</v>
      </c>
      <c r="AY359" s="214" t="s">
        <v>158</v>
      </c>
      <c r="BK359" s="216">
        <f>BK360+BK361+BK363</f>
        <v>0</v>
      </c>
    </row>
    <row r="360" s="2" customFormat="1" ht="24.15" customHeight="1">
      <c r="A360" s="38"/>
      <c r="B360" s="39"/>
      <c r="C360" s="219" t="s">
        <v>658</v>
      </c>
      <c r="D360" s="219" t="s">
        <v>161</v>
      </c>
      <c r="E360" s="220" t="s">
        <v>659</v>
      </c>
      <c r="F360" s="221" t="s">
        <v>660</v>
      </c>
      <c r="G360" s="222" t="s">
        <v>661</v>
      </c>
      <c r="H360" s="223">
        <v>1</v>
      </c>
      <c r="I360" s="224"/>
      <c r="J360" s="225">
        <f>ROUND(I360*H360,2)</f>
        <v>0</v>
      </c>
      <c r="K360" s="226"/>
      <c r="L360" s="44"/>
      <c r="M360" s="227" t="s">
        <v>1</v>
      </c>
      <c r="N360" s="228" t="s">
        <v>38</v>
      </c>
      <c r="O360" s="91"/>
      <c r="P360" s="229">
        <f>O360*H360</f>
        <v>0</v>
      </c>
      <c r="Q360" s="229">
        <v>0</v>
      </c>
      <c r="R360" s="229">
        <f>Q360*H360</f>
        <v>0</v>
      </c>
      <c r="S360" s="229">
        <v>0</v>
      </c>
      <c r="T360" s="230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31" t="s">
        <v>165</v>
      </c>
      <c r="AT360" s="231" t="s">
        <v>161</v>
      </c>
      <c r="AU360" s="231" t="s">
        <v>81</v>
      </c>
      <c r="AY360" s="17" t="s">
        <v>158</v>
      </c>
      <c r="BE360" s="232">
        <f>IF(N360="základní",J360,0)</f>
        <v>0</v>
      </c>
      <c r="BF360" s="232">
        <f>IF(N360="snížená",J360,0)</f>
        <v>0</v>
      </c>
      <c r="BG360" s="232">
        <f>IF(N360="zákl. přenesená",J360,0)</f>
        <v>0</v>
      </c>
      <c r="BH360" s="232">
        <f>IF(N360="sníž. přenesená",J360,0)</f>
        <v>0</v>
      </c>
      <c r="BI360" s="232">
        <f>IF(N360="nulová",J360,0)</f>
        <v>0</v>
      </c>
      <c r="BJ360" s="17" t="s">
        <v>81</v>
      </c>
      <c r="BK360" s="232">
        <f>ROUND(I360*H360,2)</f>
        <v>0</v>
      </c>
      <c r="BL360" s="17" t="s">
        <v>165</v>
      </c>
      <c r="BM360" s="231" t="s">
        <v>662</v>
      </c>
    </row>
    <row r="361" s="12" customFormat="1" ht="22.8" customHeight="1">
      <c r="A361" s="12"/>
      <c r="B361" s="203"/>
      <c r="C361" s="204"/>
      <c r="D361" s="205" t="s">
        <v>72</v>
      </c>
      <c r="E361" s="217" t="s">
        <v>663</v>
      </c>
      <c r="F361" s="217" t="s">
        <v>664</v>
      </c>
      <c r="G361" s="204"/>
      <c r="H361" s="204"/>
      <c r="I361" s="207"/>
      <c r="J361" s="218">
        <f>BK361</f>
        <v>0</v>
      </c>
      <c r="K361" s="204"/>
      <c r="L361" s="209"/>
      <c r="M361" s="210"/>
      <c r="N361" s="211"/>
      <c r="O361" s="211"/>
      <c r="P361" s="212">
        <f>P362</f>
        <v>0</v>
      </c>
      <c r="Q361" s="211"/>
      <c r="R361" s="212">
        <f>R362</f>
        <v>0</v>
      </c>
      <c r="S361" s="211"/>
      <c r="T361" s="213">
        <f>T362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214" t="s">
        <v>182</v>
      </c>
      <c r="AT361" s="215" t="s">
        <v>72</v>
      </c>
      <c r="AU361" s="215" t="s">
        <v>81</v>
      </c>
      <c r="AY361" s="214" t="s">
        <v>158</v>
      </c>
      <c r="BK361" s="216">
        <f>BK362</f>
        <v>0</v>
      </c>
    </row>
    <row r="362" s="2" customFormat="1" ht="16.5" customHeight="1">
      <c r="A362" s="38"/>
      <c r="B362" s="39"/>
      <c r="C362" s="219" t="s">
        <v>419</v>
      </c>
      <c r="D362" s="219" t="s">
        <v>161</v>
      </c>
      <c r="E362" s="220" t="s">
        <v>665</v>
      </c>
      <c r="F362" s="221" t="s">
        <v>666</v>
      </c>
      <c r="G362" s="222" t="s">
        <v>661</v>
      </c>
      <c r="H362" s="223">
        <v>1</v>
      </c>
      <c r="I362" s="224"/>
      <c r="J362" s="225">
        <f>ROUND(I362*H362,2)</f>
        <v>0</v>
      </c>
      <c r="K362" s="226"/>
      <c r="L362" s="44"/>
      <c r="M362" s="227" t="s">
        <v>1</v>
      </c>
      <c r="N362" s="228" t="s">
        <v>38</v>
      </c>
      <c r="O362" s="91"/>
      <c r="P362" s="229">
        <f>O362*H362</f>
        <v>0</v>
      </c>
      <c r="Q362" s="229">
        <v>0</v>
      </c>
      <c r="R362" s="229">
        <f>Q362*H362</f>
        <v>0</v>
      </c>
      <c r="S362" s="229">
        <v>0</v>
      </c>
      <c r="T362" s="230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31" t="s">
        <v>165</v>
      </c>
      <c r="AT362" s="231" t="s">
        <v>161</v>
      </c>
      <c r="AU362" s="231" t="s">
        <v>83</v>
      </c>
      <c r="AY362" s="17" t="s">
        <v>158</v>
      </c>
      <c r="BE362" s="232">
        <f>IF(N362="základní",J362,0)</f>
        <v>0</v>
      </c>
      <c r="BF362" s="232">
        <f>IF(N362="snížená",J362,0)</f>
        <v>0</v>
      </c>
      <c r="BG362" s="232">
        <f>IF(N362="zákl. přenesená",J362,0)</f>
        <v>0</v>
      </c>
      <c r="BH362" s="232">
        <f>IF(N362="sníž. přenesená",J362,0)</f>
        <v>0</v>
      </c>
      <c r="BI362" s="232">
        <f>IF(N362="nulová",J362,0)</f>
        <v>0</v>
      </c>
      <c r="BJ362" s="17" t="s">
        <v>81</v>
      </c>
      <c r="BK362" s="232">
        <f>ROUND(I362*H362,2)</f>
        <v>0</v>
      </c>
      <c r="BL362" s="17" t="s">
        <v>165</v>
      </c>
      <c r="BM362" s="231" t="s">
        <v>667</v>
      </c>
    </row>
    <row r="363" s="12" customFormat="1" ht="22.8" customHeight="1">
      <c r="A363" s="12"/>
      <c r="B363" s="203"/>
      <c r="C363" s="204"/>
      <c r="D363" s="205" t="s">
        <v>72</v>
      </c>
      <c r="E363" s="217" t="s">
        <v>668</v>
      </c>
      <c r="F363" s="217" t="s">
        <v>669</v>
      </c>
      <c r="G363" s="204"/>
      <c r="H363" s="204"/>
      <c r="I363" s="207"/>
      <c r="J363" s="218">
        <f>BK363</f>
        <v>0</v>
      </c>
      <c r="K363" s="204"/>
      <c r="L363" s="209"/>
      <c r="M363" s="210"/>
      <c r="N363" s="211"/>
      <c r="O363" s="211"/>
      <c r="P363" s="212">
        <f>P364</f>
        <v>0</v>
      </c>
      <c r="Q363" s="211"/>
      <c r="R363" s="212">
        <f>R364</f>
        <v>0</v>
      </c>
      <c r="S363" s="211"/>
      <c r="T363" s="213">
        <f>T364</f>
        <v>0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214" t="s">
        <v>182</v>
      </c>
      <c r="AT363" s="215" t="s">
        <v>72</v>
      </c>
      <c r="AU363" s="215" t="s">
        <v>81</v>
      </c>
      <c r="AY363" s="214" t="s">
        <v>158</v>
      </c>
      <c r="BK363" s="216">
        <f>BK364</f>
        <v>0</v>
      </c>
    </row>
    <row r="364" s="2" customFormat="1" ht="16.5" customHeight="1">
      <c r="A364" s="38"/>
      <c r="B364" s="39"/>
      <c r="C364" s="219" t="s">
        <v>670</v>
      </c>
      <c r="D364" s="219" t="s">
        <v>161</v>
      </c>
      <c r="E364" s="220" t="s">
        <v>671</v>
      </c>
      <c r="F364" s="221" t="s">
        <v>672</v>
      </c>
      <c r="G364" s="222" t="s">
        <v>661</v>
      </c>
      <c r="H364" s="223">
        <v>1</v>
      </c>
      <c r="I364" s="224"/>
      <c r="J364" s="225">
        <f>ROUND(I364*H364,2)</f>
        <v>0</v>
      </c>
      <c r="K364" s="226"/>
      <c r="L364" s="44"/>
      <c r="M364" s="277" t="s">
        <v>1</v>
      </c>
      <c r="N364" s="278" t="s">
        <v>38</v>
      </c>
      <c r="O364" s="279"/>
      <c r="P364" s="280">
        <f>O364*H364</f>
        <v>0</v>
      </c>
      <c r="Q364" s="280">
        <v>0</v>
      </c>
      <c r="R364" s="280">
        <f>Q364*H364</f>
        <v>0</v>
      </c>
      <c r="S364" s="280">
        <v>0</v>
      </c>
      <c r="T364" s="281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31" t="s">
        <v>165</v>
      </c>
      <c r="AT364" s="231" t="s">
        <v>161</v>
      </c>
      <c r="AU364" s="231" t="s">
        <v>83</v>
      </c>
      <c r="AY364" s="17" t="s">
        <v>158</v>
      </c>
      <c r="BE364" s="232">
        <f>IF(N364="základní",J364,0)</f>
        <v>0</v>
      </c>
      <c r="BF364" s="232">
        <f>IF(N364="snížená",J364,0)</f>
        <v>0</v>
      </c>
      <c r="BG364" s="232">
        <f>IF(N364="zákl. přenesená",J364,0)</f>
        <v>0</v>
      </c>
      <c r="BH364" s="232">
        <f>IF(N364="sníž. přenesená",J364,0)</f>
        <v>0</v>
      </c>
      <c r="BI364" s="232">
        <f>IF(N364="nulová",J364,0)</f>
        <v>0</v>
      </c>
      <c r="BJ364" s="17" t="s">
        <v>81</v>
      </c>
      <c r="BK364" s="232">
        <f>ROUND(I364*H364,2)</f>
        <v>0</v>
      </c>
      <c r="BL364" s="17" t="s">
        <v>165</v>
      </c>
      <c r="BM364" s="231" t="s">
        <v>673</v>
      </c>
    </row>
    <row r="365" s="2" customFormat="1" ht="6.96" customHeight="1">
      <c r="A365" s="38"/>
      <c r="B365" s="66"/>
      <c r="C365" s="67"/>
      <c r="D365" s="67"/>
      <c r="E365" s="67"/>
      <c r="F365" s="67"/>
      <c r="G365" s="67"/>
      <c r="H365" s="67"/>
      <c r="I365" s="67"/>
      <c r="J365" s="67"/>
      <c r="K365" s="67"/>
      <c r="L365" s="44"/>
      <c r="M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</row>
  </sheetData>
  <sheetProtection sheet="1" autoFilter="0" formatColumns="0" formatRows="0" objects="1" scenarios="1" spinCount="100000" saltValue="+fsaL3KPxxGz4XfmdJGGY16uzSXvqqKnnt8iepye2X+drr8gCPp56Y4fqlu99sr+UbGumQVrzt3ghQnvIt5S+g==" hashValue="jyMX7TDzGb3/bU4nYHo4n9PcWwSs/i9rkDBbsZJ16Mp43Nxf8kDCBfKpCkiJp14afwfiuEQTyjOLCaQNqPUK7g==" algorithmName="SHA-512" password="CC35"/>
  <autoFilter ref="C139:K364"/>
  <mergeCells count="9">
    <mergeCell ref="E7:H7"/>
    <mergeCell ref="E9:H9"/>
    <mergeCell ref="E18:H18"/>
    <mergeCell ref="E27:H27"/>
    <mergeCell ref="E85:H85"/>
    <mergeCell ref="E87:H87"/>
    <mergeCell ref="E130:H130"/>
    <mergeCell ref="E132:H13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 xml:space="preserve"> Modernizace 5 učeben na 6.ZŠ Cheb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674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26. 1. 2026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30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ROUND(J139,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ROUND((SUM(BE139:BE350)),  2)</f>
        <v>0</v>
      </c>
      <c r="G33" s="38"/>
      <c r="H33" s="38"/>
      <c r="I33" s="155">
        <v>0.20999999999999999</v>
      </c>
      <c r="J33" s="154">
        <f>ROUND(((SUM(BE139:BE350))*I33),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ROUND((SUM(BF139:BF350)),  2)</f>
        <v>0</v>
      </c>
      <c r="G34" s="38"/>
      <c r="H34" s="38"/>
      <c r="I34" s="155">
        <v>0.12</v>
      </c>
      <c r="J34" s="154">
        <f>ROUND(((SUM(BF139:BF350))*I34),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ROUND((SUM(BG139:BG350)),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ROUND((SUM(BH139:BH350)),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ROUND((SUM(BI139:BI350)),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 xml:space="preserve"> Modernizace 5 učeben na 6.ZŠ Cheb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01.2 - Stavební úpravy - učebna robotiky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26. 1. 2026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30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115</v>
      </c>
      <c r="D94" s="176"/>
      <c r="E94" s="176"/>
      <c r="F94" s="176"/>
      <c r="G94" s="176"/>
      <c r="H94" s="176"/>
      <c r="I94" s="176"/>
      <c r="J94" s="177" t="s">
        <v>116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117</v>
      </c>
      <c r="D96" s="40"/>
      <c r="E96" s="40"/>
      <c r="F96" s="40"/>
      <c r="G96" s="40"/>
      <c r="H96" s="40"/>
      <c r="I96" s="40"/>
      <c r="J96" s="110">
        <f>J139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118</v>
      </c>
    </row>
    <row r="97" s="9" customFormat="1" ht="24.96" customHeight="1">
      <c r="A97" s="9"/>
      <c r="B97" s="179"/>
      <c r="C97" s="180"/>
      <c r="D97" s="181" t="s">
        <v>119</v>
      </c>
      <c r="E97" s="182"/>
      <c r="F97" s="182"/>
      <c r="G97" s="182"/>
      <c r="H97" s="182"/>
      <c r="I97" s="182"/>
      <c r="J97" s="183">
        <f>J140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120</v>
      </c>
      <c r="E98" s="188"/>
      <c r="F98" s="188"/>
      <c r="G98" s="188"/>
      <c r="H98" s="188"/>
      <c r="I98" s="188"/>
      <c r="J98" s="189">
        <f>J141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121</v>
      </c>
      <c r="E99" s="188"/>
      <c r="F99" s="188"/>
      <c r="G99" s="188"/>
      <c r="H99" s="188"/>
      <c r="I99" s="188"/>
      <c r="J99" s="189">
        <f>J148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122</v>
      </c>
      <c r="E100" s="188"/>
      <c r="F100" s="188"/>
      <c r="G100" s="188"/>
      <c r="H100" s="188"/>
      <c r="I100" s="188"/>
      <c r="J100" s="189">
        <f>J165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123</v>
      </c>
      <c r="E101" s="188"/>
      <c r="F101" s="188"/>
      <c r="G101" s="188"/>
      <c r="H101" s="188"/>
      <c r="I101" s="188"/>
      <c r="J101" s="189">
        <f>J184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124</v>
      </c>
      <c r="E102" s="188"/>
      <c r="F102" s="188"/>
      <c r="G102" s="188"/>
      <c r="H102" s="188"/>
      <c r="I102" s="188"/>
      <c r="J102" s="189">
        <f>J193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9"/>
      <c r="C103" s="180"/>
      <c r="D103" s="181" t="s">
        <v>125</v>
      </c>
      <c r="E103" s="182"/>
      <c r="F103" s="182"/>
      <c r="G103" s="182"/>
      <c r="H103" s="182"/>
      <c r="I103" s="182"/>
      <c r="J103" s="183">
        <f>J195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5"/>
      <c r="C104" s="186"/>
      <c r="D104" s="187" t="s">
        <v>126</v>
      </c>
      <c r="E104" s="188"/>
      <c r="F104" s="188"/>
      <c r="G104" s="188"/>
      <c r="H104" s="188"/>
      <c r="I104" s="188"/>
      <c r="J104" s="189">
        <f>J196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127</v>
      </c>
      <c r="E105" s="188"/>
      <c r="F105" s="188"/>
      <c r="G105" s="188"/>
      <c r="H105" s="188"/>
      <c r="I105" s="188"/>
      <c r="J105" s="189">
        <f>J203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128</v>
      </c>
      <c r="E106" s="188"/>
      <c r="F106" s="188"/>
      <c r="G106" s="188"/>
      <c r="H106" s="188"/>
      <c r="I106" s="188"/>
      <c r="J106" s="189">
        <f>J219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129</v>
      </c>
      <c r="E107" s="188"/>
      <c r="F107" s="188"/>
      <c r="G107" s="188"/>
      <c r="H107" s="188"/>
      <c r="I107" s="188"/>
      <c r="J107" s="189">
        <f>J225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130</v>
      </c>
      <c r="E108" s="188"/>
      <c r="F108" s="188"/>
      <c r="G108" s="188"/>
      <c r="H108" s="188"/>
      <c r="I108" s="188"/>
      <c r="J108" s="189">
        <f>J229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131</v>
      </c>
      <c r="E109" s="188"/>
      <c r="F109" s="188"/>
      <c r="G109" s="188"/>
      <c r="H109" s="188"/>
      <c r="I109" s="188"/>
      <c r="J109" s="189">
        <f>J236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132</v>
      </c>
      <c r="E110" s="188"/>
      <c r="F110" s="188"/>
      <c r="G110" s="188"/>
      <c r="H110" s="188"/>
      <c r="I110" s="188"/>
      <c r="J110" s="189">
        <f>J242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5"/>
      <c r="C111" s="186"/>
      <c r="D111" s="187" t="s">
        <v>134</v>
      </c>
      <c r="E111" s="188"/>
      <c r="F111" s="188"/>
      <c r="G111" s="188"/>
      <c r="H111" s="188"/>
      <c r="I111" s="188"/>
      <c r="J111" s="189">
        <f>J252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5"/>
      <c r="C112" s="186"/>
      <c r="D112" s="187" t="s">
        <v>135</v>
      </c>
      <c r="E112" s="188"/>
      <c r="F112" s="188"/>
      <c r="G112" s="188"/>
      <c r="H112" s="188"/>
      <c r="I112" s="188"/>
      <c r="J112" s="189">
        <f>J275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5"/>
      <c r="C113" s="186"/>
      <c r="D113" s="187" t="s">
        <v>136</v>
      </c>
      <c r="E113" s="188"/>
      <c r="F113" s="188"/>
      <c r="G113" s="188"/>
      <c r="H113" s="188"/>
      <c r="I113" s="188"/>
      <c r="J113" s="189">
        <f>J277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5"/>
      <c r="C114" s="186"/>
      <c r="D114" s="187" t="s">
        <v>137</v>
      </c>
      <c r="E114" s="188"/>
      <c r="F114" s="188"/>
      <c r="G114" s="188"/>
      <c r="H114" s="188"/>
      <c r="I114" s="188"/>
      <c r="J114" s="189">
        <f>J296</f>
        <v>0</v>
      </c>
      <c r="K114" s="186"/>
      <c r="L114" s="19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5"/>
      <c r="C115" s="186"/>
      <c r="D115" s="187" t="s">
        <v>138</v>
      </c>
      <c r="E115" s="188"/>
      <c r="F115" s="188"/>
      <c r="G115" s="188"/>
      <c r="H115" s="188"/>
      <c r="I115" s="188"/>
      <c r="J115" s="189">
        <f>J321</f>
        <v>0</v>
      </c>
      <c r="K115" s="186"/>
      <c r="L115" s="19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5"/>
      <c r="C116" s="186"/>
      <c r="D116" s="187" t="s">
        <v>139</v>
      </c>
      <c r="E116" s="188"/>
      <c r="F116" s="188"/>
      <c r="G116" s="188"/>
      <c r="H116" s="188"/>
      <c r="I116" s="188"/>
      <c r="J116" s="189">
        <f>J335</f>
        <v>0</v>
      </c>
      <c r="K116" s="186"/>
      <c r="L116" s="19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9" customFormat="1" ht="24.96" customHeight="1">
      <c r="A117" s="9"/>
      <c r="B117" s="179"/>
      <c r="C117" s="180"/>
      <c r="D117" s="181" t="s">
        <v>140</v>
      </c>
      <c r="E117" s="182"/>
      <c r="F117" s="182"/>
      <c r="G117" s="182"/>
      <c r="H117" s="182"/>
      <c r="I117" s="182"/>
      <c r="J117" s="183">
        <f>J345</f>
        <v>0</v>
      </c>
      <c r="K117" s="180"/>
      <c r="L117" s="184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="10" customFormat="1" ht="19.92" customHeight="1">
      <c r="A118" s="10"/>
      <c r="B118" s="185"/>
      <c r="C118" s="186"/>
      <c r="D118" s="187" t="s">
        <v>141</v>
      </c>
      <c r="E118" s="188"/>
      <c r="F118" s="188"/>
      <c r="G118" s="188"/>
      <c r="H118" s="188"/>
      <c r="I118" s="188"/>
      <c r="J118" s="189">
        <f>J347</f>
        <v>0</v>
      </c>
      <c r="K118" s="186"/>
      <c r="L118" s="19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5"/>
      <c r="C119" s="186"/>
      <c r="D119" s="187" t="s">
        <v>142</v>
      </c>
      <c r="E119" s="188"/>
      <c r="F119" s="188"/>
      <c r="G119" s="188"/>
      <c r="H119" s="188"/>
      <c r="I119" s="188"/>
      <c r="J119" s="189">
        <f>J349</f>
        <v>0</v>
      </c>
      <c r="K119" s="186"/>
      <c r="L119" s="19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2" customFormat="1" ht="21.84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66"/>
      <c r="C121" s="67"/>
      <c r="D121" s="67"/>
      <c r="E121" s="67"/>
      <c r="F121" s="67"/>
      <c r="G121" s="67"/>
      <c r="H121" s="67"/>
      <c r="I121" s="67"/>
      <c r="J121" s="67"/>
      <c r="K121" s="67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5" s="2" customFormat="1" ht="6.96" customHeight="1">
      <c r="A125" s="38"/>
      <c r="B125" s="68"/>
      <c r="C125" s="69"/>
      <c r="D125" s="69"/>
      <c r="E125" s="69"/>
      <c r="F125" s="69"/>
      <c r="G125" s="69"/>
      <c r="H125" s="69"/>
      <c r="I125" s="69"/>
      <c r="J125" s="69"/>
      <c r="K125" s="69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24.96" customHeight="1">
      <c r="A126" s="38"/>
      <c r="B126" s="39"/>
      <c r="C126" s="23" t="s">
        <v>143</v>
      </c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2" customHeight="1">
      <c r="A128" s="38"/>
      <c r="B128" s="39"/>
      <c r="C128" s="32" t="s">
        <v>16</v>
      </c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6.5" customHeight="1">
      <c r="A129" s="38"/>
      <c r="B129" s="39"/>
      <c r="C129" s="40"/>
      <c r="D129" s="40"/>
      <c r="E129" s="174" t="str">
        <f>E7</f>
        <v xml:space="preserve"> Modernizace 5 učeben na 6.ZŠ Cheb</v>
      </c>
      <c r="F129" s="32"/>
      <c r="G129" s="32"/>
      <c r="H129" s="32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2" customHeight="1">
      <c r="A130" s="38"/>
      <c r="B130" s="39"/>
      <c r="C130" s="32" t="s">
        <v>112</v>
      </c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6.5" customHeight="1">
      <c r="A131" s="38"/>
      <c r="B131" s="39"/>
      <c r="C131" s="40"/>
      <c r="D131" s="40"/>
      <c r="E131" s="76" t="str">
        <f>E9</f>
        <v>SO 01.2 - Stavební úpravy - učebna robotiky</v>
      </c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6.96" customHeight="1">
      <c r="A132" s="38"/>
      <c r="B132" s="39"/>
      <c r="C132" s="40"/>
      <c r="D132" s="40"/>
      <c r="E132" s="40"/>
      <c r="F132" s="40"/>
      <c r="G132" s="40"/>
      <c r="H132" s="40"/>
      <c r="I132" s="40"/>
      <c r="J132" s="40"/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2" customHeight="1">
      <c r="A133" s="38"/>
      <c r="B133" s="39"/>
      <c r="C133" s="32" t="s">
        <v>20</v>
      </c>
      <c r="D133" s="40"/>
      <c r="E133" s="40"/>
      <c r="F133" s="27" t="str">
        <f>F12</f>
        <v xml:space="preserve"> </v>
      </c>
      <c r="G133" s="40"/>
      <c r="H133" s="40"/>
      <c r="I133" s="32" t="s">
        <v>22</v>
      </c>
      <c r="J133" s="79" t="str">
        <f>IF(J12="","",J12)</f>
        <v>26. 1. 2026</v>
      </c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6.96" customHeight="1">
      <c r="A134" s="38"/>
      <c r="B134" s="39"/>
      <c r="C134" s="40"/>
      <c r="D134" s="40"/>
      <c r="E134" s="40"/>
      <c r="F134" s="40"/>
      <c r="G134" s="40"/>
      <c r="H134" s="40"/>
      <c r="I134" s="40"/>
      <c r="J134" s="40"/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5.15" customHeight="1">
      <c r="A135" s="38"/>
      <c r="B135" s="39"/>
      <c r="C135" s="32" t="s">
        <v>24</v>
      </c>
      <c r="D135" s="40"/>
      <c r="E135" s="40"/>
      <c r="F135" s="27" t="str">
        <f>E15</f>
        <v xml:space="preserve"> </v>
      </c>
      <c r="G135" s="40"/>
      <c r="H135" s="40"/>
      <c r="I135" s="32" t="s">
        <v>29</v>
      </c>
      <c r="J135" s="36" t="str">
        <f>E21</f>
        <v xml:space="preserve"> </v>
      </c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5.15" customHeight="1">
      <c r="A136" s="38"/>
      <c r="B136" s="39"/>
      <c r="C136" s="32" t="s">
        <v>27</v>
      </c>
      <c r="D136" s="40"/>
      <c r="E136" s="40"/>
      <c r="F136" s="27" t="str">
        <f>IF(E18="","",E18)</f>
        <v>Vyplň údaj</v>
      </c>
      <c r="G136" s="40"/>
      <c r="H136" s="40"/>
      <c r="I136" s="32" t="s">
        <v>30</v>
      </c>
      <c r="J136" s="36" t="str">
        <f>E24</f>
        <v xml:space="preserve"> </v>
      </c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0.32" customHeight="1">
      <c r="A137" s="38"/>
      <c r="B137" s="39"/>
      <c r="C137" s="40"/>
      <c r="D137" s="40"/>
      <c r="E137" s="40"/>
      <c r="F137" s="40"/>
      <c r="G137" s="40"/>
      <c r="H137" s="40"/>
      <c r="I137" s="40"/>
      <c r="J137" s="40"/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11" customFormat="1" ht="29.28" customHeight="1">
      <c r="A138" s="191"/>
      <c r="B138" s="192"/>
      <c r="C138" s="193" t="s">
        <v>144</v>
      </c>
      <c r="D138" s="194" t="s">
        <v>58</v>
      </c>
      <c r="E138" s="194" t="s">
        <v>54</v>
      </c>
      <c r="F138" s="194" t="s">
        <v>55</v>
      </c>
      <c r="G138" s="194" t="s">
        <v>145</v>
      </c>
      <c r="H138" s="194" t="s">
        <v>146</v>
      </c>
      <c r="I138" s="194" t="s">
        <v>147</v>
      </c>
      <c r="J138" s="195" t="s">
        <v>116</v>
      </c>
      <c r="K138" s="196" t="s">
        <v>148</v>
      </c>
      <c r="L138" s="197"/>
      <c r="M138" s="100" t="s">
        <v>1</v>
      </c>
      <c r="N138" s="101" t="s">
        <v>37</v>
      </c>
      <c r="O138" s="101" t="s">
        <v>149</v>
      </c>
      <c r="P138" s="101" t="s">
        <v>150</v>
      </c>
      <c r="Q138" s="101" t="s">
        <v>151</v>
      </c>
      <c r="R138" s="101" t="s">
        <v>152</v>
      </c>
      <c r="S138" s="101" t="s">
        <v>153</v>
      </c>
      <c r="T138" s="102" t="s">
        <v>154</v>
      </c>
      <c r="U138" s="191"/>
      <c r="V138" s="191"/>
      <c r="W138" s="191"/>
      <c r="X138" s="191"/>
      <c r="Y138" s="191"/>
      <c r="Z138" s="191"/>
      <c r="AA138" s="191"/>
      <c r="AB138" s="191"/>
      <c r="AC138" s="191"/>
      <c r="AD138" s="191"/>
      <c r="AE138" s="191"/>
    </row>
    <row r="139" s="2" customFormat="1" ht="22.8" customHeight="1">
      <c r="A139" s="38"/>
      <c r="B139" s="39"/>
      <c r="C139" s="107" t="s">
        <v>155</v>
      </c>
      <c r="D139" s="40"/>
      <c r="E139" s="40"/>
      <c r="F139" s="40"/>
      <c r="G139" s="40"/>
      <c r="H139" s="40"/>
      <c r="I139" s="40"/>
      <c r="J139" s="198">
        <f>BK139</f>
        <v>0</v>
      </c>
      <c r="K139" s="40"/>
      <c r="L139" s="44"/>
      <c r="M139" s="103"/>
      <c r="N139" s="199"/>
      <c r="O139" s="104"/>
      <c r="P139" s="200">
        <f>P140+P195+P345</f>
        <v>0</v>
      </c>
      <c r="Q139" s="104"/>
      <c r="R139" s="200">
        <f>R140+R195+R345</f>
        <v>0</v>
      </c>
      <c r="S139" s="104"/>
      <c r="T139" s="201">
        <f>T140+T195+T345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72</v>
      </c>
      <c r="AU139" s="17" t="s">
        <v>118</v>
      </c>
      <c r="BK139" s="202">
        <f>BK140+BK195+BK345</f>
        <v>0</v>
      </c>
    </row>
    <row r="140" s="12" customFormat="1" ht="25.92" customHeight="1">
      <c r="A140" s="12"/>
      <c r="B140" s="203"/>
      <c r="C140" s="204"/>
      <c r="D140" s="205" t="s">
        <v>72</v>
      </c>
      <c r="E140" s="206" t="s">
        <v>156</v>
      </c>
      <c r="F140" s="206" t="s">
        <v>157</v>
      </c>
      <c r="G140" s="204"/>
      <c r="H140" s="204"/>
      <c r="I140" s="207"/>
      <c r="J140" s="208">
        <f>BK140</f>
        <v>0</v>
      </c>
      <c r="K140" s="204"/>
      <c r="L140" s="209"/>
      <c r="M140" s="210"/>
      <c r="N140" s="211"/>
      <c r="O140" s="211"/>
      <c r="P140" s="212">
        <f>P141+P148+P165+P184+P193</f>
        <v>0</v>
      </c>
      <c r="Q140" s="211"/>
      <c r="R140" s="212">
        <f>R141+R148+R165+R184+R193</f>
        <v>0</v>
      </c>
      <c r="S140" s="211"/>
      <c r="T140" s="213">
        <f>T141+T148+T165+T184+T193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4" t="s">
        <v>81</v>
      </c>
      <c r="AT140" s="215" t="s">
        <v>72</v>
      </c>
      <c r="AU140" s="215" t="s">
        <v>73</v>
      </c>
      <c r="AY140" s="214" t="s">
        <v>158</v>
      </c>
      <c r="BK140" s="216">
        <f>BK141+BK148+BK165+BK184+BK193</f>
        <v>0</v>
      </c>
    </row>
    <row r="141" s="12" customFormat="1" ht="22.8" customHeight="1">
      <c r="A141" s="12"/>
      <c r="B141" s="203"/>
      <c r="C141" s="204"/>
      <c r="D141" s="205" t="s">
        <v>72</v>
      </c>
      <c r="E141" s="217" t="s">
        <v>159</v>
      </c>
      <c r="F141" s="217" t="s">
        <v>160</v>
      </c>
      <c r="G141" s="204"/>
      <c r="H141" s="204"/>
      <c r="I141" s="207"/>
      <c r="J141" s="218">
        <f>BK141</f>
        <v>0</v>
      </c>
      <c r="K141" s="204"/>
      <c r="L141" s="209"/>
      <c r="M141" s="210"/>
      <c r="N141" s="211"/>
      <c r="O141" s="211"/>
      <c r="P141" s="212">
        <f>SUM(P142:P147)</f>
        <v>0</v>
      </c>
      <c r="Q141" s="211"/>
      <c r="R141" s="212">
        <f>SUM(R142:R147)</f>
        <v>0</v>
      </c>
      <c r="S141" s="211"/>
      <c r="T141" s="213">
        <f>SUM(T142:T147)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4" t="s">
        <v>81</v>
      </c>
      <c r="AT141" s="215" t="s">
        <v>72</v>
      </c>
      <c r="AU141" s="215" t="s">
        <v>81</v>
      </c>
      <c r="AY141" s="214" t="s">
        <v>158</v>
      </c>
      <c r="BK141" s="216">
        <f>SUM(BK142:BK147)</f>
        <v>0</v>
      </c>
    </row>
    <row r="142" s="2" customFormat="1" ht="24.15" customHeight="1">
      <c r="A142" s="38"/>
      <c r="B142" s="39"/>
      <c r="C142" s="219" t="s">
        <v>81</v>
      </c>
      <c r="D142" s="219" t="s">
        <v>161</v>
      </c>
      <c r="E142" s="220" t="s">
        <v>162</v>
      </c>
      <c r="F142" s="221" t="s">
        <v>163</v>
      </c>
      <c r="G142" s="222" t="s">
        <v>164</v>
      </c>
      <c r="H142" s="223">
        <v>16.43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38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165</v>
      </c>
      <c r="AT142" s="231" t="s">
        <v>161</v>
      </c>
      <c r="AU142" s="231" t="s">
        <v>83</v>
      </c>
      <c r="AY142" s="17" t="s">
        <v>158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81</v>
      </c>
      <c r="BK142" s="232">
        <f>ROUND(I142*H142,2)</f>
        <v>0</v>
      </c>
      <c r="BL142" s="17" t="s">
        <v>165</v>
      </c>
      <c r="BM142" s="231" t="s">
        <v>83</v>
      </c>
    </row>
    <row r="143" s="13" customFormat="1">
      <c r="A143" s="13"/>
      <c r="B143" s="233"/>
      <c r="C143" s="234"/>
      <c r="D143" s="235" t="s">
        <v>166</v>
      </c>
      <c r="E143" s="236" t="s">
        <v>1</v>
      </c>
      <c r="F143" s="237" t="s">
        <v>675</v>
      </c>
      <c r="G143" s="234"/>
      <c r="H143" s="238">
        <v>16.430399999999999</v>
      </c>
      <c r="I143" s="239"/>
      <c r="J143" s="234"/>
      <c r="K143" s="234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166</v>
      </c>
      <c r="AU143" s="244" t="s">
        <v>83</v>
      </c>
      <c r="AV143" s="13" t="s">
        <v>83</v>
      </c>
      <c r="AW143" s="13" t="s">
        <v>31</v>
      </c>
      <c r="AX143" s="13" t="s">
        <v>73</v>
      </c>
      <c r="AY143" s="244" t="s">
        <v>158</v>
      </c>
    </row>
    <row r="144" s="14" customFormat="1">
      <c r="A144" s="14"/>
      <c r="B144" s="245"/>
      <c r="C144" s="246"/>
      <c r="D144" s="235" t="s">
        <v>166</v>
      </c>
      <c r="E144" s="247" t="s">
        <v>1</v>
      </c>
      <c r="F144" s="248" t="s">
        <v>168</v>
      </c>
      <c r="G144" s="246"/>
      <c r="H144" s="249">
        <v>16.430399999999999</v>
      </c>
      <c r="I144" s="250"/>
      <c r="J144" s="246"/>
      <c r="K144" s="246"/>
      <c r="L144" s="251"/>
      <c r="M144" s="252"/>
      <c r="N144" s="253"/>
      <c r="O144" s="253"/>
      <c r="P144" s="253"/>
      <c r="Q144" s="253"/>
      <c r="R144" s="253"/>
      <c r="S144" s="253"/>
      <c r="T144" s="25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5" t="s">
        <v>166</v>
      </c>
      <c r="AU144" s="255" t="s">
        <v>83</v>
      </c>
      <c r="AV144" s="14" t="s">
        <v>165</v>
      </c>
      <c r="AW144" s="14" t="s">
        <v>31</v>
      </c>
      <c r="AX144" s="14" t="s">
        <v>81</v>
      </c>
      <c r="AY144" s="255" t="s">
        <v>158</v>
      </c>
    </row>
    <row r="145" s="2" customFormat="1" ht="24.15" customHeight="1">
      <c r="A145" s="38"/>
      <c r="B145" s="39"/>
      <c r="C145" s="219" t="s">
        <v>83</v>
      </c>
      <c r="D145" s="219" t="s">
        <v>161</v>
      </c>
      <c r="E145" s="220" t="s">
        <v>169</v>
      </c>
      <c r="F145" s="221" t="s">
        <v>170</v>
      </c>
      <c r="G145" s="222" t="s">
        <v>171</v>
      </c>
      <c r="H145" s="223">
        <v>9.7799999999999994</v>
      </c>
      <c r="I145" s="224"/>
      <c r="J145" s="225">
        <f>ROUND(I145*H145,2)</f>
        <v>0</v>
      </c>
      <c r="K145" s="226"/>
      <c r="L145" s="44"/>
      <c r="M145" s="227" t="s">
        <v>1</v>
      </c>
      <c r="N145" s="228" t="s">
        <v>38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165</v>
      </c>
      <c r="AT145" s="231" t="s">
        <v>161</v>
      </c>
      <c r="AU145" s="231" t="s">
        <v>83</v>
      </c>
      <c r="AY145" s="17" t="s">
        <v>158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81</v>
      </c>
      <c r="BK145" s="232">
        <f>ROUND(I145*H145,2)</f>
        <v>0</v>
      </c>
      <c r="BL145" s="17" t="s">
        <v>165</v>
      </c>
      <c r="BM145" s="231" t="s">
        <v>165</v>
      </c>
    </row>
    <row r="146" s="13" customFormat="1">
      <c r="A146" s="13"/>
      <c r="B146" s="233"/>
      <c r="C146" s="234"/>
      <c r="D146" s="235" t="s">
        <v>166</v>
      </c>
      <c r="E146" s="236" t="s">
        <v>1</v>
      </c>
      <c r="F146" s="237" t="s">
        <v>676</v>
      </c>
      <c r="G146" s="234"/>
      <c r="H146" s="238">
        <v>9.7799999999999994</v>
      </c>
      <c r="I146" s="239"/>
      <c r="J146" s="234"/>
      <c r="K146" s="234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166</v>
      </c>
      <c r="AU146" s="244" t="s">
        <v>83</v>
      </c>
      <c r="AV146" s="13" t="s">
        <v>83</v>
      </c>
      <c r="AW146" s="13" t="s">
        <v>31</v>
      </c>
      <c r="AX146" s="13" t="s">
        <v>73</v>
      </c>
      <c r="AY146" s="244" t="s">
        <v>158</v>
      </c>
    </row>
    <row r="147" s="14" customFormat="1">
      <c r="A147" s="14"/>
      <c r="B147" s="245"/>
      <c r="C147" s="246"/>
      <c r="D147" s="235" t="s">
        <v>166</v>
      </c>
      <c r="E147" s="247" t="s">
        <v>1</v>
      </c>
      <c r="F147" s="248" t="s">
        <v>168</v>
      </c>
      <c r="G147" s="246"/>
      <c r="H147" s="249">
        <v>9.7799999999999994</v>
      </c>
      <c r="I147" s="250"/>
      <c r="J147" s="246"/>
      <c r="K147" s="246"/>
      <c r="L147" s="251"/>
      <c r="M147" s="252"/>
      <c r="N147" s="253"/>
      <c r="O147" s="253"/>
      <c r="P147" s="253"/>
      <c r="Q147" s="253"/>
      <c r="R147" s="253"/>
      <c r="S147" s="253"/>
      <c r="T147" s="25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5" t="s">
        <v>166</v>
      </c>
      <c r="AU147" s="255" t="s">
        <v>83</v>
      </c>
      <c r="AV147" s="14" t="s">
        <v>165</v>
      </c>
      <c r="AW147" s="14" t="s">
        <v>31</v>
      </c>
      <c r="AX147" s="14" t="s">
        <v>81</v>
      </c>
      <c r="AY147" s="255" t="s">
        <v>158</v>
      </c>
    </row>
    <row r="148" s="12" customFormat="1" ht="22.8" customHeight="1">
      <c r="A148" s="12"/>
      <c r="B148" s="203"/>
      <c r="C148" s="204"/>
      <c r="D148" s="205" t="s">
        <v>72</v>
      </c>
      <c r="E148" s="217" t="s">
        <v>175</v>
      </c>
      <c r="F148" s="217" t="s">
        <v>177</v>
      </c>
      <c r="G148" s="204"/>
      <c r="H148" s="204"/>
      <c r="I148" s="207"/>
      <c r="J148" s="218">
        <f>BK148</f>
        <v>0</v>
      </c>
      <c r="K148" s="204"/>
      <c r="L148" s="209"/>
      <c r="M148" s="210"/>
      <c r="N148" s="211"/>
      <c r="O148" s="211"/>
      <c r="P148" s="212">
        <f>SUM(P149:P164)</f>
        <v>0</v>
      </c>
      <c r="Q148" s="211"/>
      <c r="R148" s="212">
        <f>SUM(R149:R164)</f>
        <v>0</v>
      </c>
      <c r="S148" s="211"/>
      <c r="T148" s="213">
        <f>SUM(T149:T164)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4" t="s">
        <v>81</v>
      </c>
      <c r="AT148" s="215" t="s">
        <v>72</v>
      </c>
      <c r="AU148" s="215" t="s">
        <v>81</v>
      </c>
      <c r="AY148" s="214" t="s">
        <v>158</v>
      </c>
      <c r="BK148" s="216">
        <f>SUM(BK149:BK164)</f>
        <v>0</v>
      </c>
    </row>
    <row r="149" s="2" customFormat="1" ht="24.15" customHeight="1">
      <c r="A149" s="38"/>
      <c r="B149" s="39"/>
      <c r="C149" s="219" t="s">
        <v>159</v>
      </c>
      <c r="D149" s="219" t="s">
        <v>161</v>
      </c>
      <c r="E149" s="220" t="s">
        <v>178</v>
      </c>
      <c r="F149" s="221" t="s">
        <v>179</v>
      </c>
      <c r="G149" s="222" t="s">
        <v>164</v>
      </c>
      <c r="H149" s="223">
        <v>90.073999999999998</v>
      </c>
      <c r="I149" s="224"/>
      <c r="J149" s="225">
        <f>ROUND(I149*H149,2)</f>
        <v>0</v>
      </c>
      <c r="K149" s="226"/>
      <c r="L149" s="44"/>
      <c r="M149" s="227" t="s">
        <v>1</v>
      </c>
      <c r="N149" s="228" t="s">
        <v>38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165</v>
      </c>
      <c r="AT149" s="231" t="s">
        <v>161</v>
      </c>
      <c r="AU149" s="231" t="s">
        <v>83</v>
      </c>
      <c r="AY149" s="17" t="s">
        <v>158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81</v>
      </c>
      <c r="BK149" s="232">
        <f>ROUND(I149*H149,2)</f>
        <v>0</v>
      </c>
      <c r="BL149" s="17" t="s">
        <v>165</v>
      </c>
      <c r="BM149" s="231" t="s">
        <v>175</v>
      </c>
    </row>
    <row r="150" s="13" customFormat="1">
      <c r="A150" s="13"/>
      <c r="B150" s="233"/>
      <c r="C150" s="234"/>
      <c r="D150" s="235" t="s">
        <v>166</v>
      </c>
      <c r="E150" s="236" t="s">
        <v>1</v>
      </c>
      <c r="F150" s="237" t="s">
        <v>677</v>
      </c>
      <c r="G150" s="234"/>
      <c r="H150" s="238">
        <v>90.073799999999991</v>
      </c>
      <c r="I150" s="239"/>
      <c r="J150" s="234"/>
      <c r="K150" s="234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166</v>
      </c>
      <c r="AU150" s="244" t="s">
        <v>83</v>
      </c>
      <c r="AV150" s="13" t="s">
        <v>83</v>
      </c>
      <c r="AW150" s="13" t="s">
        <v>31</v>
      </c>
      <c r="AX150" s="13" t="s">
        <v>73</v>
      </c>
      <c r="AY150" s="244" t="s">
        <v>158</v>
      </c>
    </row>
    <row r="151" s="14" customFormat="1">
      <c r="A151" s="14"/>
      <c r="B151" s="245"/>
      <c r="C151" s="246"/>
      <c r="D151" s="235" t="s">
        <v>166</v>
      </c>
      <c r="E151" s="247" t="s">
        <v>1</v>
      </c>
      <c r="F151" s="248" t="s">
        <v>168</v>
      </c>
      <c r="G151" s="246"/>
      <c r="H151" s="249">
        <v>90.073799999999991</v>
      </c>
      <c r="I151" s="250"/>
      <c r="J151" s="246"/>
      <c r="K151" s="246"/>
      <c r="L151" s="251"/>
      <c r="M151" s="252"/>
      <c r="N151" s="253"/>
      <c r="O151" s="253"/>
      <c r="P151" s="253"/>
      <c r="Q151" s="253"/>
      <c r="R151" s="253"/>
      <c r="S151" s="253"/>
      <c r="T151" s="25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5" t="s">
        <v>166</v>
      </c>
      <c r="AU151" s="255" t="s">
        <v>83</v>
      </c>
      <c r="AV151" s="14" t="s">
        <v>165</v>
      </c>
      <c r="AW151" s="14" t="s">
        <v>31</v>
      </c>
      <c r="AX151" s="14" t="s">
        <v>81</v>
      </c>
      <c r="AY151" s="255" t="s">
        <v>158</v>
      </c>
    </row>
    <row r="152" s="2" customFormat="1" ht="24.15" customHeight="1">
      <c r="A152" s="38"/>
      <c r="B152" s="39"/>
      <c r="C152" s="219" t="s">
        <v>165</v>
      </c>
      <c r="D152" s="219" t="s">
        <v>161</v>
      </c>
      <c r="E152" s="220" t="s">
        <v>183</v>
      </c>
      <c r="F152" s="221" t="s">
        <v>184</v>
      </c>
      <c r="G152" s="222" t="s">
        <v>164</v>
      </c>
      <c r="H152" s="223">
        <v>90.073999999999998</v>
      </c>
      <c r="I152" s="224"/>
      <c r="J152" s="225">
        <f>ROUND(I152*H152,2)</f>
        <v>0</v>
      </c>
      <c r="K152" s="226"/>
      <c r="L152" s="44"/>
      <c r="M152" s="227" t="s">
        <v>1</v>
      </c>
      <c r="N152" s="228" t="s">
        <v>38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165</v>
      </c>
      <c r="AT152" s="231" t="s">
        <v>161</v>
      </c>
      <c r="AU152" s="231" t="s">
        <v>83</v>
      </c>
      <c r="AY152" s="17" t="s">
        <v>158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81</v>
      </c>
      <c r="BK152" s="232">
        <f>ROUND(I152*H152,2)</f>
        <v>0</v>
      </c>
      <c r="BL152" s="17" t="s">
        <v>165</v>
      </c>
      <c r="BM152" s="231" t="s">
        <v>180</v>
      </c>
    </row>
    <row r="153" s="2" customFormat="1" ht="24.15" customHeight="1">
      <c r="A153" s="38"/>
      <c r="B153" s="39"/>
      <c r="C153" s="219" t="s">
        <v>182</v>
      </c>
      <c r="D153" s="219" t="s">
        <v>161</v>
      </c>
      <c r="E153" s="220" t="s">
        <v>187</v>
      </c>
      <c r="F153" s="221" t="s">
        <v>188</v>
      </c>
      <c r="G153" s="222" t="s">
        <v>164</v>
      </c>
      <c r="H153" s="223">
        <v>21.125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38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165</v>
      </c>
      <c r="AT153" s="231" t="s">
        <v>161</v>
      </c>
      <c r="AU153" s="231" t="s">
        <v>83</v>
      </c>
      <c r="AY153" s="17" t="s">
        <v>158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81</v>
      </c>
      <c r="BK153" s="232">
        <f>ROUND(I153*H153,2)</f>
        <v>0</v>
      </c>
      <c r="BL153" s="17" t="s">
        <v>165</v>
      </c>
      <c r="BM153" s="231" t="s">
        <v>185</v>
      </c>
    </row>
    <row r="154" s="13" customFormat="1">
      <c r="A154" s="13"/>
      <c r="B154" s="233"/>
      <c r="C154" s="234"/>
      <c r="D154" s="235" t="s">
        <v>166</v>
      </c>
      <c r="E154" s="236" t="s">
        <v>1</v>
      </c>
      <c r="F154" s="237" t="s">
        <v>678</v>
      </c>
      <c r="G154" s="234"/>
      <c r="H154" s="238">
        <v>21.1248</v>
      </c>
      <c r="I154" s="239"/>
      <c r="J154" s="234"/>
      <c r="K154" s="234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166</v>
      </c>
      <c r="AU154" s="244" t="s">
        <v>83</v>
      </c>
      <c r="AV154" s="13" t="s">
        <v>83</v>
      </c>
      <c r="AW154" s="13" t="s">
        <v>31</v>
      </c>
      <c r="AX154" s="13" t="s">
        <v>73</v>
      </c>
      <c r="AY154" s="244" t="s">
        <v>158</v>
      </c>
    </row>
    <row r="155" s="14" customFormat="1">
      <c r="A155" s="14"/>
      <c r="B155" s="245"/>
      <c r="C155" s="246"/>
      <c r="D155" s="235" t="s">
        <v>166</v>
      </c>
      <c r="E155" s="247" t="s">
        <v>1</v>
      </c>
      <c r="F155" s="248" t="s">
        <v>168</v>
      </c>
      <c r="G155" s="246"/>
      <c r="H155" s="249">
        <v>21.1248</v>
      </c>
      <c r="I155" s="250"/>
      <c r="J155" s="246"/>
      <c r="K155" s="246"/>
      <c r="L155" s="251"/>
      <c r="M155" s="252"/>
      <c r="N155" s="253"/>
      <c r="O155" s="253"/>
      <c r="P155" s="253"/>
      <c r="Q155" s="253"/>
      <c r="R155" s="253"/>
      <c r="S155" s="253"/>
      <c r="T155" s="25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5" t="s">
        <v>166</v>
      </c>
      <c r="AU155" s="255" t="s">
        <v>83</v>
      </c>
      <c r="AV155" s="14" t="s">
        <v>165</v>
      </c>
      <c r="AW155" s="14" t="s">
        <v>31</v>
      </c>
      <c r="AX155" s="14" t="s">
        <v>81</v>
      </c>
      <c r="AY155" s="255" t="s">
        <v>158</v>
      </c>
    </row>
    <row r="156" s="2" customFormat="1" ht="24.15" customHeight="1">
      <c r="A156" s="38"/>
      <c r="B156" s="39"/>
      <c r="C156" s="219" t="s">
        <v>175</v>
      </c>
      <c r="D156" s="219" t="s">
        <v>161</v>
      </c>
      <c r="E156" s="220" t="s">
        <v>192</v>
      </c>
      <c r="F156" s="221" t="s">
        <v>193</v>
      </c>
      <c r="G156" s="222" t="s">
        <v>164</v>
      </c>
      <c r="H156" s="223">
        <v>90.073999999999998</v>
      </c>
      <c r="I156" s="224"/>
      <c r="J156" s="225">
        <f>ROUND(I156*H156,2)</f>
        <v>0</v>
      </c>
      <c r="K156" s="226"/>
      <c r="L156" s="44"/>
      <c r="M156" s="227" t="s">
        <v>1</v>
      </c>
      <c r="N156" s="228" t="s">
        <v>38</v>
      </c>
      <c r="O156" s="91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165</v>
      </c>
      <c r="AT156" s="231" t="s">
        <v>161</v>
      </c>
      <c r="AU156" s="231" t="s">
        <v>83</v>
      </c>
      <c r="AY156" s="17" t="s">
        <v>158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81</v>
      </c>
      <c r="BK156" s="232">
        <f>ROUND(I156*H156,2)</f>
        <v>0</v>
      </c>
      <c r="BL156" s="17" t="s">
        <v>165</v>
      </c>
      <c r="BM156" s="231" t="s">
        <v>8</v>
      </c>
    </row>
    <row r="157" s="2" customFormat="1" ht="24.15" customHeight="1">
      <c r="A157" s="38"/>
      <c r="B157" s="39"/>
      <c r="C157" s="219" t="s">
        <v>191</v>
      </c>
      <c r="D157" s="219" t="s">
        <v>161</v>
      </c>
      <c r="E157" s="220" t="s">
        <v>195</v>
      </c>
      <c r="F157" s="221" t="s">
        <v>196</v>
      </c>
      <c r="G157" s="222" t="s">
        <v>164</v>
      </c>
      <c r="H157" s="223">
        <v>11.52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38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165</v>
      </c>
      <c r="AT157" s="231" t="s">
        <v>161</v>
      </c>
      <c r="AU157" s="231" t="s">
        <v>83</v>
      </c>
      <c r="AY157" s="17" t="s">
        <v>158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81</v>
      </c>
      <c r="BK157" s="232">
        <f>ROUND(I157*H157,2)</f>
        <v>0</v>
      </c>
      <c r="BL157" s="17" t="s">
        <v>165</v>
      </c>
      <c r="BM157" s="231" t="s">
        <v>194</v>
      </c>
    </row>
    <row r="158" s="13" customFormat="1">
      <c r="A158" s="13"/>
      <c r="B158" s="233"/>
      <c r="C158" s="234"/>
      <c r="D158" s="235" t="s">
        <v>166</v>
      </c>
      <c r="E158" s="236" t="s">
        <v>1</v>
      </c>
      <c r="F158" s="237" t="s">
        <v>679</v>
      </c>
      <c r="G158" s="234"/>
      <c r="H158" s="238">
        <v>11.52</v>
      </c>
      <c r="I158" s="239"/>
      <c r="J158" s="234"/>
      <c r="K158" s="234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166</v>
      </c>
      <c r="AU158" s="244" t="s">
        <v>83</v>
      </c>
      <c r="AV158" s="13" t="s">
        <v>83</v>
      </c>
      <c r="AW158" s="13" t="s">
        <v>31</v>
      </c>
      <c r="AX158" s="13" t="s">
        <v>73</v>
      </c>
      <c r="AY158" s="244" t="s">
        <v>158</v>
      </c>
    </row>
    <row r="159" s="14" customFormat="1">
      <c r="A159" s="14"/>
      <c r="B159" s="245"/>
      <c r="C159" s="246"/>
      <c r="D159" s="235" t="s">
        <v>166</v>
      </c>
      <c r="E159" s="247" t="s">
        <v>1</v>
      </c>
      <c r="F159" s="248" t="s">
        <v>168</v>
      </c>
      <c r="G159" s="246"/>
      <c r="H159" s="249">
        <v>11.52</v>
      </c>
      <c r="I159" s="250"/>
      <c r="J159" s="246"/>
      <c r="K159" s="246"/>
      <c r="L159" s="251"/>
      <c r="M159" s="252"/>
      <c r="N159" s="253"/>
      <c r="O159" s="253"/>
      <c r="P159" s="253"/>
      <c r="Q159" s="253"/>
      <c r="R159" s="253"/>
      <c r="S159" s="253"/>
      <c r="T159" s="25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5" t="s">
        <v>166</v>
      </c>
      <c r="AU159" s="255" t="s">
        <v>83</v>
      </c>
      <c r="AV159" s="14" t="s">
        <v>165</v>
      </c>
      <c r="AW159" s="14" t="s">
        <v>31</v>
      </c>
      <c r="AX159" s="14" t="s">
        <v>81</v>
      </c>
      <c r="AY159" s="255" t="s">
        <v>158</v>
      </c>
    </row>
    <row r="160" s="2" customFormat="1" ht="24.15" customHeight="1">
      <c r="A160" s="38"/>
      <c r="B160" s="39"/>
      <c r="C160" s="219" t="s">
        <v>180</v>
      </c>
      <c r="D160" s="219" t="s">
        <v>161</v>
      </c>
      <c r="E160" s="220" t="s">
        <v>200</v>
      </c>
      <c r="F160" s="221" t="s">
        <v>201</v>
      </c>
      <c r="G160" s="222" t="s">
        <v>202</v>
      </c>
      <c r="H160" s="223">
        <v>0.17399999999999999</v>
      </c>
      <c r="I160" s="224"/>
      <c r="J160" s="225">
        <f>ROUND(I160*H160,2)</f>
        <v>0</v>
      </c>
      <c r="K160" s="226"/>
      <c r="L160" s="44"/>
      <c r="M160" s="227" t="s">
        <v>1</v>
      </c>
      <c r="N160" s="228" t="s">
        <v>38</v>
      </c>
      <c r="O160" s="91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165</v>
      </c>
      <c r="AT160" s="231" t="s">
        <v>161</v>
      </c>
      <c r="AU160" s="231" t="s">
        <v>83</v>
      </c>
      <c r="AY160" s="17" t="s">
        <v>158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81</v>
      </c>
      <c r="BK160" s="232">
        <f>ROUND(I160*H160,2)</f>
        <v>0</v>
      </c>
      <c r="BL160" s="17" t="s">
        <v>165</v>
      </c>
      <c r="BM160" s="231" t="s">
        <v>197</v>
      </c>
    </row>
    <row r="161" s="13" customFormat="1">
      <c r="A161" s="13"/>
      <c r="B161" s="233"/>
      <c r="C161" s="234"/>
      <c r="D161" s="235" t="s">
        <v>166</v>
      </c>
      <c r="E161" s="236" t="s">
        <v>1</v>
      </c>
      <c r="F161" s="237" t="s">
        <v>680</v>
      </c>
      <c r="G161" s="234"/>
      <c r="H161" s="238">
        <v>0.17430000000000001</v>
      </c>
      <c r="I161" s="239"/>
      <c r="J161" s="234"/>
      <c r="K161" s="234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166</v>
      </c>
      <c r="AU161" s="244" t="s">
        <v>83</v>
      </c>
      <c r="AV161" s="13" t="s">
        <v>83</v>
      </c>
      <c r="AW161" s="13" t="s">
        <v>31</v>
      </c>
      <c r="AX161" s="13" t="s">
        <v>73</v>
      </c>
      <c r="AY161" s="244" t="s">
        <v>158</v>
      </c>
    </row>
    <row r="162" s="14" customFormat="1">
      <c r="A162" s="14"/>
      <c r="B162" s="245"/>
      <c r="C162" s="246"/>
      <c r="D162" s="235" t="s">
        <v>166</v>
      </c>
      <c r="E162" s="247" t="s">
        <v>1</v>
      </c>
      <c r="F162" s="248" t="s">
        <v>168</v>
      </c>
      <c r="G162" s="246"/>
      <c r="H162" s="249">
        <v>0.17430000000000001</v>
      </c>
      <c r="I162" s="250"/>
      <c r="J162" s="246"/>
      <c r="K162" s="246"/>
      <c r="L162" s="251"/>
      <c r="M162" s="252"/>
      <c r="N162" s="253"/>
      <c r="O162" s="253"/>
      <c r="P162" s="253"/>
      <c r="Q162" s="253"/>
      <c r="R162" s="253"/>
      <c r="S162" s="253"/>
      <c r="T162" s="25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5" t="s">
        <v>166</v>
      </c>
      <c r="AU162" s="255" t="s">
        <v>83</v>
      </c>
      <c r="AV162" s="14" t="s">
        <v>165</v>
      </c>
      <c r="AW162" s="14" t="s">
        <v>31</v>
      </c>
      <c r="AX162" s="14" t="s">
        <v>81</v>
      </c>
      <c r="AY162" s="255" t="s">
        <v>158</v>
      </c>
    </row>
    <row r="163" s="2" customFormat="1" ht="21.75" customHeight="1">
      <c r="A163" s="38"/>
      <c r="B163" s="39"/>
      <c r="C163" s="219" t="s">
        <v>199</v>
      </c>
      <c r="D163" s="219" t="s">
        <v>161</v>
      </c>
      <c r="E163" s="220" t="s">
        <v>205</v>
      </c>
      <c r="F163" s="221" t="s">
        <v>206</v>
      </c>
      <c r="G163" s="222" t="s">
        <v>207</v>
      </c>
      <c r="H163" s="223">
        <v>1</v>
      </c>
      <c r="I163" s="224"/>
      <c r="J163" s="225">
        <f>ROUND(I163*H163,2)</f>
        <v>0</v>
      </c>
      <c r="K163" s="226"/>
      <c r="L163" s="44"/>
      <c r="M163" s="227" t="s">
        <v>1</v>
      </c>
      <c r="N163" s="228" t="s">
        <v>38</v>
      </c>
      <c r="O163" s="91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165</v>
      </c>
      <c r="AT163" s="231" t="s">
        <v>161</v>
      </c>
      <c r="AU163" s="231" t="s">
        <v>83</v>
      </c>
      <c r="AY163" s="17" t="s">
        <v>158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81</v>
      </c>
      <c r="BK163" s="232">
        <f>ROUND(I163*H163,2)</f>
        <v>0</v>
      </c>
      <c r="BL163" s="17" t="s">
        <v>165</v>
      </c>
      <c r="BM163" s="231" t="s">
        <v>203</v>
      </c>
    </row>
    <row r="164" s="2" customFormat="1" ht="24.15" customHeight="1">
      <c r="A164" s="38"/>
      <c r="B164" s="39"/>
      <c r="C164" s="266" t="s">
        <v>185</v>
      </c>
      <c r="D164" s="266" t="s">
        <v>210</v>
      </c>
      <c r="E164" s="267" t="s">
        <v>211</v>
      </c>
      <c r="F164" s="268" t="s">
        <v>212</v>
      </c>
      <c r="G164" s="269" t="s">
        <v>207</v>
      </c>
      <c r="H164" s="270">
        <v>1</v>
      </c>
      <c r="I164" s="271"/>
      <c r="J164" s="272">
        <f>ROUND(I164*H164,2)</f>
        <v>0</v>
      </c>
      <c r="K164" s="273"/>
      <c r="L164" s="274"/>
      <c r="M164" s="275" t="s">
        <v>1</v>
      </c>
      <c r="N164" s="276" t="s">
        <v>38</v>
      </c>
      <c r="O164" s="91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180</v>
      </c>
      <c r="AT164" s="231" t="s">
        <v>210</v>
      </c>
      <c r="AU164" s="231" t="s">
        <v>83</v>
      </c>
      <c r="AY164" s="17" t="s">
        <v>158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81</v>
      </c>
      <c r="BK164" s="232">
        <f>ROUND(I164*H164,2)</f>
        <v>0</v>
      </c>
      <c r="BL164" s="17" t="s">
        <v>165</v>
      </c>
      <c r="BM164" s="231" t="s">
        <v>208</v>
      </c>
    </row>
    <row r="165" s="12" customFormat="1" ht="22.8" customHeight="1">
      <c r="A165" s="12"/>
      <c r="B165" s="203"/>
      <c r="C165" s="204"/>
      <c r="D165" s="205" t="s">
        <v>72</v>
      </c>
      <c r="E165" s="217" t="s">
        <v>199</v>
      </c>
      <c r="F165" s="217" t="s">
        <v>214</v>
      </c>
      <c r="G165" s="204"/>
      <c r="H165" s="204"/>
      <c r="I165" s="207"/>
      <c r="J165" s="218">
        <f>BK165</f>
        <v>0</v>
      </c>
      <c r="K165" s="204"/>
      <c r="L165" s="209"/>
      <c r="M165" s="210"/>
      <c r="N165" s="211"/>
      <c r="O165" s="211"/>
      <c r="P165" s="212">
        <f>SUM(P166:P183)</f>
        <v>0</v>
      </c>
      <c r="Q165" s="211"/>
      <c r="R165" s="212">
        <f>SUM(R166:R183)</f>
        <v>0</v>
      </c>
      <c r="S165" s="211"/>
      <c r="T165" s="213">
        <f>SUM(T166:T183)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4" t="s">
        <v>81</v>
      </c>
      <c r="AT165" s="215" t="s">
        <v>72</v>
      </c>
      <c r="AU165" s="215" t="s">
        <v>81</v>
      </c>
      <c r="AY165" s="214" t="s">
        <v>158</v>
      </c>
      <c r="BK165" s="216">
        <f>SUM(BK166:BK183)</f>
        <v>0</v>
      </c>
    </row>
    <row r="166" s="2" customFormat="1" ht="24.15" customHeight="1">
      <c r="A166" s="38"/>
      <c r="B166" s="39"/>
      <c r="C166" s="219" t="s">
        <v>209</v>
      </c>
      <c r="D166" s="219" t="s">
        <v>161</v>
      </c>
      <c r="E166" s="220" t="s">
        <v>215</v>
      </c>
      <c r="F166" s="221" t="s">
        <v>216</v>
      </c>
      <c r="G166" s="222" t="s">
        <v>217</v>
      </c>
      <c r="H166" s="223">
        <v>6</v>
      </c>
      <c r="I166" s="224"/>
      <c r="J166" s="225">
        <f>ROUND(I166*H166,2)</f>
        <v>0</v>
      </c>
      <c r="K166" s="226"/>
      <c r="L166" s="44"/>
      <c r="M166" s="227" t="s">
        <v>1</v>
      </c>
      <c r="N166" s="228" t="s">
        <v>38</v>
      </c>
      <c r="O166" s="91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165</v>
      </c>
      <c r="AT166" s="231" t="s">
        <v>161</v>
      </c>
      <c r="AU166" s="231" t="s">
        <v>83</v>
      </c>
      <c r="AY166" s="17" t="s">
        <v>158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81</v>
      </c>
      <c r="BK166" s="232">
        <f>ROUND(I166*H166,2)</f>
        <v>0</v>
      </c>
      <c r="BL166" s="17" t="s">
        <v>165</v>
      </c>
      <c r="BM166" s="231" t="s">
        <v>213</v>
      </c>
    </row>
    <row r="167" s="15" customFormat="1">
      <c r="A167" s="15"/>
      <c r="B167" s="256"/>
      <c r="C167" s="257"/>
      <c r="D167" s="235" t="s">
        <v>166</v>
      </c>
      <c r="E167" s="258" t="s">
        <v>1</v>
      </c>
      <c r="F167" s="259" t="s">
        <v>219</v>
      </c>
      <c r="G167" s="257"/>
      <c r="H167" s="258" t="s">
        <v>1</v>
      </c>
      <c r="I167" s="260"/>
      <c r="J167" s="257"/>
      <c r="K167" s="257"/>
      <c r="L167" s="261"/>
      <c r="M167" s="262"/>
      <c r="N167" s="263"/>
      <c r="O167" s="263"/>
      <c r="P167" s="263"/>
      <c r="Q167" s="263"/>
      <c r="R167" s="263"/>
      <c r="S167" s="263"/>
      <c r="T167" s="264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5" t="s">
        <v>166</v>
      </c>
      <c r="AU167" s="265" t="s">
        <v>83</v>
      </c>
      <c r="AV167" s="15" t="s">
        <v>81</v>
      </c>
      <c r="AW167" s="15" t="s">
        <v>31</v>
      </c>
      <c r="AX167" s="15" t="s">
        <v>73</v>
      </c>
      <c r="AY167" s="265" t="s">
        <v>158</v>
      </c>
    </row>
    <row r="168" s="13" customFormat="1">
      <c r="A168" s="13"/>
      <c r="B168" s="233"/>
      <c r="C168" s="234"/>
      <c r="D168" s="235" t="s">
        <v>166</v>
      </c>
      <c r="E168" s="236" t="s">
        <v>1</v>
      </c>
      <c r="F168" s="237" t="s">
        <v>681</v>
      </c>
      <c r="G168" s="234"/>
      <c r="H168" s="238">
        <v>6</v>
      </c>
      <c r="I168" s="239"/>
      <c r="J168" s="234"/>
      <c r="K168" s="234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166</v>
      </c>
      <c r="AU168" s="244" t="s">
        <v>83</v>
      </c>
      <c r="AV168" s="13" t="s">
        <v>83</v>
      </c>
      <c r="AW168" s="13" t="s">
        <v>31</v>
      </c>
      <c r="AX168" s="13" t="s">
        <v>73</v>
      </c>
      <c r="AY168" s="244" t="s">
        <v>158</v>
      </c>
    </row>
    <row r="169" s="14" customFormat="1">
      <c r="A169" s="14"/>
      <c r="B169" s="245"/>
      <c r="C169" s="246"/>
      <c r="D169" s="235" t="s">
        <v>166</v>
      </c>
      <c r="E169" s="247" t="s">
        <v>1</v>
      </c>
      <c r="F169" s="248" t="s">
        <v>168</v>
      </c>
      <c r="G169" s="246"/>
      <c r="H169" s="249">
        <v>6</v>
      </c>
      <c r="I169" s="250"/>
      <c r="J169" s="246"/>
      <c r="K169" s="246"/>
      <c r="L169" s="251"/>
      <c r="M169" s="252"/>
      <c r="N169" s="253"/>
      <c r="O169" s="253"/>
      <c r="P169" s="253"/>
      <c r="Q169" s="253"/>
      <c r="R169" s="253"/>
      <c r="S169" s="253"/>
      <c r="T169" s="25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5" t="s">
        <v>166</v>
      </c>
      <c r="AU169" s="255" t="s">
        <v>83</v>
      </c>
      <c r="AV169" s="14" t="s">
        <v>165</v>
      </c>
      <c r="AW169" s="14" t="s">
        <v>31</v>
      </c>
      <c r="AX169" s="14" t="s">
        <v>81</v>
      </c>
      <c r="AY169" s="255" t="s">
        <v>158</v>
      </c>
    </row>
    <row r="170" s="2" customFormat="1" ht="24.15" customHeight="1">
      <c r="A170" s="38"/>
      <c r="B170" s="39"/>
      <c r="C170" s="219" t="s">
        <v>8</v>
      </c>
      <c r="D170" s="219" t="s">
        <v>161</v>
      </c>
      <c r="E170" s="220" t="s">
        <v>222</v>
      </c>
      <c r="F170" s="221" t="s">
        <v>223</v>
      </c>
      <c r="G170" s="222" t="s">
        <v>164</v>
      </c>
      <c r="H170" s="223">
        <v>42.350000000000001</v>
      </c>
      <c r="I170" s="224"/>
      <c r="J170" s="225">
        <f>ROUND(I170*H170,2)</f>
        <v>0</v>
      </c>
      <c r="K170" s="226"/>
      <c r="L170" s="44"/>
      <c r="M170" s="227" t="s">
        <v>1</v>
      </c>
      <c r="N170" s="228" t="s">
        <v>38</v>
      </c>
      <c r="O170" s="91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165</v>
      </c>
      <c r="AT170" s="231" t="s">
        <v>161</v>
      </c>
      <c r="AU170" s="231" t="s">
        <v>83</v>
      </c>
      <c r="AY170" s="17" t="s">
        <v>158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7" t="s">
        <v>81</v>
      </c>
      <c r="BK170" s="232">
        <f>ROUND(I170*H170,2)</f>
        <v>0</v>
      </c>
      <c r="BL170" s="17" t="s">
        <v>165</v>
      </c>
      <c r="BM170" s="231" t="s">
        <v>218</v>
      </c>
    </row>
    <row r="171" s="2" customFormat="1" ht="21.75" customHeight="1">
      <c r="A171" s="38"/>
      <c r="B171" s="39"/>
      <c r="C171" s="219" t="s">
        <v>221</v>
      </c>
      <c r="D171" s="219" t="s">
        <v>161</v>
      </c>
      <c r="E171" s="220" t="s">
        <v>225</v>
      </c>
      <c r="F171" s="221" t="s">
        <v>226</v>
      </c>
      <c r="G171" s="222" t="s">
        <v>164</v>
      </c>
      <c r="H171" s="223">
        <v>13.408</v>
      </c>
      <c r="I171" s="224"/>
      <c r="J171" s="225">
        <f>ROUND(I171*H171,2)</f>
        <v>0</v>
      </c>
      <c r="K171" s="226"/>
      <c r="L171" s="44"/>
      <c r="M171" s="227" t="s">
        <v>1</v>
      </c>
      <c r="N171" s="228" t="s">
        <v>38</v>
      </c>
      <c r="O171" s="91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1" t="s">
        <v>165</v>
      </c>
      <c r="AT171" s="231" t="s">
        <v>161</v>
      </c>
      <c r="AU171" s="231" t="s">
        <v>83</v>
      </c>
      <c r="AY171" s="17" t="s">
        <v>158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7" t="s">
        <v>81</v>
      </c>
      <c r="BK171" s="232">
        <f>ROUND(I171*H171,2)</f>
        <v>0</v>
      </c>
      <c r="BL171" s="17" t="s">
        <v>165</v>
      </c>
      <c r="BM171" s="231" t="s">
        <v>224</v>
      </c>
    </row>
    <row r="172" s="13" customFormat="1">
      <c r="A172" s="13"/>
      <c r="B172" s="233"/>
      <c r="C172" s="234"/>
      <c r="D172" s="235" t="s">
        <v>166</v>
      </c>
      <c r="E172" s="236" t="s">
        <v>1</v>
      </c>
      <c r="F172" s="237" t="s">
        <v>682</v>
      </c>
      <c r="G172" s="234"/>
      <c r="H172" s="238">
        <v>13.407899999999996</v>
      </c>
      <c r="I172" s="239"/>
      <c r="J172" s="234"/>
      <c r="K172" s="234"/>
      <c r="L172" s="240"/>
      <c r="M172" s="241"/>
      <c r="N172" s="242"/>
      <c r="O172" s="242"/>
      <c r="P172" s="242"/>
      <c r="Q172" s="242"/>
      <c r="R172" s="242"/>
      <c r="S172" s="242"/>
      <c r="T172" s="24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4" t="s">
        <v>166</v>
      </c>
      <c r="AU172" s="244" t="s">
        <v>83</v>
      </c>
      <c r="AV172" s="13" t="s">
        <v>83</v>
      </c>
      <c r="AW172" s="13" t="s">
        <v>31</v>
      </c>
      <c r="AX172" s="13" t="s">
        <v>73</v>
      </c>
      <c r="AY172" s="244" t="s">
        <v>158</v>
      </c>
    </row>
    <row r="173" s="14" customFormat="1">
      <c r="A173" s="14"/>
      <c r="B173" s="245"/>
      <c r="C173" s="246"/>
      <c r="D173" s="235" t="s">
        <v>166</v>
      </c>
      <c r="E173" s="247" t="s">
        <v>1</v>
      </c>
      <c r="F173" s="248" t="s">
        <v>168</v>
      </c>
      <c r="G173" s="246"/>
      <c r="H173" s="249">
        <v>13.407899999999996</v>
      </c>
      <c r="I173" s="250"/>
      <c r="J173" s="246"/>
      <c r="K173" s="246"/>
      <c r="L173" s="251"/>
      <c r="M173" s="252"/>
      <c r="N173" s="253"/>
      <c r="O173" s="253"/>
      <c r="P173" s="253"/>
      <c r="Q173" s="253"/>
      <c r="R173" s="253"/>
      <c r="S173" s="253"/>
      <c r="T173" s="25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5" t="s">
        <v>166</v>
      </c>
      <c r="AU173" s="255" t="s">
        <v>83</v>
      </c>
      <c r="AV173" s="14" t="s">
        <v>165</v>
      </c>
      <c r="AW173" s="14" t="s">
        <v>31</v>
      </c>
      <c r="AX173" s="14" t="s">
        <v>81</v>
      </c>
      <c r="AY173" s="255" t="s">
        <v>158</v>
      </c>
    </row>
    <row r="174" s="2" customFormat="1" ht="21.75" customHeight="1">
      <c r="A174" s="38"/>
      <c r="B174" s="39"/>
      <c r="C174" s="219" t="s">
        <v>194</v>
      </c>
      <c r="D174" s="219" t="s">
        <v>161</v>
      </c>
      <c r="E174" s="220" t="s">
        <v>230</v>
      </c>
      <c r="F174" s="221" t="s">
        <v>231</v>
      </c>
      <c r="G174" s="222" t="s">
        <v>164</v>
      </c>
      <c r="H174" s="223">
        <v>1.8</v>
      </c>
      <c r="I174" s="224"/>
      <c r="J174" s="225">
        <f>ROUND(I174*H174,2)</f>
        <v>0</v>
      </c>
      <c r="K174" s="226"/>
      <c r="L174" s="44"/>
      <c r="M174" s="227" t="s">
        <v>1</v>
      </c>
      <c r="N174" s="228" t="s">
        <v>38</v>
      </c>
      <c r="O174" s="91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1" t="s">
        <v>165</v>
      </c>
      <c r="AT174" s="231" t="s">
        <v>161</v>
      </c>
      <c r="AU174" s="231" t="s">
        <v>83</v>
      </c>
      <c r="AY174" s="17" t="s">
        <v>158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7" t="s">
        <v>81</v>
      </c>
      <c r="BK174" s="232">
        <f>ROUND(I174*H174,2)</f>
        <v>0</v>
      </c>
      <c r="BL174" s="17" t="s">
        <v>165</v>
      </c>
      <c r="BM174" s="231" t="s">
        <v>227</v>
      </c>
    </row>
    <row r="175" s="2" customFormat="1" ht="24.15" customHeight="1">
      <c r="A175" s="38"/>
      <c r="B175" s="39"/>
      <c r="C175" s="219" t="s">
        <v>229</v>
      </c>
      <c r="D175" s="219" t="s">
        <v>161</v>
      </c>
      <c r="E175" s="220" t="s">
        <v>683</v>
      </c>
      <c r="F175" s="221" t="s">
        <v>684</v>
      </c>
      <c r="G175" s="222" t="s">
        <v>207</v>
      </c>
      <c r="H175" s="223">
        <v>1</v>
      </c>
      <c r="I175" s="224"/>
      <c r="J175" s="225">
        <f>ROUND(I175*H175,2)</f>
        <v>0</v>
      </c>
      <c r="K175" s="226"/>
      <c r="L175" s="44"/>
      <c r="M175" s="227" t="s">
        <v>1</v>
      </c>
      <c r="N175" s="228" t="s">
        <v>38</v>
      </c>
      <c r="O175" s="91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165</v>
      </c>
      <c r="AT175" s="231" t="s">
        <v>161</v>
      </c>
      <c r="AU175" s="231" t="s">
        <v>83</v>
      </c>
      <c r="AY175" s="17" t="s">
        <v>158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81</v>
      </c>
      <c r="BK175" s="232">
        <f>ROUND(I175*H175,2)</f>
        <v>0</v>
      </c>
      <c r="BL175" s="17" t="s">
        <v>165</v>
      </c>
      <c r="BM175" s="231" t="s">
        <v>232</v>
      </c>
    </row>
    <row r="176" s="15" customFormat="1">
      <c r="A176" s="15"/>
      <c r="B176" s="256"/>
      <c r="C176" s="257"/>
      <c r="D176" s="235" t="s">
        <v>166</v>
      </c>
      <c r="E176" s="258" t="s">
        <v>1</v>
      </c>
      <c r="F176" s="259" t="s">
        <v>685</v>
      </c>
      <c r="G176" s="257"/>
      <c r="H176" s="258" t="s">
        <v>1</v>
      </c>
      <c r="I176" s="260"/>
      <c r="J176" s="257"/>
      <c r="K176" s="257"/>
      <c r="L176" s="261"/>
      <c r="M176" s="262"/>
      <c r="N176" s="263"/>
      <c r="O176" s="263"/>
      <c r="P176" s="263"/>
      <c r="Q176" s="263"/>
      <c r="R176" s="263"/>
      <c r="S176" s="263"/>
      <c r="T176" s="264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5" t="s">
        <v>166</v>
      </c>
      <c r="AU176" s="265" t="s">
        <v>83</v>
      </c>
      <c r="AV176" s="15" t="s">
        <v>81</v>
      </c>
      <c r="AW176" s="15" t="s">
        <v>31</v>
      </c>
      <c r="AX176" s="15" t="s">
        <v>73</v>
      </c>
      <c r="AY176" s="265" t="s">
        <v>158</v>
      </c>
    </row>
    <row r="177" s="13" customFormat="1">
      <c r="A177" s="13"/>
      <c r="B177" s="233"/>
      <c r="C177" s="234"/>
      <c r="D177" s="235" t="s">
        <v>166</v>
      </c>
      <c r="E177" s="236" t="s">
        <v>1</v>
      </c>
      <c r="F177" s="237" t="s">
        <v>81</v>
      </c>
      <c r="G177" s="234"/>
      <c r="H177" s="238">
        <v>1</v>
      </c>
      <c r="I177" s="239"/>
      <c r="J177" s="234"/>
      <c r="K177" s="234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166</v>
      </c>
      <c r="AU177" s="244" t="s">
        <v>83</v>
      </c>
      <c r="AV177" s="13" t="s">
        <v>83</v>
      </c>
      <c r="AW177" s="13" t="s">
        <v>31</v>
      </c>
      <c r="AX177" s="13" t="s">
        <v>73</v>
      </c>
      <c r="AY177" s="244" t="s">
        <v>158</v>
      </c>
    </row>
    <row r="178" s="14" customFormat="1">
      <c r="A178" s="14"/>
      <c r="B178" s="245"/>
      <c r="C178" s="246"/>
      <c r="D178" s="235" t="s">
        <v>166</v>
      </c>
      <c r="E178" s="247" t="s">
        <v>1</v>
      </c>
      <c r="F178" s="248" t="s">
        <v>168</v>
      </c>
      <c r="G178" s="246"/>
      <c r="H178" s="249">
        <v>1</v>
      </c>
      <c r="I178" s="250"/>
      <c r="J178" s="246"/>
      <c r="K178" s="246"/>
      <c r="L178" s="251"/>
      <c r="M178" s="252"/>
      <c r="N178" s="253"/>
      <c r="O178" s="253"/>
      <c r="P178" s="253"/>
      <c r="Q178" s="253"/>
      <c r="R178" s="253"/>
      <c r="S178" s="253"/>
      <c r="T178" s="25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5" t="s">
        <v>166</v>
      </c>
      <c r="AU178" s="255" t="s">
        <v>83</v>
      </c>
      <c r="AV178" s="14" t="s">
        <v>165</v>
      </c>
      <c r="AW178" s="14" t="s">
        <v>31</v>
      </c>
      <c r="AX178" s="14" t="s">
        <v>81</v>
      </c>
      <c r="AY178" s="255" t="s">
        <v>158</v>
      </c>
    </row>
    <row r="179" s="2" customFormat="1" ht="24.15" customHeight="1">
      <c r="A179" s="38"/>
      <c r="B179" s="39"/>
      <c r="C179" s="219" t="s">
        <v>197</v>
      </c>
      <c r="D179" s="219" t="s">
        <v>161</v>
      </c>
      <c r="E179" s="220" t="s">
        <v>234</v>
      </c>
      <c r="F179" s="221" t="s">
        <v>235</v>
      </c>
      <c r="G179" s="222" t="s">
        <v>171</v>
      </c>
      <c r="H179" s="223">
        <v>16.600000000000001</v>
      </c>
      <c r="I179" s="224"/>
      <c r="J179" s="225">
        <f>ROUND(I179*H179,2)</f>
        <v>0</v>
      </c>
      <c r="K179" s="226"/>
      <c r="L179" s="44"/>
      <c r="M179" s="227" t="s">
        <v>1</v>
      </c>
      <c r="N179" s="228" t="s">
        <v>38</v>
      </c>
      <c r="O179" s="91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1" t="s">
        <v>165</v>
      </c>
      <c r="AT179" s="231" t="s">
        <v>161</v>
      </c>
      <c r="AU179" s="231" t="s">
        <v>83</v>
      </c>
      <c r="AY179" s="17" t="s">
        <v>158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7" t="s">
        <v>81</v>
      </c>
      <c r="BK179" s="232">
        <f>ROUND(I179*H179,2)</f>
        <v>0</v>
      </c>
      <c r="BL179" s="17" t="s">
        <v>165</v>
      </c>
      <c r="BM179" s="231" t="s">
        <v>236</v>
      </c>
    </row>
    <row r="180" s="15" customFormat="1">
      <c r="A180" s="15"/>
      <c r="B180" s="256"/>
      <c r="C180" s="257"/>
      <c r="D180" s="235" t="s">
        <v>166</v>
      </c>
      <c r="E180" s="258" t="s">
        <v>1</v>
      </c>
      <c r="F180" s="259" t="s">
        <v>237</v>
      </c>
      <c r="G180" s="257"/>
      <c r="H180" s="258" t="s">
        <v>1</v>
      </c>
      <c r="I180" s="260"/>
      <c r="J180" s="257"/>
      <c r="K180" s="257"/>
      <c r="L180" s="261"/>
      <c r="M180" s="262"/>
      <c r="N180" s="263"/>
      <c r="O180" s="263"/>
      <c r="P180" s="263"/>
      <c r="Q180" s="263"/>
      <c r="R180" s="263"/>
      <c r="S180" s="263"/>
      <c r="T180" s="264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5" t="s">
        <v>166</v>
      </c>
      <c r="AU180" s="265" t="s">
        <v>83</v>
      </c>
      <c r="AV180" s="15" t="s">
        <v>81</v>
      </c>
      <c r="AW180" s="15" t="s">
        <v>31</v>
      </c>
      <c r="AX180" s="15" t="s">
        <v>73</v>
      </c>
      <c r="AY180" s="265" t="s">
        <v>158</v>
      </c>
    </row>
    <row r="181" s="13" customFormat="1">
      <c r="A181" s="13"/>
      <c r="B181" s="233"/>
      <c r="C181" s="234"/>
      <c r="D181" s="235" t="s">
        <v>166</v>
      </c>
      <c r="E181" s="236" t="s">
        <v>1</v>
      </c>
      <c r="F181" s="237" t="s">
        <v>686</v>
      </c>
      <c r="G181" s="234"/>
      <c r="H181" s="238">
        <v>16.600000000000001</v>
      </c>
      <c r="I181" s="239"/>
      <c r="J181" s="234"/>
      <c r="K181" s="234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166</v>
      </c>
      <c r="AU181" s="244" t="s">
        <v>83</v>
      </c>
      <c r="AV181" s="13" t="s">
        <v>83</v>
      </c>
      <c r="AW181" s="13" t="s">
        <v>31</v>
      </c>
      <c r="AX181" s="13" t="s">
        <v>73</v>
      </c>
      <c r="AY181" s="244" t="s">
        <v>158</v>
      </c>
    </row>
    <row r="182" s="14" customFormat="1">
      <c r="A182" s="14"/>
      <c r="B182" s="245"/>
      <c r="C182" s="246"/>
      <c r="D182" s="235" t="s">
        <v>166</v>
      </c>
      <c r="E182" s="247" t="s">
        <v>1</v>
      </c>
      <c r="F182" s="248" t="s">
        <v>168</v>
      </c>
      <c r="G182" s="246"/>
      <c r="H182" s="249">
        <v>16.600000000000001</v>
      </c>
      <c r="I182" s="250"/>
      <c r="J182" s="246"/>
      <c r="K182" s="246"/>
      <c r="L182" s="251"/>
      <c r="M182" s="252"/>
      <c r="N182" s="253"/>
      <c r="O182" s="253"/>
      <c r="P182" s="253"/>
      <c r="Q182" s="253"/>
      <c r="R182" s="253"/>
      <c r="S182" s="253"/>
      <c r="T182" s="25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5" t="s">
        <v>166</v>
      </c>
      <c r="AU182" s="255" t="s">
        <v>83</v>
      </c>
      <c r="AV182" s="14" t="s">
        <v>165</v>
      </c>
      <c r="AW182" s="14" t="s">
        <v>31</v>
      </c>
      <c r="AX182" s="14" t="s">
        <v>81</v>
      </c>
      <c r="AY182" s="255" t="s">
        <v>158</v>
      </c>
    </row>
    <row r="183" s="2" customFormat="1" ht="16.5" customHeight="1">
      <c r="A183" s="38"/>
      <c r="B183" s="39"/>
      <c r="C183" s="219" t="s">
        <v>239</v>
      </c>
      <c r="D183" s="219" t="s">
        <v>161</v>
      </c>
      <c r="E183" s="220" t="s">
        <v>240</v>
      </c>
      <c r="F183" s="221" t="s">
        <v>241</v>
      </c>
      <c r="G183" s="222" t="s">
        <v>242</v>
      </c>
      <c r="H183" s="223">
        <v>15</v>
      </c>
      <c r="I183" s="224"/>
      <c r="J183" s="225">
        <f>ROUND(I183*H183,2)</f>
        <v>0</v>
      </c>
      <c r="K183" s="226"/>
      <c r="L183" s="44"/>
      <c r="M183" s="227" t="s">
        <v>1</v>
      </c>
      <c r="N183" s="228" t="s">
        <v>38</v>
      </c>
      <c r="O183" s="91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1" t="s">
        <v>165</v>
      </c>
      <c r="AT183" s="231" t="s">
        <v>161</v>
      </c>
      <c r="AU183" s="231" t="s">
        <v>83</v>
      </c>
      <c r="AY183" s="17" t="s">
        <v>158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7" t="s">
        <v>81</v>
      </c>
      <c r="BK183" s="232">
        <f>ROUND(I183*H183,2)</f>
        <v>0</v>
      </c>
      <c r="BL183" s="17" t="s">
        <v>165</v>
      </c>
      <c r="BM183" s="231" t="s">
        <v>243</v>
      </c>
    </row>
    <row r="184" s="12" customFormat="1" ht="22.8" customHeight="1">
      <c r="A184" s="12"/>
      <c r="B184" s="203"/>
      <c r="C184" s="204"/>
      <c r="D184" s="205" t="s">
        <v>72</v>
      </c>
      <c r="E184" s="217" t="s">
        <v>244</v>
      </c>
      <c r="F184" s="217" t="s">
        <v>245</v>
      </c>
      <c r="G184" s="204"/>
      <c r="H184" s="204"/>
      <c r="I184" s="207"/>
      <c r="J184" s="218">
        <f>BK184</f>
        <v>0</v>
      </c>
      <c r="K184" s="204"/>
      <c r="L184" s="209"/>
      <c r="M184" s="210"/>
      <c r="N184" s="211"/>
      <c r="O184" s="211"/>
      <c r="P184" s="212">
        <f>SUM(P185:P192)</f>
        <v>0</v>
      </c>
      <c r="Q184" s="211"/>
      <c r="R184" s="212">
        <f>SUM(R185:R192)</f>
        <v>0</v>
      </c>
      <c r="S184" s="211"/>
      <c r="T184" s="213">
        <f>SUM(T185:T192)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4" t="s">
        <v>81</v>
      </c>
      <c r="AT184" s="215" t="s">
        <v>72</v>
      </c>
      <c r="AU184" s="215" t="s">
        <v>81</v>
      </c>
      <c r="AY184" s="214" t="s">
        <v>158</v>
      </c>
      <c r="BK184" s="216">
        <f>SUM(BK185:BK192)</f>
        <v>0</v>
      </c>
    </row>
    <row r="185" s="2" customFormat="1" ht="16.5" customHeight="1">
      <c r="A185" s="38"/>
      <c r="B185" s="39"/>
      <c r="C185" s="219" t="s">
        <v>203</v>
      </c>
      <c r="D185" s="219" t="s">
        <v>161</v>
      </c>
      <c r="E185" s="220" t="s">
        <v>246</v>
      </c>
      <c r="F185" s="221" t="s">
        <v>247</v>
      </c>
      <c r="G185" s="222" t="s">
        <v>248</v>
      </c>
      <c r="H185" s="223">
        <v>4.4390000000000001</v>
      </c>
      <c r="I185" s="224"/>
      <c r="J185" s="225">
        <f>ROUND(I185*H185,2)</f>
        <v>0</v>
      </c>
      <c r="K185" s="226"/>
      <c r="L185" s="44"/>
      <c r="M185" s="227" t="s">
        <v>1</v>
      </c>
      <c r="N185" s="228" t="s">
        <v>38</v>
      </c>
      <c r="O185" s="91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1" t="s">
        <v>165</v>
      </c>
      <c r="AT185" s="231" t="s">
        <v>161</v>
      </c>
      <c r="AU185" s="231" t="s">
        <v>83</v>
      </c>
      <c r="AY185" s="17" t="s">
        <v>158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7" t="s">
        <v>81</v>
      </c>
      <c r="BK185" s="232">
        <f>ROUND(I185*H185,2)</f>
        <v>0</v>
      </c>
      <c r="BL185" s="17" t="s">
        <v>165</v>
      </c>
      <c r="BM185" s="231" t="s">
        <v>249</v>
      </c>
    </row>
    <row r="186" s="2" customFormat="1" ht="33" customHeight="1">
      <c r="A186" s="38"/>
      <c r="B186" s="39"/>
      <c r="C186" s="219" t="s">
        <v>250</v>
      </c>
      <c r="D186" s="219" t="s">
        <v>161</v>
      </c>
      <c r="E186" s="220" t="s">
        <v>251</v>
      </c>
      <c r="F186" s="221" t="s">
        <v>252</v>
      </c>
      <c r="G186" s="222" t="s">
        <v>248</v>
      </c>
      <c r="H186" s="223">
        <v>4.4390000000000001</v>
      </c>
      <c r="I186" s="224"/>
      <c r="J186" s="225">
        <f>ROUND(I186*H186,2)</f>
        <v>0</v>
      </c>
      <c r="K186" s="226"/>
      <c r="L186" s="44"/>
      <c r="M186" s="227" t="s">
        <v>1</v>
      </c>
      <c r="N186" s="228" t="s">
        <v>38</v>
      </c>
      <c r="O186" s="91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1" t="s">
        <v>165</v>
      </c>
      <c r="AT186" s="231" t="s">
        <v>161</v>
      </c>
      <c r="AU186" s="231" t="s">
        <v>83</v>
      </c>
      <c r="AY186" s="17" t="s">
        <v>158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7" t="s">
        <v>81</v>
      </c>
      <c r="BK186" s="232">
        <f>ROUND(I186*H186,2)</f>
        <v>0</v>
      </c>
      <c r="BL186" s="17" t="s">
        <v>165</v>
      </c>
      <c r="BM186" s="231" t="s">
        <v>253</v>
      </c>
    </row>
    <row r="187" s="2" customFormat="1" ht="24.15" customHeight="1">
      <c r="A187" s="38"/>
      <c r="B187" s="39"/>
      <c r="C187" s="219" t="s">
        <v>208</v>
      </c>
      <c r="D187" s="219" t="s">
        <v>161</v>
      </c>
      <c r="E187" s="220" t="s">
        <v>254</v>
      </c>
      <c r="F187" s="221" t="s">
        <v>255</v>
      </c>
      <c r="G187" s="222" t="s">
        <v>248</v>
      </c>
      <c r="H187" s="223">
        <v>4.4390000000000001</v>
      </c>
      <c r="I187" s="224"/>
      <c r="J187" s="225">
        <f>ROUND(I187*H187,2)</f>
        <v>0</v>
      </c>
      <c r="K187" s="226"/>
      <c r="L187" s="44"/>
      <c r="M187" s="227" t="s">
        <v>1</v>
      </c>
      <c r="N187" s="228" t="s">
        <v>38</v>
      </c>
      <c r="O187" s="91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1" t="s">
        <v>165</v>
      </c>
      <c r="AT187" s="231" t="s">
        <v>161</v>
      </c>
      <c r="AU187" s="231" t="s">
        <v>83</v>
      </c>
      <c r="AY187" s="17" t="s">
        <v>158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7" t="s">
        <v>81</v>
      </c>
      <c r="BK187" s="232">
        <f>ROUND(I187*H187,2)</f>
        <v>0</v>
      </c>
      <c r="BL187" s="17" t="s">
        <v>165</v>
      </c>
      <c r="BM187" s="231" t="s">
        <v>256</v>
      </c>
    </row>
    <row r="188" s="2" customFormat="1" ht="24.15" customHeight="1">
      <c r="A188" s="38"/>
      <c r="B188" s="39"/>
      <c r="C188" s="219" t="s">
        <v>7</v>
      </c>
      <c r="D188" s="219" t="s">
        <v>161</v>
      </c>
      <c r="E188" s="220" t="s">
        <v>257</v>
      </c>
      <c r="F188" s="221" t="s">
        <v>258</v>
      </c>
      <c r="G188" s="222" t="s">
        <v>248</v>
      </c>
      <c r="H188" s="223">
        <v>53.268000000000001</v>
      </c>
      <c r="I188" s="224"/>
      <c r="J188" s="225">
        <f>ROUND(I188*H188,2)</f>
        <v>0</v>
      </c>
      <c r="K188" s="226"/>
      <c r="L188" s="44"/>
      <c r="M188" s="227" t="s">
        <v>1</v>
      </c>
      <c r="N188" s="228" t="s">
        <v>38</v>
      </c>
      <c r="O188" s="91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1" t="s">
        <v>165</v>
      </c>
      <c r="AT188" s="231" t="s">
        <v>161</v>
      </c>
      <c r="AU188" s="231" t="s">
        <v>83</v>
      </c>
      <c r="AY188" s="17" t="s">
        <v>158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7" t="s">
        <v>81</v>
      </c>
      <c r="BK188" s="232">
        <f>ROUND(I188*H188,2)</f>
        <v>0</v>
      </c>
      <c r="BL188" s="17" t="s">
        <v>165</v>
      </c>
      <c r="BM188" s="231" t="s">
        <v>259</v>
      </c>
    </row>
    <row r="189" s="13" customFormat="1">
      <c r="A189" s="13"/>
      <c r="B189" s="233"/>
      <c r="C189" s="234"/>
      <c r="D189" s="235" t="s">
        <v>166</v>
      </c>
      <c r="E189" s="236" t="s">
        <v>1</v>
      </c>
      <c r="F189" s="237" t="s">
        <v>687</v>
      </c>
      <c r="G189" s="234"/>
      <c r="H189" s="238">
        <v>53.268000000000001</v>
      </c>
      <c r="I189" s="239"/>
      <c r="J189" s="234"/>
      <c r="K189" s="234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166</v>
      </c>
      <c r="AU189" s="244" t="s">
        <v>83</v>
      </c>
      <c r="AV189" s="13" t="s">
        <v>83</v>
      </c>
      <c r="AW189" s="13" t="s">
        <v>31</v>
      </c>
      <c r="AX189" s="13" t="s">
        <v>73</v>
      </c>
      <c r="AY189" s="244" t="s">
        <v>158</v>
      </c>
    </row>
    <row r="190" s="14" customFormat="1">
      <c r="A190" s="14"/>
      <c r="B190" s="245"/>
      <c r="C190" s="246"/>
      <c r="D190" s="235" t="s">
        <v>166</v>
      </c>
      <c r="E190" s="247" t="s">
        <v>1</v>
      </c>
      <c r="F190" s="248" t="s">
        <v>168</v>
      </c>
      <c r="G190" s="246"/>
      <c r="H190" s="249">
        <v>53.268000000000001</v>
      </c>
      <c r="I190" s="250"/>
      <c r="J190" s="246"/>
      <c r="K190" s="246"/>
      <c r="L190" s="251"/>
      <c r="M190" s="252"/>
      <c r="N190" s="253"/>
      <c r="O190" s="253"/>
      <c r="P190" s="253"/>
      <c r="Q190" s="253"/>
      <c r="R190" s="253"/>
      <c r="S190" s="253"/>
      <c r="T190" s="25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5" t="s">
        <v>166</v>
      </c>
      <c r="AU190" s="255" t="s">
        <v>83</v>
      </c>
      <c r="AV190" s="14" t="s">
        <v>165</v>
      </c>
      <c r="AW190" s="14" t="s">
        <v>31</v>
      </c>
      <c r="AX190" s="14" t="s">
        <v>81</v>
      </c>
      <c r="AY190" s="255" t="s">
        <v>158</v>
      </c>
    </row>
    <row r="191" s="2" customFormat="1" ht="49.05" customHeight="1">
      <c r="A191" s="38"/>
      <c r="B191" s="39"/>
      <c r="C191" s="219" t="s">
        <v>213</v>
      </c>
      <c r="D191" s="219" t="s">
        <v>161</v>
      </c>
      <c r="E191" s="220" t="s">
        <v>261</v>
      </c>
      <c r="F191" s="221" t="s">
        <v>262</v>
      </c>
      <c r="G191" s="222" t="s">
        <v>248</v>
      </c>
      <c r="H191" s="223">
        <v>4.056</v>
      </c>
      <c r="I191" s="224"/>
      <c r="J191" s="225">
        <f>ROUND(I191*H191,2)</f>
        <v>0</v>
      </c>
      <c r="K191" s="226"/>
      <c r="L191" s="44"/>
      <c r="M191" s="227" t="s">
        <v>1</v>
      </c>
      <c r="N191" s="228" t="s">
        <v>38</v>
      </c>
      <c r="O191" s="91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1" t="s">
        <v>165</v>
      </c>
      <c r="AT191" s="231" t="s">
        <v>161</v>
      </c>
      <c r="AU191" s="231" t="s">
        <v>83</v>
      </c>
      <c r="AY191" s="17" t="s">
        <v>158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7" t="s">
        <v>81</v>
      </c>
      <c r="BK191" s="232">
        <f>ROUND(I191*H191,2)</f>
        <v>0</v>
      </c>
      <c r="BL191" s="17" t="s">
        <v>165</v>
      </c>
      <c r="BM191" s="231" t="s">
        <v>263</v>
      </c>
    </row>
    <row r="192" s="2" customFormat="1" ht="33" customHeight="1">
      <c r="A192" s="38"/>
      <c r="B192" s="39"/>
      <c r="C192" s="219" t="s">
        <v>264</v>
      </c>
      <c r="D192" s="219" t="s">
        <v>161</v>
      </c>
      <c r="E192" s="220" t="s">
        <v>265</v>
      </c>
      <c r="F192" s="221" t="s">
        <v>266</v>
      </c>
      <c r="G192" s="222" t="s">
        <v>248</v>
      </c>
      <c r="H192" s="223">
        <v>0.38300000000000001</v>
      </c>
      <c r="I192" s="224"/>
      <c r="J192" s="225">
        <f>ROUND(I192*H192,2)</f>
        <v>0</v>
      </c>
      <c r="K192" s="226"/>
      <c r="L192" s="44"/>
      <c r="M192" s="227" t="s">
        <v>1</v>
      </c>
      <c r="N192" s="228" t="s">
        <v>38</v>
      </c>
      <c r="O192" s="91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1" t="s">
        <v>165</v>
      </c>
      <c r="AT192" s="231" t="s">
        <v>161</v>
      </c>
      <c r="AU192" s="231" t="s">
        <v>83</v>
      </c>
      <c r="AY192" s="17" t="s">
        <v>158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7" t="s">
        <v>81</v>
      </c>
      <c r="BK192" s="232">
        <f>ROUND(I192*H192,2)</f>
        <v>0</v>
      </c>
      <c r="BL192" s="17" t="s">
        <v>165</v>
      </c>
      <c r="BM192" s="231" t="s">
        <v>267</v>
      </c>
    </row>
    <row r="193" s="12" customFormat="1" ht="22.8" customHeight="1">
      <c r="A193" s="12"/>
      <c r="B193" s="203"/>
      <c r="C193" s="204"/>
      <c r="D193" s="205" t="s">
        <v>72</v>
      </c>
      <c r="E193" s="217" t="s">
        <v>268</v>
      </c>
      <c r="F193" s="217" t="s">
        <v>269</v>
      </c>
      <c r="G193" s="204"/>
      <c r="H193" s="204"/>
      <c r="I193" s="207"/>
      <c r="J193" s="218">
        <f>BK193</f>
        <v>0</v>
      </c>
      <c r="K193" s="204"/>
      <c r="L193" s="209"/>
      <c r="M193" s="210"/>
      <c r="N193" s="211"/>
      <c r="O193" s="211"/>
      <c r="P193" s="212">
        <f>P194</f>
        <v>0</v>
      </c>
      <c r="Q193" s="211"/>
      <c r="R193" s="212">
        <f>R194</f>
        <v>0</v>
      </c>
      <c r="S193" s="211"/>
      <c r="T193" s="213">
        <f>T194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4" t="s">
        <v>81</v>
      </c>
      <c r="AT193" s="215" t="s">
        <v>72</v>
      </c>
      <c r="AU193" s="215" t="s">
        <v>81</v>
      </c>
      <c r="AY193" s="214" t="s">
        <v>158</v>
      </c>
      <c r="BK193" s="216">
        <f>BK194</f>
        <v>0</v>
      </c>
    </row>
    <row r="194" s="2" customFormat="1" ht="21.75" customHeight="1">
      <c r="A194" s="38"/>
      <c r="B194" s="39"/>
      <c r="C194" s="219" t="s">
        <v>218</v>
      </c>
      <c r="D194" s="219" t="s">
        <v>161</v>
      </c>
      <c r="E194" s="220" t="s">
        <v>270</v>
      </c>
      <c r="F194" s="221" t="s">
        <v>271</v>
      </c>
      <c r="G194" s="222" t="s">
        <v>248</v>
      </c>
      <c r="H194" s="223">
        <v>2.6040000000000001</v>
      </c>
      <c r="I194" s="224"/>
      <c r="J194" s="225">
        <f>ROUND(I194*H194,2)</f>
        <v>0</v>
      </c>
      <c r="K194" s="226"/>
      <c r="L194" s="44"/>
      <c r="M194" s="227" t="s">
        <v>1</v>
      </c>
      <c r="N194" s="228" t="s">
        <v>38</v>
      </c>
      <c r="O194" s="91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1" t="s">
        <v>165</v>
      </c>
      <c r="AT194" s="231" t="s">
        <v>161</v>
      </c>
      <c r="AU194" s="231" t="s">
        <v>83</v>
      </c>
      <c r="AY194" s="17" t="s">
        <v>158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7" t="s">
        <v>81</v>
      </c>
      <c r="BK194" s="232">
        <f>ROUND(I194*H194,2)</f>
        <v>0</v>
      </c>
      <c r="BL194" s="17" t="s">
        <v>165</v>
      </c>
      <c r="BM194" s="231" t="s">
        <v>272</v>
      </c>
    </row>
    <row r="195" s="12" customFormat="1" ht="25.92" customHeight="1">
      <c r="A195" s="12"/>
      <c r="B195" s="203"/>
      <c r="C195" s="204"/>
      <c r="D195" s="205" t="s">
        <v>72</v>
      </c>
      <c r="E195" s="206" t="s">
        <v>273</v>
      </c>
      <c r="F195" s="206" t="s">
        <v>274</v>
      </c>
      <c r="G195" s="204"/>
      <c r="H195" s="204"/>
      <c r="I195" s="207"/>
      <c r="J195" s="208">
        <f>BK195</f>
        <v>0</v>
      </c>
      <c r="K195" s="204"/>
      <c r="L195" s="209"/>
      <c r="M195" s="210"/>
      <c r="N195" s="211"/>
      <c r="O195" s="211"/>
      <c r="P195" s="212">
        <f>P196+P203+P219+P225+P229+P236+P242+P252+P275+P277+P296+P321+P335</f>
        <v>0</v>
      </c>
      <c r="Q195" s="211"/>
      <c r="R195" s="212">
        <f>R196+R203+R219+R225+R229+R236+R242+R252+R275+R277+R296+R321+R335</f>
        <v>0</v>
      </c>
      <c r="S195" s="211"/>
      <c r="T195" s="213">
        <f>T196+T203+T219+T225+T229+T236+T242+T252+T275+T277+T296+T321+T335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4" t="s">
        <v>83</v>
      </c>
      <c r="AT195" s="215" t="s">
        <v>72</v>
      </c>
      <c r="AU195" s="215" t="s">
        <v>73</v>
      </c>
      <c r="AY195" s="214" t="s">
        <v>158</v>
      </c>
      <c r="BK195" s="216">
        <f>BK196+BK203+BK219+BK225+BK229+BK236+BK242+BK252+BK275+BK277+BK296+BK321+BK335</f>
        <v>0</v>
      </c>
    </row>
    <row r="196" s="12" customFormat="1" ht="22.8" customHeight="1">
      <c r="A196" s="12"/>
      <c r="B196" s="203"/>
      <c r="C196" s="204"/>
      <c r="D196" s="205" t="s">
        <v>72</v>
      </c>
      <c r="E196" s="217" t="s">
        <v>275</v>
      </c>
      <c r="F196" s="217" t="s">
        <v>276</v>
      </c>
      <c r="G196" s="204"/>
      <c r="H196" s="204"/>
      <c r="I196" s="207"/>
      <c r="J196" s="218">
        <f>BK196</f>
        <v>0</v>
      </c>
      <c r="K196" s="204"/>
      <c r="L196" s="209"/>
      <c r="M196" s="210"/>
      <c r="N196" s="211"/>
      <c r="O196" s="211"/>
      <c r="P196" s="212">
        <f>SUM(P197:P202)</f>
        <v>0</v>
      </c>
      <c r="Q196" s="211"/>
      <c r="R196" s="212">
        <f>SUM(R197:R202)</f>
        <v>0</v>
      </c>
      <c r="S196" s="211"/>
      <c r="T196" s="213">
        <f>SUM(T197:T202)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4" t="s">
        <v>83</v>
      </c>
      <c r="AT196" s="215" t="s">
        <v>72</v>
      </c>
      <c r="AU196" s="215" t="s">
        <v>81</v>
      </c>
      <c r="AY196" s="214" t="s">
        <v>158</v>
      </c>
      <c r="BK196" s="216">
        <f>SUM(BK197:BK202)</f>
        <v>0</v>
      </c>
    </row>
    <row r="197" s="2" customFormat="1" ht="16.5" customHeight="1">
      <c r="A197" s="38"/>
      <c r="B197" s="39"/>
      <c r="C197" s="219" t="s">
        <v>277</v>
      </c>
      <c r="D197" s="219" t="s">
        <v>161</v>
      </c>
      <c r="E197" s="220" t="s">
        <v>278</v>
      </c>
      <c r="F197" s="221" t="s">
        <v>279</v>
      </c>
      <c r="G197" s="222" t="s">
        <v>171</v>
      </c>
      <c r="H197" s="223">
        <v>3.5</v>
      </c>
      <c r="I197" s="224"/>
      <c r="J197" s="225">
        <f>ROUND(I197*H197,2)</f>
        <v>0</v>
      </c>
      <c r="K197" s="226"/>
      <c r="L197" s="44"/>
      <c r="M197" s="227" t="s">
        <v>1</v>
      </c>
      <c r="N197" s="228" t="s">
        <v>38</v>
      </c>
      <c r="O197" s="91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1" t="s">
        <v>197</v>
      </c>
      <c r="AT197" s="231" t="s">
        <v>161</v>
      </c>
      <c r="AU197" s="231" t="s">
        <v>83</v>
      </c>
      <c r="AY197" s="17" t="s">
        <v>158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7" t="s">
        <v>81</v>
      </c>
      <c r="BK197" s="232">
        <f>ROUND(I197*H197,2)</f>
        <v>0</v>
      </c>
      <c r="BL197" s="17" t="s">
        <v>197</v>
      </c>
      <c r="BM197" s="231" t="s">
        <v>280</v>
      </c>
    </row>
    <row r="198" s="2" customFormat="1" ht="16.5" customHeight="1">
      <c r="A198" s="38"/>
      <c r="B198" s="39"/>
      <c r="C198" s="219" t="s">
        <v>224</v>
      </c>
      <c r="D198" s="219" t="s">
        <v>161</v>
      </c>
      <c r="E198" s="220" t="s">
        <v>281</v>
      </c>
      <c r="F198" s="221" t="s">
        <v>282</v>
      </c>
      <c r="G198" s="222" t="s">
        <v>171</v>
      </c>
      <c r="H198" s="223">
        <v>0.69999999999999996</v>
      </c>
      <c r="I198" s="224"/>
      <c r="J198" s="225">
        <f>ROUND(I198*H198,2)</f>
        <v>0</v>
      </c>
      <c r="K198" s="226"/>
      <c r="L198" s="44"/>
      <c r="M198" s="227" t="s">
        <v>1</v>
      </c>
      <c r="N198" s="228" t="s">
        <v>38</v>
      </c>
      <c r="O198" s="91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1" t="s">
        <v>197</v>
      </c>
      <c r="AT198" s="231" t="s">
        <v>161</v>
      </c>
      <c r="AU198" s="231" t="s">
        <v>83</v>
      </c>
      <c r="AY198" s="17" t="s">
        <v>158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7" t="s">
        <v>81</v>
      </c>
      <c r="BK198" s="232">
        <f>ROUND(I198*H198,2)</f>
        <v>0</v>
      </c>
      <c r="BL198" s="17" t="s">
        <v>197</v>
      </c>
      <c r="BM198" s="231" t="s">
        <v>283</v>
      </c>
    </row>
    <row r="199" s="2" customFormat="1" ht="16.5" customHeight="1">
      <c r="A199" s="38"/>
      <c r="B199" s="39"/>
      <c r="C199" s="219" t="s">
        <v>284</v>
      </c>
      <c r="D199" s="219" t="s">
        <v>161</v>
      </c>
      <c r="E199" s="220" t="s">
        <v>285</v>
      </c>
      <c r="F199" s="221" t="s">
        <v>286</v>
      </c>
      <c r="G199" s="222" t="s">
        <v>207</v>
      </c>
      <c r="H199" s="223">
        <v>2</v>
      </c>
      <c r="I199" s="224"/>
      <c r="J199" s="225">
        <f>ROUND(I199*H199,2)</f>
        <v>0</v>
      </c>
      <c r="K199" s="226"/>
      <c r="L199" s="44"/>
      <c r="M199" s="227" t="s">
        <v>1</v>
      </c>
      <c r="N199" s="228" t="s">
        <v>38</v>
      </c>
      <c r="O199" s="91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1" t="s">
        <v>197</v>
      </c>
      <c r="AT199" s="231" t="s">
        <v>161</v>
      </c>
      <c r="AU199" s="231" t="s">
        <v>83</v>
      </c>
      <c r="AY199" s="17" t="s">
        <v>158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7" t="s">
        <v>81</v>
      </c>
      <c r="BK199" s="232">
        <f>ROUND(I199*H199,2)</f>
        <v>0</v>
      </c>
      <c r="BL199" s="17" t="s">
        <v>197</v>
      </c>
      <c r="BM199" s="231" t="s">
        <v>287</v>
      </c>
    </row>
    <row r="200" s="2" customFormat="1" ht="16.5" customHeight="1">
      <c r="A200" s="38"/>
      <c r="B200" s="39"/>
      <c r="C200" s="219" t="s">
        <v>227</v>
      </c>
      <c r="D200" s="219" t="s">
        <v>161</v>
      </c>
      <c r="E200" s="220" t="s">
        <v>288</v>
      </c>
      <c r="F200" s="221" t="s">
        <v>289</v>
      </c>
      <c r="G200" s="222" t="s">
        <v>171</v>
      </c>
      <c r="H200" s="223">
        <v>1.8</v>
      </c>
      <c r="I200" s="224"/>
      <c r="J200" s="225">
        <f>ROUND(I200*H200,2)</f>
        <v>0</v>
      </c>
      <c r="K200" s="226"/>
      <c r="L200" s="44"/>
      <c r="M200" s="227" t="s">
        <v>1</v>
      </c>
      <c r="N200" s="228" t="s">
        <v>38</v>
      </c>
      <c r="O200" s="91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1" t="s">
        <v>197</v>
      </c>
      <c r="AT200" s="231" t="s">
        <v>161</v>
      </c>
      <c r="AU200" s="231" t="s">
        <v>83</v>
      </c>
      <c r="AY200" s="17" t="s">
        <v>158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7" t="s">
        <v>81</v>
      </c>
      <c r="BK200" s="232">
        <f>ROUND(I200*H200,2)</f>
        <v>0</v>
      </c>
      <c r="BL200" s="17" t="s">
        <v>197</v>
      </c>
      <c r="BM200" s="231" t="s">
        <v>290</v>
      </c>
    </row>
    <row r="201" s="2" customFormat="1" ht="24.15" customHeight="1">
      <c r="A201" s="38"/>
      <c r="B201" s="39"/>
      <c r="C201" s="219" t="s">
        <v>291</v>
      </c>
      <c r="D201" s="219" t="s">
        <v>161</v>
      </c>
      <c r="E201" s="220" t="s">
        <v>292</v>
      </c>
      <c r="F201" s="221" t="s">
        <v>293</v>
      </c>
      <c r="G201" s="222" t="s">
        <v>171</v>
      </c>
      <c r="H201" s="223">
        <v>3.5</v>
      </c>
      <c r="I201" s="224"/>
      <c r="J201" s="225">
        <f>ROUND(I201*H201,2)</f>
        <v>0</v>
      </c>
      <c r="K201" s="226"/>
      <c r="L201" s="44"/>
      <c r="M201" s="227" t="s">
        <v>1</v>
      </c>
      <c r="N201" s="228" t="s">
        <v>38</v>
      </c>
      <c r="O201" s="91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1" t="s">
        <v>197</v>
      </c>
      <c r="AT201" s="231" t="s">
        <v>161</v>
      </c>
      <c r="AU201" s="231" t="s">
        <v>83</v>
      </c>
      <c r="AY201" s="17" t="s">
        <v>158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7" t="s">
        <v>81</v>
      </c>
      <c r="BK201" s="232">
        <f>ROUND(I201*H201,2)</f>
        <v>0</v>
      </c>
      <c r="BL201" s="17" t="s">
        <v>197</v>
      </c>
      <c r="BM201" s="231" t="s">
        <v>294</v>
      </c>
    </row>
    <row r="202" s="2" customFormat="1" ht="24.15" customHeight="1">
      <c r="A202" s="38"/>
      <c r="B202" s="39"/>
      <c r="C202" s="219" t="s">
        <v>232</v>
      </c>
      <c r="D202" s="219" t="s">
        <v>161</v>
      </c>
      <c r="E202" s="220" t="s">
        <v>295</v>
      </c>
      <c r="F202" s="221" t="s">
        <v>296</v>
      </c>
      <c r="G202" s="222" t="s">
        <v>248</v>
      </c>
      <c r="H202" s="223">
        <v>0.016</v>
      </c>
      <c r="I202" s="224"/>
      <c r="J202" s="225">
        <f>ROUND(I202*H202,2)</f>
        <v>0</v>
      </c>
      <c r="K202" s="226"/>
      <c r="L202" s="44"/>
      <c r="M202" s="227" t="s">
        <v>1</v>
      </c>
      <c r="N202" s="228" t="s">
        <v>38</v>
      </c>
      <c r="O202" s="91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1" t="s">
        <v>197</v>
      </c>
      <c r="AT202" s="231" t="s">
        <v>161</v>
      </c>
      <c r="AU202" s="231" t="s">
        <v>83</v>
      </c>
      <c r="AY202" s="17" t="s">
        <v>158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7" t="s">
        <v>81</v>
      </c>
      <c r="BK202" s="232">
        <f>ROUND(I202*H202,2)</f>
        <v>0</v>
      </c>
      <c r="BL202" s="17" t="s">
        <v>197</v>
      </c>
      <c r="BM202" s="231" t="s">
        <v>297</v>
      </c>
    </row>
    <row r="203" s="12" customFormat="1" ht="22.8" customHeight="1">
      <c r="A203" s="12"/>
      <c r="B203" s="203"/>
      <c r="C203" s="204"/>
      <c r="D203" s="205" t="s">
        <v>72</v>
      </c>
      <c r="E203" s="217" t="s">
        <v>298</v>
      </c>
      <c r="F203" s="217" t="s">
        <v>299</v>
      </c>
      <c r="G203" s="204"/>
      <c r="H203" s="204"/>
      <c r="I203" s="207"/>
      <c r="J203" s="218">
        <f>BK203</f>
        <v>0</v>
      </c>
      <c r="K203" s="204"/>
      <c r="L203" s="209"/>
      <c r="M203" s="210"/>
      <c r="N203" s="211"/>
      <c r="O203" s="211"/>
      <c r="P203" s="212">
        <f>SUM(P204:P218)</f>
        <v>0</v>
      </c>
      <c r="Q203" s="211"/>
      <c r="R203" s="212">
        <f>SUM(R204:R218)</f>
        <v>0</v>
      </c>
      <c r="S203" s="211"/>
      <c r="T203" s="213">
        <f>SUM(T204:T218)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4" t="s">
        <v>83</v>
      </c>
      <c r="AT203" s="215" t="s">
        <v>72</v>
      </c>
      <c r="AU203" s="215" t="s">
        <v>81</v>
      </c>
      <c r="AY203" s="214" t="s">
        <v>158</v>
      </c>
      <c r="BK203" s="216">
        <f>SUM(BK204:BK218)</f>
        <v>0</v>
      </c>
    </row>
    <row r="204" s="2" customFormat="1" ht="16.5" customHeight="1">
      <c r="A204" s="38"/>
      <c r="B204" s="39"/>
      <c r="C204" s="219" t="s">
        <v>300</v>
      </c>
      <c r="D204" s="219" t="s">
        <v>161</v>
      </c>
      <c r="E204" s="220" t="s">
        <v>301</v>
      </c>
      <c r="F204" s="221" t="s">
        <v>302</v>
      </c>
      <c r="G204" s="222" t="s">
        <v>171</v>
      </c>
      <c r="H204" s="223">
        <v>10</v>
      </c>
      <c r="I204" s="224"/>
      <c r="J204" s="225">
        <f>ROUND(I204*H204,2)</f>
        <v>0</v>
      </c>
      <c r="K204" s="226"/>
      <c r="L204" s="44"/>
      <c r="M204" s="227" t="s">
        <v>1</v>
      </c>
      <c r="N204" s="228" t="s">
        <v>38</v>
      </c>
      <c r="O204" s="91"/>
      <c r="P204" s="229">
        <f>O204*H204</f>
        <v>0</v>
      </c>
      <c r="Q204" s="229">
        <v>0</v>
      </c>
      <c r="R204" s="229">
        <f>Q204*H204</f>
        <v>0</v>
      </c>
      <c r="S204" s="229">
        <v>0</v>
      </c>
      <c r="T204" s="23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1" t="s">
        <v>197</v>
      </c>
      <c r="AT204" s="231" t="s">
        <v>161</v>
      </c>
      <c r="AU204" s="231" t="s">
        <v>83</v>
      </c>
      <c r="AY204" s="17" t="s">
        <v>158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7" t="s">
        <v>81</v>
      </c>
      <c r="BK204" s="232">
        <f>ROUND(I204*H204,2)</f>
        <v>0</v>
      </c>
      <c r="BL204" s="17" t="s">
        <v>197</v>
      </c>
      <c r="BM204" s="231" t="s">
        <v>303</v>
      </c>
    </row>
    <row r="205" s="13" customFormat="1">
      <c r="A205" s="13"/>
      <c r="B205" s="233"/>
      <c r="C205" s="234"/>
      <c r="D205" s="235" t="s">
        <v>166</v>
      </c>
      <c r="E205" s="236" t="s">
        <v>1</v>
      </c>
      <c r="F205" s="237" t="s">
        <v>688</v>
      </c>
      <c r="G205" s="234"/>
      <c r="H205" s="238">
        <v>10</v>
      </c>
      <c r="I205" s="239"/>
      <c r="J205" s="234"/>
      <c r="K205" s="234"/>
      <c r="L205" s="240"/>
      <c r="M205" s="241"/>
      <c r="N205" s="242"/>
      <c r="O205" s="242"/>
      <c r="P205" s="242"/>
      <c r="Q205" s="242"/>
      <c r="R205" s="242"/>
      <c r="S205" s="242"/>
      <c r="T205" s="24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4" t="s">
        <v>166</v>
      </c>
      <c r="AU205" s="244" t="s">
        <v>83</v>
      </c>
      <c r="AV205" s="13" t="s">
        <v>83</v>
      </c>
      <c r="AW205" s="13" t="s">
        <v>31</v>
      </c>
      <c r="AX205" s="13" t="s">
        <v>73</v>
      </c>
      <c r="AY205" s="244" t="s">
        <v>158</v>
      </c>
    </row>
    <row r="206" s="14" customFormat="1">
      <c r="A206" s="14"/>
      <c r="B206" s="245"/>
      <c r="C206" s="246"/>
      <c r="D206" s="235" t="s">
        <v>166</v>
      </c>
      <c r="E206" s="247" t="s">
        <v>1</v>
      </c>
      <c r="F206" s="248" t="s">
        <v>168</v>
      </c>
      <c r="G206" s="246"/>
      <c r="H206" s="249">
        <v>10</v>
      </c>
      <c r="I206" s="250"/>
      <c r="J206" s="246"/>
      <c r="K206" s="246"/>
      <c r="L206" s="251"/>
      <c r="M206" s="252"/>
      <c r="N206" s="253"/>
      <c r="O206" s="253"/>
      <c r="P206" s="253"/>
      <c r="Q206" s="253"/>
      <c r="R206" s="253"/>
      <c r="S206" s="253"/>
      <c r="T206" s="25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5" t="s">
        <v>166</v>
      </c>
      <c r="AU206" s="255" t="s">
        <v>83</v>
      </c>
      <c r="AV206" s="14" t="s">
        <v>165</v>
      </c>
      <c r="AW206" s="14" t="s">
        <v>31</v>
      </c>
      <c r="AX206" s="14" t="s">
        <v>81</v>
      </c>
      <c r="AY206" s="255" t="s">
        <v>158</v>
      </c>
    </row>
    <row r="207" s="2" customFormat="1" ht="24.15" customHeight="1">
      <c r="A207" s="38"/>
      <c r="B207" s="39"/>
      <c r="C207" s="219" t="s">
        <v>236</v>
      </c>
      <c r="D207" s="219" t="s">
        <v>161</v>
      </c>
      <c r="E207" s="220" t="s">
        <v>305</v>
      </c>
      <c r="F207" s="221" t="s">
        <v>306</v>
      </c>
      <c r="G207" s="222" t="s">
        <v>207</v>
      </c>
      <c r="H207" s="223">
        <v>2</v>
      </c>
      <c r="I207" s="224"/>
      <c r="J207" s="225">
        <f>ROUND(I207*H207,2)</f>
        <v>0</v>
      </c>
      <c r="K207" s="226"/>
      <c r="L207" s="44"/>
      <c r="M207" s="227" t="s">
        <v>1</v>
      </c>
      <c r="N207" s="228" t="s">
        <v>38</v>
      </c>
      <c r="O207" s="91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1" t="s">
        <v>197</v>
      </c>
      <c r="AT207" s="231" t="s">
        <v>161</v>
      </c>
      <c r="AU207" s="231" t="s">
        <v>83</v>
      </c>
      <c r="AY207" s="17" t="s">
        <v>158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7" t="s">
        <v>81</v>
      </c>
      <c r="BK207" s="232">
        <f>ROUND(I207*H207,2)</f>
        <v>0</v>
      </c>
      <c r="BL207" s="17" t="s">
        <v>197</v>
      </c>
      <c r="BM207" s="231" t="s">
        <v>307</v>
      </c>
    </row>
    <row r="208" s="2" customFormat="1" ht="16.5" customHeight="1">
      <c r="A208" s="38"/>
      <c r="B208" s="39"/>
      <c r="C208" s="266" t="s">
        <v>308</v>
      </c>
      <c r="D208" s="266" t="s">
        <v>210</v>
      </c>
      <c r="E208" s="267" t="s">
        <v>309</v>
      </c>
      <c r="F208" s="268" t="s">
        <v>310</v>
      </c>
      <c r="G208" s="269" t="s">
        <v>207</v>
      </c>
      <c r="H208" s="270">
        <v>2</v>
      </c>
      <c r="I208" s="271"/>
      <c r="J208" s="272">
        <f>ROUND(I208*H208,2)</f>
        <v>0</v>
      </c>
      <c r="K208" s="273"/>
      <c r="L208" s="274"/>
      <c r="M208" s="275" t="s">
        <v>1</v>
      </c>
      <c r="N208" s="276" t="s">
        <v>38</v>
      </c>
      <c r="O208" s="91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1" t="s">
        <v>236</v>
      </c>
      <c r="AT208" s="231" t="s">
        <v>210</v>
      </c>
      <c r="AU208" s="231" t="s">
        <v>83</v>
      </c>
      <c r="AY208" s="17" t="s">
        <v>158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7" t="s">
        <v>81</v>
      </c>
      <c r="BK208" s="232">
        <f>ROUND(I208*H208,2)</f>
        <v>0</v>
      </c>
      <c r="BL208" s="17" t="s">
        <v>197</v>
      </c>
      <c r="BM208" s="231" t="s">
        <v>311</v>
      </c>
    </row>
    <row r="209" s="2" customFormat="1" ht="24.15" customHeight="1">
      <c r="A209" s="38"/>
      <c r="B209" s="39"/>
      <c r="C209" s="219" t="s">
        <v>243</v>
      </c>
      <c r="D209" s="219" t="s">
        <v>161</v>
      </c>
      <c r="E209" s="220" t="s">
        <v>312</v>
      </c>
      <c r="F209" s="221" t="s">
        <v>313</v>
      </c>
      <c r="G209" s="222" t="s">
        <v>171</v>
      </c>
      <c r="H209" s="223">
        <v>3.7000000000000002</v>
      </c>
      <c r="I209" s="224"/>
      <c r="J209" s="225">
        <f>ROUND(I209*H209,2)</f>
        <v>0</v>
      </c>
      <c r="K209" s="226"/>
      <c r="L209" s="44"/>
      <c r="M209" s="227" t="s">
        <v>1</v>
      </c>
      <c r="N209" s="228" t="s">
        <v>38</v>
      </c>
      <c r="O209" s="91"/>
      <c r="P209" s="229">
        <f>O209*H209</f>
        <v>0</v>
      </c>
      <c r="Q209" s="229">
        <v>0</v>
      </c>
      <c r="R209" s="229">
        <f>Q209*H209</f>
        <v>0</v>
      </c>
      <c r="S209" s="229">
        <v>0</v>
      </c>
      <c r="T209" s="230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1" t="s">
        <v>197</v>
      </c>
      <c r="AT209" s="231" t="s">
        <v>161</v>
      </c>
      <c r="AU209" s="231" t="s">
        <v>83</v>
      </c>
      <c r="AY209" s="17" t="s">
        <v>158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7" t="s">
        <v>81</v>
      </c>
      <c r="BK209" s="232">
        <f>ROUND(I209*H209,2)</f>
        <v>0</v>
      </c>
      <c r="BL209" s="17" t="s">
        <v>197</v>
      </c>
      <c r="BM209" s="231" t="s">
        <v>314</v>
      </c>
    </row>
    <row r="210" s="13" customFormat="1">
      <c r="A210" s="13"/>
      <c r="B210" s="233"/>
      <c r="C210" s="234"/>
      <c r="D210" s="235" t="s">
        <v>166</v>
      </c>
      <c r="E210" s="236" t="s">
        <v>1</v>
      </c>
      <c r="F210" s="237" t="s">
        <v>689</v>
      </c>
      <c r="G210" s="234"/>
      <c r="H210" s="238">
        <v>3.7000000000000002</v>
      </c>
      <c r="I210" s="239"/>
      <c r="J210" s="234"/>
      <c r="K210" s="234"/>
      <c r="L210" s="240"/>
      <c r="M210" s="241"/>
      <c r="N210" s="242"/>
      <c r="O210" s="242"/>
      <c r="P210" s="242"/>
      <c r="Q210" s="242"/>
      <c r="R210" s="242"/>
      <c r="S210" s="242"/>
      <c r="T210" s="24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4" t="s">
        <v>166</v>
      </c>
      <c r="AU210" s="244" t="s">
        <v>83</v>
      </c>
      <c r="AV210" s="13" t="s">
        <v>83</v>
      </c>
      <c r="AW210" s="13" t="s">
        <v>31</v>
      </c>
      <c r="AX210" s="13" t="s">
        <v>73</v>
      </c>
      <c r="AY210" s="244" t="s">
        <v>158</v>
      </c>
    </row>
    <row r="211" s="14" customFormat="1">
      <c r="A211" s="14"/>
      <c r="B211" s="245"/>
      <c r="C211" s="246"/>
      <c r="D211" s="235" t="s">
        <v>166</v>
      </c>
      <c r="E211" s="247" t="s">
        <v>1</v>
      </c>
      <c r="F211" s="248" t="s">
        <v>168</v>
      </c>
      <c r="G211" s="246"/>
      <c r="H211" s="249">
        <v>3.7000000000000002</v>
      </c>
      <c r="I211" s="250"/>
      <c r="J211" s="246"/>
      <c r="K211" s="246"/>
      <c r="L211" s="251"/>
      <c r="M211" s="252"/>
      <c r="N211" s="253"/>
      <c r="O211" s="253"/>
      <c r="P211" s="253"/>
      <c r="Q211" s="253"/>
      <c r="R211" s="253"/>
      <c r="S211" s="253"/>
      <c r="T211" s="25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5" t="s">
        <v>166</v>
      </c>
      <c r="AU211" s="255" t="s">
        <v>83</v>
      </c>
      <c r="AV211" s="14" t="s">
        <v>165</v>
      </c>
      <c r="AW211" s="14" t="s">
        <v>31</v>
      </c>
      <c r="AX211" s="14" t="s">
        <v>81</v>
      </c>
      <c r="AY211" s="255" t="s">
        <v>158</v>
      </c>
    </row>
    <row r="212" s="2" customFormat="1" ht="24.15" customHeight="1">
      <c r="A212" s="38"/>
      <c r="B212" s="39"/>
      <c r="C212" s="219" t="s">
        <v>315</v>
      </c>
      <c r="D212" s="219" t="s">
        <v>161</v>
      </c>
      <c r="E212" s="220" t="s">
        <v>316</v>
      </c>
      <c r="F212" s="221" t="s">
        <v>317</v>
      </c>
      <c r="G212" s="222" t="s">
        <v>171</v>
      </c>
      <c r="H212" s="223">
        <v>7</v>
      </c>
      <c r="I212" s="224"/>
      <c r="J212" s="225">
        <f>ROUND(I212*H212,2)</f>
        <v>0</v>
      </c>
      <c r="K212" s="226"/>
      <c r="L212" s="44"/>
      <c r="M212" s="227" t="s">
        <v>1</v>
      </c>
      <c r="N212" s="228" t="s">
        <v>38</v>
      </c>
      <c r="O212" s="91"/>
      <c r="P212" s="229">
        <f>O212*H212</f>
        <v>0</v>
      </c>
      <c r="Q212" s="229">
        <v>0</v>
      </c>
      <c r="R212" s="229">
        <f>Q212*H212</f>
        <v>0</v>
      </c>
      <c r="S212" s="229">
        <v>0</v>
      </c>
      <c r="T212" s="23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1" t="s">
        <v>197</v>
      </c>
      <c r="AT212" s="231" t="s">
        <v>161</v>
      </c>
      <c r="AU212" s="231" t="s">
        <v>83</v>
      </c>
      <c r="AY212" s="17" t="s">
        <v>158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7" t="s">
        <v>81</v>
      </c>
      <c r="BK212" s="232">
        <f>ROUND(I212*H212,2)</f>
        <v>0</v>
      </c>
      <c r="BL212" s="17" t="s">
        <v>197</v>
      </c>
      <c r="BM212" s="231" t="s">
        <v>318</v>
      </c>
    </row>
    <row r="213" s="13" customFormat="1">
      <c r="A213" s="13"/>
      <c r="B213" s="233"/>
      <c r="C213" s="234"/>
      <c r="D213" s="235" t="s">
        <v>166</v>
      </c>
      <c r="E213" s="236" t="s">
        <v>1</v>
      </c>
      <c r="F213" s="237" t="s">
        <v>690</v>
      </c>
      <c r="G213" s="234"/>
      <c r="H213" s="238">
        <v>7</v>
      </c>
      <c r="I213" s="239"/>
      <c r="J213" s="234"/>
      <c r="K213" s="234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166</v>
      </c>
      <c r="AU213" s="244" t="s">
        <v>83</v>
      </c>
      <c r="AV213" s="13" t="s">
        <v>83</v>
      </c>
      <c r="AW213" s="13" t="s">
        <v>31</v>
      </c>
      <c r="AX213" s="13" t="s">
        <v>73</v>
      </c>
      <c r="AY213" s="244" t="s">
        <v>158</v>
      </c>
    </row>
    <row r="214" s="14" customFormat="1">
      <c r="A214" s="14"/>
      <c r="B214" s="245"/>
      <c r="C214" s="246"/>
      <c r="D214" s="235" t="s">
        <v>166</v>
      </c>
      <c r="E214" s="247" t="s">
        <v>1</v>
      </c>
      <c r="F214" s="248" t="s">
        <v>168</v>
      </c>
      <c r="G214" s="246"/>
      <c r="H214" s="249">
        <v>7</v>
      </c>
      <c r="I214" s="250"/>
      <c r="J214" s="246"/>
      <c r="K214" s="246"/>
      <c r="L214" s="251"/>
      <c r="M214" s="252"/>
      <c r="N214" s="253"/>
      <c r="O214" s="253"/>
      <c r="P214" s="253"/>
      <c r="Q214" s="253"/>
      <c r="R214" s="253"/>
      <c r="S214" s="253"/>
      <c r="T214" s="25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5" t="s">
        <v>166</v>
      </c>
      <c r="AU214" s="255" t="s">
        <v>83</v>
      </c>
      <c r="AV214" s="14" t="s">
        <v>165</v>
      </c>
      <c r="AW214" s="14" t="s">
        <v>31</v>
      </c>
      <c r="AX214" s="14" t="s">
        <v>81</v>
      </c>
      <c r="AY214" s="255" t="s">
        <v>158</v>
      </c>
    </row>
    <row r="215" s="2" customFormat="1" ht="24.15" customHeight="1">
      <c r="A215" s="38"/>
      <c r="B215" s="39"/>
      <c r="C215" s="219" t="s">
        <v>249</v>
      </c>
      <c r="D215" s="219" t="s">
        <v>161</v>
      </c>
      <c r="E215" s="220" t="s">
        <v>319</v>
      </c>
      <c r="F215" s="221" t="s">
        <v>320</v>
      </c>
      <c r="G215" s="222" t="s">
        <v>171</v>
      </c>
      <c r="H215" s="223">
        <v>10.699999999999999</v>
      </c>
      <c r="I215" s="224"/>
      <c r="J215" s="225">
        <f>ROUND(I215*H215,2)</f>
        <v>0</v>
      </c>
      <c r="K215" s="226"/>
      <c r="L215" s="44"/>
      <c r="M215" s="227" t="s">
        <v>1</v>
      </c>
      <c r="N215" s="228" t="s">
        <v>38</v>
      </c>
      <c r="O215" s="91"/>
      <c r="P215" s="229">
        <f>O215*H215</f>
        <v>0</v>
      </c>
      <c r="Q215" s="229">
        <v>0</v>
      </c>
      <c r="R215" s="229">
        <f>Q215*H215</f>
        <v>0</v>
      </c>
      <c r="S215" s="229">
        <v>0</v>
      </c>
      <c r="T215" s="230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1" t="s">
        <v>197</v>
      </c>
      <c r="AT215" s="231" t="s">
        <v>161</v>
      </c>
      <c r="AU215" s="231" t="s">
        <v>83</v>
      </c>
      <c r="AY215" s="17" t="s">
        <v>158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7" t="s">
        <v>81</v>
      </c>
      <c r="BK215" s="232">
        <f>ROUND(I215*H215,2)</f>
        <v>0</v>
      </c>
      <c r="BL215" s="17" t="s">
        <v>197</v>
      </c>
      <c r="BM215" s="231" t="s">
        <v>321</v>
      </c>
    </row>
    <row r="216" s="2" customFormat="1" ht="24.15" customHeight="1">
      <c r="A216" s="38"/>
      <c r="B216" s="39"/>
      <c r="C216" s="219" t="s">
        <v>322</v>
      </c>
      <c r="D216" s="219" t="s">
        <v>161</v>
      </c>
      <c r="E216" s="220" t="s">
        <v>323</v>
      </c>
      <c r="F216" s="221" t="s">
        <v>324</v>
      </c>
      <c r="G216" s="222" t="s">
        <v>207</v>
      </c>
      <c r="H216" s="223">
        <v>2</v>
      </c>
      <c r="I216" s="224"/>
      <c r="J216" s="225">
        <f>ROUND(I216*H216,2)</f>
        <v>0</v>
      </c>
      <c r="K216" s="226"/>
      <c r="L216" s="44"/>
      <c r="M216" s="227" t="s">
        <v>1</v>
      </c>
      <c r="N216" s="228" t="s">
        <v>38</v>
      </c>
      <c r="O216" s="91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1" t="s">
        <v>197</v>
      </c>
      <c r="AT216" s="231" t="s">
        <v>161</v>
      </c>
      <c r="AU216" s="231" t="s">
        <v>83</v>
      </c>
      <c r="AY216" s="17" t="s">
        <v>158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7" t="s">
        <v>81</v>
      </c>
      <c r="BK216" s="232">
        <f>ROUND(I216*H216,2)</f>
        <v>0</v>
      </c>
      <c r="BL216" s="17" t="s">
        <v>197</v>
      </c>
      <c r="BM216" s="231" t="s">
        <v>325</v>
      </c>
    </row>
    <row r="217" s="2" customFormat="1" ht="24.15" customHeight="1">
      <c r="A217" s="38"/>
      <c r="B217" s="39"/>
      <c r="C217" s="219" t="s">
        <v>253</v>
      </c>
      <c r="D217" s="219" t="s">
        <v>161</v>
      </c>
      <c r="E217" s="220" t="s">
        <v>326</v>
      </c>
      <c r="F217" s="221" t="s">
        <v>327</v>
      </c>
      <c r="G217" s="222" t="s">
        <v>171</v>
      </c>
      <c r="H217" s="223">
        <v>10.699999999999999</v>
      </c>
      <c r="I217" s="224"/>
      <c r="J217" s="225">
        <f>ROUND(I217*H217,2)</f>
        <v>0</v>
      </c>
      <c r="K217" s="226"/>
      <c r="L217" s="44"/>
      <c r="M217" s="227" t="s">
        <v>1</v>
      </c>
      <c r="N217" s="228" t="s">
        <v>38</v>
      </c>
      <c r="O217" s="91"/>
      <c r="P217" s="229">
        <f>O217*H217</f>
        <v>0</v>
      </c>
      <c r="Q217" s="229">
        <v>0</v>
      </c>
      <c r="R217" s="229">
        <f>Q217*H217</f>
        <v>0</v>
      </c>
      <c r="S217" s="229">
        <v>0</v>
      </c>
      <c r="T217" s="230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1" t="s">
        <v>197</v>
      </c>
      <c r="AT217" s="231" t="s">
        <v>161</v>
      </c>
      <c r="AU217" s="231" t="s">
        <v>83</v>
      </c>
      <c r="AY217" s="17" t="s">
        <v>158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7" t="s">
        <v>81</v>
      </c>
      <c r="BK217" s="232">
        <f>ROUND(I217*H217,2)</f>
        <v>0</v>
      </c>
      <c r="BL217" s="17" t="s">
        <v>197</v>
      </c>
      <c r="BM217" s="231" t="s">
        <v>328</v>
      </c>
    </row>
    <row r="218" s="2" customFormat="1" ht="24.15" customHeight="1">
      <c r="A218" s="38"/>
      <c r="B218" s="39"/>
      <c r="C218" s="219" t="s">
        <v>329</v>
      </c>
      <c r="D218" s="219" t="s">
        <v>161</v>
      </c>
      <c r="E218" s="220" t="s">
        <v>330</v>
      </c>
      <c r="F218" s="221" t="s">
        <v>331</v>
      </c>
      <c r="G218" s="222" t="s">
        <v>248</v>
      </c>
      <c r="H218" s="223">
        <v>0.016</v>
      </c>
      <c r="I218" s="224"/>
      <c r="J218" s="225">
        <f>ROUND(I218*H218,2)</f>
        <v>0</v>
      </c>
      <c r="K218" s="226"/>
      <c r="L218" s="44"/>
      <c r="M218" s="227" t="s">
        <v>1</v>
      </c>
      <c r="N218" s="228" t="s">
        <v>38</v>
      </c>
      <c r="O218" s="91"/>
      <c r="P218" s="229">
        <f>O218*H218</f>
        <v>0</v>
      </c>
      <c r="Q218" s="229">
        <v>0</v>
      </c>
      <c r="R218" s="229">
        <f>Q218*H218</f>
        <v>0</v>
      </c>
      <c r="S218" s="229">
        <v>0</v>
      </c>
      <c r="T218" s="230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1" t="s">
        <v>197</v>
      </c>
      <c r="AT218" s="231" t="s">
        <v>161</v>
      </c>
      <c r="AU218" s="231" t="s">
        <v>83</v>
      </c>
      <c r="AY218" s="17" t="s">
        <v>158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7" t="s">
        <v>81</v>
      </c>
      <c r="BK218" s="232">
        <f>ROUND(I218*H218,2)</f>
        <v>0</v>
      </c>
      <c r="BL218" s="17" t="s">
        <v>197</v>
      </c>
      <c r="BM218" s="231" t="s">
        <v>332</v>
      </c>
    </row>
    <row r="219" s="12" customFormat="1" ht="22.8" customHeight="1">
      <c r="A219" s="12"/>
      <c r="B219" s="203"/>
      <c r="C219" s="204"/>
      <c r="D219" s="205" t="s">
        <v>72</v>
      </c>
      <c r="E219" s="217" t="s">
        <v>333</v>
      </c>
      <c r="F219" s="217" t="s">
        <v>334</v>
      </c>
      <c r="G219" s="204"/>
      <c r="H219" s="204"/>
      <c r="I219" s="207"/>
      <c r="J219" s="218">
        <f>BK219</f>
        <v>0</v>
      </c>
      <c r="K219" s="204"/>
      <c r="L219" s="209"/>
      <c r="M219" s="210"/>
      <c r="N219" s="211"/>
      <c r="O219" s="211"/>
      <c r="P219" s="212">
        <f>SUM(P220:P224)</f>
        <v>0</v>
      </c>
      <c r="Q219" s="211"/>
      <c r="R219" s="212">
        <f>SUM(R220:R224)</f>
        <v>0</v>
      </c>
      <c r="S219" s="211"/>
      <c r="T219" s="213">
        <f>SUM(T220:T224)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4" t="s">
        <v>83</v>
      </c>
      <c r="AT219" s="215" t="s">
        <v>72</v>
      </c>
      <c r="AU219" s="215" t="s">
        <v>81</v>
      </c>
      <c r="AY219" s="214" t="s">
        <v>158</v>
      </c>
      <c r="BK219" s="216">
        <f>SUM(BK220:BK224)</f>
        <v>0</v>
      </c>
    </row>
    <row r="220" s="2" customFormat="1" ht="24.15" customHeight="1">
      <c r="A220" s="38"/>
      <c r="B220" s="39"/>
      <c r="C220" s="219" t="s">
        <v>256</v>
      </c>
      <c r="D220" s="219" t="s">
        <v>161</v>
      </c>
      <c r="E220" s="220" t="s">
        <v>340</v>
      </c>
      <c r="F220" s="221" t="s">
        <v>341</v>
      </c>
      <c r="G220" s="222" t="s">
        <v>337</v>
      </c>
      <c r="H220" s="223">
        <v>1</v>
      </c>
      <c r="I220" s="224"/>
      <c r="J220" s="225">
        <f>ROUND(I220*H220,2)</f>
        <v>0</v>
      </c>
      <c r="K220" s="226"/>
      <c r="L220" s="44"/>
      <c r="M220" s="227" t="s">
        <v>1</v>
      </c>
      <c r="N220" s="228" t="s">
        <v>38</v>
      </c>
      <c r="O220" s="91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1" t="s">
        <v>197</v>
      </c>
      <c r="AT220" s="231" t="s">
        <v>161</v>
      </c>
      <c r="AU220" s="231" t="s">
        <v>83</v>
      </c>
      <c r="AY220" s="17" t="s">
        <v>158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7" t="s">
        <v>81</v>
      </c>
      <c r="BK220" s="232">
        <f>ROUND(I220*H220,2)</f>
        <v>0</v>
      </c>
      <c r="BL220" s="17" t="s">
        <v>197</v>
      </c>
      <c r="BM220" s="231" t="s">
        <v>338</v>
      </c>
    </row>
    <row r="221" s="2" customFormat="1" ht="24.15" customHeight="1">
      <c r="A221" s="38"/>
      <c r="B221" s="39"/>
      <c r="C221" s="219" t="s">
        <v>339</v>
      </c>
      <c r="D221" s="219" t="s">
        <v>161</v>
      </c>
      <c r="E221" s="220" t="s">
        <v>343</v>
      </c>
      <c r="F221" s="221" t="s">
        <v>344</v>
      </c>
      <c r="G221" s="222" t="s">
        <v>337</v>
      </c>
      <c r="H221" s="223">
        <v>2</v>
      </c>
      <c r="I221" s="224"/>
      <c r="J221" s="225">
        <f>ROUND(I221*H221,2)</f>
        <v>0</v>
      </c>
      <c r="K221" s="226"/>
      <c r="L221" s="44"/>
      <c r="M221" s="227" t="s">
        <v>1</v>
      </c>
      <c r="N221" s="228" t="s">
        <v>38</v>
      </c>
      <c r="O221" s="91"/>
      <c r="P221" s="229">
        <f>O221*H221</f>
        <v>0</v>
      </c>
      <c r="Q221" s="229">
        <v>0</v>
      </c>
      <c r="R221" s="229">
        <f>Q221*H221</f>
        <v>0</v>
      </c>
      <c r="S221" s="229">
        <v>0</v>
      </c>
      <c r="T221" s="230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1" t="s">
        <v>197</v>
      </c>
      <c r="AT221" s="231" t="s">
        <v>161</v>
      </c>
      <c r="AU221" s="231" t="s">
        <v>83</v>
      </c>
      <c r="AY221" s="17" t="s">
        <v>158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7" t="s">
        <v>81</v>
      </c>
      <c r="BK221" s="232">
        <f>ROUND(I221*H221,2)</f>
        <v>0</v>
      </c>
      <c r="BL221" s="17" t="s">
        <v>197</v>
      </c>
      <c r="BM221" s="231" t="s">
        <v>342</v>
      </c>
    </row>
    <row r="222" s="2" customFormat="1" ht="21.75" customHeight="1">
      <c r="A222" s="38"/>
      <c r="B222" s="39"/>
      <c r="C222" s="219" t="s">
        <v>259</v>
      </c>
      <c r="D222" s="219" t="s">
        <v>161</v>
      </c>
      <c r="E222" s="220" t="s">
        <v>350</v>
      </c>
      <c r="F222" s="221" t="s">
        <v>351</v>
      </c>
      <c r="G222" s="222" t="s">
        <v>337</v>
      </c>
      <c r="H222" s="223">
        <v>1</v>
      </c>
      <c r="I222" s="224"/>
      <c r="J222" s="225">
        <f>ROUND(I222*H222,2)</f>
        <v>0</v>
      </c>
      <c r="K222" s="226"/>
      <c r="L222" s="44"/>
      <c r="M222" s="227" t="s">
        <v>1</v>
      </c>
      <c r="N222" s="228" t="s">
        <v>38</v>
      </c>
      <c r="O222" s="91"/>
      <c r="P222" s="229">
        <f>O222*H222</f>
        <v>0</v>
      </c>
      <c r="Q222" s="229">
        <v>0</v>
      </c>
      <c r="R222" s="229">
        <f>Q222*H222</f>
        <v>0</v>
      </c>
      <c r="S222" s="229">
        <v>0</v>
      </c>
      <c r="T222" s="23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1" t="s">
        <v>197</v>
      </c>
      <c r="AT222" s="231" t="s">
        <v>161</v>
      </c>
      <c r="AU222" s="231" t="s">
        <v>83</v>
      </c>
      <c r="AY222" s="17" t="s">
        <v>158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7" t="s">
        <v>81</v>
      </c>
      <c r="BK222" s="232">
        <f>ROUND(I222*H222,2)</f>
        <v>0</v>
      </c>
      <c r="BL222" s="17" t="s">
        <v>197</v>
      </c>
      <c r="BM222" s="231" t="s">
        <v>345</v>
      </c>
    </row>
    <row r="223" s="2" customFormat="1" ht="16.5" customHeight="1">
      <c r="A223" s="38"/>
      <c r="B223" s="39"/>
      <c r="C223" s="219" t="s">
        <v>346</v>
      </c>
      <c r="D223" s="219" t="s">
        <v>161</v>
      </c>
      <c r="E223" s="220" t="s">
        <v>354</v>
      </c>
      <c r="F223" s="221" t="s">
        <v>355</v>
      </c>
      <c r="G223" s="222" t="s">
        <v>207</v>
      </c>
      <c r="H223" s="223">
        <v>1</v>
      </c>
      <c r="I223" s="224"/>
      <c r="J223" s="225">
        <f>ROUND(I223*H223,2)</f>
        <v>0</v>
      </c>
      <c r="K223" s="226"/>
      <c r="L223" s="44"/>
      <c r="M223" s="227" t="s">
        <v>1</v>
      </c>
      <c r="N223" s="228" t="s">
        <v>38</v>
      </c>
      <c r="O223" s="91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1" t="s">
        <v>197</v>
      </c>
      <c r="AT223" s="231" t="s">
        <v>161</v>
      </c>
      <c r="AU223" s="231" t="s">
        <v>83</v>
      </c>
      <c r="AY223" s="17" t="s">
        <v>158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7" t="s">
        <v>81</v>
      </c>
      <c r="BK223" s="232">
        <f>ROUND(I223*H223,2)</f>
        <v>0</v>
      </c>
      <c r="BL223" s="17" t="s">
        <v>197</v>
      </c>
      <c r="BM223" s="231" t="s">
        <v>349</v>
      </c>
    </row>
    <row r="224" s="2" customFormat="1" ht="24.15" customHeight="1">
      <c r="A224" s="38"/>
      <c r="B224" s="39"/>
      <c r="C224" s="219" t="s">
        <v>263</v>
      </c>
      <c r="D224" s="219" t="s">
        <v>161</v>
      </c>
      <c r="E224" s="220" t="s">
        <v>357</v>
      </c>
      <c r="F224" s="221" t="s">
        <v>358</v>
      </c>
      <c r="G224" s="222" t="s">
        <v>248</v>
      </c>
      <c r="H224" s="223">
        <v>0.023</v>
      </c>
      <c r="I224" s="224"/>
      <c r="J224" s="225">
        <f>ROUND(I224*H224,2)</f>
        <v>0</v>
      </c>
      <c r="K224" s="226"/>
      <c r="L224" s="44"/>
      <c r="M224" s="227" t="s">
        <v>1</v>
      </c>
      <c r="N224" s="228" t="s">
        <v>38</v>
      </c>
      <c r="O224" s="91"/>
      <c r="P224" s="229">
        <f>O224*H224</f>
        <v>0</v>
      </c>
      <c r="Q224" s="229">
        <v>0</v>
      </c>
      <c r="R224" s="229">
        <f>Q224*H224</f>
        <v>0</v>
      </c>
      <c r="S224" s="229">
        <v>0</v>
      </c>
      <c r="T224" s="230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1" t="s">
        <v>197</v>
      </c>
      <c r="AT224" s="231" t="s">
        <v>161</v>
      </c>
      <c r="AU224" s="231" t="s">
        <v>83</v>
      </c>
      <c r="AY224" s="17" t="s">
        <v>158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7" t="s">
        <v>81</v>
      </c>
      <c r="BK224" s="232">
        <f>ROUND(I224*H224,2)</f>
        <v>0</v>
      </c>
      <c r="BL224" s="17" t="s">
        <v>197</v>
      </c>
      <c r="BM224" s="231" t="s">
        <v>352</v>
      </c>
    </row>
    <row r="225" s="12" customFormat="1" ht="22.8" customHeight="1">
      <c r="A225" s="12"/>
      <c r="B225" s="203"/>
      <c r="C225" s="204"/>
      <c r="D225" s="205" t="s">
        <v>72</v>
      </c>
      <c r="E225" s="217" t="s">
        <v>360</v>
      </c>
      <c r="F225" s="217" t="s">
        <v>361</v>
      </c>
      <c r="G225" s="204"/>
      <c r="H225" s="204"/>
      <c r="I225" s="207"/>
      <c r="J225" s="218">
        <f>BK225</f>
        <v>0</v>
      </c>
      <c r="K225" s="204"/>
      <c r="L225" s="209"/>
      <c r="M225" s="210"/>
      <c r="N225" s="211"/>
      <c r="O225" s="211"/>
      <c r="P225" s="212">
        <f>SUM(P226:P228)</f>
        <v>0</v>
      </c>
      <c r="Q225" s="211"/>
      <c r="R225" s="212">
        <f>SUM(R226:R228)</f>
        <v>0</v>
      </c>
      <c r="S225" s="211"/>
      <c r="T225" s="213">
        <f>SUM(T226:T228)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4" t="s">
        <v>83</v>
      </c>
      <c r="AT225" s="215" t="s">
        <v>72</v>
      </c>
      <c r="AU225" s="215" t="s">
        <v>81</v>
      </c>
      <c r="AY225" s="214" t="s">
        <v>158</v>
      </c>
      <c r="BK225" s="216">
        <f>SUM(BK226:BK228)</f>
        <v>0</v>
      </c>
    </row>
    <row r="226" s="2" customFormat="1" ht="24.15" customHeight="1">
      <c r="A226" s="38"/>
      <c r="B226" s="39"/>
      <c r="C226" s="219" t="s">
        <v>353</v>
      </c>
      <c r="D226" s="219" t="s">
        <v>161</v>
      </c>
      <c r="E226" s="220" t="s">
        <v>363</v>
      </c>
      <c r="F226" s="221" t="s">
        <v>364</v>
      </c>
      <c r="G226" s="222" t="s">
        <v>207</v>
      </c>
      <c r="H226" s="223">
        <v>3</v>
      </c>
      <c r="I226" s="224"/>
      <c r="J226" s="225">
        <f>ROUND(I226*H226,2)</f>
        <v>0</v>
      </c>
      <c r="K226" s="226"/>
      <c r="L226" s="44"/>
      <c r="M226" s="227" t="s">
        <v>1</v>
      </c>
      <c r="N226" s="228" t="s">
        <v>38</v>
      </c>
      <c r="O226" s="91"/>
      <c r="P226" s="229">
        <f>O226*H226</f>
        <v>0</v>
      </c>
      <c r="Q226" s="229">
        <v>0</v>
      </c>
      <c r="R226" s="229">
        <f>Q226*H226</f>
        <v>0</v>
      </c>
      <c r="S226" s="229">
        <v>0</v>
      </c>
      <c r="T226" s="230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1" t="s">
        <v>197</v>
      </c>
      <c r="AT226" s="231" t="s">
        <v>161</v>
      </c>
      <c r="AU226" s="231" t="s">
        <v>83</v>
      </c>
      <c r="AY226" s="17" t="s">
        <v>158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7" t="s">
        <v>81</v>
      </c>
      <c r="BK226" s="232">
        <f>ROUND(I226*H226,2)</f>
        <v>0</v>
      </c>
      <c r="BL226" s="17" t="s">
        <v>197</v>
      </c>
      <c r="BM226" s="231" t="s">
        <v>356</v>
      </c>
    </row>
    <row r="227" s="2" customFormat="1" ht="24.15" customHeight="1">
      <c r="A227" s="38"/>
      <c r="B227" s="39"/>
      <c r="C227" s="219" t="s">
        <v>267</v>
      </c>
      <c r="D227" s="219" t="s">
        <v>161</v>
      </c>
      <c r="E227" s="220" t="s">
        <v>366</v>
      </c>
      <c r="F227" s="221" t="s">
        <v>367</v>
      </c>
      <c r="G227" s="222" t="s">
        <v>207</v>
      </c>
      <c r="H227" s="223">
        <v>3</v>
      </c>
      <c r="I227" s="224"/>
      <c r="J227" s="225">
        <f>ROUND(I227*H227,2)</f>
        <v>0</v>
      </c>
      <c r="K227" s="226"/>
      <c r="L227" s="44"/>
      <c r="M227" s="227" t="s">
        <v>1</v>
      </c>
      <c r="N227" s="228" t="s">
        <v>38</v>
      </c>
      <c r="O227" s="91"/>
      <c r="P227" s="229">
        <f>O227*H227</f>
        <v>0</v>
      </c>
      <c r="Q227" s="229">
        <v>0</v>
      </c>
      <c r="R227" s="229">
        <f>Q227*H227</f>
        <v>0</v>
      </c>
      <c r="S227" s="229">
        <v>0</v>
      </c>
      <c r="T227" s="230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1" t="s">
        <v>197</v>
      </c>
      <c r="AT227" s="231" t="s">
        <v>161</v>
      </c>
      <c r="AU227" s="231" t="s">
        <v>83</v>
      </c>
      <c r="AY227" s="17" t="s">
        <v>158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7" t="s">
        <v>81</v>
      </c>
      <c r="BK227" s="232">
        <f>ROUND(I227*H227,2)</f>
        <v>0</v>
      </c>
      <c r="BL227" s="17" t="s">
        <v>197</v>
      </c>
      <c r="BM227" s="231" t="s">
        <v>359</v>
      </c>
    </row>
    <row r="228" s="2" customFormat="1" ht="21.75" customHeight="1">
      <c r="A228" s="38"/>
      <c r="B228" s="39"/>
      <c r="C228" s="219" t="s">
        <v>362</v>
      </c>
      <c r="D228" s="219" t="s">
        <v>161</v>
      </c>
      <c r="E228" s="220" t="s">
        <v>370</v>
      </c>
      <c r="F228" s="221" t="s">
        <v>371</v>
      </c>
      <c r="G228" s="222" t="s">
        <v>248</v>
      </c>
      <c r="H228" s="223">
        <v>0.002</v>
      </c>
      <c r="I228" s="224"/>
      <c r="J228" s="225">
        <f>ROUND(I228*H228,2)</f>
        <v>0</v>
      </c>
      <c r="K228" s="226"/>
      <c r="L228" s="44"/>
      <c r="M228" s="227" t="s">
        <v>1</v>
      </c>
      <c r="N228" s="228" t="s">
        <v>38</v>
      </c>
      <c r="O228" s="91"/>
      <c r="P228" s="229">
        <f>O228*H228</f>
        <v>0</v>
      </c>
      <c r="Q228" s="229">
        <v>0</v>
      </c>
      <c r="R228" s="229">
        <f>Q228*H228</f>
        <v>0</v>
      </c>
      <c r="S228" s="229">
        <v>0</v>
      </c>
      <c r="T228" s="230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1" t="s">
        <v>197</v>
      </c>
      <c r="AT228" s="231" t="s">
        <v>161</v>
      </c>
      <c r="AU228" s="231" t="s">
        <v>83</v>
      </c>
      <c r="AY228" s="17" t="s">
        <v>158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7" t="s">
        <v>81</v>
      </c>
      <c r="BK228" s="232">
        <f>ROUND(I228*H228,2)</f>
        <v>0</v>
      </c>
      <c r="BL228" s="17" t="s">
        <v>197</v>
      </c>
      <c r="BM228" s="231" t="s">
        <v>365</v>
      </c>
    </row>
    <row r="229" s="12" customFormat="1" ht="22.8" customHeight="1">
      <c r="A229" s="12"/>
      <c r="B229" s="203"/>
      <c r="C229" s="204"/>
      <c r="D229" s="205" t="s">
        <v>72</v>
      </c>
      <c r="E229" s="217" t="s">
        <v>373</v>
      </c>
      <c r="F229" s="217" t="s">
        <v>374</v>
      </c>
      <c r="G229" s="204"/>
      <c r="H229" s="204"/>
      <c r="I229" s="207"/>
      <c r="J229" s="218">
        <f>BK229</f>
        <v>0</v>
      </c>
      <c r="K229" s="204"/>
      <c r="L229" s="209"/>
      <c r="M229" s="210"/>
      <c r="N229" s="211"/>
      <c r="O229" s="211"/>
      <c r="P229" s="212">
        <f>SUM(P230:P235)</f>
        <v>0</v>
      </c>
      <c r="Q229" s="211"/>
      <c r="R229" s="212">
        <f>SUM(R230:R235)</f>
        <v>0</v>
      </c>
      <c r="S229" s="211"/>
      <c r="T229" s="213">
        <f>SUM(T230:T235)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4" t="s">
        <v>83</v>
      </c>
      <c r="AT229" s="215" t="s">
        <v>72</v>
      </c>
      <c r="AU229" s="215" t="s">
        <v>81</v>
      </c>
      <c r="AY229" s="214" t="s">
        <v>158</v>
      </c>
      <c r="BK229" s="216">
        <f>SUM(BK230:BK235)</f>
        <v>0</v>
      </c>
    </row>
    <row r="230" s="2" customFormat="1" ht="16.5" customHeight="1">
      <c r="A230" s="38"/>
      <c r="B230" s="39"/>
      <c r="C230" s="219" t="s">
        <v>272</v>
      </c>
      <c r="D230" s="219" t="s">
        <v>161</v>
      </c>
      <c r="E230" s="220" t="s">
        <v>375</v>
      </c>
      <c r="F230" s="221" t="s">
        <v>376</v>
      </c>
      <c r="G230" s="222" t="s">
        <v>164</v>
      </c>
      <c r="H230" s="223">
        <v>2.7200000000000002</v>
      </c>
      <c r="I230" s="224"/>
      <c r="J230" s="225">
        <f>ROUND(I230*H230,2)</f>
        <v>0</v>
      </c>
      <c r="K230" s="226"/>
      <c r="L230" s="44"/>
      <c r="M230" s="227" t="s">
        <v>1</v>
      </c>
      <c r="N230" s="228" t="s">
        <v>38</v>
      </c>
      <c r="O230" s="91"/>
      <c r="P230" s="229">
        <f>O230*H230</f>
        <v>0</v>
      </c>
      <c r="Q230" s="229">
        <v>0</v>
      </c>
      <c r="R230" s="229">
        <f>Q230*H230</f>
        <v>0</v>
      </c>
      <c r="S230" s="229">
        <v>0</v>
      </c>
      <c r="T230" s="230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1" t="s">
        <v>197</v>
      </c>
      <c r="AT230" s="231" t="s">
        <v>161</v>
      </c>
      <c r="AU230" s="231" t="s">
        <v>83</v>
      </c>
      <c r="AY230" s="17" t="s">
        <v>158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7" t="s">
        <v>81</v>
      </c>
      <c r="BK230" s="232">
        <f>ROUND(I230*H230,2)</f>
        <v>0</v>
      </c>
      <c r="BL230" s="17" t="s">
        <v>197</v>
      </c>
      <c r="BM230" s="231" t="s">
        <v>368</v>
      </c>
    </row>
    <row r="231" s="13" customFormat="1">
      <c r="A231" s="13"/>
      <c r="B231" s="233"/>
      <c r="C231" s="234"/>
      <c r="D231" s="235" t="s">
        <v>166</v>
      </c>
      <c r="E231" s="236" t="s">
        <v>1</v>
      </c>
      <c r="F231" s="237" t="s">
        <v>691</v>
      </c>
      <c r="G231" s="234"/>
      <c r="H231" s="238">
        <v>2.7200000000000002</v>
      </c>
      <c r="I231" s="239"/>
      <c r="J231" s="234"/>
      <c r="K231" s="234"/>
      <c r="L231" s="240"/>
      <c r="M231" s="241"/>
      <c r="N231" s="242"/>
      <c r="O231" s="242"/>
      <c r="P231" s="242"/>
      <c r="Q231" s="242"/>
      <c r="R231" s="242"/>
      <c r="S231" s="242"/>
      <c r="T231" s="24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4" t="s">
        <v>166</v>
      </c>
      <c r="AU231" s="244" t="s">
        <v>83</v>
      </c>
      <c r="AV231" s="13" t="s">
        <v>83</v>
      </c>
      <c r="AW231" s="13" t="s">
        <v>31</v>
      </c>
      <c r="AX231" s="13" t="s">
        <v>73</v>
      </c>
      <c r="AY231" s="244" t="s">
        <v>158</v>
      </c>
    </row>
    <row r="232" s="14" customFormat="1">
      <c r="A232" s="14"/>
      <c r="B232" s="245"/>
      <c r="C232" s="246"/>
      <c r="D232" s="235" t="s">
        <v>166</v>
      </c>
      <c r="E232" s="247" t="s">
        <v>1</v>
      </c>
      <c r="F232" s="248" t="s">
        <v>168</v>
      </c>
      <c r="G232" s="246"/>
      <c r="H232" s="249">
        <v>2.7200000000000002</v>
      </c>
      <c r="I232" s="250"/>
      <c r="J232" s="246"/>
      <c r="K232" s="246"/>
      <c r="L232" s="251"/>
      <c r="M232" s="252"/>
      <c r="N232" s="253"/>
      <c r="O232" s="253"/>
      <c r="P232" s="253"/>
      <c r="Q232" s="253"/>
      <c r="R232" s="253"/>
      <c r="S232" s="253"/>
      <c r="T232" s="25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5" t="s">
        <v>166</v>
      </c>
      <c r="AU232" s="255" t="s">
        <v>83</v>
      </c>
      <c r="AV232" s="14" t="s">
        <v>165</v>
      </c>
      <c r="AW232" s="14" t="s">
        <v>31</v>
      </c>
      <c r="AX232" s="14" t="s">
        <v>81</v>
      </c>
      <c r="AY232" s="255" t="s">
        <v>158</v>
      </c>
    </row>
    <row r="233" s="2" customFormat="1" ht="16.5" customHeight="1">
      <c r="A233" s="38"/>
      <c r="B233" s="39"/>
      <c r="C233" s="219" t="s">
        <v>369</v>
      </c>
      <c r="D233" s="219" t="s">
        <v>161</v>
      </c>
      <c r="E233" s="220" t="s">
        <v>380</v>
      </c>
      <c r="F233" s="221" t="s">
        <v>381</v>
      </c>
      <c r="G233" s="222" t="s">
        <v>164</v>
      </c>
      <c r="H233" s="223">
        <v>2.7200000000000002</v>
      </c>
      <c r="I233" s="224"/>
      <c r="J233" s="225">
        <f>ROUND(I233*H233,2)</f>
        <v>0</v>
      </c>
      <c r="K233" s="226"/>
      <c r="L233" s="44"/>
      <c r="M233" s="227" t="s">
        <v>1</v>
      </c>
      <c r="N233" s="228" t="s">
        <v>38</v>
      </c>
      <c r="O233" s="91"/>
      <c r="P233" s="229">
        <f>O233*H233</f>
        <v>0</v>
      </c>
      <c r="Q233" s="229">
        <v>0</v>
      </c>
      <c r="R233" s="229">
        <f>Q233*H233</f>
        <v>0</v>
      </c>
      <c r="S233" s="229">
        <v>0</v>
      </c>
      <c r="T233" s="230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1" t="s">
        <v>197</v>
      </c>
      <c r="AT233" s="231" t="s">
        <v>161</v>
      </c>
      <c r="AU233" s="231" t="s">
        <v>83</v>
      </c>
      <c r="AY233" s="17" t="s">
        <v>158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7" t="s">
        <v>81</v>
      </c>
      <c r="BK233" s="232">
        <f>ROUND(I233*H233,2)</f>
        <v>0</v>
      </c>
      <c r="BL233" s="17" t="s">
        <v>197</v>
      </c>
      <c r="BM233" s="231" t="s">
        <v>372</v>
      </c>
    </row>
    <row r="234" s="2" customFormat="1" ht="16.5" customHeight="1">
      <c r="A234" s="38"/>
      <c r="B234" s="39"/>
      <c r="C234" s="219" t="s">
        <v>280</v>
      </c>
      <c r="D234" s="219" t="s">
        <v>161</v>
      </c>
      <c r="E234" s="220" t="s">
        <v>383</v>
      </c>
      <c r="F234" s="221" t="s">
        <v>384</v>
      </c>
      <c r="G234" s="222" t="s">
        <v>164</v>
      </c>
      <c r="H234" s="223">
        <v>2.7200000000000002</v>
      </c>
      <c r="I234" s="224"/>
      <c r="J234" s="225">
        <f>ROUND(I234*H234,2)</f>
        <v>0</v>
      </c>
      <c r="K234" s="226"/>
      <c r="L234" s="44"/>
      <c r="M234" s="227" t="s">
        <v>1</v>
      </c>
      <c r="N234" s="228" t="s">
        <v>38</v>
      </c>
      <c r="O234" s="91"/>
      <c r="P234" s="229">
        <f>O234*H234</f>
        <v>0</v>
      </c>
      <c r="Q234" s="229">
        <v>0</v>
      </c>
      <c r="R234" s="229">
        <f>Q234*H234</f>
        <v>0</v>
      </c>
      <c r="S234" s="229">
        <v>0</v>
      </c>
      <c r="T234" s="230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1" t="s">
        <v>197</v>
      </c>
      <c r="AT234" s="231" t="s">
        <v>161</v>
      </c>
      <c r="AU234" s="231" t="s">
        <v>83</v>
      </c>
      <c r="AY234" s="17" t="s">
        <v>158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7" t="s">
        <v>81</v>
      </c>
      <c r="BK234" s="232">
        <f>ROUND(I234*H234,2)</f>
        <v>0</v>
      </c>
      <c r="BL234" s="17" t="s">
        <v>197</v>
      </c>
      <c r="BM234" s="231" t="s">
        <v>377</v>
      </c>
    </row>
    <row r="235" s="2" customFormat="1" ht="24.15" customHeight="1">
      <c r="A235" s="38"/>
      <c r="B235" s="39"/>
      <c r="C235" s="219" t="s">
        <v>379</v>
      </c>
      <c r="D235" s="219" t="s">
        <v>161</v>
      </c>
      <c r="E235" s="220" t="s">
        <v>387</v>
      </c>
      <c r="F235" s="221" t="s">
        <v>388</v>
      </c>
      <c r="G235" s="222" t="s">
        <v>248</v>
      </c>
      <c r="H235" s="223">
        <v>0.0040000000000000001</v>
      </c>
      <c r="I235" s="224"/>
      <c r="J235" s="225">
        <f>ROUND(I235*H235,2)</f>
        <v>0</v>
      </c>
      <c r="K235" s="226"/>
      <c r="L235" s="44"/>
      <c r="M235" s="227" t="s">
        <v>1</v>
      </c>
      <c r="N235" s="228" t="s">
        <v>38</v>
      </c>
      <c r="O235" s="91"/>
      <c r="P235" s="229">
        <f>O235*H235</f>
        <v>0</v>
      </c>
      <c r="Q235" s="229">
        <v>0</v>
      </c>
      <c r="R235" s="229">
        <f>Q235*H235</f>
        <v>0</v>
      </c>
      <c r="S235" s="229">
        <v>0</v>
      </c>
      <c r="T235" s="230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1" t="s">
        <v>197</v>
      </c>
      <c r="AT235" s="231" t="s">
        <v>161</v>
      </c>
      <c r="AU235" s="231" t="s">
        <v>83</v>
      </c>
      <c r="AY235" s="17" t="s">
        <v>158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7" t="s">
        <v>81</v>
      </c>
      <c r="BK235" s="232">
        <f>ROUND(I235*H235,2)</f>
        <v>0</v>
      </c>
      <c r="BL235" s="17" t="s">
        <v>197</v>
      </c>
      <c r="BM235" s="231" t="s">
        <v>382</v>
      </c>
    </row>
    <row r="236" s="12" customFormat="1" ht="22.8" customHeight="1">
      <c r="A236" s="12"/>
      <c r="B236" s="203"/>
      <c r="C236" s="204"/>
      <c r="D236" s="205" t="s">
        <v>72</v>
      </c>
      <c r="E236" s="217" t="s">
        <v>390</v>
      </c>
      <c r="F236" s="217" t="s">
        <v>391</v>
      </c>
      <c r="G236" s="204"/>
      <c r="H236" s="204"/>
      <c r="I236" s="207"/>
      <c r="J236" s="218">
        <f>BK236</f>
        <v>0</v>
      </c>
      <c r="K236" s="204"/>
      <c r="L236" s="209"/>
      <c r="M236" s="210"/>
      <c r="N236" s="211"/>
      <c r="O236" s="211"/>
      <c r="P236" s="212">
        <f>SUM(P237:P241)</f>
        <v>0</v>
      </c>
      <c r="Q236" s="211"/>
      <c r="R236" s="212">
        <f>SUM(R237:R241)</f>
        <v>0</v>
      </c>
      <c r="S236" s="211"/>
      <c r="T236" s="213">
        <f>SUM(T237:T241)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4" t="s">
        <v>83</v>
      </c>
      <c r="AT236" s="215" t="s">
        <v>72</v>
      </c>
      <c r="AU236" s="215" t="s">
        <v>81</v>
      </c>
      <c r="AY236" s="214" t="s">
        <v>158</v>
      </c>
      <c r="BK236" s="216">
        <f>SUM(BK237:BK241)</f>
        <v>0</v>
      </c>
    </row>
    <row r="237" s="2" customFormat="1" ht="37.8" customHeight="1">
      <c r="A237" s="38"/>
      <c r="B237" s="39"/>
      <c r="C237" s="219" t="s">
        <v>283</v>
      </c>
      <c r="D237" s="219" t="s">
        <v>161</v>
      </c>
      <c r="E237" s="220" t="s">
        <v>392</v>
      </c>
      <c r="F237" s="221" t="s">
        <v>393</v>
      </c>
      <c r="G237" s="222" t="s">
        <v>164</v>
      </c>
      <c r="H237" s="223">
        <v>42.350000000000001</v>
      </c>
      <c r="I237" s="224"/>
      <c r="J237" s="225">
        <f>ROUND(I237*H237,2)</f>
        <v>0</v>
      </c>
      <c r="K237" s="226"/>
      <c r="L237" s="44"/>
      <c r="M237" s="227" t="s">
        <v>1</v>
      </c>
      <c r="N237" s="228" t="s">
        <v>38</v>
      </c>
      <c r="O237" s="91"/>
      <c r="P237" s="229">
        <f>O237*H237</f>
        <v>0</v>
      </c>
      <c r="Q237" s="229">
        <v>0</v>
      </c>
      <c r="R237" s="229">
        <f>Q237*H237</f>
        <v>0</v>
      </c>
      <c r="S237" s="229">
        <v>0</v>
      </c>
      <c r="T237" s="230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1" t="s">
        <v>197</v>
      </c>
      <c r="AT237" s="231" t="s">
        <v>161</v>
      </c>
      <c r="AU237" s="231" t="s">
        <v>83</v>
      </c>
      <c r="AY237" s="17" t="s">
        <v>158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7" t="s">
        <v>81</v>
      </c>
      <c r="BK237" s="232">
        <f>ROUND(I237*H237,2)</f>
        <v>0</v>
      </c>
      <c r="BL237" s="17" t="s">
        <v>197</v>
      </c>
      <c r="BM237" s="231" t="s">
        <v>385</v>
      </c>
    </row>
    <row r="238" s="2" customFormat="1" ht="24.15" customHeight="1">
      <c r="A238" s="38"/>
      <c r="B238" s="39"/>
      <c r="C238" s="266" t="s">
        <v>386</v>
      </c>
      <c r="D238" s="266" t="s">
        <v>210</v>
      </c>
      <c r="E238" s="267" t="s">
        <v>396</v>
      </c>
      <c r="F238" s="268" t="s">
        <v>397</v>
      </c>
      <c r="G238" s="269" t="s">
        <v>164</v>
      </c>
      <c r="H238" s="270">
        <v>44.468000000000004</v>
      </c>
      <c r="I238" s="271"/>
      <c r="J238" s="272">
        <f>ROUND(I238*H238,2)</f>
        <v>0</v>
      </c>
      <c r="K238" s="273"/>
      <c r="L238" s="274"/>
      <c r="M238" s="275" t="s">
        <v>1</v>
      </c>
      <c r="N238" s="276" t="s">
        <v>38</v>
      </c>
      <c r="O238" s="91"/>
      <c r="P238" s="229">
        <f>O238*H238</f>
        <v>0</v>
      </c>
      <c r="Q238" s="229">
        <v>0</v>
      </c>
      <c r="R238" s="229">
        <f>Q238*H238</f>
        <v>0</v>
      </c>
      <c r="S238" s="229">
        <v>0</v>
      </c>
      <c r="T238" s="230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1" t="s">
        <v>236</v>
      </c>
      <c r="AT238" s="231" t="s">
        <v>210</v>
      </c>
      <c r="AU238" s="231" t="s">
        <v>83</v>
      </c>
      <c r="AY238" s="17" t="s">
        <v>158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7" t="s">
        <v>81</v>
      </c>
      <c r="BK238" s="232">
        <f>ROUND(I238*H238,2)</f>
        <v>0</v>
      </c>
      <c r="BL238" s="17" t="s">
        <v>197</v>
      </c>
      <c r="BM238" s="231" t="s">
        <v>389</v>
      </c>
    </row>
    <row r="239" s="13" customFormat="1">
      <c r="A239" s="13"/>
      <c r="B239" s="233"/>
      <c r="C239" s="234"/>
      <c r="D239" s="235" t="s">
        <v>166</v>
      </c>
      <c r="E239" s="236" t="s">
        <v>1</v>
      </c>
      <c r="F239" s="237" t="s">
        <v>692</v>
      </c>
      <c r="G239" s="234"/>
      <c r="H239" s="238">
        <v>44.467500000000001</v>
      </c>
      <c r="I239" s="239"/>
      <c r="J239" s="234"/>
      <c r="K239" s="234"/>
      <c r="L239" s="240"/>
      <c r="M239" s="241"/>
      <c r="N239" s="242"/>
      <c r="O239" s="242"/>
      <c r="P239" s="242"/>
      <c r="Q239" s="242"/>
      <c r="R239" s="242"/>
      <c r="S239" s="242"/>
      <c r="T239" s="24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4" t="s">
        <v>166</v>
      </c>
      <c r="AU239" s="244" t="s">
        <v>83</v>
      </c>
      <c r="AV239" s="13" t="s">
        <v>83</v>
      </c>
      <c r="AW239" s="13" t="s">
        <v>31</v>
      </c>
      <c r="AX239" s="13" t="s">
        <v>73</v>
      </c>
      <c r="AY239" s="244" t="s">
        <v>158</v>
      </c>
    </row>
    <row r="240" s="14" customFormat="1">
      <c r="A240" s="14"/>
      <c r="B240" s="245"/>
      <c r="C240" s="246"/>
      <c r="D240" s="235" t="s">
        <v>166</v>
      </c>
      <c r="E240" s="247" t="s">
        <v>1</v>
      </c>
      <c r="F240" s="248" t="s">
        <v>168</v>
      </c>
      <c r="G240" s="246"/>
      <c r="H240" s="249">
        <v>44.467500000000001</v>
      </c>
      <c r="I240" s="250"/>
      <c r="J240" s="246"/>
      <c r="K240" s="246"/>
      <c r="L240" s="251"/>
      <c r="M240" s="252"/>
      <c r="N240" s="253"/>
      <c r="O240" s="253"/>
      <c r="P240" s="253"/>
      <c r="Q240" s="253"/>
      <c r="R240" s="253"/>
      <c r="S240" s="253"/>
      <c r="T240" s="25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5" t="s">
        <v>166</v>
      </c>
      <c r="AU240" s="255" t="s">
        <v>83</v>
      </c>
      <c r="AV240" s="14" t="s">
        <v>165</v>
      </c>
      <c r="AW240" s="14" t="s">
        <v>31</v>
      </c>
      <c r="AX240" s="14" t="s">
        <v>81</v>
      </c>
      <c r="AY240" s="255" t="s">
        <v>158</v>
      </c>
    </row>
    <row r="241" s="2" customFormat="1" ht="24.15" customHeight="1">
      <c r="A241" s="38"/>
      <c r="B241" s="39"/>
      <c r="C241" s="219" t="s">
        <v>287</v>
      </c>
      <c r="D241" s="219" t="s">
        <v>161</v>
      </c>
      <c r="E241" s="220" t="s">
        <v>400</v>
      </c>
      <c r="F241" s="221" t="s">
        <v>401</v>
      </c>
      <c r="G241" s="222" t="s">
        <v>248</v>
      </c>
      <c r="H241" s="223">
        <v>0.114</v>
      </c>
      <c r="I241" s="224"/>
      <c r="J241" s="225">
        <f>ROUND(I241*H241,2)</f>
        <v>0</v>
      </c>
      <c r="K241" s="226"/>
      <c r="L241" s="44"/>
      <c r="M241" s="227" t="s">
        <v>1</v>
      </c>
      <c r="N241" s="228" t="s">
        <v>38</v>
      </c>
      <c r="O241" s="91"/>
      <c r="P241" s="229">
        <f>O241*H241</f>
        <v>0</v>
      </c>
      <c r="Q241" s="229">
        <v>0</v>
      </c>
      <c r="R241" s="229">
        <f>Q241*H241</f>
        <v>0</v>
      </c>
      <c r="S241" s="229">
        <v>0</v>
      </c>
      <c r="T241" s="230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1" t="s">
        <v>197</v>
      </c>
      <c r="AT241" s="231" t="s">
        <v>161</v>
      </c>
      <c r="AU241" s="231" t="s">
        <v>83</v>
      </c>
      <c r="AY241" s="17" t="s">
        <v>158</v>
      </c>
      <c r="BE241" s="232">
        <f>IF(N241="základní",J241,0)</f>
        <v>0</v>
      </c>
      <c r="BF241" s="232">
        <f>IF(N241="snížená",J241,0)</f>
        <v>0</v>
      </c>
      <c r="BG241" s="232">
        <f>IF(N241="zákl. přenesená",J241,0)</f>
        <v>0</v>
      </c>
      <c r="BH241" s="232">
        <f>IF(N241="sníž. přenesená",J241,0)</f>
        <v>0</v>
      </c>
      <c r="BI241" s="232">
        <f>IF(N241="nulová",J241,0)</f>
        <v>0</v>
      </c>
      <c r="BJ241" s="17" t="s">
        <v>81</v>
      </c>
      <c r="BK241" s="232">
        <f>ROUND(I241*H241,2)</f>
        <v>0</v>
      </c>
      <c r="BL241" s="17" t="s">
        <v>197</v>
      </c>
      <c r="BM241" s="231" t="s">
        <v>394</v>
      </c>
    </row>
    <row r="242" s="12" customFormat="1" ht="22.8" customHeight="1">
      <c r="A242" s="12"/>
      <c r="B242" s="203"/>
      <c r="C242" s="204"/>
      <c r="D242" s="205" t="s">
        <v>72</v>
      </c>
      <c r="E242" s="217" t="s">
        <v>403</v>
      </c>
      <c r="F242" s="217" t="s">
        <v>404</v>
      </c>
      <c r="G242" s="204"/>
      <c r="H242" s="204"/>
      <c r="I242" s="207"/>
      <c r="J242" s="218">
        <f>BK242</f>
        <v>0</v>
      </c>
      <c r="K242" s="204"/>
      <c r="L242" s="209"/>
      <c r="M242" s="210"/>
      <c r="N242" s="211"/>
      <c r="O242" s="211"/>
      <c r="P242" s="212">
        <f>SUM(P243:P251)</f>
        <v>0</v>
      </c>
      <c r="Q242" s="211"/>
      <c r="R242" s="212">
        <f>SUM(R243:R251)</f>
        <v>0</v>
      </c>
      <c r="S242" s="211"/>
      <c r="T242" s="213">
        <f>SUM(T243:T251)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14" t="s">
        <v>83</v>
      </c>
      <c r="AT242" s="215" t="s">
        <v>72</v>
      </c>
      <c r="AU242" s="215" t="s">
        <v>81</v>
      </c>
      <c r="AY242" s="214" t="s">
        <v>158</v>
      </c>
      <c r="BK242" s="216">
        <f>SUM(BK243:BK251)</f>
        <v>0</v>
      </c>
    </row>
    <row r="243" s="2" customFormat="1" ht="24.15" customHeight="1">
      <c r="A243" s="38"/>
      <c r="B243" s="39"/>
      <c r="C243" s="219" t="s">
        <v>395</v>
      </c>
      <c r="D243" s="219" t="s">
        <v>161</v>
      </c>
      <c r="E243" s="220" t="s">
        <v>410</v>
      </c>
      <c r="F243" s="221" t="s">
        <v>411</v>
      </c>
      <c r="G243" s="222" t="s">
        <v>207</v>
      </c>
      <c r="H243" s="223">
        <v>1</v>
      </c>
      <c r="I243" s="224"/>
      <c r="J243" s="225">
        <f>ROUND(I243*H243,2)</f>
        <v>0</v>
      </c>
      <c r="K243" s="226"/>
      <c r="L243" s="44"/>
      <c r="M243" s="227" t="s">
        <v>1</v>
      </c>
      <c r="N243" s="228" t="s">
        <v>38</v>
      </c>
      <c r="O243" s="91"/>
      <c r="P243" s="229">
        <f>O243*H243</f>
        <v>0</v>
      </c>
      <c r="Q243" s="229">
        <v>0</v>
      </c>
      <c r="R243" s="229">
        <f>Q243*H243</f>
        <v>0</v>
      </c>
      <c r="S243" s="229">
        <v>0</v>
      </c>
      <c r="T243" s="230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1" t="s">
        <v>197</v>
      </c>
      <c r="AT243" s="231" t="s">
        <v>161</v>
      </c>
      <c r="AU243" s="231" t="s">
        <v>83</v>
      </c>
      <c r="AY243" s="17" t="s">
        <v>158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7" t="s">
        <v>81</v>
      </c>
      <c r="BK243" s="232">
        <f>ROUND(I243*H243,2)</f>
        <v>0</v>
      </c>
      <c r="BL243" s="17" t="s">
        <v>197</v>
      </c>
      <c r="BM243" s="231" t="s">
        <v>398</v>
      </c>
    </row>
    <row r="244" s="2" customFormat="1" ht="24.15" customHeight="1">
      <c r="A244" s="38"/>
      <c r="B244" s="39"/>
      <c r="C244" s="266" t="s">
        <v>290</v>
      </c>
      <c r="D244" s="266" t="s">
        <v>210</v>
      </c>
      <c r="E244" s="267" t="s">
        <v>414</v>
      </c>
      <c r="F244" s="268" t="s">
        <v>415</v>
      </c>
      <c r="G244" s="269" t="s">
        <v>207</v>
      </c>
      <c r="H244" s="270">
        <v>1</v>
      </c>
      <c r="I244" s="271"/>
      <c r="J244" s="272">
        <f>ROUND(I244*H244,2)</f>
        <v>0</v>
      </c>
      <c r="K244" s="273"/>
      <c r="L244" s="274"/>
      <c r="M244" s="275" t="s">
        <v>1</v>
      </c>
      <c r="N244" s="276" t="s">
        <v>38</v>
      </c>
      <c r="O244" s="91"/>
      <c r="P244" s="229">
        <f>O244*H244</f>
        <v>0</v>
      </c>
      <c r="Q244" s="229">
        <v>0</v>
      </c>
      <c r="R244" s="229">
        <f>Q244*H244</f>
        <v>0</v>
      </c>
      <c r="S244" s="229">
        <v>0</v>
      </c>
      <c r="T244" s="230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1" t="s">
        <v>236</v>
      </c>
      <c r="AT244" s="231" t="s">
        <v>210</v>
      </c>
      <c r="AU244" s="231" t="s">
        <v>83</v>
      </c>
      <c r="AY244" s="17" t="s">
        <v>158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7" t="s">
        <v>81</v>
      </c>
      <c r="BK244" s="232">
        <f>ROUND(I244*H244,2)</f>
        <v>0</v>
      </c>
      <c r="BL244" s="17" t="s">
        <v>197</v>
      </c>
      <c r="BM244" s="231" t="s">
        <v>402</v>
      </c>
    </row>
    <row r="245" s="2" customFormat="1" ht="16.5" customHeight="1">
      <c r="A245" s="38"/>
      <c r="B245" s="39"/>
      <c r="C245" s="219" t="s">
        <v>405</v>
      </c>
      <c r="D245" s="219" t="s">
        <v>161</v>
      </c>
      <c r="E245" s="220" t="s">
        <v>417</v>
      </c>
      <c r="F245" s="221" t="s">
        <v>418</v>
      </c>
      <c r="G245" s="222" t="s">
        <v>207</v>
      </c>
      <c r="H245" s="223">
        <v>1</v>
      </c>
      <c r="I245" s="224"/>
      <c r="J245" s="225">
        <f>ROUND(I245*H245,2)</f>
        <v>0</v>
      </c>
      <c r="K245" s="226"/>
      <c r="L245" s="44"/>
      <c r="M245" s="227" t="s">
        <v>1</v>
      </c>
      <c r="N245" s="228" t="s">
        <v>38</v>
      </c>
      <c r="O245" s="91"/>
      <c r="P245" s="229">
        <f>O245*H245</f>
        <v>0</v>
      </c>
      <c r="Q245" s="229">
        <v>0</v>
      </c>
      <c r="R245" s="229">
        <f>Q245*H245</f>
        <v>0</v>
      </c>
      <c r="S245" s="229">
        <v>0</v>
      </c>
      <c r="T245" s="230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1" t="s">
        <v>197</v>
      </c>
      <c r="AT245" s="231" t="s">
        <v>161</v>
      </c>
      <c r="AU245" s="231" t="s">
        <v>83</v>
      </c>
      <c r="AY245" s="17" t="s">
        <v>158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7" t="s">
        <v>81</v>
      </c>
      <c r="BK245" s="232">
        <f>ROUND(I245*H245,2)</f>
        <v>0</v>
      </c>
      <c r="BL245" s="17" t="s">
        <v>197</v>
      </c>
      <c r="BM245" s="231" t="s">
        <v>408</v>
      </c>
    </row>
    <row r="246" s="2" customFormat="1" ht="16.5" customHeight="1">
      <c r="A246" s="38"/>
      <c r="B246" s="39"/>
      <c r="C246" s="266" t="s">
        <v>294</v>
      </c>
      <c r="D246" s="266" t="s">
        <v>210</v>
      </c>
      <c r="E246" s="267" t="s">
        <v>421</v>
      </c>
      <c r="F246" s="268" t="s">
        <v>422</v>
      </c>
      <c r="G246" s="269" t="s">
        <v>207</v>
      </c>
      <c r="H246" s="270">
        <v>1</v>
      </c>
      <c r="I246" s="271"/>
      <c r="J246" s="272">
        <f>ROUND(I246*H246,2)</f>
        <v>0</v>
      </c>
      <c r="K246" s="273"/>
      <c r="L246" s="274"/>
      <c r="M246" s="275" t="s">
        <v>1</v>
      </c>
      <c r="N246" s="276" t="s">
        <v>38</v>
      </c>
      <c r="O246" s="91"/>
      <c r="P246" s="229">
        <f>O246*H246</f>
        <v>0</v>
      </c>
      <c r="Q246" s="229">
        <v>0</v>
      </c>
      <c r="R246" s="229">
        <f>Q246*H246</f>
        <v>0</v>
      </c>
      <c r="S246" s="229">
        <v>0</v>
      </c>
      <c r="T246" s="230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1" t="s">
        <v>236</v>
      </c>
      <c r="AT246" s="231" t="s">
        <v>210</v>
      </c>
      <c r="AU246" s="231" t="s">
        <v>83</v>
      </c>
      <c r="AY246" s="17" t="s">
        <v>158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7" t="s">
        <v>81</v>
      </c>
      <c r="BK246" s="232">
        <f>ROUND(I246*H246,2)</f>
        <v>0</v>
      </c>
      <c r="BL246" s="17" t="s">
        <v>197</v>
      </c>
      <c r="BM246" s="231" t="s">
        <v>412</v>
      </c>
    </row>
    <row r="247" s="2" customFormat="1" ht="16.5" customHeight="1">
      <c r="A247" s="38"/>
      <c r="B247" s="39"/>
      <c r="C247" s="266" t="s">
        <v>413</v>
      </c>
      <c r="D247" s="266" t="s">
        <v>210</v>
      </c>
      <c r="E247" s="267" t="s">
        <v>424</v>
      </c>
      <c r="F247" s="268" t="s">
        <v>425</v>
      </c>
      <c r="G247" s="269" t="s">
        <v>207</v>
      </c>
      <c r="H247" s="270">
        <v>1</v>
      </c>
      <c r="I247" s="271"/>
      <c r="J247" s="272">
        <f>ROUND(I247*H247,2)</f>
        <v>0</v>
      </c>
      <c r="K247" s="273"/>
      <c r="L247" s="274"/>
      <c r="M247" s="275" t="s">
        <v>1</v>
      </c>
      <c r="N247" s="276" t="s">
        <v>38</v>
      </c>
      <c r="O247" s="91"/>
      <c r="P247" s="229">
        <f>O247*H247</f>
        <v>0</v>
      </c>
      <c r="Q247" s="229">
        <v>0</v>
      </c>
      <c r="R247" s="229">
        <f>Q247*H247</f>
        <v>0</v>
      </c>
      <c r="S247" s="229">
        <v>0</v>
      </c>
      <c r="T247" s="230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1" t="s">
        <v>236</v>
      </c>
      <c r="AT247" s="231" t="s">
        <v>210</v>
      </c>
      <c r="AU247" s="231" t="s">
        <v>83</v>
      </c>
      <c r="AY247" s="17" t="s">
        <v>158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7" t="s">
        <v>81</v>
      </c>
      <c r="BK247" s="232">
        <f>ROUND(I247*H247,2)</f>
        <v>0</v>
      </c>
      <c r="BL247" s="17" t="s">
        <v>197</v>
      </c>
      <c r="BM247" s="231" t="s">
        <v>416</v>
      </c>
    </row>
    <row r="248" s="2" customFormat="1" ht="21.75" customHeight="1">
      <c r="A248" s="38"/>
      <c r="B248" s="39"/>
      <c r="C248" s="219" t="s">
        <v>297</v>
      </c>
      <c r="D248" s="219" t="s">
        <v>161</v>
      </c>
      <c r="E248" s="220" t="s">
        <v>428</v>
      </c>
      <c r="F248" s="221" t="s">
        <v>429</v>
      </c>
      <c r="G248" s="222" t="s">
        <v>207</v>
      </c>
      <c r="H248" s="223">
        <v>1</v>
      </c>
      <c r="I248" s="224"/>
      <c r="J248" s="225">
        <f>ROUND(I248*H248,2)</f>
        <v>0</v>
      </c>
      <c r="K248" s="226"/>
      <c r="L248" s="44"/>
      <c r="M248" s="227" t="s">
        <v>1</v>
      </c>
      <c r="N248" s="228" t="s">
        <v>38</v>
      </c>
      <c r="O248" s="91"/>
      <c r="P248" s="229">
        <f>O248*H248</f>
        <v>0</v>
      </c>
      <c r="Q248" s="229">
        <v>0</v>
      </c>
      <c r="R248" s="229">
        <f>Q248*H248</f>
        <v>0</v>
      </c>
      <c r="S248" s="229">
        <v>0</v>
      </c>
      <c r="T248" s="230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1" t="s">
        <v>197</v>
      </c>
      <c r="AT248" s="231" t="s">
        <v>161</v>
      </c>
      <c r="AU248" s="231" t="s">
        <v>83</v>
      </c>
      <c r="AY248" s="17" t="s">
        <v>158</v>
      </c>
      <c r="BE248" s="232">
        <f>IF(N248="základní",J248,0)</f>
        <v>0</v>
      </c>
      <c r="BF248" s="232">
        <f>IF(N248="snížená",J248,0)</f>
        <v>0</v>
      </c>
      <c r="BG248" s="232">
        <f>IF(N248="zákl. přenesená",J248,0)</f>
        <v>0</v>
      </c>
      <c r="BH248" s="232">
        <f>IF(N248="sníž. přenesená",J248,0)</f>
        <v>0</v>
      </c>
      <c r="BI248" s="232">
        <f>IF(N248="nulová",J248,0)</f>
        <v>0</v>
      </c>
      <c r="BJ248" s="17" t="s">
        <v>81</v>
      </c>
      <c r="BK248" s="232">
        <f>ROUND(I248*H248,2)</f>
        <v>0</v>
      </c>
      <c r="BL248" s="17" t="s">
        <v>197</v>
      </c>
      <c r="BM248" s="231" t="s">
        <v>419</v>
      </c>
    </row>
    <row r="249" s="2" customFormat="1" ht="24.15" customHeight="1">
      <c r="A249" s="38"/>
      <c r="B249" s="39"/>
      <c r="C249" s="266" t="s">
        <v>420</v>
      </c>
      <c r="D249" s="266" t="s">
        <v>210</v>
      </c>
      <c r="E249" s="267" t="s">
        <v>431</v>
      </c>
      <c r="F249" s="268" t="s">
        <v>432</v>
      </c>
      <c r="G249" s="269" t="s">
        <v>207</v>
      </c>
      <c r="H249" s="270">
        <v>1</v>
      </c>
      <c r="I249" s="271"/>
      <c r="J249" s="272">
        <f>ROUND(I249*H249,2)</f>
        <v>0</v>
      </c>
      <c r="K249" s="273"/>
      <c r="L249" s="274"/>
      <c r="M249" s="275" t="s">
        <v>1</v>
      </c>
      <c r="N249" s="276" t="s">
        <v>38</v>
      </c>
      <c r="O249" s="91"/>
      <c r="P249" s="229">
        <f>O249*H249</f>
        <v>0</v>
      </c>
      <c r="Q249" s="229">
        <v>0</v>
      </c>
      <c r="R249" s="229">
        <f>Q249*H249</f>
        <v>0</v>
      </c>
      <c r="S249" s="229">
        <v>0</v>
      </c>
      <c r="T249" s="230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1" t="s">
        <v>236</v>
      </c>
      <c r="AT249" s="231" t="s">
        <v>210</v>
      </c>
      <c r="AU249" s="231" t="s">
        <v>83</v>
      </c>
      <c r="AY249" s="17" t="s">
        <v>158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7" t="s">
        <v>81</v>
      </c>
      <c r="BK249" s="232">
        <f>ROUND(I249*H249,2)</f>
        <v>0</v>
      </c>
      <c r="BL249" s="17" t="s">
        <v>197</v>
      </c>
      <c r="BM249" s="231" t="s">
        <v>423</v>
      </c>
    </row>
    <row r="250" s="2" customFormat="1" ht="24.15" customHeight="1">
      <c r="A250" s="38"/>
      <c r="B250" s="39"/>
      <c r="C250" s="219" t="s">
        <v>303</v>
      </c>
      <c r="D250" s="219" t="s">
        <v>161</v>
      </c>
      <c r="E250" s="220" t="s">
        <v>435</v>
      </c>
      <c r="F250" s="221" t="s">
        <v>436</v>
      </c>
      <c r="G250" s="222" t="s">
        <v>207</v>
      </c>
      <c r="H250" s="223">
        <v>1</v>
      </c>
      <c r="I250" s="224"/>
      <c r="J250" s="225">
        <f>ROUND(I250*H250,2)</f>
        <v>0</v>
      </c>
      <c r="K250" s="226"/>
      <c r="L250" s="44"/>
      <c r="M250" s="227" t="s">
        <v>1</v>
      </c>
      <c r="N250" s="228" t="s">
        <v>38</v>
      </c>
      <c r="O250" s="91"/>
      <c r="P250" s="229">
        <f>O250*H250</f>
        <v>0</v>
      </c>
      <c r="Q250" s="229">
        <v>0</v>
      </c>
      <c r="R250" s="229">
        <f>Q250*H250</f>
        <v>0</v>
      </c>
      <c r="S250" s="229">
        <v>0</v>
      </c>
      <c r="T250" s="230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1" t="s">
        <v>197</v>
      </c>
      <c r="AT250" s="231" t="s">
        <v>161</v>
      </c>
      <c r="AU250" s="231" t="s">
        <v>83</v>
      </c>
      <c r="AY250" s="17" t="s">
        <v>158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7" t="s">
        <v>81</v>
      </c>
      <c r="BK250" s="232">
        <f>ROUND(I250*H250,2)</f>
        <v>0</v>
      </c>
      <c r="BL250" s="17" t="s">
        <v>197</v>
      </c>
      <c r="BM250" s="231" t="s">
        <v>426</v>
      </c>
    </row>
    <row r="251" s="2" customFormat="1" ht="24.15" customHeight="1">
      <c r="A251" s="38"/>
      <c r="B251" s="39"/>
      <c r="C251" s="219" t="s">
        <v>427</v>
      </c>
      <c r="D251" s="219" t="s">
        <v>161</v>
      </c>
      <c r="E251" s="220" t="s">
        <v>438</v>
      </c>
      <c r="F251" s="221" t="s">
        <v>439</v>
      </c>
      <c r="G251" s="222" t="s">
        <v>248</v>
      </c>
      <c r="H251" s="223">
        <v>0.021999999999999999</v>
      </c>
      <c r="I251" s="224"/>
      <c r="J251" s="225">
        <f>ROUND(I251*H251,2)</f>
        <v>0</v>
      </c>
      <c r="K251" s="226"/>
      <c r="L251" s="44"/>
      <c r="M251" s="227" t="s">
        <v>1</v>
      </c>
      <c r="N251" s="228" t="s">
        <v>38</v>
      </c>
      <c r="O251" s="91"/>
      <c r="P251" s="229">
        <f>O251*H251</f>
        <v>0</v>
      </c>
      <c r="Q251" s="229">
        <v>0</v>
      </c>
      <c r="R251" s="229">
        <f>Q251*H251</f>
        <v>0</v>
      </c>
      <c r="S251" s="229">
        <v>0</v>
      </c>
      <c r="T251" s="230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1" t="s">
        <v>197</v>
      </c>
      <c r="AT251" s="231" t="s">
        <v>161</v>
      </c>
      <c r="AU251" s="231" t="s">
        <v>83</v>
      </c>
      <c r="AY251" s="17" t="s">
        <v>158</v>
      </c>
      <c r="BE251" s="232">
        <f>IF(N251="základní",J251,0)</f>
        <v>0</v>
      </c>
      <c r="BF251" s="232">
        <f>IF(N251="snížená",J251,0)</f>
        <v>0</v>
      </c>
      <c r="BG251" s="232">
        <f>IF(N251="zákl. přenesená",J251,0)</f>
        <v>0</v>
      </c>
      <c r="BH251" s="232">
        <f>IF(N251="sníž. přenesená",J251,0)</f>
        <v>0</v>
      </c>
      <c r="BI251" s="232">
        <f>IF(N251="nulová",J251,0)</f>
        <v>0</v>
      </c>
      <c r="BJ251" s="17" t="s">
        <v>81</v>
      </c>
      <c r="BK251" s="232">
        <f>ROUND(I251*H251,2)</f>
        <v>0</v>
      </c>
      <c r="BL251" s="17" t="s">
        <v>197</v>
      </c>
      <c r="BM251" s="231" t="s">
        <v>430</v>
      </c>
    </row>
    <row r="252" s="12" customFormat="1" ht="22.8" customHeight="1">
      <c r="A252" s="12"/>
      <c r="B252" s="203"/>
      <c r="C252" s="204"/>
      <c r="D252" s="205" t="s">
        <v>72</v>
      </c>
      <c r="E252" s="217" t="s">
        <v>448</v>
      </c>
      <c r="F252" s="217" t="s">
        <v>449</v>
      </c>
      <c r="G252" s="204"/>
      <c r="H252" s="204"/>
      <c r="I252" s="207"/>
      <c r="J252" s="218">
        <f>BK252</f>
        <v>0</v>
      </c>
      <c r="K252" s="204"/>
      <c r="L252" s="209"/>
      <c r="M252" s="210"/>
      <c r="N252" s="211"/>
      <c r="O252" s="211"/>
      <c r="P252" s="212">
        <f>SUM(P253:P274)</f>
        <v>0</v>
      </c>
      <c r="Q252" s="211"/>
      <c r="R252" s="212">
        <f>SUM(R253:R274)</f>
        <v>0</v>
      </c>
      <c r="S252" s="211"/>
      <c r="T252" s="213">
        <f>SUM(T253:T274)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4" t="s">
        <v>83</v>
      </c>
      <c r="AT252" s="215" t="s">
        <v>72</v>
      </c>
      <c r="AU252" s="215" t="s">
        <v>81</v>
      </c>
      <c r="AY252" s="214" t="s">
        <v>158</v>
      </c>
      <c r="BK252" s="216">
        <f>SUM(BK253:BK274)</f>
        <v>0</v>
      </c>
    </row>
    <row r="253" s="2" customFormat="1" ht="16.5" customHeight="1">
      <c r="A253" s="38"/>
      <c r="B253" s="39"/>
      <c r="C253" s="219" t="s">
        <v>307</v>
      </c>
      <c r="D253" s="219" t="s">
        <v>161</v>
      </c>
      <c r="E253" s="220" t="s">
        <v>450</v>
      </c>
      <c r="F253" s="221" t="s">
        <v>451</v>
      </c>
      <c r="G253" s="222" t="s">
        <v>164</v>
      </c>
      <c r="H253" s="223">
        <v>42.350000000000001</v>
      </c>
      <c r="I253" s="224"/>
      <c r="J253" s="225">
        <f>ROUND(I253*H253,2)</f>
        <v>0</v>
      </c>
      <c r="K253" s="226"/>
      <c r="L253" s="44"/>
      <c r="M253" s="227" t="s">
        <v>1</v>
      </c>
      <c r="N253" s="228" t="s">
        <v>38</v>
      </c>
      <c r="O253" s="91"/>
      <c r="P253" s="229">
        <f>O253*H253</f>
        <v>0</v>
      </c>
      <c r="Q253" s="229">
        <v>0</v>
      </c>
      <c r="R253" s="229">
        <f>Q253*H253</f>
        <v>0</v>
      </c>
      <c r="S253" s="229">
        <v>0</v>
      </c>
      <c r="T253" s="230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1" t="s">
        <v>197</v>
      </c>
      <c r="AT253" s="231" t="s">
        <v>161</v>
      </c>
      <c r="AU253" s="231" t="s">
        <v>83</v>
      </c>
      <c r="AY253" s="17" t="s">
        <v>158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7" t="s">
        <v>81</v>
      </c>
      <c r="BK253" s="232">
        <f>ROUND(I253*H253,2)</f>
        <v>0</v>
      </c>
      <c r="BL253" s="17" t="s">
        <v>197</v>
      </c>
      <c r="BM253" s="231" t="s">
        <v>433</v>
      </c>
    </row>
    <row r="254" s="2" customFormat="1" ht="24.15" customHeight="1">
      <c r="A254" s="38"/>
      <c r="B254" s="39"/>
      <c r="C254" s="219" t="s">
        <v>434</v>
      </c>
      <c r="D254" s="219" t="s">
        <v>161</v>
      </c>
      <c r="E254" s="220" t="s">
        <v>454</v>
      </c>
      <c r="F254" s="221" t="s">
        <v>455</v>
      </c>
      <c r="G254" s="222" t="s">
        <v>164</v>
      </c>
      <c r="H254" s="223">
        <v>42.350000000000001</v>
      </c>
      <c r="I254" s="224"/>
      <c r="J254" s="225">
        <f>ROUND(I254*H254,2)</f>
        <v>0</v>
      </c>
      <c r="K254" s="226"/>
      <c r="L254" s="44"/>
      <c r="M254" s="227" t="s">
        <v>1</v>
      </c>
      <c r="N254" s="228" t="s">
        <v>38</v>
      </c>
      <c r="O254" s="91"/>
      <c r="P254" s="229">
        <f>O254*H254</f>
        <v>0</v>
      </c>
      <c r="Q254" s="229">
        <v>0</v>
      </c>
      <c r="R254" s="229">
        <f>Q254*H254</f>
        <v>0</v>
      </c>
      <c r="S254" s="229">
        <v>0</v>
      </c>
      <c r="T254" s="230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1" t="s">
        <v>197</v>
      </c>
      <c r="AT254" s="231" t="s">
        <v>161</v>
      </c>
      <c r="AU254" s="231" t="s">
        <v>83</v>
      </c>
      <c r="AY254" s="17" t="s">
        <v>158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7" t="s">
        <v>81</v>
      </c>
      <c r="BK254" s="232">
        <f>ROUND(I254*H254,2)</f>
        <v>0</v>
      </c>
      <c r="BL254" s="17" t="s">
        <v>197</v>
      </c>
      <c r="BM254" s="231" t="s">
        <v>437</v>
      </c>
    </row>
    <row r="255" s="2" customFormat="1" ht="24.15" customHeight="1">
      <c r="A255" s="38"/>
      <c r="B255" s="39"/>
      <c r="C255" s="219" t="s">
        <v>311</v>
      </c>
      <c r="D255" s="219" t="s">
        <v>161</v>
      </c>
      <c r="E255" s="220" t="s">
        <v>457</v>
      </c>
      <c r="F255" s="221" t="s">
        <v>458</v>
      </c>
      <c r="G255" s="222" t="s">
        <v>164</v>
      </c>
      <c r="H255" s="223">
        <v>42.350000000000001</v>
      </c>
      <c r="I255" s="224"/>
      <c r="J255" s="225">
        <f>ROUND(I255*H255,2)</f>
        <v>0</v>
      </c>
      <c r="K255" s="226"/>
      <c r="L255" s="44"/>
      <c r="M255" s="227" t="s">
        <v>1</v>
      </c>
      <c r="N255" s="228" t="s">
        <v>38</v>
      </c>
      <c r="O255" s="91"/>
      <c r="P255" s="229">
        <f>O255*H255</f>
        <v>0</v>
      </c>
      <c r="Q255" s="229">
        <v>0</v>
      </c>
      <c r="R255" s="229">
        <f>Q255*H255</f>
        <v>0</v>
      </c>
      <c r="S255" s="229">
        <v>0</v>
      </c>
      <c r="T255" s="230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1" t="s">
        <v>197</v>
      </c>
      <c r="AT255" s="231" t="s">
        <v>161</v>
      </c>
      <c r="AU255" s="231" t="s">
        <v>83</v>
      </c>
      <c r="AY255" s="17" t="s">
        <v>158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7" t="s">
        <v>81</v>
      </c>
      <c r="BK255" s="232">
        <f>ROUND(I255*H255,2)</f>
        <v>0</v>
      </c>
      <c r="BL255" s="17" t="s">
        <v>197</v>
      </c>
      <c r="BM255" s="231" t="s">
        <v>440</v>
      </c>
    </row>
    <row r="256" s="13" customFormat="1">
      <c r="A256" s="13"/>
      <c r="B256" s="233"/>
      <c r="C256" s="234"/>
      <c r="D256" s="235" t="s">
        <v>166</v>
      </c>
      <c r="E256" s="236" t="s">
        <v>1</v>
      </c>
      <c r="F256" s="237" t="s">
        <v>693</v>
      </c>
      <c r="G256" s="234"/>
      <c r="H256" s="238">
        <v>42.350000000000001</v>
      </c>
      <c r="I256" s="239"/>
      <c r="J256" s="234"/>
      <c r="K256" s="234"/>
      <c r="L256" s="240"/>
      <c r="M256" s="241"/>
      <c r="N256" s="242"/>
      <c r="O256" s="242"/>
      <c r="P256" s="242"/>
      <c r="Q256" s="242"/>
      <c r="R256" s="242"/>
      <c r="S256" s="242"/>
      <c r="T256" s="24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4" t="s">
        <v>166</v>
      </c>
      <c r="AU256" s="244" t="s">
        <v>83</v>
      </c>
      <c r="AV256" s="13" t="s">
        <v>83</v>
      </c>
      <c r="AW256" s="13" t="s">
        <v>31</v>
      </c>
      <c r="AX256" s="13" t="s">
        <v>73</v>
      </c>
      <c r="AY256" s="244" t="s">
        <v>158</v>
      </c>
    </row>
    <row r="257" s="14" customFormat="1">
      <c r="A257" s="14"/>
      <c r="B257" s="245"/>
      <c r="C257" s="246"/>
      <c r="D257" s="235" t="s">
        <v>166</v>
      </c>
      <c r="E257" s="247" t="s">
        <v>1</v>
      </c>
      <c r="F257" s="248" t="s">
        <v>168</v>
      </c>
      <c r="G257" s="246"/>
      <c r="H257" s="249">
        <v>42.350000000000001</v>
      </c>
      <c r="I257" s="250"/>
      <c r="J257" s="246"/>
      <c r="K257" s="246"/>
      <c r="L257" s="251"/>
      <c r="M257" s="252"/>
      <c r="N257" s="253"/>
      <c r="O257" s="253"/>
      <c r="P257" s="253"/>
      <c r="Q257" s="253"/>
      <c r="R257" s="253"/>
      <c r="S257" s="253"/>
      <c r="T257" s="25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5" t="s">
        <v>166</v>
      </c>
      <c r="AU257" s="255" t="s">
        <v>83</v>
      </c>
      <c r="AV257" s="14" t="s">
        <v>165</v>
      </c>
      <c r="AW257" s="14" t="s">
        <v>31</v>
      </c>
      <c r="AX257" s="14" t="s">
        <v>81</v>
      </c>
      <c r="AY257" s="255" t="s">
        <v>158</v>
      </c>
    </row>
    <row r="258" s="2" customFormat="1" ht="24.15" customHeight="1">
      <c r="A258" s="38"/>
      <c r="B258" s="39"/>
      <c r="C258" s="219" t="s">
        <v>443</v>
      </c>
      <c r="D258" s="219" t="s">
        <v>161</v>
      </c>
      <c r="E258" s="220" t="s">
        <v>694</v>
      </c>
      <c r="F258" s="221" t="s">
        <v>695</v>
      </c>
      <c r="G258" s="222" t="s">
        <v>164</v>
      </c>
      <c r="H258" s="223">
        <v>42.350000000000001</v>
      </c>
      <c r="I258" s="224"/>
      <c r="J258" s="225">
        <f>ROUND(I258*H258,2)</f>
        <v>0</v>
      </c>
      <c r="K258" s="226"/>
      <c r="L258" s="44"/>
      <c r="M258" s="227" t="s">
        <v>1</v>
      </c>
      <c r="N258" s="228" t="s">
        <v>38</v>
      </c>
      <c r="O258" s="91"/>
      <c r="P258" s="229">
        <f>O258*H258</f>
        <v>0</v>
      </c>
      <c r="Q258" s="229">
        <v>0</v>
      </c>
      <c r="R258" s="229">
        <f>Q258*H258</f>
        <v>0</v>
      </c>
      <c r="S258" s="229">
        <v>0</v>
      </c>
      <c r="T258" s="230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1" t="s">
        <v>197</v>
      </c>
      <c r="AT258" s="231" t="s">
        <v>161</v>
      </c>
      <c r="AU258" s="231" t="s">
        <v>83</v>
      </c>
      <c r="AY258" s="17" t="s">
        <v>158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7" t="s">
        <v>81</v>
      </c>
      <c r="BK258" s="232">
        <f>ROUND(I258*H258,2)</f>
        <v>0</v>
      </c>
      <c r="BL258" s="17" t="s">
        <v>197</v>
      </c>
      <c r="BM258" s="231" t="s">
        <v>446</v>
      </c>
    </row>
    <row r="259" s="2" customFormat="1" ht="33" customHeight="1">
      <c r="A259" s="38"/>
      <c r="B259" s="39"/>
      <c r="C259" s="266" t="s">
        <v>314</v>
      </c>
      <c r="D259" s="266" t="s">
        <v>210</v>
      </c>
      <c r="E259" s="267" t="s">
        <v>696</v>
      </c>
      <c r="F259" s="268" t="s">
        <v>697</v>
      </c>
      <c r="G259" s="269" t="s">
        <v>164</v>
      </c>
      <c r="H259" s="270">
        <v>46.585000000000001</v>
      </c>
      <c r="I259" s="271"/>
      <c r="J259" s="272">
        <f>ROUND(I259*H259,2)</f>
        <v>0</v>
      </c>
      <c r="K259" s="273"/>
      <c r="L259" s="274"/>
      <c r="M259" s="275" t="s">
        <v>1</v>
      </c>
      <c r="N259" s="276" t="s">
        <v>38</v>
      </c>
      <c r="O259" s="91"/>
      <c r="P259" s="229">
        <f>O259*H259</f>
        <v>0</v>
      </c>
      <c r="Q259" s="229">
        <v>0</v>
      </c>
      <c r="R259" s="229">
        <f>Q259*H259</f>
        <v>0</v>
      </c>
      <c r="S259" s="229">
        <v>0</v>
      </c>
      <c r="T259" s="230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1" t="s">
        <v>236</v>
      </c>
      <c r="AT259" s="231" t="s">
        <v>210</v>
      </c>
      <c r="AU259" s="231" t="s">
        <v>83</v>
      </c>
      <c r="AY259" s="17" t="s">
        <v>158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7" t="s">
        <v>81</v>
      </c>
      <c r="BK259" s="232">
        <f>ROUND(I259*H259,2)</f>
        <v>0</v>
      </c>
      <c r="BL259" s="17" t="s">
        <v>197</v>
      </c>
      <c r="BM259" s="231" t="s">
        <v>452</v>
      </c>
    </row>
    <row r="260" s="13" customFormat="1">
      <c r="A260" s="13"/>
      <c r="B260" s="233"/>
      <c r="C260" s="234"/>
      <c r="D260" s="235" t="s">
        <v>166</v>
      </c>
      <c r="E260" s="236" t="s">
        <v>1</v>
      </c>
      <c r="F260" s="237" t="s">
        <v>698</v>
      </c>
      <c r="G260" s="234"/>
      <c r="H260" s="238">
        <v>46.585000000000008</v>
      </c>
      <c r="I260" s="239"/>
      <c r="J260" s="234"/>
      <c r="K260" s="234"/>
      <c r="L260" s="240"/>
      <c r="M260" s="241"/>
      <c r="N260" s="242"/>
      <c r="O260" s="242"/>
      <c r="P260" s="242"/>
      <c r="Q260" s="242"/>
      <c r="R260" s="242"/>
      <c r="S260" s="242"/>
      <c r="T260" s="24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4" t="s">
        <v>166</v>
      </c>
      <c r="AU260" s="244" t="s">
        <v>83</v>
      </c>
      <c r="AV260" s="13" t="s">
        <v>83</v>
      </c>
      <c r="AW260" s="13" t="s">
        <v>31</v>
      </c>
      <c r="AX260" s="13" t="s">
        <v>73</v>
      </c>
      <c r="AY260" s="244" t="s">
        <v>158</v>
      </c>
    </row>
    <row r="261" s="14" customFormat="1">
      <c r="A261" s="14"/>
      <c r="B261" s="245"/>
      <c r="C261" s="246"/>
      <c r="D261" s="235" t="s">
        <v>166</v>
      </c>
      <c r="E261" s="247" t="s">
        <v>1</v>
      </c>
      <c r="F261" s="248" t="s">
        <v>168</v>
      </c>
      <c r="G261" s="246"/>
      <c r="H261" s="249">
        <v>46.585000000000008</v>
      </c>
      <c r="I261" s="250"/>
      <c r="J261" s="246"/>
      <c r="K261" s="246"/>
      <c r="L261" s="251"/>
      <c r="M261" s="252"/>
      <c r="N261" s="253"/>
      <c r="O261" s="253"/>
      <c r="P261" s="253"/>
      <c r="Q261" s="253"/>
      <c r="R261" s="253"/>
      <c r="S261" s="253"/>
      <c r="T261" s="25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5" t="s">
        <v>166</v>
      </c>
      <c r="AU261" s="255" t="s">
        <v>83</v>
      </c>
      <c r="AV261" s="14" t="s">
        <v>165</v>
      </c>
      <c r="AW261" s="14" t="s">
        <v>31</v>
      </c>
      <c r="AX261" s="14" t="s">
        <v>81</v>
      </c>
      <c r="AY261" s="255" t="s">
        <v>158</v>
      </c>
    </row>
    <row r="262" s="2" customFormat="1" ht="21.75" customHeight="1">
      <c r="A262" s="38"/>
      <c r="B262" s="39"/>
      <c r="C262" s="219" t="s">
        <v>453</v>
      </c>
      <c r="D262" s="219" t="s">
        <v>161</v>
      </c>
      <c r="E262" s="220" t="s">
        <v>470</v>
      </c>
      <c r="F262" s="221" t="s">
        <v>471</v>
      </c>
      <c r="G262" s="222" t="s">
        <v>171</v>
      </c>
      <c r="H262" s="223">
        <v>27.629999999999999</v>
      </c>
      <c r="I262" s="224"/>
      <c r="J262" s="225">
        <f>ROUND(I262*H262,2)</f>
        <v>0</v>
      </c>
      <c r="K262" s="226"/>
      <c r="L262" s="44"/>
      <c r="M262" s="227" t="s">
        <v>1</v>
      </c>
      <c r="N262" s="228" t="s">
        <v>38</v>
      </c>
      <c r="O262" s="91"/>
      <c r="P262" s="229">
        <f>O262*H262</f>
        <v>0</v>
      </c>
      <c r="Q262" s="229">
        <v>0</v>
      </c>
      <c r="R262" s="229">
        <f>Q262*H262</f>
        <v>0</v>
      </c>
      <c r="S262" s="229">
        <v>0</v>
      </c>
      <c r="T262" s="230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1" t="s">
        <v>197</v>
      </c>
      <c r="AT262" s="231" t="s">
        <v>161</v>
      </c>
      <c r="AU262" s="231" t="s">
        <v>83</v>
      </c>
      <c r="AY262" s="17" t="s">
        <v>158</v>
      </c>
      <c r="BE262" s="232">
        <f>IF(N262="základní",J262,0)</f>
        <v>0</v>
      </c>
      <c r="BF262" s="232">
        <f>IF(N262="snížená",J262,0)</f>
        <v>0</v>
      </c>
      <c r="BG262" s="232">
        <f>IF(N262="zákl. přenesená",J262,0)</f>
        <v>0</v>
      </c>
      <c r="BH262" s="232">
        <f>IF(N262="sníž. přenesená",J262,0)</f>
        <v>0</v>
      </c>
      <c r="BI262" s="232">
        <f>IF(N262="nulová",J262,0)</f>
        <v>0</v>
      </c>
      <c r="BJ262" s="17" t="s">
        <v>81</v>
      </c>
      <c r="BK262" s="232">
        <f>ROUND(I262*H262,2)</f>
        <v>0</v>
      </c>
      <c r="BL262" s="17" t="s">
        <v>197</v>
      </c>
      <c r="BM262" s="231" t="s">
        <v>456</v>
      </c>
    </row>
    <row r="263" s="13" customFormat="1">
      <c r="A263" s="13"/>
      <c r="B263" s="233"/>
      <c r="C263" s="234"/>
      <c r="D263" s="235" t="s">
        <v>166</v>
      </c>
      <c r="E263" s="236" t="s">
        <v>1</v>
      </c>
      <c r="F263" s="237" t="s">
        <v>699</v>
      </c>
      <c r="G263" s="234"/>
      <c r="H263" s="238">
        <v>27.629999999999999</v>
      </c>
      <c r="I263" s="239"/>
      <c r="J263" s="234"/>
      <c r="K263" s="234"/>
      <c r="L263" s="240"/>
      <c r="M263" s="241"/>
      <c r="N263" s="242"/>
      <c r="O263" s="242"/>
      <c r="P263" s="242"/>
      <c r="Q263" s="242"/>
      <c r="R263" s="242"/>
      <c r="S263" s="242"/>
      <c r="T263" s="24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4" t="s">
        <v>166</v>
      </c>
      <c r="AU263" s="244" t="s">
        <v>83</v>
      </c>
      <c r="AV263" s="13" t="s">
        <v>83</v>
      </c>
      <c r="AW263" s="13" t="s">
        <v>31</v>
      </c>
      <c r="AX263" s="13" t="s">
        <v>73</v>
      </c>
      <c r="AY263" s="244" t="s">
        <v>158</v>
      </c>
    </row>
    <row r="264" s="14" customFormat="1">
      <c r="A264" s="14"/>
      <c r="B264" s="245"/>
      <c r="C264" s="246"/>
      <c r="D264" s="235" t="s">
        <v>166</v>
      </c>
      <c r="E264" s="247" t="s">
        <v>1</v>
      </c>
      <c r="F264" s="248" t="s">
        <v>168</v>
      </c>
      <c r="G264" s="246"/>
      <c r="H264" s="249">
        <v>27.629999999999999</v>
      </c>
      <c r="I264" s="250"/>
      <c r="J264" s="246"/>
      <c r="K264" s="246"/>
      <c r="L264" s="251"/>
      <c r="M264" s="252"/>
      <c r="N264" s="253"/>
      <c r="O264" s="253"/>
      <c r="P264" s="253"/>
      <c r="Q264" s="253"/>
      <c r="R264" s="253"/>
      <c r="S264" s="253"/>
      <c r="T264" s="25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5" t="s">
        <v>166</v>
      </c>
      <c r="AU264" s="255" t="s">
        <v>83</v>
      </c>
      <c r="AV264" s="14" t="s">
        <v>165</v>
      </c>
      <c r="AW264" s="14" t="s">
        <v>31</v>
      </c>
      <c r="AX264" s="14" t="s">
        <v>81</v>
      </c>
      <c r="AY264" s="255" t="s">
        <v>158</v>
      </c>
    </row>
    <row r="265" s="2" customFormat="1" ht="16.5" customHeight="1">
      <c r="A265" s="38"/>
      <c r="B265" s="39"/>
      <c r="C265" s="219" t="s">
        <v>318</v>
      </c>
      <c r="D265" s="219" t="s">
        <v>161</v>
      </c>
      <c r="E265" s="220" t="s">
        <v>474</v>
      </c>
      <c r="F265" s="221" t="s">
        <v>475</v>
      </c>
      <c r="G265" s="222" t="s">
        <v>171</v>
      </c>
      <c r="H265" s="223">
        <v>26.73</v>
      </c>
      <c r="I265" s="224"/>
      <c r="J265" s="225">
        <f>ROUND(I265*H265,2)</f>
        <v>0</v>
      </c>
      <c r="K265" s="226"/>
      <c r="L265" s="44"/>
      <c r="M265" s="227" t="s">
        <v>1</v>
      </c>
      <c r="N265" s="228" t="s">
        <v>38</v>
      </c>
      <c r="O265" s="91"/>
      <c r="P265" s="229">
        <f>O265*H265</f>
        <v>0</v>
      </c>
      <c r="Q265" s="229">
        <v>0</v>
      </c>
      <c r="R265" s="229">
        <f>Q265*H265</f>
        <v>0</v>
      </c>
      <c r="S265" s="229">
        <v>0</v>
      </c>
      <c r="T265" s="230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31" t="s">
        <v>197</v>
      </c>
      <c r="AT265" s="231" t="s">
        <v>161</v>
      </c>
      <c r="AU265" s="231" t="s">
        <v>83</v>
      </c>
      <c r="AY265" s="17" t="s">
        <v>158</v>
      </c>
      <c r="BE265" s="232">
        <f>IF(N265="základní",J265,0)</f>
        <v>0</v>
      </c>
      <c r="BF265" s="232">
        <f>IF(N265="snížená",J265,0)</f>
        <v>0</v>
      </c>
      <c r="BG265" s="232">
        <f>IF(N265="zákl. přenesená",J265,0)</f>
        <v>0</v>
      </c>
      <c r="BH265" s="232">
        <f>IF(N265="sníž. přenesená",J265,0)</f>
        <v>0</v>
      </c>
      <c r="BI265" s="232">
        <f>IF(N265="nulová",J265,0)</f>
        <v>0</v>
      </c>
      <c r="BJ265" s="17" t="s">
        <v>81</v>
      </c>
      <c r="BK265" s="232">
        <f>ROUND(I265*H265,2)</f>
        <v>0</v>
      </c>
      <c r="BL265" s="17" t="s">
        <v>197</v>
      </c>
      <c r="BM265" s="231" t="s">
        <v>459</v>
      </c>
    </row>
    <row r="266" s="13" customFormat="1">
      <c r="A266" s="13"/>
      <c r="B266" s="233"/>
      <c r="C266" s="234"/>
      <c r="D266" s="235" t="s">
        <v>166</v>
      </c>
      <c r="E266" s="236" t="s">
        <v>1</v>
      </c>
      <c r="F266" s="237" t="s">
        <v>700</v>
      </c>
      <c r="G266" s="234"/>
      <c r="H266" s="238">
        <v>26.73</v>
      </c>
      <c r="I266" s="239"/>
      <c r="J266" s="234"/>
      <c r="K266" s="234"/>
      <c r="L266" s="240"/>
      <c r="M266" s="241"/>
      <c r="N266" s="242"/>
      <c r="O266" s="242"/>
      <c r="P266" s="242"/>
      <c r="Q266" s="242"/>
      <c r="R266" s="242"/>
      <c r="S266" s="242"/>
      <c r="T266" s="24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4" t="s">
        <v>166</v>
      </c>
      <c r="AU266" s="244" t="s">
        <v>83</v>
      </c>
      <c r="AV266" s="13" t="s">
        <v>83</v>
      </c>
      <c r="AW266" s="13" t="s">
        <v>31</v>
      </c>
      <c r="AX266" s="13" t="s">
        <v>73</v>
      </c>
      <c r="AY266" s="244" t="s">
        <v>158</v>
      </c>
    </row>
    <row r="267" s="14" customFormat="1">
      <c r="A267" s="14"/>
      <c r="B267" s="245"/>
      <c r="C267" s="246"/>
      <c r="D267" s="235" t="s">
        <v>166</v>
      </c>
      <c r="E267" s="247" t="s">
        <v>1</v>
      </c>
      <c r="F267" s="248" t="s">
        <v>168</v>
      </c>
      <c r="G267" s="246"/>
      <c r="H267" s="249">
        <v>26.73</v>
      </c>
      <c r="I267" s="250"/>
      <c r="J267" s="246"/>
      <c r="K267" s="246"/>
      <c r="L267" s="251"/>
      <c r="M267" s="252"/>
      <c r="N267" s="253"/>
      <c r="O267" s="253"/>
      <c r="P267" s="253"/>
      <c r="Q267" s="253"/>
      <c r="R267" s="253"/>
      <c r="S267" s="253"/>
      <c r="T267" s="25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5" t="s">
        <v>166</v>
      </c>
      <c r="AU267" s="255" t="s">
        <v>83</v>
      </c>
      <c r="AV267" s="14" t="s">
        <v>165</v>
      </c>
      <c r="AW267" s="14" t="s">
        <v>31</v>
      </c>
      <c r="AX267" s="14" t="s">
        <v>81</v>
      </c>
      <c r="AY267" s="255" t="s">
        <v>158</v>
      </c>
    </row>
    <row r="268" s="2" customFormat="1" ht="16.5" customHeight="1">
      <c r="A268" s="38"/>
      <c r="B268" s="39"/>
      <c r="C268" s="266" t="s">
        <v>461</v>
      </c>
      <c r="D268" s="266" t="s">
        <v>210</v>
      </c>
      <c r="E268" s="267" t="s">
        <v>478</v>
      </c>
      <c r="F268" s="268" t="s">
        <v>479</v>
      </c>
      <c r="G268" s="269" t="s">
        <v>171</v>
      </c>
      <c r="H268" s="270">
        <v>27.265000000000001</v>
      </c>
      <c r="I268" s="271"/>
      <c r="J268" s="272">
        <f>ROUND(I268*H268,2)</f>
        <v>0</v>
      </c>
      <c r="K268" s="273"/>
      <c r="L268" s="274"/>
      <c r="M268" s="275" t="s">
        <v>1</v>
      </c>
      <c r="N268" s="276" t="s">
        <v>38</v>
      </c>
      <c r="O268" s="91"/>
      <c r="P268" s="229">
        <f>O268*H268</f>
        <v>0</v>
      </c>
      <c r="Q268" s="229">
        <v>0</v>
      </c>
      <c r="R268" s="229">
        <f>Q268*H268</f>
        <v>0</v>
      </c>
      <c r="S268" s="229">
        <v>0</v>
      </c>
      <c r="T268" s="230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1" t="s">
        <v>236</v>
      </c>
      <c r="AT268" s="231" t="s">
        <v>210</v>
      </c>
      <c r="AU268" s="231" t="s">
        <v>83</v>
      </c>
      <c r="AY268" s="17" t="s">
        <v>158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7" t="s">
        <v>81</v>
      </c>
      <c r="BK268" s="232">
        <f>ROUND(I268*H268,2)</f>
        <v>0</v>
      </c>
      <c r="BL268" s="17" t="s">
        <v>197</v>
      </c>
      <c r="BM268" s="231" t="s">
        <v>464</v>
      </c>
    </row>
    <row r="269" s="13" customFormat="1">
      <c r="A269" s="13"/>
      <c r="B269" s="233"/>
      <c r="C269" s="234"/>
      <c r="D269" s="235" t="s">
        <v>166</v>
      </c>
      <c r="E269" s="236" t="s">
        <v>1</v>
      </c>
      <c r="F269" s="237" t="s">
        <v>701</v>
      </c>
      <c r="G269" s="234"/>
      <c r="H269" s="238">
        <v>27.264600000000002</v>
      </c>
      <c r="I269" s="239"/>
      <c r="J269" s="234"/>
      <c r="K269" s="234"/>
      <c r="L269" s="240"/>
      <c r="M269" s="241"/>
      <c r="N269" s="242"/>
      <c r="O269" s="242"/>
      <c r="P269" s="242"/>
      <c r="Q269" s="242"/>
      <c r="R269" s="242"/>
      <c r="S269" s="242"/>
      <c r="T269" s="24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4" t="s">
        <v>166</v>
      </c>
      <c r="AU269" s="244" t="s">
        <v>83</v>
      </c>
      <c r="AV269" s="13" t="s">
        <v>83</v>
      </c>
      <c r="AW269" s="13" t="s">
        <v>31</v>
      </c>
      <c r="AX269" s="13" t="s">
        <v>73</v>
      </c>
      <c r="AY269" s="244" t="s">
        <v>158</v>
      </c>
    </row>
    <row r="270" s="14" customFormat="1">
      <c r="A270" s="14"/>
      <c r="B270" s="245"/>
      <c r="C270" s="246"/>
      <c r="D270" s="235" t="s">
        <v>166</v>
      </c>
      <c r="E270" s="247" t="s">
        <v>1</v>
      </c>
      <c r="F270" s="248" t="s">
        <v>168</v>
      </c>
      <c r="G270" s="246"/>
      <c r="H270" s="249">
        <v>27.264600000000002</v>
      </c>
      <c r="I270" s="250"/>
      <c r="J270" s="246"/>
      <c r="K270" s="246"/>
      <c r="L270" s="251"/>
      <c r="M270" s="252"/>
      <c r="N270" s="253"/>
      <c r="O270" s="253"/>
      <c r="P270" s="253"/>
      <c r="Q270" s="253"/>
      <c r="R270" s="253"/>
      <c r="S270" s="253"/>
      <c r="T270" s="25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5" t="s">
        <v>166</v>
      </c>
      <c r="AU270" s="255" t="s">
        <v>83</v>
      </c>
      <c r="AV270" s="14" t="s">
        <v>165</v>
      </c>
      <c r="AW270" s="14" t="s">
        <v>31</v>
      </c>
      <c r="AX270" s="14" t="s">
        <v>81</v>
      </c>
      <c r="AY270" s="255" t="s">
        <v>158</v>
      </c>
    </row>
    <row r="271" s="2" customFormat="1" ht="16.5" customHeight="1">
      <c r="A271" s="38"/>
      <c r="B271" s="39"/>
      <c r="C271" s="219" t="s">
        <v>321</v>
      </c>
      <c r="D271" s="219" t="s">
        <v>161</v>
      </c>
      <c r="E271" s="220" t="s">
        <v>482</v>
      </c>
      <c r="F271" s="221" t="s">
        <v>483</v>
      </c>
      <c r="G271" s="222" t="s">
        <v>171</v>
      </c>
      <c r="H271" s="223">
        <v>0.90000000000000002</v>
      </c>
      <c r="I271" s="224"/>
      <c r="J271" s="225">
        <f>ROUND(I271*H271,2)</f>
        <v>0</v>
      </c>
      <c r="K271" s="226"/>
      <c r="L271" s="44"/>
      <c r="M271" s="227" t="s">
        <v>1</v>
      </c>
      <c r="N271" s="228" t="s">
        <v>38</v>
      </c>
      <c r="O271" s="91"/>
      <c r="P271" s="229">
        <f>O271*H271</f>
        <v>0</v>
      </c>
      <c r="Q271" s="229">
        <v>0</v>
      </c>
      <c r="R271" s="229">
        <f>Q271*H271</f>
        <v>0</v>
      </c>
      <c r="S271" s="229">
        <v>0</v>
      </c>
      <c r="T271" s="230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1" t="s">
        <v>197</v>
      </c>
      <c r="AT271" s="231" t="s">
        <v>161</v>
      </c>
      <c r="AU271" s="231" t="s">
        <v>83</v>
      </c>
      <c r="AY271" s="17" t="s">
        <v>158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7" t="s">
        <v>81</v>
      </c>
      <c r="BK271" s="232">
        <f>ROUND(I271*H271,2)</f>
        <v>0</v>
      </c>
      <c r="BL271" s="17" t="s">
        <v>197</v>
      </c>
      <c r="BM271" s="231" t="s">
        <v>468</v>
      </c>
    </row>
    <row r="272" s="2" customFormat="1" ht="16.5" customHeight="1">
      <c r="A272" s="38"/>
      <c r="B272" s="39"/>
      <c r="C272" s="266" t="s">
        <v>469</v>
      </c>
      <c r="D272" s="266" t="s">
        <v>210</v>
      </c>
      <c r="E272" s="267" t="s">
        <v>486</v>
      </c>
      <c r="F272" s="268" t="s">
        <v>487</v>
      </c>
      <c r="G272" s="269" t="s">
        <v>171</v>
      </c>
      <c r="H272" s="270">
        <v>0.91800000000000004</v>
      </c>
      <c r="I272" s="271"/>
      <c r="J272" s="272">
        <f>ROUND(I272*H272,2)</f>
        <v>0</v>
      </c>
      <c r="K272" s="273"/>
      <c r="L272" s="274"/>
      <c r="M272" s="275" t="s">
        <v>1</v>
      </c>
      <c r="N272" s="276" t="s">
        <v>38</v>
      </c>
      <c r="O272" s="91"/>
      <c r="P272" s="229">
        <f>O272*H272</f>
        <v>0</v>
      </c>
      <c r="Q272" s="229">
        <v>0</v>
      </c>
      <c r="R272" s="229">
        <f>Q272*H272</f>
        <v>0</v>
      </c>
      <c r="S272" s="229">
        <v>0</v>
      </c>
      <c r="T272" s="230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1" t="s">
        <v>236</v>
      </c>
      <c r="AT272" s="231" t="s">
        <v>210</v>
      </c>
      <c r="AU272" s="231" t="s">
        <v>83</v>
      </c>
      <c r="AY272" s="17" t="s">
        <v>158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7" t="s">
        <v>81</v>
      </c>
      <c r="BK272" s="232">
        <f>ROUND(I272*H272,2)</f>
        <v>0</v>
      </c>
      <c r="BL272" s="17" t="s">
        <v>197</v>
      </c>
      <c r="BM272" s="231" t="s">
        <v>472</v>
      </c>
    </row>
    <row r="273" s="2" customFormat="1" ht="16.5" customHeight="1">
      <c r="A273" s="38"/>
      <c r="B273" s="39"/>
      <c r="C273" s="219" t="s">
        <v>325</v>
      </c>
      <c r="D273" s="219" t="s">
        <v>161</v>
      </c>
      <c r="E273" s="220" t="s">
        <v>489</v>
      </c>
      <c r="F273" s="221" t="s">
        <v>490</v>
      </c>
      <c r="G273" s="222" t="s">
        <v>164</v>
      </c>
      <c r="H273" s="223">
        <v>42.350000000000001</v>
      </c>
      <c r="I273" s="224"/>
      <c r="J273" s="225">
        <f>ROUND(I273*H273,2)</f>
        <v>0</v>
      </c>
      <c r="K273" s="226"/>
      <c r="L273" s="44"/>
      <c r="M273" s="227" t="s">
        <v>1</v>
      </c>
      <c r="N273" s="228" t="s">
        <v>38</v>
      </c>
      <c r="O273" s="91"/>
      <c r="P273" s="229">
        <f>O273*H273</f>
        <v>0</v>
      </c>
      <c r="Q273" s="229">
        <v>0</v>
      </c>
      <c r="R273" s="229">
        <f>Q273*H273</f>
        <v>0</v>
      </c>
      <c r="S273" s="229">
        <v>0</v>
      </c>
      <c r="T273" s="230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1" t="s">
        <v>197</v>
      </c>
      <c r="AT273" s="231" t="s">
        <v>161</v>
      </c>
      <c r="AU273" s="231" t="s">
        <v>83</v>
      </c>
      <c r="AY273" s="17" t="s">
        <v>158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7" t="s">
        <v>81</v>
      </c>
      <c r="BK273" s="232">
        <f>ROUND(I273*H273,2)</f>
        <v>0</v>
      </c>
      <c r="BL273" s="17" t="s">
        <v>197</v>
      </c>
      <c r="BM273" s="231" t="s">
        <v>476</v>
      </c>
    </row>
    <row r="274" s="2" customFormat="1" ht="24.15" customHeight="1">
      <c r="A274" s="38"/>
      <c r="B274" s="39"/>
      <c r="C274" s="219" t="s">
        <v>477</v>
      </c>
      <c r="D274" s="219" t="s">
        <v>161</v>
      </c>
      <c r="E274" s="220" t="s">
        <v>493</v>
      </c>
      <c r="F274" s="221" t="s">
        <v>494</v>
      </c>
      <c r="G274" s="222" t="s">
        <v>248</v>
      </c>
      <c r="H274" s="223">
        <v>0.82399999999999995</v>
      </c>
      <c r="I274" s="224"/>
      <c r="J274" s="225">
        <f>ROUND(I274*H274,2)</f>
        <v>0</v>
      </c>
      <c r="K274" s="226"/>
      <c r="L274" s="44"/>
      <c r="M274" s="227" t="s">
        <v>1</v>
      </c>
      <c r="N274" s="228" t="s">
        <v>38</v>
      </c>
      <c r="O274" s="91"/>
      <c r="P274" s="229">
        <f>O274*H274</f>
        <v>0</v>
      </c>
      <c r="Q274" s="229">
        <v>0</v>
      </c>
      <c r="R274" s="229">
        <f>Q274*H274</f>
        <v>0</v>
      </c>
      <c r="S274" s="229">
        <v>0</v>
      </c>
      <c r="T274" s="230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31" t="s">
        <v>197</v>
      </c>
      <c r="AT274" s="231" t="s">
        <v>161</v>
      </c>
      <c r="AU274" s="231" t="s">
        <v>83</v>
      </c>
      <c r="AY274" s="17" t="s">
        <v>158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7" t="s">
        <v>81</v>
      </c>
      <c r="BK274" s="232">
        <f>ROUND(I274*H274,2)</f>
        <v>0</v>
      </c>
      <c r="BL274" s="17" t="s">
        <v>197</v>
      </c>
      <c r="BM274" s="231" t="s">
        <v>480</v>
      </c>
    </row>
    <row r="275" s="12" customFormat="1" ht="22.8" customHeight="1">
      <c r="A275" s="12"/>
      <c r="B275" s="203"/>
      <c r="C275" s="204"/>
      <c r="D275" s="205" t="s">
        <v>72</v>
      </c>
      <c r="E275" s="217" t="s">
        <v>496</v>
      </c>
      <c r="F275" s="217" t="s">
        <v>497</v>
      </c>
      <c r="G275" s="204"/>
      <c r="H275" s="204"/>
      <c r="I275" s="207"/>
      <c r="J275" s="218">
        <f>BK275</f>
        <v>0</v>
      </c>
      <c r="K275" s="204"/>
      <c r="L275" s="209"/>
      <c r="M275" s="210"/>
      <c r="N275" s="211"/>
      <c r="O275" s="211"/>
      <c r="P275" s="212">
        <f>P276</f>
        <v>0</v>
      </c>
      <c r="Q275" s="211"/>
      <c r="R275" s="212">
        <f>R276</f>
        <v>0</v>
      </c>
      <c r="S275" s="211"/>
      <c r="T275" s="213">
        <f>T276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14" t="s">
        <v>83</v>
      </c>
      <c r="AT275" s="215" t="s">
        <v>72</v>
      </c>
      <c r="AU275" s="215" t="s">
        <v>81</v>
      </c>
      <c r="AY275" s="214" t="s">
        <v>158</v>
      </c>
      <c r="BK275" s="216">
        <f>BK276</f>
        <v>0</v>
      </c>
    </row>
    <row r="276" s="2" customFormat="1" ht="24.15" customHeight="1">
      <c r="A276" s="38"/>
      <c r="B276" s="39"/>
      <c r="C276" s="219" t="s">
        <v>328</v>
      </c>
      <c r="D276" s="219" t="s">
        <v>161</v>
      </c>
      <c r="E276" s="220" t="s">
        <v>498</v>
      </c>
      <c r="F276" s="221" t="s">
        <v>499</v>
      </c>
      <c r="G276" s="222" t="s">
        <v>164</v>
      </c>
      <c r="H276" s="223">
        <v>42.350000000000001</v>
      </c>
      <c r="I276" s="224"/>
      <c r="J276" s="225">
        <f>ROUND(I276*H276,2)</f>
        <v>0</v>
      </c>
      <c r="K276" s="226"/>
      <c r="L276" s="44"/>
      <c r="M276" s="227" t="s">
        <v>1</v>
      </c>
      <c r="N276" s="228" t="s">
        <v>38</v>
      </c>
      <c r="O276" s="91"/>
      <c r="P276" s="229">
        <f>O276*H276</f>
        <v>0</v>
      </c>
      <c r="Q276" s="229">
        <v>0</v>
      </c>
      <c r="R276" s="229">
        <f>Q276*H276</f>
        <v>0</v>
      </c>
      <c r="S276" s="229">
        <v>0</v>
      </c>
      <c r="T276" s="230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1" t="s">
        <v>197</v>
      </c>
      <c r="AT276" s="231" t="s">
        <v>161</v>
      </c>
      <c r="AU276" s="231" t="s">
        <v>83</v>
      </c>
      <c r="AY276" s="17" t="s">
        <v>158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7" t="s">
        <v>81</v>
      </c>
      <c r="BK276" s="232">
        <f>ROUND(I276*H276,2)</f>
        <v>0</v>
      </c>
      <c r="BL276" s="17" t="s">
        <v>197</v>
      </c>
      <c r="BM276" s="231" t="s">
        <v>484</v>
      </c>
    </row>
    <row r="277" s="12" customFormat="1" ht="22.8" customHeight="1">
      <c r="A277" s="12"/>
      <c r="B277" s="203"/>
      <c r="C277" s="204"/>
      <c r="D277" s="205" t="s">
        <v>72</v>
      </c>
      <c r="E277" s="217" t="s">
        <v>501</v>
      </c>
      <c r="F277" s="217" t="s">
        <v>502</v>
      </c>
      <c r="G277" s="204"/>
      <c r="H277" s="204"/>
      <c r="I277" s="207"/>
      <c r="J277" s="218">
        <f>BK277</f>
        <v>0</v>
      </c>
      <c r="K277" s="204"/>
      <c r="L277" s="209"/>
      <c r="M277" s="210"/>
      <c r="N277" s="211"/>
      <c r="O277" s="211"/>
      <c r="P277" s="212">
        <f>SUM(P278:P295)</f>
        <v>0</v>
      </c>
      <c r="Q277" s="211"/>
      <c r="R277" s="212">
        <f>SUM(R278:R295)</f>
        <v>0</v>
      </c>
      <c r="S277" s="211"/>
      <c r="T277" s="213">
        <f>SUM(T278:T295)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14" t="s">
        <v>83</v>
      </c>
      <c r="AT277" s="215" t="s">
        <v>72</v>
      </c>
      <c r="AU277" s="215" t="s">
        <v>81</v>
      </c>
      <c r="AY277" s="214" t="s">
        <v>158</v>
      </c>
      <c r="BK277" s="216">
        <f>SUM(BK278:BK295)</f>
        <v>0</v>
      </c>
    </row>
    <row r="278" s="2" customFormat="1" ht="16.5" customHeight="1">
      <c r="A278" s="38"/>
      <c r="B278" s="39"/>
      <c r="C278" s="219" t="s">
        <v>485</v>
      </c>
      <c r="D278" s="219" t="s">
        <v>161</v>
      </c>
      <c r="E278" s="220" t="s">
        <v>504</v>
      </c>
      <c r="F278" s="221" t="s">
        <v>505</v>
      </c>
      <c r="G278" s="222" t="s">
        <v>164</v>
      </c>
      <c r="H278" s="223">
        <v>3.2000000000000002</v>
      </c>
      <c r="I278" s="224"/>
      <c r="J278" s="225">
        <f>ROUND(I278*H278,2)</f>
        <v>0</v>
      </c>
      <c r="K278" s="226"/>
      <c r="L278" s="44"/>
      <c r="M278" s="227" t="s">
        <v>1</v>
      </c>
      <c r="N278" s="228" t="s">
        <v>38</v>
      </c>
      <c r="O278" s="91"/>
      <c r="P278" s="229">
        <f>O278*H278</f>
        <v>0</v>
      </c>
      <c r="Q278" s="229">
        <v>0</v>
      </c>
      <c r="R278" s="229">
        <f>Q278*H278</f>
        <v>0</v>
      </c>
      <c r="S278" s="229">
        <v>0</v>
      </c>
      <c r="T278" s="230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31" t="s">
        <v>197</v>
      </c>
      <c r="AT278" s="231" t="s">
        <v>161</v>
      </c>
      <c r="AU278" s="231" t="s">
        <v>83</v>
      </c>
      <c r="AY278" s="17" t="s">
        <v>158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7" t="s">
        <v>81</v>
      </c>
      <c r="BK278" s="232">
        <f>ROUND(I278*H278,2)</f>
        <v>0</v>
      </c>
      <c r="BL278" s="17" t="s">
        <v>197</v>
      </c>
      <c r="BM278" s="231" t="s">
        <v>488</v>
      </c>
    </row>
    <row r="279" s="13" customFormat="1">
      <c r="A279" s="13"/>
      <c r="B279" s="233"/>
      <c r="C279" s="234"/>
      <c r="D279" s="235" t="s">
        <v>166</v>
      </c>
      <c r="E279" s="236" t="s">
        <v>1</v>
      </c>
      <c r="F279" s="237" t="s">
        <v>702</v>
      </c>
      <c r="G279" s="234"/>
      <c r="H279" s="238">
        <v>3.2000000000000002</v>
      </c>
      <c r="I279" s="239"/>
      <c r="J279" s="234"/>
      <c r="K279" s="234"/>
      <c r="L279" s="240"/>
      <c r="M279" s="241"/>
      <c r="N279" s="242"/>
      <c r="O279" s="242"/>
      <c r="P279" s="242"/>
      <c r="Q279" s="242"/>
      <c r="R279" s="242"/>
      <c r="S279" s="242"/>
      <c r="T279" s="24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4" t="s">
        <v>166</v>
      </c>
      <c r="AU279" s="244" t="s">
        <v>83</v>
      </c>
      <c r="AV279" s="13" t="s">
        <v>83</v>
      </c>
      <c r="AW279" s="13" t="s">
        <v>31</v>
      </c>
      <c r="AX279" s="13" t="s">
        <v>73</v>
      </c>
      <c r="AY279" s="244" t="s">
        <v>158</v>
      </c>
    </row>
    <row r="280" s="14" customFormat="1">
      <c r="A280" s="14"/>
      <c r="B280" s="245"/>
      <c r="C280" s="246"/>
      <c r="D280" s="235" t="s">
        <v>166</v>
      </c>
      <c r="E280" s="247" t="s">
        <v>1</v>
      </c>
      <c r="F280" s="248" t="s">
        <v>168</v>
      </c>
      <c r="G280" s="246"/>
      <c r="H280" s="249">
        <v>3.2000000000000002</v>
      </c>
      <c r="I280" s="250"/>
      <c r="J280" s="246"/>
      <c r="K280" s="246"/>
      <c r="L280" s="251"/>
      <c r="M280" s="252"/>
      <c r="N280" s="253"/>
      <c r="O280" s="253"/>
      <c r="P280" s="253"/>
      <c r="Q280" s="253"/>
      <c r="R280" s="253"/>
      <c r="S280" s="253"/>
      <c r="T280" s="25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5" t="s">
        <v>166</v>
      </c>
      <c r="AU280" s="255" t="s">
        <v>83</v>
      </c>
      <c r="AV280" s="14" t="s">
        <v>165</v>
      </c>
      <c r="AW280" s="14" t="s">
        <v>31</v>
      </c>
      <c r="AX280" s="14" t="s">
        <v>81</v>
      </c>
      <c r="AY280" s="255" t="s">
        <v>158</v>
      </c>
    </row>
    <row r="281" s="2" customFormat="1" ht="16.5" customHeight="1">
      <c r="A281" s="38"/>
      <c r="B281" s="39"/>
      <c r="C281" s="219" t="s">
        <v>332</v>
      </c>
      <c r="D281" s="219" t="s">
        <v>161</v>
      </c>
      <c r="E281" s="220" t="s">
        <v>508</v>
      </c>
      <c r="F281" s="221" t="s">
        <v>509</v>
      </c>
      <c r="G281" s="222" t="s">
        <v>164</v>
      </c>
      <c r="H281" s="223">
        <v>3.2000000000000002</v>
      </c>
      <c r="I281" s="224"/>
      <c r="J281" s="225">
        <f>ROUND(I281*H281,2)</f>
        <v>0</v>
      </c>
      <c r="K281" s="226"/>
      <c r="L281" s="44"/>
      <c r="M281" s="227" t="s">
        <v>1</v>
      </c>
      <c r="N281" s="228" t="s">
        <v>38</v>
      </c>
      <c r="O281" s="91"/>
      <c r="P281" s="229">
        <f>O281*H281</f>
        <v>0</v>
      </c>
      <c r="Q281" s="229">
        <v>0</v>
      </c>
      <c r="R281" s="229">
        <f>Q281*H281</f>
        <v>0</v>
      </c>
      <c r="S281" s="229">
        <v>0</v>
      </c>
      <c r="T281" s="230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1" t="s">
        <v>197</v>
      </c>
      <c r="AT281" s="231" t="s">
        <v>161</v>
      </c>
      <c r="AU281" s="231" t="s">
        <v>83</v>
      </c>
      <c r="AY281" s="17" t="s">
        <v>158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7" t="s">
        <v>81</v>
      </c>
      <c r="BK281" s="232">
        <f>ROUND(I281*H281,2)</f>
        <v>0</v>
      </c>
      <c r="BL281" s="17" t="s">
        <v>197</v>
      </c>
      <c r="BM281" s="231" t="s">
        <v>491</v>
      </c>
    </row>
    <row r="282" s="2" customFormat="1" ht="24.15" customHeight="1">
      <c r="A282" s="38"/>
      <c r="B282" s="39"/>
      <c r="C282" s="219" t="s">
        <v>492</v>
      </c>
      <c r="D282" s="219" t="s">
        <v>161</v>
      </c>
      <c r="E282" s="220" t="s">
        <v>512</v>
      </c>
      <c r="F282" s="221" t="s">
        <v>513</v>
      </c>
      <c r="G282" s="222" t="s">
        <v>164</v>
      </c>
      <c r="H282" s="223">
        <v>3</v>
      </c>
      <c r="I282" s="224"/>
      <c r="J282" s="225">
        <f>ROUND(I282*H282,2)</f>
        <v>0</v>
      </c>
      <c r="K282" s="226"/>
      <c r="L282" s="44"/>
      <c r="M282" s="227" t="s">
        <v>1</v>
      </c>
      <c r="N282" s="228" t="s">
        <v>38</v>
      </c>
      <c r="O282" s="91"/>
      <c r="P282" s="229">
        <f>O282*H282</f>
        <v>0</v>
      </c>
      <c r="Q282" s="229">
        <v>0</v>
      </c>
      <c r="R282" s="229">
        <f>Q282*H282</f>
        <v>0</v>
      </c>
      <c r="S282" s="229">
        <v>0</v>
      </c>
      <c r="T282" s="230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31" t="s">
        <v>197</v>
      </c>
      <c r="AT282" s="231" t="s">
        <v>161</v>
      </c>
      <c r="AU282" s="231" t="s">
        <v>83</v>
      </c>
      <c r="AY282" s="17" t="s">
        <v>158</v>
      </c>
      <c r="BE282" s="232">
        <f>IF(N282="základní",J282,0)</f>
        <v>0</v>
      </c>
      <c r="BF282" s="232">
        <f>IF(N282="snížená",J282,0)</f>
        <v>0</v>
      </c>
      <c r="BG282" s="232">
        <f>IF(N282="zákl. přenesená",J282,0)</f>
        <v>0</v>
      </c>
      <c r="BH282" s="232">
        <f>IF(N282="sníž. přenesená",J282,0)</f>
        <v>0</v>
      </c>
      <c r="BI282" s="232">
        <f>IF(N282="nulová",J282,0)</f>
        <v>0</v>
      </c>
      <c r="BJ282" s="17" t="s">
        <v>81</v>
      </c>
      <c r="BK282" s="232">
        <f>ROUND(I282*H282,2)</f>
        <v>0</v>
      </c>
      <c r="BL282" s="17" t="s">
        <v>197</v>
      </c>
      <c r="BM282" s="231" t="s">
        <v>495</v>
      </c>
    </row>
    <row r="283" s="2" customFormat="1" ht="33" customHeight="1">
      <c r="A283" s="38"/>
      <c r="B283" s="39"/>
      <c r="C283" s="219" t="s">
        <v>338</v>
      </c>
      <c r="D283" s="219" t="s">
        <v>161</v>
      </c>
      <c r="E283" s="220" t="s">
        <v>515</v>
      </c>
      <c r="F283" s="221" t="s">
        <v>516</v>
      </c>
      <c r="G283" s="222" t="s">
        <v>164</v>
      </c>
      <c r="H283" s="223">
        <v>3.2000000000000002</v>
      </c>
      <c r="I283" s="224"/>
      <c r="J283" s="225">
        <f>ROUND(I283*H283,2)</f>
        <v>0</v>
      </c>
      <c r="K283" s="226"/>
      <c r="L283" s="44"/>
      <c r="M283" s="227" t="s">
        <v>1</v>
      </c>
      <c r="N283" s="228" t="s">
        <v>38</v>
      </c>
      <c r="O283" s="91"/>
      <c r="P283" s="229">
        <f>O283*H283</f>
        <v>0</v>
      </c>
      <c r="Q283" s="229">
        <v>0</v>
      </c>
      <c r="R283" s="229">
        <f>Q283*H283</f>
        <v>0</v>
      </c>
      <c r="S283" s="229">
        <v>0</v>
      </c>
      <c r="T283" s="230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31" t="s">
        <v>197</v>
      </c>
      <c r="AT283" s="231" t="s">
        <v>161</v>
      </c>
      <c r="AU283" s="231" t="s">
        <v>83</v>
      </c>
      <c r="AY283" s="17" t="s">
        <v>158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7" t="s">
        <v>81</v>
      </c>
      <c r="BK283" s="232">
        <f>ROUND(I283*H283,2)</f>
        <v>0</v>
      </c>
      <c r="BL283" s="17" t="s">
        <v>197</v>
      </c>
      <c r="BM283" s="231" t="s">
        <v>500</v>
      </c>
    </row>
    <row r="284" s="2" customFormat="1" ht="16.5" customHeight="1">
      <c r="A284" s="38"/>
      <c r="B284" s="39"/>
      <c r="C284" s="266" t="s">
        <v>503</v>
      </c>
      <c r="D284" s="266" t="s">
        <v>210</v>
      </c>
      <c r="E284" s="267" t="s">
        <v>519</v>
      </c>
      <c r="F284" s="268" t="s">
        <v>520</v>
      </c>
      <c r="G284" s="269" t="s">
        <v>164</v>
      </c>
      <c r="H284" s="270">
        <v>3.52</v>
      </c>
      <c r="I284" s="271"/>
      <c r="J284" s="272">
        <f>ROUND(I284*H284,2)</f>
        <v>0</v>
      </c>
      <c r="K284" s="273"/>
      <c r="L284" s="274"/>
      <c r="M284" s="275" t="s">
        <v>1</v>
      </c>
      <c r="N284" s="276" t="s">
        <v>38</v>
      </c>
      <c r="O284" s="91"/>
      <c r="P284" s="229">
        <f>O284*H284</f>
        <v>0</v>
      </c>
      <c r="Q284" s="229">
        <v>0</v>
      </c>
      <c r="R284" s="229">
        <f>Q284*H284</f>
        <v>0</v>
      </c>
      <c r="S284" s="229">
        <v>0</v>
      </c>
      <c r="T284" s="230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1" t="s">
        <v>236</v>
      </c>
      <c r="AT284" s="231" t="s">
        <v>210</v>
      </c>
      <c r="AU284" s="231" t="s">
        <v>83</v>
      </c>
      <c r="AY284" s="17" t="s">
        <v>158</v>
      </c>
      <c r="BE284" s="232">
        <f>IF(N284="základní",J284,0)</f>
        <v>0</v>
      </c>
      <c r="BF284" s="232">
        <f>IF(N284="snížená",J284,0)</f>
        <v>0</v>
      </c>
      <c r="BG284" s="232">
        <f>IF(N284="zákl. přenesená",J284,0)</f>
        <v>0</v>
      </c>
      <c r="BH284" s="232">
        <f>IF(N284="sníž. přenesená",J284,0)</f>
        <v>0</v>
      </c>
      <c r="BI284" s="232">
        <f>IF(N284="nulová",J284,0)</f>
        <v>0</v>
      </c>
      <c r="BJ284" s="17" t="s">
        <v>81</v>
      </c>
      <c r="BK284" s="232">
        <f>ROUND(I284*H284,2)</f>
        <v>0</v>
      </c>
      <c r="BL284" s="17" t="s">
        <v>197</v>
      </c>
      <c r="BM284" s="231" t="s">
        <v>506</v>
      </c>
    </row>
    <row r="285" s="13" customFormat="1">
      <c r="A285" s="13"/>
      <c r="B285" s="233"/>
      <c r="C285" s="234"/>
      <c r="D285" s="235" t="s">
        <v>166</v>
      </c>
      <c r="E285" s="236" t="s">
        <v>1</v>
      </c>
      <c r="F285" s="237" t="s">
        <v>703</v>
      </c>
      <c r="G285" s="234"/>
      <c r="H285" s="238">
        <v>3.5200000000000005</v>
      </c>
      <c r="I285" s="239"/>
      <c r="J285" s="234"/>
      <c r="K285" s="234"/>
      <c r="L285" s="240"/>
      <c r="M285" s="241"/>
      <c r="N285" s="242"/>
      <c r="O285" s="242"/>
      <c r="P285" s="242"/>
      <c r="Q285" s="242"/>
      <c r="R285" s="242"/>
      <c r="S285" s="242"/>
      <c r="T285" s="24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4" t="s">
        <v>166</v>
      </c>
      <c r="AU285" s="244" t="s">
        <v>83</v>
      </c>
      <c r="AV285" s="13" t="s">
        <v>83</v>
      </c>
      <c r="AW285" s="13" t="s">
        <v>31</v>
      </c>
      <c r="AX285" s="13" t="s">
        <v>73</v>
      </c>
      <c r="AY285" s="244" t="s">
        <v>158</v>
      </c>
    </row>
    <row r="286" s="14" customFormat="1">
      <c r="A286" s="14"/>
      <c r="B286" s="245"/>
      <c r="C286" s="246"/>
      <c r="D286" s="235" t="s">
        <v>166</v>
      </c>
      <c r="E286" s="247" t="s">
        <v>1</v>
      </c>
      <c r="F286" s="248" t="s">
        <v>168</v>
      </c>
      <c r="G286" s="246"/>
      <c r="H286" s="249">
        <v>3.5200000000000005</v>
      </c>
      <c r="I286" s="250"/>
      <c r="J286" s="246"/>
      <c r="K286" s="246"/>
      <c r="L286" s="251"/>
      <c r="M286" s="252"/>
      <c r="N286" s="253"/>
      <c r="O286" s="253"/>
      <c r="P286" s="253"/>
      <c r="Q286" s="253"/>
      <c r="R286" s="253"/>
      <c r="S286" s="253"/>
      <c r="T286" s="25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5" t="s">
        <v>166</v>
      </c>
      <c r="AU286" s="255" t="s">
        <v>83</v>
      </c>
      <c r="AV286" s="14" t="s">
        <v>165</v>
      </c>
      <c r="AW286" s="14" t="s">
        <v>31</v>
      </c>
      <c r="AX286" s="14" t="s">
        <v>81</v>
      </c>
      <c r="AY286" s="255" t="s">
        <v>158</v>
      </c>
    </row>
    <row r="287" s="2" customFormat="1" ht="16.5" customHeight="1">
      <c r="A287" s="38"/>
      <c r="B287" s="39"/>
      <c r="C287" s="219" t="s">
        <v>342</v>
      </c>
      <c r="D287" s="219" t="s">
        <v>161</v>
      </c>
      <c r="E287" s="220" t="s">
        <v>523</v>
      </c>
      <c r="F287" s="221" t="s">
        <v>524</v>
      </c>
      <c r="G287" s="222" t="s">
        <v>171</v>
      </c>
      <c r="H287" s="223">
        <v>5.2000000000000002</v>
      </c>
      <c r="I287" s="224"/>
      <c r="J287" s="225">
        <f>ROUND(I287*H287,2)</f>
        <v>0</v>
      </c>
      <c r="K287" s="226"/>
      <c r="L287" s="44"/>
      <c r="M287" s="227" t="s">
        <v>1</v>
      </c>
      <c r="N287" s="228" t="s">
        <v>38</v>
      </c>
      <c r="O287" s="91"/>
      <c r="P287" s="229">
        <f>O287*H287</f>
        <v>0</v>
      </c>
      <c r="Q287" s="229">
        <v>0</v>
      </c>
      <c r="R287" s="229">
        <f>Q287*H287</f>
        <v>0</v>
      </c>
      <c r="S287" s="229">
        <v>0</v>
      </c>
      <c r="T287" s="230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31" t="s">
        <v>197</v>
      </c>
      <c r="AT287" s="231" t="s">
        <v>161</v>
      </c>
      <c r="AU287" s="231" t="s">
        <v>83</v>
      </c>
      <c r="AY287" s="17" t="s">
        <v>158</v>
      </c>
      <c r="BE287" s="232">
        <f>IF(N287="základní",J287,0)</f>
        <v>0</v>
      </c>
      <c r="BF287" s="232">
        <f>IF(N287="snížená",J287,0)</f>
        <v>0</v>
      </c>
      <c r="BG287" s="232">
        <f>IF(N287="zákl. přenesená",J287,0)</f>
        <v>0</v>
      </c>
      <c r="BH287" s="232">
        <f>IF(N287="sníž. přenesená",J287,0)</f>
        <v>0</v>
      </c>
      <c r="BI287" s="232">
        <f>IF(N287="nulová",J287,0)</f>
        <v>0</v>
      </c>
      <c r="BJ287" s="17" t="s">
        <v>81</v>
      </c>
      <c r="BK287" s="232">
        <f>ROUND(I287*H287,2)</f>
        <v>0</v>
      </c>
      <c r="BL287" s="17" t="s">
        <v>197</v>
      </c>
      <c r="BM287" s="231" t="s">
        <v>510</v>
      </c>
    </row>
    <row r="288" s="13" customFormat="1">
      <c r="A288" s="13"/>
      <c r="B288" s="233"/>
      <c r="C288" s="234"/>
      <c r="D288" s="235" t="s">
        <v>166</v>
      </c>
      <c r="E288" s="236" t="s">
        <v>1</v>
      </c>
      <c r="F288" s="237" t="s">
        <v>704</v>
      </c>
      <c r="G288" s="234"/>
      <c r="H288" s="238">
        <v>5.2000000000000002</v>
      </c>
      <c r="I288" s="239"/>
      <c r="J288" s="234"/>
      <c r="K288" s="234"/>
      <c r="L288" s="240"/>
      <c r="M288" s="241"/>
      <c r="N288" s="242"/>
      <c r="O288" s="242"/>
      <c r="P288" s="242"/>
      <c r="Q288" s="242"/>
      <c r="R288" s="242"/>
      <c r="S288" s="242"/>
      <c r="T288" s="24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4" t="s">
        <v>166</v>
      </c>
      <c r="AU288" s="244" t="s">
        <v>83</v>
      </c>
      <c r="AV288" s="13" t="s">
        <v>83</v>
      </c>
      <c r="AW288" s="13" t="s">
        <v>31</v>
      </c>
      <c r="AX288" s="13" t="s">
        <v>73</v>
      </c>
      <c r="AY288" s="244" t="s">
        <v>158</v>
      </c>
    </row>
    <row r="289" s="14" customFormat="1">
      <c r="A289" s="14"/>
      <c r="B289" s="245"/>
      <c r="C289" s="246"/>
      <c r="D289" s="235" t="s">
        <v>166</v>
      </c>
      <c r="E289" s="247" t="s">
        <v>1</v>
      </c>
      <c r="F289" s="248" t="s">
        <v>168</v>
      </c>
      <c r="G289" s="246"/>
      <c r="H289" s="249">
        <v>5.2000000000000002</v>
      </c>
      <c r="I289" s="250"/>
      <c r="J289" s="246"/>
      <c r="K289" s="246"/>
      <c r="L289" s="251"/>
      <c r="M289" s="252"/>
      <c r="N289" s="253"/>
      <c r="O289" s="253"/>
      <c r="P289" s="253"/>
      <c r="Q289" s="253"/>
      <c r="R289" s="253"/>
      <c r="S289" s="253"/>
      <c r="T289" s="25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5" t="s">
        <v>166</v>
      </c>
      <c r="AU289" s="255" t="s">
        <v>83</v>
      </c>
      <c r="AV289" s="14" t="s">
        <v>165</v>
      </c>
      <c r="AW289" s="14" t="s">
        <v>31</v>
      </c>
      <c r="AX289" s="14" t="s">
        <v>81</v>
      </c>
      <c r="AY289" s="255" t="s">
        <v>158</v>
      </c>
    </row>
    <row r="290" s="2" customFormat="1" ht="16.5" customHeight="1">
      <c r="A290" s="38"/>
      <c r="B290" s="39"/>
      <c r="C290" s="219" t="s">
        <v>511</v>
      </c>
      <c r="D290" s="219" t="s">
        <v>161</v>
      </c>
      <c r="E290" s="220" t="s">
        <v>528</v>
      </c>
      <c r="F290" s="221" t="s">
        <v>529</v>
      </c>
      <c r="G290" s="222" t="s">
        <v>171</v>
      </c>
      <c r="H290" s="223">
        <v>3.6000000000000001</v>
      </c>
      <c r="I290" s="224"/>
      <c r="J290" s="225">
        <f>ROUND(I290*H290,2)</f>
        <v>0</v>
      </c>
      <c r="K290" s="226"/>
      <c r="L290" s="44"/>
      <c r="M290" s="227" t="s">
        <v>1</v>
      </c>
      <c r="N290" s="228" t="s">
        <v>38</v>
      </c>
      <c r="O290" s="91"/>
      <c r="P290" s="229">
        <f>O290*H290</f>
        <v>0</v>
      </c>
      <c r="Q290" s="229">
        <v>0</v>
      </c>
      <c r="R290" s="229">
        <f>Q290*H290</f>
        <v>0</v>
      </c>
      <c r="S290" s="229">
        <v>0</v>
      </c>
      <c r="T290" s="230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31" t="s">
        <v>197</v>
      </c>
      <c r="AT290" s="231" t="s">
        <v>161</v>
      </c>
      <c r="AU290" s="231" t="s">
        <v>83</v>
      </c>
      <c r="AY290" s="17" t="s">
        <v>158</v>
      </c>
      <c r="BE290" s="232">
        <f>IF(N290="základní",J290,0)</f>
        <v>0</v>
      </c>
      <c r="BF290" s="232">
        <f>IF(N290="snížená",J290,0)</f>
        <v>0</v>
      </c>
      <c r="BG290" s="232">
        <f>IF(N290="zákl. přenesená",J290,0)</f>
        <v>0</v>
      </c>
      <c r="BH290" s="232">
        <f>IF(N290="sníž. přenesená",J290,0)</f>
        <v>0</v>
      </c>
      <c r="BI290" s="232">
        <f>IF(N290="nulová",J290,0)</f>
        <v>0</v>
      </c>
      <c r="BJ290" s="17" t="s">
        <v>81</v>
      </c>
      <c r="BK290" s="232">
        <f>ROUND(I290*H290,2)</f>
        <v>0</v>
      </c>
      <c r="BL290" s="17" t="s">
        <v>197</v>
      </c>
      <c r="BM290" s="231" t="s">
        <v>514</v>
      </c>
    </row>
    <row r="291" s="13" customFormat="1">
      <c r="A291" s="13"/>
      <c r="B291" s="233"/>
      <c r="C291" s="234"/>
      <c r="D291" s="235" t="s">
        <v>166</v>
      </c>
      <c r="E291" s="236" t="s">
        <v>1</v>
      </c>
      <c r="F291" s="237" t="s">
        <v>531</v>
      </c>
      <c r="G291" s="234"/>
      <c r="H291" s="238">
        <v>3.6000000000000001</v>
      </c>
      <c r="I291" s="239"/>
      <c r="J291" s="234"/>
      <c r="K291" s="234"/>
      <c r="L291" s="240"/>
      <c r="M291" s="241"/>
      <c r="N291" s="242"/>
      <c r="O291" s="242"/>
      <c r="P291" s="242"/>
      <c r="Q291" s="242"/>
      <c r="R291" s="242"/>
      <c r="S291" s="242"/>
      <c r="T291" s="24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4" t="s">
        <v>166</v>
      </c>
      <c r="AU291" s="244" t="s">
        <v>83</v>
      </c>
      <c r="AV291" s="13" t="s">
        <v>83</v>
      </c>
      <c r="AW291" s="13" t="s">
        <v>31</v>
      </c>
      <c r="AX291" s="13" t="s">
        <v>73</v>
      </c>
      <c r="AY291" s="244" t="s">
        <v>158</v>
      </c>
    </row>
    <row r="292" s="14" customFormat="1">
      <c r="A292" s="14"/>
      <c r="B292" s="245"/>
      <c r="C292" s="246"/>
      <c r="D292" s="235" t="s">
        <v>166</v>
      </c>
      <c r="E292" s="247" t="s">
        <v>1</v>
      </c>
      <c r="F292" s="248" t="s">
        <v>168</v>
      </c>
      <c r="G292" s="246"/>
      <c r="H292" s="249">
        <v>3.6000000000000001</v>
      </c>
      <c r="I292" s="250"/>
      <c r="J292" s="246"/>
      <c r="K292" s="246"/>
      <c r="L292" s="251"/>
      <c r="M292" s="252"/>
      <c r="N292" s="253"/>
      <c r="O292" s="253"/>
      <c r="P292" s="253"/>
      <c r="Q292" s="253"/>
      <c r="R292" s="253"/>
      <c r="S292" s="253"/>
      <c r="T292" s="25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5" t="s">
        <v>166</v>
      </c>
      <c r="AU292" s="255" t="s">
        <v>83</v>
      </c>
      <c r="AV292" s="14" t="s">
        <v>165</v>
      </c>
      <c r="AW292" s="14" t="s">
        <v>31</v>
      </c>
      <c r="AX292" s="14" t="s">
        <v>81</v>
      </c>
      <c r="AY292" s="255" t="s">
        <v>158</v>
      </c>
    </row>
    <row r="293" s="2" customFormat="1" ht="16.5" customHeight="1">
      <c r="A293" s="38"/>
      <c r="B293" s="39"/>
      <c r="C293" s="219" t="s">
        <v>345</v>
      </c>
      <c r="D293" s="219" t="s">
        <v>161</v>
      </c>
      <c r="E293" s="220" t="s">
        <v>532</v>
      </c>
      <c r="F293" s="221" t="s">
        <v>533</v>
      </c>
      <c r="G293" s="222" t="s">
        <v>207</v>
      </c>
      <c r="H293" s="223">
        <v>2</v>
      </c>
      <c r="I293" s="224"/>
      <c r="J293" s="225">
        <f>ROUND(I293*H293,2)</f>
        <v>0</v>
      </c>
      <c r="K293" s="226"/>
      <c r="L293" s="44"/>
      <c r="M293" s="227" t="s">
        <v>1</v>
      </c>
      <c r="N293" s="228" t="s">
        <v>38</v>
      </c>
      <c r="O293" s="91"/>
      <c r="P293" s="229">
        <f>O293*H293</f>
        <v>0</v>
      </c>
      <c r="Q293" s="229">
        <v>0</v>
      </c>
      <c r="R293" s="229">
        <f>Q293*H293</f>
        <v>0</v>
      </c>
      <c r="S293" s="229">
        <v>0</v>
      </c>
      <c r="T293" s="230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31" t="s">
        <v>197</v>
      </c>
      <c r="AT293" s="231" t="s">
        <v>161</v>
      </c>
      <c r="AU293" s="231" t="s">
        <v>83</v>
      </c>
      <c r="AY293" s="17" t="s">
        <v>158</v>
      </c>
      <c r="BE293" s="232">
        <f>IF(N293="základní",J293,0)</f>
        <v>0</v>
      </c>
      <c r="BF293" s="232">
        <f>IF(N293="snížená",J293,0)</f>
        <v>0</v>
      </c>
      <c r="BG293" s="232">
        <f>IF(N293="zákl. přenesená",J293,0)</f>
        <v>0</v>
      </c>
      <c r="BH293" s="232">
        <f>IF(N293="sníž. přenesená",J293,0)</f>
        <v>0</v>
      </c>
      <c r="BI293" s="232">
        <f>IF(N293="nulová",J293,0)</f>
        <v>0</v>
      </c>
      <c r="BJ293" s="17" t="s">
        <v>81</v>
      </c>
      <c r="BK293" s="232">
        <f>ROUND(I293*H293,2)</f>
        <v>0</v>
      </c>
      <c r="BL293" s="17" t="s">
        <v>197</v>
      </c>
      <c r="BM293" s="231" t="s">
        <v>517</v>
      </c>
    </row>
    <row r="294" s="2" customFormat="1" ht="21.75" customHeight="1">
      <c r="A294" s="38"/>
      <c r="B294" s="39"/>
      <c r="C294" s="219" t="s">
        <v>518</v>
      </c>
      <c r="D294" s="219" t="s">
        <v>161</v>
      </c>
      <c r="E294" s="220" t="s">
        <v>536</v>
      </c>
      <c r="F294" s="221" t="s">
        <v>537</v>
      </c>
      <c r="G294" s="222" t="s">
        <v>207</v>
      </c>
      <c r="H294" s="223">
        <v>1</v>
      </c>
      <c r="I294" s="224"/>
      <c r="J294" s="225">
        <f>ROUND(I294*H294,2)</f>
        <v>0</v>
      </c>
      <c r="K294" s="226"/>
      <c r="L294" s="44"/>
      <c r="M294" s="227" t="s">
        <v>1</v>
      </c>
      <c r="N294" s="228" t="s">
        <v>38</v>
      </c>
      <c r="O294" s="91"/>
      <c r="P294" s="229">
        <f>O294*H294</f>
        <v>0</v>
      </c>
      <c r="Q294" s="229">
        <v>0</v>
      </c>
      <c r="R294" s="229">
        <f>Q294*H294</f>
        <v>0</v>
      </c>
      <c r="S294" s="229">
        <v>0</v>
      </c>
      <c r="T294" s="230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31" t="s">
        <v>197</v>
      </c>
      <c r="AT294" s="231" t="s">
        <v>161</v>
      </c>
      <c r="AU294" s="231" t="s">
        <v>83</v>
      </c>
      <c r="AY294" s="17" t="s">
        <v>158</v>
      </c>
      <c r="BE294" s="232">
        <f>IF(N294="základní",J294,0)</f>
        <v>0</v>
      </c>
      <c r="BF294" s="232">
        <f>IF(N294="snížená",J294,0)</f>
        <v>0</v>
      </c>
      <c r="BG294" s="232">
        <f>IF(N294="zákl. přenesená",J294,0)</f>
        <v>0</v>
      </c>
      <c r="BH294" s="232">
        <f>IF(N294="sníž. přenesená",J294,0)</f>
        <v>0</v>
      </c>
      <c r="BI294" s="232">
        <f>IF(N294="nulová",J294,0)</f>
        <v>0</v>
      </c>
      <c r="BJ294" s="17" t="s">
        <v>81</v>
      </c>
      <c r="BK294" s="232">
        <f>ROUND(I294*H294,2)</f>
        <v>0</v>
      </c>
      <c r="BL294" s="17" t="s">
        <v>197</v>
      </c>
      <c r="BM294" s="231" t="s">
        <v>521</v>
      </c>
    </row>
    <row r="295" s="2" customFormat="1" ht="24.15" customHeight="1">
      <c r="A295" s="38"/>
      <c r="B295" s="39"/>
      <c r="C295" s="219" t="s">
        <v>349</v>
      </c>
      <c r="D295" s="219" t="s">
        <v>161</v>
      </c>
      <c r="E295" s="220" t="s">
        <v>544</v>
      </c>
      <c r="F295" s="221" t="s">
        <v>545</v>
      </c>
      <c r="G295" s="222" t="s">
        <v>248</v>
      </c>
      <c r="H295" s="223">
        <v>0.065000000000000002</v>
      </c>
      <c r="I295" s="224"/>
      <c r="J295" s="225">
        <f>ROUND(I295*H295,2)</f>
        <v>0</v>
      </c>
      <c r="K295" s="226"/>
      <c r="L295" s="44"/>
      <c r="M295" s="227" t="s">
        <v>1</v>
      </c>
      <c r="N295" s="228" t="s">
        <v>38</v>
      </c>
      <c r="O295" s="91"/>
      <c r="P295" s="229">
        <f>O295*H295</f>
        <v>0</v>
      </c>
      <c r="Q295" s="229">
        <v>0</v>
      </c>
      <c r="R295" s="229">
        <f>Q295*H295</f>
        <v>0</v>
      </c>
      <c r="S295" s="229">
        <v>0</v>
      </c>
      <c r="T295" s="230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31" t="s">
        <v>197</v>
      </c>
      <c r="AT295" s="231" t="s">
        <v>161</v>
      </c>
      <c r="AU295" s="231" t="s">
        <v>83</v>
      </c>
      <c r="AY295" s="17" t="s">
        <v>158</v>
      </c>
      <c r="BE295" s="232">
        <f>IF(N295="základní",J295,0)</f>
        <v>0</v>
      </c>
      <c r="BF295" s="232">
        <f>IF(N295="snížená",J295,0)</f>
        <v>0</v>
      </c>
      <c r="BG295" s="232">
        <f>IF(N295="zákl. přenesená",J295,0)</f>
        <v>0</v>
      </c>
      <c r="BH295" s="232">
        <f>IF(N295="sníž. přenesená",J295,0)</f>
        <v>0</v>
      </c>
      <c r="BI295" s="232">
        <f>IF(N295="nulová",J295,0)</f>
        <v>0</v>
      </c>
      <c r="BJ295" s="17" t="s">
        <v>81</v>
      </c>
      <c r="BK295" s="232">
        <f>ROUND(I295*H295,2)</f>
        <v>0</v>
      </c>
      <c r="BL295" s="17" t="s">
        <v>197</v>
      </c>
      <c r="BM295" s="231" t="s">
        <v>525</v>
      </c>
    </row>
    <row r="296" s="12" customFormat="1" ht="22.8" customHeight="1">
      <c r="A296" s="12"/>
      <c r="B296" s="203"/>
      <c r="C296" s="204"/>
      <c r="D296" s="205" t="s">
        <v>72</v>
      </c>
      <c r="E296" s="217" t="s">
        <v>547</v>
      </c>
      <c r="F296" s="217" t="s">
        <v>548</v>
      </c>
      <c r="G296" s="204"/>
      <c r="H296" s="204"/>
      <c r="I296" s="207"/>
      <c r="J296" s="218">
        <f>BK296</f>
        <v>0</v>
      </c>
      <c r="K296" s="204"/>
      <c r="L296" s="209"/>
      <c r="M296" s="210"/>
      <c r="N296" s="211"/>
      <c r="O296" s="211"/>
      <c r="P296" s="212">
        <f>SUM(P297:P320)</f>
        <v>0</v>
      </c>
      <c r="Q296" s="211"/>
      <c r="R296" s="212">
        <f>SUM(R297:R320)</f>
        <v>0</v>
      </c>
      <c r="S296" s="211"/>
      <c r="T296" s="213">
        <f>SUM(T297:T320)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14" t="s">
        <v>83</v>
      </c>
      <c r="AT296" s="215" t="s">
        <v>72</v>
      </c>
      <c r="AU296" s="215" t="s">
        <v>81</v>
      </c>
      <c r="AY296" s="214" t="s">
        <v>158</v>
      </c>
      <c r="BK296" s="216">
        <f>SUM(BK297:BK320)</f>
        <v>0</v>
      </c>
    </row>
    <row r="297" s="2" customFormat="1" ht="16.5" customHeight="1">
      <c r="A297" s="38"/>
      <c r="B297" s="39"/>
      <c r="C297" s="219" t="s">
        <v>527</v>
      </c>
      <c r="D297" s="219" t="s">
        <v>161</v>
      </c>
      <c r="E297" s="220" t="s">
        <v>549</v>
      </c>
      <c r="F297" s="221" t="s">
        <v>550</v>
      </c>
      <c r="G297" s="222" t="s">
        <v>164</v>
      </c>
      <c r="H297" s="223">
        <v>1.5</v>
      </c>
      <c r="I297" s="224"/>
      <c r="J297" s="225">
        <f>ROUND(I297*H297,2)</f>
        <v>0</v>
      </c>
      <c r="K297" s="226"/>
      <c r="L297" s="44"/>
      <c r="M297" s="227" t="s">
        <v>1</v>
      </c>
      <c r="N297" s="228" t="s">
        <v>38</v>
      </c>
      <c r="O297" s="91"/>
      <c r="P297" s="229">
        <f>O297*H297</f>
        <v>0</v>
      </c>
      <c r="Q297" s="229">
        <v>0</v>
      </c>
      <c r="R297" s="229">
        <f>Q297*H297</f>
        <v>0</v>
      </c>
      <c r="S297" s="229">
        <v>0</v>
      </c>
      <c r="T297" s="230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31" t="s">
        <v>197</v>
      </c>
      <c r="AT297" s="231" t="s">
        <v>161</v>
      </c>
      <c r="AU297" s="231" t="s">
        <v>83</v>
      </c>
      <c r="AY297" s="17" t="s">
        <v>158</v>
      </c>
      <c r="BE297" s="232">
        <f>IF(N297="základní",J297,0)</f>
        <v>0</v>
      </c>
      <c r="BF297" s="232">
        <f>IF(N297="snížená",J297,0)</f>
        <v>0</v>
      </c>
      <c r="BG297" s="232">
        <f>IF(N297="zákl. přenesená",J297,0)</f>
        <v>0</v>
      </c>
      <c r="BH297" s="232">
        <f>IF(N297="sníž. přenesená",J297,0)</f>
        <v>0</v>
      </c>
      <c r="BI297" s="232">
        <f>IF(N297="nulová",J297,0)</f>
        <v>0</v>
      </c>
      <c r="BJ297" s="17" t="s">
        <v>81</v>
      </c>
      <c r="BK297" s="232">
        <f>ROUND(I297*H297,2)</f>
        <v>0</v>
      </c>
      <c r="BL297" s="17" t="s">
        <v>197</v>
      </c>
      <c r="BM297" s="231" t="s">
        <v>530</v>
      </c>
    </row>
    <row r="298" s="15" customFormat="1">
      <c r="A298" s="15"/>
      <c r="B298" s="256"/>
      <c r="C298" s="257"/>
      <c r="D298" s="235" t="s">
        <v>166</v>
      </c>
      <c r="E298" s="258" t="s">
        <v>1</v>
      </c>
      <c r="F298" s="259" t="s">
        <v>705</v>
      </c>
      <c r="G298" s="257"/>
      <c r="H298" s="258" t="s">
        <v>1</v>
      </c>
      <c r="I298" s="260"/>
      <c r="J298" s="257"/>
      <c r="K298" s="257"/>
      <c r="L298" s="261"/>
      <c r="M298" s="262"/>
      <c r="N298" s="263"/>
      <c r="O298" s="263"/>
      <c r="P298" s="263"/>
      <c r="Q298" s="263"/>
      <c r="R298" s="263"/>
      <c r="S298" s="263"/>
      <c r="T298" s="264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65" t="s">
        <v>166</v>
      </c>
      <c r="AU298" s="265" t="s">
        <v>83</v>
      </c>
      <c r="AV298" s="15" t="s">
        <v>81</v>
      </c>
      <c r="AW298" s="15" t="s">
        <v>31</v>
      </c>
      <c r="AX298" s="15" t="s">
        <v>73</v>
      </c>
      <c r="AY298" s="265" t="s">
        <v>158</v>
      </c>
    </row>
    <row r="299" s="13" customFormat="1">
      <c r="A299" s="13"/>
      <c r="B299" s="233"/>
      <c r="C299" s="234"/>
      <c r="D299" s="235" t="s">
        <v>166</v>
      </c>
      <c r="E299" s="236" t="s">
        <v>1</v>
      </c>
      <c r="F299" s="237" t="s">
        <v>553</v>
      </c>
      <c r="G299" s="234"/>
      <c r="H299" s="238">
        <v>1.5</v>
      </c>
      <c r="I299" s="239"/>
      <c r="J299" s="234"/>
      <c r="K299" s="234"/>
      <c r="L299" s="240"/>
      <c r="M299" s="241"/>
      <c r="N299" s="242"/>
      <c r="O299" s="242"/>
      <c r="P299" s="242"/>
      <c r="Q299" s="242"/>
      <c r="R299" s="242"/>
      <c r="S299" s="242"/>
      <c r="T299" s="24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4" t="s">
        <v>166</v>
      </c>
      <c r="AU299" s="244" t="s">
        <v>83</v>
      </c>
      <c r="AV299" s="13" t="s">
        <v>83</v>
      </c>
      <c r="AW299" s="13" t="s">
        <v>31</v>
      </c>
      <c r="AX299" s="13" t="s">
        <v>73</v>
      </c>
      <c r="AY299" s="244" t="s">
        <v>158</v>
      </c>
    </row>
    <row r="300" s="14" customFormat="1">
      <c r="A300" s="14"/>
      <c r="B300" s="245"/>
      <c r="C300" s="246"/>
      <c r="D300" s="235" t="s">
        <v>166</v>
      </c>
      <c r="E300" s="247" t="s">
        <v>1</v>
      </c>
      <c r="F300" s="248" t="s">
        <v>168</v>
      </c>
      <c r="G300" s="246"/>
      <c r="H300" s="249">
        <v>1.5</v>
      </c>
      <c r="I300" s="250"/>
      <c r="J300" s="246"/>
      <c r="K300" s="246"/>
      <c r="L300" s="251"/>
      <c r="M300" s="252"/>
      <c r="N300" s="253"/>
      <c r="O300" s="253"/>
      <c r="P300" s="253"/>
      <c r="Q300" s="253"/>
      <c r="R300" s="253"/>
      <c r="S300" s="253"/>
      <c r="T300" s="25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5" t="s">
        <v>166</v>
      </c>
      <c r="AU300" s="255" t="s">
        <v>83</v>
      </c>
      <c r="AV300" s="14" t="s">
        <v>165</v>
      </c>
      <c r="AW300" s="14" t="s">
        <v>31</v>
      </c>
      <c r="AX300" s="14" t="s">
        <v>81</v>
      </c>
      <c r="AY300" s="255" t="s">
        <v>158</v>
      </c>
    </row>
    <row r="301" s="2" customFormat="1" ht="24.15" customHeight="1">
      <c r="A301" s="38"/>
      <c r="B301" s="39"/>
      <c r="C301" s="219" t="s">
        <v>352</v>
      </c>
      <c r="D301" s="219" t="s">
        <v>161</v>
      </c>
      <c r="E301" s="220" t="s">
        <v>555</v>
      </c>
      <c r="F301" s="221" t="s">
        <v>556</v>
      </c>
      <c r="G301" s="222" t="s">
        <v>164</v>
      </c>
      <c r="H301" s="223">
        <v>1.5</v>
      </c>
      <c r="I301" s="224"/>
      <c r="J301" s="225">
        <f>ROUND(I301*H301,2)</f>
        <v>0</v>
      </c>
      <c r="K301" s="226"/>
      <c r="L301" s="44"/>
      <c r="M301" s="227" t="s">
        <v>1</v>
      </c>
      <c r="N301" s="228" t="s">
        <v>38</v>
      </c>
      <c r="O301" s="91"/>
      <c r="P301" s="229">
        <f>O301*H301</f>
        <v>0</v>
      </c>
      <c r="Q301" s="229">
        <v>0</v>
      </c>
      <c r="R301" s="229">
        <f>Q301*H301</f>
        <v>0</v>
      </c>
      <c r="S301" s="229">
        <v>0</v>
      </c>
      <c r="T301" s="230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31" t="s">
        <v>197</v>
      </c>
      <c r="AT301" s="231" t="s">
        <v>161</v>
      </c>
      <c r="AU301" s="231" t="s">
        <v>83</v>
      </c>
      <c r="AY301" s="17" t="s">
        <v>158</v>
      </c>
      <c r="BE301" s="232">
        <f>IF(N301="základní",J301,0)</f>
        <v>0</v>
      </c>
      <c r="BF301" s="232">
        <f>IF(N301="snížená",J301,0)</f>
        <v>0</v>
      </c>
      <c r="BG301" s="232">
        <f>IF(N301="zákl. přenesená",J301,0)</f>
        <v>0</v>
      </c>
      <c r="BH301" s="232">
        <f>IF(N301="sníž. přenesená",J301,0)</f>
        <v>0</v>
      </c>
      <c r="BI301" s="232">
        <f>IF(N301="nulová",J301,0)</f>
        <v>0</v>
      </c>
      <c r="BJ301" s="17" t="s">
        <v>81</v>
      </c>
      <c r="BK301" s="232">
        <f>ROUND(I301*H301,2)</f>
        <v>0</v>
      </c>
      <c r="BL301" s="17" t="s">
        <v>197</v>
      </c>
      <c r="BM301" s="231" t="s">
        <v>534</v>
      </c>
    </row>
    <row r="302" s="2" customFormat="1" ht="24.15" customHeight="1">
      <c r="A302" s="38"/>
      <c r="B302" s="39"/>
      <c r="C302" s="219" t="s">
        <v>535</v>
      </c>
      <c r="D302" s="219" t="s">
        <v>161</v>
      </c>
      <c r="E302" s="220" t="s">
        <v>558</v>
      </c>
      <c r="F302" s="221" t="s">
        <v>559</v>
      </c>
      <c r="G302" s="222" t="s">
        <v>164</v>
      </c>
      <c r="H302" s="223">
        <v>1.5</v>
      </c>
      <c r="I302" s="224"/>
      <c r="J302" s="225">
        <f>ROUND(I302*H302,2)</f>
        <v>0</v>
      </c>
      <c r="K302" s="226"/>
      <c r="L302" s="44"/>
      <c r="M302" s="227" t="s">
        <v>1</v>
      </c>
      <c r="N302" s="228" t="s">
        <v>38</v>
      </c>
      <c r="O302" s="91"/>
      <c r="P302" s="229">
        <f>O302*H302</f>
        <v>0</v>
      </c>
      <c r="Q302" s="229">
        <v>0</v>
      </c>
      <c r="R302" s="229">
        <f>Q302*H302</f>
        <v>0</v>
      </c>
      <c r="S302" s="229">
        <v>0</v>
      </c>
      <c r="T302" s="230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31" t="s">
        <v>197</v>
      </c>
      <c r="AT302" s="231" t="s">
        <v>161</v>
      </c>
      <c r="AU302" s="231" t="s">
        <v>83</v>
      </c>
      <c r="AY302" s="17" t="s">
        <v>158</v>
      </c>
      <c r="BE302" s="232">
        <f>IF(N302="základní",J302,0)</f>
        <v>0</v>
      </c>
      <c r="BF302" s="232">
        <f>IF(N302="snížená",J302,0)</f>
        <v>0</v>
      </c>
      <c r="BG302" s="232">
        <f>IF(N302="zákl. přenesená",J302,0)</f>
        <v>0</v>
      </c>
      <c r="BH302" s="232">
        <f>IF(N302="sníž. přenesená",J302,0)</f>
        <v>0</v>
      </c>
      <c r="BI302" s="232">
        <f>IF(N302="nulová",J302,0)</f>
        <v>0</v>
      </c>
      <c r="BJ302" s="17" t="s">
        <v>81</v>
      </c>
      <c r="BK302" s="232">
        <f>ROUND(I302*H302,2)</f>
        <v>0</v>
      </c>
      <c r="BL302" s="17" t="s">
        <v>197</v>
      </c>
      <c r="BM302" s="231" t="s">
        <v>538</v>
      </c>
    </row>
    <row r="303" s="2" customFormat="1" ht="24.15" customHeight="1">
      <c r="A303" s="38"/>
      <c r="B303" s="39"/>
      <c r="C303" s="219" t="s">
        <v>356</v>
      </c>
      <c r="D303" s="219" t="s">
        <v>161</v>
      </c>
      <c r="E303" s="220" t="s">
        <v>562</v>
      </c>
      <c r="F303" s="221" t="s">
        <v>563</v>
      </c>
      <c r="G303" s="222" t="s">
        <v>164</v>
      </c>
      <c r="H303" s="223">
        <v>1.5</v>
      </c>
      <c r="I303" s="224"/>
      <c r="J303" s="225">
        <f>ROUND(I303*H303,2)</f>
        <v>0</v>
      </c>
      <c r="K303" s="226"/>
      <c r="L303" s="44"/>
      <c r="M303" s="227" t="s">
        <v>1</v>
      </c>
      <c r="N303" s="228" t="s">
        <v>38</v>
      </c>
      <c r="O303" s="91"/>
      <c r="P303" s="229">
        <f>O303*H303</f>
        <v>0</v>
      </c>
      <c r="Q303" s="229">
        <v>0</v>
      </c>
      <c r="R303" s="229">
        <f>Q303*H303</f>
        <v>0</v>
      </c>
      <c r="S303" s="229">
        <v>0</v>
      </c>
      <c r="T303" s="230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31" t="s">
        <v>197</v>
      </c>
      <c r="AT303" s="231" t="s">
        <v>161</v>
      </c>
      <c r="AU303" s="231" t="s">
        <v>83</v>
      </c>
      <c r="AY303" s="17" t="s">
        <v>158</v>
      </c>
      <c r="BE303" s="232">
        <f>IF(N303="základní",J303,0)</f>
        <v>0</v>
      </c>
      <c r="BF303" s="232">
        <f>IF(N303="snížená",J303,0)</f>
        <v>0</v>
      </c>
      <c r="BG303" s="232">
        <f>IF(N303="zákl. přenesená",J303,0)</f>
        <v>0</v>
      </c>
      <c r="BH303" s="232">
        <f>IF(N303="sníž. přenesená",J303,0)</f>
        <v>0</v>
      </c>
      <c r="BI303" s="232">
        <f>IF(N303="nulová",J303,0)</f>
        <v>0</v>
      </c>
      <c r="BJ303" s="17" t="s">
        <v>81</v>
      </c>
      <c r="BK303" s="232">
        <f>ROUND(I303*H303,2)</f>
        <v>0</v>
      </c>
      <c r="BL303" s="17" t="s">
        <v>197</v>
      </c>
      <c r="BM303" s="231" t="s">
        <v>541</v>
      </c>
    </row>
    <row r="304" s="2" customFormat="1" ht="33" customHeight="1">
      <c r="A304" s="38"/>
      <c r="B304" s="39"/>
      <c r="C304" s="219" t="s">
        <v>543</v>
      </c>
      <c r="D304" s="219" t="s">
        <v>161</v>
      </c>
      <c r="E304" s="220" t="s">
        <v>565</v>
      </c>
      <c r="F304" s="221" t="s">
        <v>566</v>
      </c>
      <c r="G304" s="222" t="s">
        <v>164</v>
      </c>
      <c r="H304" s="223">
        <v>8.1600000000000001</v>
      </c>
      <c r="I304" s="224"/>
      <c r="J304" s="225">
        <f>ROUND(I304*H304,2)</f>
        <v>0</v>
      </c>
      <c r="K304" s="226"/>
      <c r="L304" s="44"/>
      <c r="M304" s="227" t="s">
        <v>1</v>
      </c>
      <c r="N304" s="228" t="s">
        <v>38</v>
      </c>
      <c r="O304" s="91"/>
      <c r="P304" s="229">
        <f>O304*H304</f>
        <v>0</v>
      </c>
      <c r="Q304" s="229">
        <v>0</v>
      </c>
      <c r="R304" s="229">
        <f>Q304*H304</f>
        <v>0</v>
      </c>
      <c r="S304" s="229">
        <v>0</v>
      </c>
      <c r="T304" s="230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31" t="s">
        <v>197</v>
      </c>
      <c r="AT304" s="231" t="s">
        <v>161</v>
      </c>
      <c r="AU304" s="231" t="s">
        <v>83</v>
      </c>
      <c r="AY304" s="17" t="s">
        <v>158</v>
      </c>
      <c r="BE304" s="232">
        <f>IF(N304="základní",J304,0)</f>
        <v>0</v>
      </c>
      <c r="BF304" s="232">
        <f>IF(N304="snížená",J304,0)</f>
        <v>0</v>
      </c>
      <c r="BG304" s="232">
        <f>IF(N304="zákl. přenesená",J304,0)</f>
        <v>0</v>
      </c>
      <c r="BH304" s="232">
        <f>IF(N304="sníž. přenesená",J304,0)</f>
        <v>0</v>
      </c>
      <c r="BI304" s="232">
        <f>IF(N304="nulová",J304,0)</f>
        <v>0</v>
      </c>
      <c r="BJ304" s="17" t="s">
        <v>81</v>
      </c>
      <c r="BK304" s="232">
        <f>ROUND(I304*H304,2)</f>
        <v>0</v>
      </c>
      <c r="BL304" s="17" t="s">
        <v>197</v>
      </c>
      <c r="BM304" s="231" t="s">
        <v>546</v>
      </c>
    </row>
    <row r="305" s="15" customFormat="1">
      <c r="A305" s="15"/>
      <c r="B305" s="256"/>
      <c r="C305" s="257"/>
      <c r="D305" s="235" t="s">
        <v>166</v>
      </c>
      <c r="E305" s="258" t="s">
        <v>1</v>
      </c>
      <c r="F305" s="259" t="s">
        <v>568</v>
      </c>
      <c r="G305" s="257"/>
      <c r="H305" s="258" t="s">
        <v>1</v>
      </c>
      <c r="I305" s="260"/>
      <c r="J305" s="257"/>
      <c r="K305" s="257"/>
      <c r="L305" s="261"/>
      <c r="M305" s="262"/>
      <c r="N305" s="263"/>
      <c r="O305" s="263"/>
      <c r="P305" s="263"/>
      <c r="Q305" s="263"/>
      <c r="R305" s="263"/>
      <c r="S305" s="263"/>
      <c r="T305" s="264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65" t="s">
        <v>166</v>
      </c>
      <c r="AU305" s="265" t="s">
        <v>83</v>
      </c>
      <c r="AV305" s="15" t="s">
        <v>81</v>
      </c>
      <c r="AW305" s="15" t="s">
        <v>31</v>
      </c>
      <c r="AX305" s="15" t="s">
        <v>73</v>
      </c>
      <c r="AY305" s="265" t="s">
        <v>158</v>
      </c>
    </row>
    <row r="306" s="13" customFormat="1">
      <c r="A306" s="13"/>
      <c r="B306" s="233"/>
      <c r="C306" s="234"/>
      <c r="D306" s="235" t="s">
        <v>166</v>
      </c>
      <c r="E306" s="236" t="s">
        <v>1</v>
      </c>
      <c r="F306" s="237" t="s">
        <v>706</v>
      </c>
      <c r="G306" s="234"/>
      <c r="H306" s="238">
        <v>8.1600000000000001</v>
      </c>
      <c r="I306" s="239"/>
      <c r="J306" s="234"/>
      <c r="K306" s="234"/>
      <c r="L306" s="240"/>
      <c r="M306" s="241"/>
      <c r="N306" s="242"/>
      <c r="O306" s="242"/>
      <c r="P306" s="242"/>
      <c r="Q306" s="242"/>
      <c r="R306" s="242"/>
      <c r="S306" s="242"/>
      <c r="T306" s="24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4" t="s">
        <v>166</v>
      </c>
      <c r="AU306" s="244" t="s">
        <v>83</v>
      </c>
      <c r="AV306" s="13" t="s">
        <v>83</v>
      </c>
      <c r="AW306" s="13" t="s">
        <v>31</v>
      </c>
      <c r="AX306" s="13" t="s">
        <v>73</v>
      </c>
      <c r="AY306" s="244" t="s">
        <v>158</v>
      </c>
    </row>
    <row r="307" s="14" customFormat="1">
      <c r="A307" s="14"/>
      <c r="B307" s="245"/>
      <c r="C307" s="246"/>
      <c r="D307" s="235" t="s">
        <v>166</v>
      </c>
      <c r="E307" s="247" t="s">
        <v>1</v>
      </c>
      <c r="F307" s="248" t="s">
        <v>168</v>
      </c>
      <c r="G307" s="246"/>
      <c r="H307" s="249">
        <v>8.1600000000000001</v>
      </c>
      <c r="I307" s="250"/>
      <c r="J307" s="246"/>
      <c r="K307" s="246"/>
      <c r="L307" s="251"/>
      <c r="M307" s="252"/>
      <c r="N307" s="253"/>
      <c r="O307" s="253"/>
      <c r="P307" s="253"/>
      <c r="Q307" s="253"/>
      <c r="R307" s="253"/>
      <c r="S307" s="253"/>
      <c r="T307" s="25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5" t="s">
        <v>166</v>
      </c>
      <c r="AU307" s="255" t="s">
        <v>83</v>
      </c>
      <c r="AV307" s="14" t="s">
        <v>165</v>
      </c>
      <c r="AW307" s="14" t="s">
        <v>31</v>
      </c>
      <c r="AX307" s="14" t="s">
        <v>81</v>
      </c>
      <c r="AY307" s="255" t="s">
        <v>158</v>
      </c>
    </row>
    <row r="308" s="2" customFormat="1" ht="24.15" customHeight="1">
      <c r="A308" s="38"/>
      <c r="B308" s="39"/>
      <c r="C308" s="219" t="s">
        <v>359</v>
      </c>
      <c r="D308" s="219" t="s">
        <v>161</v>
      </c>
      <c r="E308" s="220" t="s">
        <v>571</v>
      </c>
      <c r="F308" s="221" t="s">
        <v>572</v>
      </c>
      <c r="G308" s="222" t="s">
        <v>171</v>
      </c>
      <c r="H308" s="223">
        <v>14</v>
      </c>
      <c r="I308" s="224"/>
      <c r="J308" s="225">
        <f>ROUND(I308*H308,2)</f>
        <v>0</v>
      </c>
      <c r="K308" s="226"/>
      <c r="L308" s="44"/>
      <c r="M308" s="227" t="s">
        <v>1</v>
      </c>
      <c r="N308" s="228" t="s">
        <v>38</v>
      </c>
      <c r="O308" s="91"/>
      <c r="P308" s="229">
        <f>O308*H308</f>
        <v>0</v>
      </c>
      <c r="Q308" s="229">
        <v>0</v>
      </c>
      <c r="R308" s="229">
        <f>Q308*H308</f>
        <v>0</v>
      </c>
      <c r="S308" s="229">
        <v>0</v>
      </c>
      <c r="T308" s="230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31" t="s">
        <v>197</v>
      </c>
      <c r="AT308" s="231" t="s">
        <v>161</v>
      </c>
      <c r="AU308" s="231" t="s">
        <v>83</v>
      </c>
      <c r="AY308" s="17" t="s">
        <v>158</v>
      </c>
      <c r="BE308" s="232">
        <f>IF(N308="základní",J308,0)</f>
        <v>0</v>
      </c>
      <c r="BF308" s="232">
        <f>IF(N308="snížená",J308,0)</f>
        <v>0</v>
      </c>
      <c r="BG308" s="232">
        <f>IF(N308="zákl. přenesená",J308,0)</f>
        <v>0</v>
      </c>
      <c r="BH308" s="232">
        <f>IF(N308="sníž. přenesená",J308,0)</f>
        <v>0</v>
      </c>
      <c r="BI308" s="232">
        <f>IF(N308="nulová",J308,0)</f>
        <v>0</v>
      </c>
      <c r="BJ308" s="17" t="s">
        <v>81</v>
      </c>
      <c r="BK308" s="232">
        <f>ROUND(I308*H308,2)</f>
        <v>0</v>
      </c>
      <c r="BL308" s="17" t="s">
        <v>197</v>
      </c>
      <c r="BM308" s="231" t="s">
        <v>551</v>
      </c>
    </row>
    <row r="309" s="13" customFormat="1">
      <c r="A309" s="13"/>
      <c r="B309" s="233"/>
      <c r="C309" s="234"/>
      <c r="D309" s="235" t="s">
        <v>166</v>
      </c>
      <c r="E309" s="236" t="s">
        <v>1</v>
      </c>
      <c r="F309" s="237" t="s">
        <v>707</v>
      </c>
      <c r="G309" s="234"/>
      <c r="H309" s="238">
        <v>14</v>
      </c>
      <c r="I309" s="239"/>
      <c r="J309" s="234"/>
      <c r="K309" s="234"/>
      <c r="L309" s="240"/>
      <c r="M309" s="241"/>
      <c r="N309" s="242"/>
      <c r="O309" s="242"/>
      <c r="P309" s="242"/>
      <c r="Q309" s="242"/>
      <c r="R309" s="242"/>
      <c r="S309" s="242"/>
      <c r="T309" s="24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4" t="s">
        <v>166</v>
      </c>
      <c r="AU309" s="244" t="s">
        <v>83</v>
      </c>
      <c r="AV309" s="13" t="s">
        <v>83</v>
      </c>
      <c r="AW309" s="13" t="s">
        <v>31</v>
      </c>
      <c r="AX309" s="13" t="s">
        <v>73</v>
      </c>
      <c r="AY309" s="244" t="s">
        <v>158</v>
      </c>
    </row>
    <row r="310" s="14" customFormat="1">
      <c r="A310" s="14"/>
      <c r="B310" s="245"/>
      <c r="C310" s="246"/>
      <c r="D310" s="235" t="s">
        <v>166</v>
      </c>
      <c r="E310" s="247" t="s">
        <v>1</v>
      </c>
      <c r="F310" s="248" t="s">
        <v>168</v>
      </c>
      <c r="G310" s="246"/>
      <c r="H310" s="249">
        <v>14</v>
      </c>
      <c r="I310" s="250"/>
      <c r="J310" s="246"/>
      <c r="K310" s="246"/>
      <c r="L310" s="251"/>
      <c r="M310" s="252"/>
      <c r="N310" s="253"/>
      <c r="O310" s="253"/>
      <c r="P310" s="253"/>
      <c r="Q310" s="253"/>
      <c r="R310" s="253"/>
      <c r="S310" s="253"/>
      <c r="T310" s="25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5" t="s">
        <v>166</v>
      </c>
      <c r="AU310" s="255" t="s">
        <v>83</v>
      </c>
      <c r="AV310" s="14" t="s">
        <v>165</v>
      </c>
      <c r="AW310" s="14" t="s">
        <v>31</v>
      </c>
      <c r="AX310" s="14" t="s">
        <v>81</v>
      </c>
      <c r="AY310" s="255" t="s">
        <v>158</v>
      </c>
    </row>
    <row r="311" s="2" customFormat="1" ht="24.15" customHeight="1">
      <c r="A311" s="38"/>
      <c r="B311" s="39"/>
      <c r="C311" s="219" t="s">
        <v>554</v>
      </c>
      <c r="D311" s="219" t="s">
        <v>161</v>
      </c>
      <c r="E311" s="220" t="s">
        <v>575</v>
      </c>
      <c r="F311" s="221" t="s">
        <v>576</v>
      </c>
      <c r="G311" s="222" t="s">
        <v>164</v>
      </c>
      <c r="H311" s="223">
        <v>8.1600000000000001</v>
      </c>
      <c r="I311" s="224"/>
      <c r="J311" s="225">
        <f>ROUND(I311*H311,2)</f>
        <v>0</v>
      </c>
      <c r="K311" s="226"/>
      <c r="L311" s="44"/>
      <c r="M311" s="227" t="s">
        <v>1</v>
      </c>
      <c r="N311" s="228" t="s">
        <v>38</v>
      </c>
      <c r="O311" s="91"/>
      <c r="P311" s="229">
        <f>O311*H311</f>
        <v>0</v>
      </c>
      <c r="Q311" s="229">
        <v>0</v>
      </c>
      <c r="R311" s="229">
        <f>Q311*H311</f>
        <v>0</v>
      </c>
      <c r="S311" s="229">
        <v>0</v>
      </c>
      <c r="T311" s="230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31" t="s">
        <v>197</v>
      </c>
      <c r="AT311" s="231" t="s">
        <v>161</v>
      </c>
      <c r="AU311" s="231" t="s">
        <v>83</v>
      </c>
      <c r="AY311" s="17" t="s">
        <v>158</v>
      </c>
      <c r="BE311" s="232">
        <f>IF(N311="základní",J311,0)</f>
        <v>0</v>
      </c>
      <c r="BF311" s="232">
        <f>IF(N311="snížená",J311,0)</f>
        <v>0</v>
      </c>
      <c r="BG311" s="232">
        <f>IF(N311="zákl. přenesená",J311,0)</f>
        <v>0</v>
      </c>
      <c r="BH311" s="232">
        <f>IF(N311="sníž. přenesená",J311,0)</f>
        <v>0</v>
      </c>
      <c r="BI311" s="232">
        <f>IF(N311="nulová",J311,0)</f>
        <v>0</v>
      </c>
      <c r="BJ311" s="17" t="s">
        <v>81</v>
      </c>
      <c r="BK311" s="232">
        <f>ROUND(I311*H311,2)</f>
        <v>0</v>
      </c>
      <c r="BL311" s="17" t="s">
        <v>197</v>
      </c>
      <c r="BM311" s="231" t="s">
        <v>557</v>
      </c>
    </row>
    <row r="312" s="2" customFormat="1" ht="24.15" customHeight="1">
      <c r="A312" s="38"/>
      <c r="B312" s="39"/>
      <c r="C312" s="219" t="s">
        <v>365</v>
      </c>
      <c r="D312" s="219" t="s">
        <v>161</v>
      </c>
      <c r="E312" s="220" t="s">
        <v>579</v>
      </c>
      <c r="F312" s="221" t="s">
        <v>580</v>
      </c>
      <c r="G312" s="222" t="s">
        <v>171</v>
      </c>
      <c r="H312" s="223">
        <v>14</v>
      </c>
      <c r="I312" s="224"/>
      <c r="J312" s="225">
        <f>ROUND(I312*H312,2)</f>
        <v>0</v>
      </c>
      <c r="K312" s="226"/>
      <c r="L312" s="44"/>
      <c r="M312" s="227" t="s">
        <v>1</v>
      </c>
      <c r="N312" s="228" t="s">
        <v>38</v>
      </c>
      <c r="O312" s="91"/>
      <c r="P312" s="229">
        <f>O312*H312</f>
        <v>0</v>
      </c>
      <c r="Q312" s="229">
        <v>0</v>
      </c>
      <c r="R312" s="229">
        <f>Q312*H312</f>
        <v>0</v>
      </c>
      <c r="S312" s="229">
        <v>0</v>
      </c>
      <c r="T312" s="230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31" t="s">
        <v>197</v>
      </c>
      <c r="AT312" s="231" t="s">
        <v>161</v>
      </c>
      <c r="AU312" s="231" t="s">
        <v>83</v>
      </c>
      <c r="AY312" s="17" t="s">
        <v>158</v>
      </c>
      <c r="BE312" s="232">
        <f>IF(N312="základní",J312,0)</f>
        <v>0</v>
      </c>
      <c r="BF312" s="232">
        <f>IF(N312="snížená",J312,0)</f>
        <v>0</v>
      </c>
      <c r="BG312" s="232">
        <f>IF(N312="zákl. přenesená",J312,0)</f>
        <v>0</v>
      </c>
      <c r="BH312" s="232">
        <f>IF(N312="sníž. přenesená",J312,0)</f>
        <v>0</v>
      </c>
      <c r="BI312" s="232">
        <f>IF(N312="nulová",J312,0)</f>
        <v>0</v>
      </c>
      <c r="BJ312" s="17" t="s">
        <v>81</v>
      </c>
      <c r="BK312" s="232">
        <f>ROUND(I312*H312,2)</f>
        <v>0</v>
      </c>
      <c r="BL312" s="17" t="s">
        <v>197</v>
      </c>
      <c r="BM312" s="231" t="s">
        <v>560</v>
      </c>
    </row>
    <row r="313" s="2" customFormat="1" ht="24.15" customHeight="1">
      <c r="A313" s="38"/>
      <c r="B313" s="39"/>
      <c r="C313" s="219" t="s">
        <v>561</v>
      </c>
      <c r="D313" s="219" t="s">
        <v>161</v>
      </c>
      <c r="E313" s="220" t="s">
        <v>582</v>
      </c>
      <c r="F313" s="221" t="s">
        <v>583</v>
      </c>
      <c r="G313" s="222" t="s">
        <v>171</v>
      </c>
      <c r="H313" s="223">
        <v>14</v>
      </c>
      <c r="I313" s="224"/>
      <c r="J313" s="225">
        <f>ROUND(I313*H313,2)</f>
        <v>0</v>
      </c>
      <c r="K313" s="226"/>
      <c r="L313" s="44"/>
      <c r="M313" s="227" t="s">
        <v>1</v>
      </c>
      <c r="N313" s="228" t="s">
        <v>38</v>
      </c>
      <c r="O313" s="91"/>
      <c r="P313" s="229">
        <f>O313*H313</f>
        <v>0</v>
      </c>
      <c r="Q313" s="229">
        <v>0</v>
      </c>
      <c r="R313" s="229">
        <f>Q313*H313</f>
        <v>0</v>
      </c>
      <c r="S313" s="229">
        <v>0</v>
      </c>
      <c r="T313" s="230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31" t="s">
        <v>197</v>
      </c>
      <c r="AT313" s="231" t="s">
        <v>161</v>
      </c>
      <c r="AU313" s="231" t="s">
        <v>83</v>
      </c>
      <c r="AY313" s="17" t="s">
        <v>158</v>
      </c>
      <c r="BE313" s="232">
        <f>IF(N313="základní",J313,0)</f>
        <v>0</v>
      </c>
      <c r="BF313" s="232">
        <f>IF(N313="snížená",J313,0)</f>
        <v>0</v>
      </c>
      <c r="BG313" s="232">
        <f>IF(N313="zákl. přenesená",J313,0)</f>
        <v>0</v>
      </c>
      <c r="BH313" s="232">
        <f>IF(N313="sníž. přenesená",J313,0)</f>
        <v>0</v>
      </c>
      <c r="BI313" s="232">
        <f>IF(N313="nulová",J313,0)</f>
        <v>0</v>
      </c>
      <c r="BJ313" s="17" t="s">
        <v>81</v>
      </c>
      <c r="BK313" s="232">
        <f>ROUND(I313*H313,2)</f>
        <v>0</v>
      </c>
      <c r="BL313" s="17" t="s">
        <v>197</v>
      </c>
      <c r="BM313" s="231" t="s">
        <v>564</v>
      </c>
    </row>
    <row r="314" s="2" customFormat="1" ht="24.15" customHeight="1">
      <c r="A314" s="38"/>
      <c r="B314" s="39"/>
      <c r="C314" s="219" t="s">
        <v>368</v>
      </c>
      <c r="D314" s="219" t="s">
        <v>161</v>
      </c>
      <c r="E314" s="220" t="s">
        <v>586</v>
      </c>
      <c r="F314" s="221" t="s">
        <v>587</v>
      </c>
      <c r="G314" s="222" t="s">
        <v>164</v>
      </c>
      <c r="H314" s="223">
        <v>8.1600000000000001</v>
      </c>
      <c r="I314" s="224"/>
      <c r="J314" s="225">
        <f>ROUND(I314*H314,2)</f>
        <v>0</v>
      </c>
      <c r="K314" s="226"/>
      <c r="L314" s="44"/>
      <c r="M314" s="227" t="s">
        <v>1</v>
      </c>
      <c r="N314" s="228" t="s">
        <v>38</v>
      </c>
      <c r="O314" s="91"/>
      <c r="P314" s="229">
        <f>O314*H314</f>
        <v>0</v>
      </c>
      <c r="Q314" s="229">
        <v>0</v>
      </c>
      <c r="R314" s="229">
        <f>Q314*H314</f>
        <v>0</v>
      </c>
      <c r="S314" s="229">
        <v>0</v>
      </c>
      <c r="T314" s="230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31" t="s">
        <v>197</v>
      </c>
      <c r="AT314" s="231" t="s">
        <v>161</v>
      </c>
      <c r="AU314" s="231" t="s">
        <v>83</v>
      </c>
      <c r="AY314" s="17" t="s">
        <v>158</v>
      </c>
      <c r="BE314" s="232">
        <f>IF(N314="základní",J314,0)</f>
        <v>0</v>
      </c>
      <c r="BF314" s="232">
        <f>IF(N314="snížená",J314,0)</f>
        <v>0</v>
      </c>
      <c r="BG314" s="232">
        <f>IF(N314="zákl. přenesená",J314,0)</f>
        <v>0</v>
      </c>
      <c r="BH314" s="232">
        <f>IF(N314="sníž. přenesená",J314,0)</f>
        <v>0</v>
      </c>
      <c r="BI314" s="232">
        <f>IF(N314="nulová",J314,0)</f>
        <v>0</v>
      </c>
      <c r="BJ314" s="17" t="s">
        <v>81</v>
      </c>
      <c r="BK314" s="232">
        <f>ROUND(I314*H314,2)</f>
        <v>0</v>
      </c>
      <c r="BL314" s="17" t="s">
        <v>197</v>
      </c>
      <c r="BM314" s="231" t="s">
        <v>567</v>
      </c>
    </row>
    <row r="315" s="2" customFormat="1" ht="24.15" customHeight="1">
      <c r="A315" s="38"/>
      <c r="B315" s="39"/>
      <c r="C315" s="219" t="s">
        <v>570</v>
      </c>
      <c r="D315" s="219" t="s">
        <v>161</v>
      </c>
      <c r="E315" s="220" t="s">
        <v>589</v>
      </c>
      <c r="F315" s="221" t="s">
        <v>590</v>
      </c>
      <c r="G315" s="222" t="s">
        <v>171</v>
      </c>
      <c r="H315" s="223">
        <v>14</v>
      </c>
      <c r="I315" s="224"/>
      <c r="J315" s="225">
        <f>ROUND(I315*H315,2)</f>
        <v>0</v>
      </c>
      <c r="K315" s="226"/>
      <c r="L315" s="44"/>
      <c r="M315" s="227" t="s">
        <v>1</v>
      </c>
      <c r="N315" s="228" t="s">
        <v>38</v>
      </c>
      <c r="O315" s="91"/>
      <c r="P315" s="229">
        <f>O315*H315</f>
        <v>0</v>
      </c>
      <c r="Q315" s="229">
        <v>0</v>
      </c>
      <c r="R315" s="229">
        <f>Q315*H315</f>
        <v>0</v>
      </c>
      <c r="S315" s="229">
        <v>0</v>
      </c>
      <c r="T315" s="230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31" t="s">
        <v>197</v>
      </c>
      <c r="AT315" s="231" t="s">
        <v>161</v>
      </c>
      <c r="AU315" s="231" t="s">
        <v>83</v>
      </c>
      <c r="AY315" s="17" t="s">
        <v>158</v>
      </c>
      <c r="BE315" s="232">
        <f>IF(N315="základní",J315,0)</f>
        <v>0</v>
      </c>
      <c r="BF315" s="232">
        <f>IF(N315="snížená",J315,0)</f>
        <v>0</v>
      </c>
      <c r="BG315" s="232">
        <f>IF(N315="zákl. přenesená",J315,0)</f>
        <v>0</v>
      </c>
      <c r="BH315" s="232">
        <f>IF(N315="sníž. přenesená",J315,0)</f>
        <v>0</v>
      </c>
      <c r="BI315" s="232">
        <f>IF(N315="nulová",J315,0)</f>
        <v>0</v>
      </c>
      <c r="BJ315" s="17" t="s">
        <v>81</v>
      </c>
      <c r="BK315" s="232">
        <f>ROUND(I315*H315,2)</f>
        <v>0</v>
      </c>
      <c r="BL315" s="17" t="s">
        <v>197</v>
      </c>
      <c r="BM315" s="231" t="s">
        <v>573</v>
      </c>
    </row>
    <row r="316" s="2" customFormat="1" ht="21.75" customHeight="1">
      <c r="A316" s="38"/>
      <c r="B316" s="39"/>
      <c r="C316" s="219" t="s">
        <v>372</v>
      </c>
      <c r="D316" s="219" t="s">
        <v>161</v>
      </c>
      <c r="E316" s="220" t="s">
        <v>593</v>
      </c>
      <c r="F316" s="221" t="s">
        <v>594</v>
      </c>
      <c r="G316" s="222" t="s">
        <v>164</v>
      </c>
      <c r="H316" s="223">
        <v>8.1600000000000001</v>
      </c>
      <c r="I316" s="224"/>
      <c r="J316" s="225">
        <f>ROUND(I316*H316,2)</f>
        <v>0</v>
      </c>
      <c r="K316" s="226"/>
      <c r="L316" s="44"/>
      <c r="M316" s="227" t="s">
        <v>1</v>
      </c>
      <c r="N316" s="228" t="s">
        <v>38</v>
      </c>
      <c r="O316" s="91"/>
      <c r="P316" s="229">
        <f>O316*H316</f>
        <v>0</v>
      </c>
      <c r="Q316" s="229">
        <v>0</v>
      </c>
      <c r="R316" s="229">
        <f>Q316*H316</f>
        <v>0</v>
      </c>
      <c r="S316" s="229">
        <v>0</v>
      </c>
      <c r="T316" s="230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31" t="s">
        <v>197</v>
      </c>
      <c r="AT316" s="231" t="s">
        <v>161</v>
      </c>
      <c r="AU316" s="231" t="s">
        <v>83</v>
      </c>
      <c r="AY316" s="17" t="s">
        <v>158</v>
      </c>
      <c r="BE316" s="232">
        <f>IF(N316="základní",J316,0)</f>
        <v>0</v>
      </c>
      <c r="BF316" s="232">
        <f>IF(N316="snížená",J316,0)</f>
        <v>0</v>
      </c>
      <c r="BG316" s="232">
        <f>IF(N316="zákl. přenesená",J316,0)</f>
        <v>0</v>
      </c>
      <c r="BH316" s="232">
        <f>IF(N316="sníž. přenesená",J316,0)</f>
        <v>0</v>
      </c>
      <c r="BI316" s="232">
        <f>IF(N316="nulová",J316,0)</f>
        <v>0</v>
      </c>
      <c r="BJ316" s="17" t="s">
        <v>81</v>
      </c>
      <c r="BK316" s="232">
        <f>ROUND(I316*H316,2)</f>
        <v>0</v>
      </c>
      <c r="BL316" s="17" t="s">
        <v>197</v>
      </c>
      <c r="BM316" s="231" t="s">
        <v>577</v>
      </c>
    </row>
    <row r="317" s="2" customFormat="1" ht="24.15" customHeight="1">
      <c r="A317" s="38"/>
      <c r="B317" s="39"/>
      <c r="C317" s="219" t="s">
        <v>578</v>
      </c>
      <c r="D317" s="219" t="s">
        <v>161</v>
      </c>
      <c r="E317" s="220" t="s">
        <v>601</v>
      </c>
      <c r="F317" s="221" t="s">
        <v>602</v>
      </c>
      <c r="G317" s="222" t="s">
        <v>164</v>
      </c>
      <c r="H317" s="223">
        <v>41.445</v>
      </c>
      <c r="I317" s="224"/>
      <c r="J317" s="225">
        <f>ROUND(I317*H317,2)</f>
        <v>0</v>
      </c>
      <c r="K317" s="226"/>
      <c r="L317" s="44"/>
      <c r="M317" s="227" t="s">
        <v>1</v>
      </c>
      <c r="N317" s="228" t="s">
        <v>38</v>
      </c>
      <c r="O317" s="91"/>
      <c r="P317" s="229">
        <f>O317*H317</f>
        <v>0</v>
      </c>
      <c r="Q317" s="229">
        <v>0</v>
      </c>
      <c r="R317" s="229">
        <f>Q317*H317</f>
        <v>0</v>
      </c>
      <c r="S317" s="229">
        <v>0</v>
      </c>
      <c r="T317" s="230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31" t="s">
        <v>197</v>
      </c>
      <c r="AT317" s="231" t="s">
        <v>161</v>
      </c>
      <c r="AU317" s="231" t="s">
        <v>83</v>
      </c>
      <c r="AY317" s="17" t="s">
        <v>158</v>
      </c>
      <c r="BE317" s="232">
        <f>IF(N317="základní",J317,0)</f>
        <v>0</v>
      </c>
      <c r="BF317" s="232">
        <f>IF(N317="snížená",J317,0)</f>
        <v>0</v>
      </c>
      <c r="BG317" s="232">
        <f>IF(N317="zákl. přenesená",J317,0)</f>
        <v>0</v>
      </c>
      <c r="BH317" s="232">
        <f>IF(N317="sníž. přenesená",J317,0)</f>
        <v>0</v>
      </c>
      <c r="BI317" s="232">
        <f>IF(N317="nulová",J317,0)</f>
        <v>0</v>
      </c>
      <c r="BJ317" s="17" t="s">
        <v>81</v>
      </c>
      <c r="BK317" s="232">
        <f>ROUND(I317*H317,2)</f>
        <v>0</v>
      </c>
      <c r="BL317" s="17" t="s">
        <v>197</v>
      </c>
      <c r="BM317" s="231" t="s">
        <v>581</v>
      </c>
    </row>
    <row r="318" s="13" customFormat="1">
      <c r="A318" s="13"/>
      <c r="B318" s="233"/>
      <c r="C318" s="234"/>
      <c r="D318" s="235" t="s">
        <v>166</v>
      </c>
      <c r="E318" s="236" t="s">
        <v>1</v>
      </c>
      <c r="F318" s="237" t="s">
        <v>708</v>
      </c>
      <c r="G318" s="234"/>
      <c r="H318" s="238">
        <v>41.445</v>
      </c>
      <c r="I318" s="239"/>
      <c r="J318" s="234"/>
      <c r="K318" s="234"/>
      <c r="L318" s="240"/>
      <c r="M318" s="241"/>
      <c r="N318" s="242"/>
      <c r="O318" s="242"/>
      <c r="P318" s="242"/>
      <c r="Q318" s="242"/>
      <c r="R318" s="242"/>
      <c r="S318" s="242"/>
      <c r="T318" s="24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4" t="s">
        <v>166</v>
      </c>
      <c r="AU318" s="244" t="s">
        <v>83</v>
      </c>
      <c r="AV318" s="13" t="s">
        <v>83</v>
      </c>
      <c r="AW318" s="13" t="s">
        <v>31</v>
      </c>
      <c r="AX318" s="13" t="s">
        <v>73</v>
      </c>
      <c r="AY318" s="244" t="s">
        <v>158</v>
      </c>
    </row>
    <row r="319" s="14" customFormat="1">
      <c r="A319" s="14"/>
      <c r="B319" s="245"/>
      <c r="C319" s="246"/>
      <c r="D319" s="235" t="s">
        <v>166</v>
      </c>
      <c r="E319" s="247" t="s">
        <v>1</v>
      </c>
      <c r="F319" s="248" t="s">
        <v>168</v>
      </c>
      <c r="G319" s="246"/>
      <c r="H319" s="249">
        <v>41.445</v>
      </c>
      <c r="I319" s="250"/>
      <c r="J319" s="246"/>
      <c r="K319" s="246"/>
      <c r="L319" s="251"/>
      <c r="M319" s="252"/>
      <c r="N319" s="253"/>
      <c r="O319" s="253"/>
      <c r="P319" s="253"/>
      <c r="Q319" s="253"/>
      <c r="R319" s="253"/>
      <c r="S319" s="253"/>
      <c r="T319" s="25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5" t="s">
        <v>166</v>
      </c>
      <c r="AU319" s="255" t="s">
        <v>83</v>
      </c>
      <c r="AV319" s="14" t="s">
        <v>165</v>
      </c>
      <c r="AW319" s="14" t="s">
        <v>31</v>
      </c>
      <c r="AX319" s="14" t="s">
        <v>81</v>
      </c>
      <c r="AY319" s="255" t="s">
        <v>158</v>
      </c>
    </row>
    <row r="320" s="2" customFormat="1" ht="24.15" customHeight="1">
      <c r="A320" s="38"/>
      <c r="B320" s="39"/>
      <c r="C320" s="219" t="s">
        <v>377</v>
      </c>
      <c r="D320" s="219" t="s">
        <v>161</v>
      </c>
      <c r="E320" s="220" t="s">
        <v>604</v>
      </c>
      <c r="F320" s="221" t="s">
        <v>605</v>
      </c>
      <c r="G320" s="222" t="s">
        <v>164</v>
      </c>
      <c r="H320" s="223">
        <v>41.445</v>
      </c>
      <c r="I320" s="224"/>
      <c r="J320" s="225">
        <f>ROUND(I320*H320,2)</f>
        <v>0</v>
      </c>
      <c r="K320" s="226"/>
      <c r="L320" s="44"/>
      <c r="M320" s="227" t="s">
        <v>1</v>
      </c>
      <c r="N320" s="228" t="s">
        <v>38</v>
      </c>
      <c r="O320" s="91"/>
      <c r="P320" s="229">
        <f>O320*H320</f>
        <v>0</v>
      </c>
      <c r="Q320" s="229">
        <v>0</v>
      </c>
      <c r="R320" s="229">
        <f>Q320*H320</f>
        <v>0</v>
      </c>
      <c r="S320" s="229">
        <v>0</v>
      </c>
      <c r="T320" s="230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31" t="s">
        <v>197</v>
      </c>
      <c r="AT320" s="231" t="s">
        <v>161</v>
      </c>
      <c r="AU320" s="231" t="s">
        <v>83</v>
      </c>
      <c r="AY320" s="17" t="s">
        <v>158</v>
      </c>
      <c r="BE320" s="232">
        <f>IF(N320="základní",J320,0)</f>
        <v>0</v>
      </c>
      <c r="BF320" s="232">
        <f>IF(N320="snížená",J320,0)</f>
        <v>0</v>
      </c>
      <c r="BG320" s="232">
        <f>IF(N320="zákl. přenesená",J320,0)</f>
        <v>0</v>
      </c>
      <c r="BH320" s="232">
        <f>IF(N320="sníž. přenesená",J320,0)</f>
        <v>0</v>
      </c>
      <c r="BI320" s="232">
        <f>IF(N320="nulová",J320,0)</f>
        <v>0</v>
      </c>
      <c r="BJ320" s="17" t="s">
        <v>81</v>
      </c>
      <c r="BK320" s="232">
        <f>ROUND(I320*H320,2)</f>
        <v>0</v>
      </c>
      <c r="BL320" s="17" t="s">
        <v>197</v>
      </c>
      <c r="BM320" s="231" t="s">
        <v>584</v>
      </c>
    </row>
    <row r="321" s="12" customFormat="1" ht="22.8" customHeight="1">
      <c r="A321" s="12"/>
      <c r="B321" s="203"/>
      <c r="C321" s="204"/>
      <c r="D321" s="205" t="s">
        <v>72</v>
      </c>
      <c r="E321" s="217" t="s">
        <v>607</v>
      </c>
      <c r="F321" s="217" t="s">
        <v>608</v>
      </c>
      <c r="G321" s="204"/>
      <c r="H321" s="204"/>
      <c r="I321" s="207"/>
      <c r="J321" s="218">
        <f>BK321</f>
        <v>0</v>
      </c>
      <c r="K321" s="204"/>
      <c r="L321" s="209"/>
      <c r="M321" s="210"/>
      <c r="N321" s="211"/>
      <c r="O321" s="211"/>
      <c r="P321" s="212">
        <f>SUM(P322:P334)</f>
        <v>0</v>
      </c>
      <c r="Q321" s="211"/>
      <c r="R321" s="212">
        <f>SUM(R322:R334)</f>
        <v>0</v>
      </c>
      <c r="S321" s="211"/>
      <c r="T321" s="213">
        <f>SUM(T322:T334)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214" t="s">
        <v>83</v>
      </c>
      <c r="AT321" s="215" t="s">
        <v>72</v>
      </c>
      <c r="AU321" s="215" t="s">
        <v>81</v>
      </c>
      <c r="AY321" s="214" t="s">
        <v>158</v>
      </c>
      <c r="BK321" s="216">
        <f>SUM(BK322:BK334)</f>
        <v>0</v>
      </c>
    </row>
    <row r="322" s="2" customFormat="1" ht="24.15" customHeight="1">
      <c r="A322" s="38"/>
      <c r="B322" s="39"/>
      <c r="C322" s="219" t="s">
        <v>585</v>
      </c>
      <c r="D322" s="219" t="s">
        <v>161</v>
      </c>
      <c r="E322" s="220" t="s">
        <v>610</v>
      </c>
      <c r="F322" s="221" t="s">
        <v>611</v>
      </c>
      <c r="G322" s="222" t="s">
        <v>164</v>
      </c>
      <c r="H322" s="223">
        <v>90.978999999999999</v>
      </c>
      <c r="I322" s="224"/>
      <c r="J322" s="225">
        <f>ROUND(I322*H322,2)</f>
        <v>0</v>
      </c>
      <c r="K322" s="226"/>
      <c r="L322" s="44"/>
      <c r="M322" s="227" t="s">
        <v>1</v>
      </c>
      <c r="N322" s="228" t="s">
        <v>38</v>
      </c>
      <c r="O322" s="91"/>
      <c r="P322" s="229">
        <f>O322*H322</f>
        <v>0</v>
      </c>
      <c r="Q322" s="229">
        <v>0</v>
      </c>
      <c r="R322" s="229">
        <f>Q322*H322</f>
        <v>0</v>
      </c>
      <c r="S322" s="229">
        <v>0</v>
      </c>
      <c r="T322" s="230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31" t="s">
        <v>197</v>
      </c>
      <c r="AT322" s="231" t="s">
        <v>161</v>
      </c>
      <c r="AU322" s="231" t="s">
        <v>83</v>
      </c>
      <c r="AY322" s="17" t="s">
        <v>158</v>
      </c>
      <c r="BE322" s="232">
        <f>IF(N322="základní",J322,0)</f>
        <v>0</v>
      </c>
      <c r="BF322" s="232">
        <f>IF(N322="snížená",J322,0)</f>
        <v>0</v>
      </c>
      <c r="BG322" s="232">
        <f>IF(N322="zákl. přenesená",J322,0)</f>
        <v>0</v>
      </c>
      <c r="BH322" s="232">
        <f>IF(N322="sníž. přenesená",J322,0)</f>
        <v>0</v>
      </c>
      <c r="BI322" s="232">
        <f>IF(N322="nulová",J322,0)</f>
        <v>0</v>
      </c>
      <c r="BJ322" s="17" t="s">
        <v>81</v>
      </c>
      <c r="BK322" s="232">
        <f>ROUND(I322*H322,2)</f>
        <v>0</v>
      </c>
      <c r="BL322" s="17" t="s">
        <v>197</v>
      </c>
      <c r="BM322" s="231" t="s">
        <v>588</v>
      </c>
    </row>
    <row r="323" s="13" customFormat="1">
      <c r="A323" s="13"/>
      <c r="B323" s="233"/>
      <c r="C323" s="234"/>
      <c r="D323" s="235" t="s">
        <v>166</v>
      </c>
      <c r="E323" s="236" t="s">
        <v>1</v>
      </c>
      <c r="F323" s="237" t="s">
        <v>709</v>
      </c>
      <c r="G323" s="234"/>
      <c r="H323" s="238">
        <v>90.978800000000007</v>
      </c>
      <c r="I323" s="239"/>
      <c r="J323" s="234"/>
      <c r="K323" s="234"/>
      <c r="L323" s="240"/>
      <c r="M323" s="241"/>
      <c r="N323" s="242"/>
      <c r="O323" s="242"/>
      <c r="P323" s="242"/>
      <c r="Q323" s="242"/>
      <c r="R323" s="242"/>
      <c r="S323" s="242"/>
      <c r="T323" s="24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4" t="s">
        <v>166</v>
      </c>
      <c r="AU323" s="244" t="s">
        <v>83</v>
      </c>
      <c r="AV323" s="13" t="s">
        <v>83</v>
      </c>
      <c r="AW323" s="13" t="s">
        <v>31</v>
      </c>
      <c r="AX323" s="13" t="s">
        <v>73</v>
      </c>
      <c r="AY323" s="244" t="s">
        <v>158</v>
      </c>
    </row>
    <row r="324" s="14" customFormat="1">
      <c r="A324" s="14"/>
      <c r="B324" s="245"/>
      <c r="C324" s="246"/>
      <c r="D324" s="235" t="s">
        <v>166</v>
      </c>
      <c r="E324" s="247" t="s">
        <v>1</v>
      </c>
      <c r="F324" s="248" t="s">
        <v>168</v>
      </c>
      <c r="G324" s="246"/>
      <c r="H324" s="249">
        <v>90.978800000000007</v>
      </c>
      <c r="I324" s="250"/>
      <c r="J324" s="246"/>
      <c r="K324" s="246"/>
      <c r="L324" s="251"/>
      <c r="M324" s="252"/>
      <c r="N324" s="253"/>
      <c r="O324" s="253"/>
      <c r="P324" s="253"/>
      <c r="Q324" s="253"/>
      <c r="R324" s="253"/>
      <c r="S324" s="253"/>
      <c r="T324" s="25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5" t="s">
        <v>166</v>
      </c>
      <c r="AU324" s="255" t="s">
        <v>83</v>
      </c>
      <c r="AV324" s="14" t="s">
        <v>165</v>
      </c>
      <c r="AW324" s="14" t="s">
        <v>31</v>
      </c>
      <c r="AX324" s="14" t="s">
        <v>81</v>
      </c>
      <c r="AY324" s="255" t="s">
        <v>158</v>
      </c>
    </row>
    <row r="325" s="2" customFormat="1" ht="16.5" customHeight="1">
      <c r="A325" s="38"/>
      <c r="B325" s="39"/>
      <c r="C325" s="219" t="s">
        <v>382</v>
      </c>
      <c r="D325" s="219" t="s">
        <v>161</v>
      </c>
      <c r="E325" s="220" t="s">
        <v>614</v>
      </c>
      <c r="F325" s="221" t="s">
        <v>615</v>
      </c>
      <c r="G325" s="222" t="s">
        <v>164</v>
      </c>
      <c r="H325" s="223">
        <v>132.42400000000001</v>
      </c>
      <c r="I325" s="224"/>
      <c r="J325" s="225">
        <f>ROUND(I325*H325,2)</f>
        <v>0</v>
      </c>
      <c r="K325" s="226"/>
      <c r="L325" s="44"/>
      <c r="M325" s="227" t="s">
        <v>1</v>
      </c>
      <c r="N325" s="228" t="s">
        <v>38</v>
      </c>
      <c r="O325" s="91"/>
      <c r="P325" s="229">
        <f>O325*H325</f>
        <v>0</v>
      </c>
      <c r="Q325" s="229">
        <v>0</v>
      </c>
      <c r="R325" s="229">
        <f>Q325*H325</f>
        <v>0</v>
      </c>
      <c r="S325" s="229">
        <v>0</v>
      </c>
      <c r="T325" s="230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31" t="s">
        <v>197</v>
      </c>
      <c r="AT325" s="231" t="s">
        <v>161</v>
      </c>
      <c r="AU325" s="231" t="s">
        <v>83</v>
      </c>
      <c r="AY325" s="17" t="s">
        <v>158</v>
      </c>
      <c r="BE325" s="232">
        <f>IF(N325="základní",J325,0)</f>
        <v>0</v>
      </c>
      <c r="BF325" s="232">
        <f>IF(N325="snížená",J325,0)</f>
        <v>0</v>
      </c>
      <c r="BG325" s="232">
        <f>IF(N325="zákl. přenesená",J325,0)</f>
        <v>0</v>
      </c>
      <c r="BH325" s="232">
        <f>IF(N325="sníž. přenesená",J325,0)</f>
        <v>0</v>
      </c>
      <c r="BI325" s="232">
        <f>IF(N325="nulová",J325,0)</f>
        <v>0</v>
      </c>
      <c r="BJ325" s="17" t="s">
        <v>81</v>
      </c>
      <c r="BK325" s="232">
        <f>ROUND(I325*H325,2)</f>
        <v>0</v>
      </c>
      <c r="BL325" s="17" t="s">
        <v>197</v>
      </c>
      <c r="BM325" s="231" t="s">
        <v>591</v>
      </c>
    </row>
    <row r="326" s="13" customFormat="1">
      <c r="A326" s="13"/>
      <c r="B326" s="233"/>
      <c r="C326" s="234"/>
      <c r="D326" s="235" t="s">
        <v>166</v>
      </c>
      <c r="E326" s="236" t="s">
        <v>1</v>
      </c>
      <c r="F326" s="237" t="s">
        <v>710</v>
      </c>
      <c r="G326" s="234"/>
      <c r="H326" s="238">
        <v>132.4238</v>
      </c>
      <c r="I326" s="239"/>
      <c r="J326" s="234"/>
      <c r="K326" s="234"/>
      <c r="L326" s="240"/>
      <c r="M326" s="241"/>
      <c r="N326" s="242"/>
      <c r="O326" s="242"/>
      <c r="P326" s="242"/>
      <c r="Q326" s="242"/>
      <c r="R326" s="242"/>
      <c r="S326" s="242"/>
      <c r="T326" s="24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4" t="s">
        <v>166</v>
      </c>
      <c r="AU326" s="244" t="s">
        <v>83</v>
      </c>
      <c r="AV326" s="13" t="s">
        <v>83</v>
      </c>
      <c r="AW326" s="13" t="s">
        <v>31</v>
      </c>
      <c r="AX326" s="13" t="s">
        <v>73</v>
      </c>
      <c r="AY326" s="244" t="s">
        <v>158</v>
      </c>
    </row>
    <row r="327" s="14" customFormat="1">
      <c r="A327" s="14"/>
      <c r="B327" s="245"/>
      <c r="C327" s="246"/>
      <c r="D327" s="235" t="s">
        <v>166</v>
      </c>
      <c r="E327" s="247" t="s">
        <v>1</v>
      </c>
      <c r="F327" s="248" t="s">
        <v>168</v>
      </c>
      <c r="G327" s="246"/>
      <c r="H327" s="249">
        <v>132.4238</v>
      </c>
      <c r="I327" s="250"/>
      <c r="J327" s="246"/>
      <c r="K327" s="246"/>
      <c r="L327" s="251"/>
      <c r="M327" s="252"/>
      <c r="N327" s="253"/>
      <c r="O327" s="253"/>
      <c r="P327" s="253"/>
      <c r="Q327" s="253"/>
      <c r="R327" s="253"/>
      <c r="S327" s="253"/>
      <c r="T327" s="25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5" t="s">
        <v>166</v>
      </c>
      <c r="AU327" s="255" t="s">
        <v>83</v>
      </c>
      <c r="AV327" s="14" t="s">
        <v>165</v>
      </c>
      <c r="AW327" s="14" t="s">
        <v>31</v>
      </c>
      <c r="AX327" s="14" t="s">
        <v>81</v>
      </c>
      <c r="AY327" s="255" t="s">
        <v>158</v>
      </c>
    </row>
    <row r="328" s="2" customFormat="1" ht="24.15" customHeight="1">
      <c r="A328" s="38"/>
      <c r="B328" s="39"/>
      <c r="C328" s="219" t="s">
        <v>592</v>
      </c>
      <c r="D328" s="219" t="s">
        <v>161</v>
      </c>
      <c r="E328" s="220" t="s">
        <v>618</v>
      </c>
      <c r="F328" s="221" t="s">
        <v>619</v>
      </c>
      <c r="G328" s="222" t="s">
        <v>164</v>
      </c>
      <c r="H328" s="223">
        <v>90.978999999999999</v>
      </c>
      <c r="I328" s="224"/>
      <c r="J328" s="225">
        <f>ROUND(I328*H328,2)</f>
        <v>0</v>
      </c>
      <c r="K328" s="226"/>
      <c r="L328" s="44"/>
      <c r="M328" s="227" t="s">
        <v>1</v>
      </c>
      <c r="N328" s="228" t="s">
        <v>38</v>
      </c>
      <c r="O328" s="91"/>
      <c r="P328" s="229">
        <f>O328*H328</f>
        <v>0</v>
      </c>
      <c r="Q328" s="229">
        <v>0</v>
      </c>
      <c r="R328" s="229">
        <f>Q328*H328</f>
        <v>0</v>
      </c>
      <c r="S328" s="229">
        <v>0</v>
      </c>
      <c r="T328" s="230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31" t="s">
        <v>197</v>
      </c>
      <c r="AT328" s="231" t="s">
        <v>161</v>
      </c>
      <c r="AU328" s="231" t="s">
        <v>83</v>
      </c>
      <c r="AY328" s="17" t="s">
        <v>158</v>
      </c>
      <c r="BE328" s="232">
        <f>IF(N328="základní",J328,0)</f>
        <v>0</v>
      </c>
      <c r="BF328" s="232">
        <f>IF(N328="snížená",J328,0)</f>
        <v>0</v>
      </c>
      <c r="BG328" s="232">
        <f>IF(N328="zákl. přenesená",J328,0)</f>
        <v>0</v>
      </c>
      <c r="BH328" s="232">
        <f>IF(N328="sníž. přenesená",J328,0)</f>
        <v>0</v>
      </c>
      <c r="BI328" s="232">
        <f>IF(N328="nulová",J328,0)</f>
        <v>0</v>
      </c>
      <c r="BJ328" s="17" t="s">
        <v>81</v>
      </c>
      <c r="BK328" s="232">
        <f>ROUND(I328*H328,2)</f>
        <v>0</v>
      </c>
      <c r="BL328" s="17" t="s">
        <v>197</v>
      </c>
      <c r="BM328" s="231" t="s">
        <v>595</v>
      </c>
    </row>
    <row r="329" s="13" customFormat="1">
      <c r="A329" s="13"/>
      <c r="B329" s="233"/>
      <c r="C329" s="234"/>
      <c r="D329" s="235" t="s">
        <v>166</v>
      </c>
      <c r="E329" s="236" t="s">
        <v>1</v>
      </c>
      <c r="F329" s="237" t="s">
        <v>709</v>
      </c>
      <c r="G329" s="234"/>
      <c r="H329" s="238">
        <v>90.978800000000007</v>
      </c>
      <c r="I329" s="239"/>
      <c r="J329" s="234"/>
      <c r="K329" s="234"/>
      <c r="L329" s="240"/>
      <c r="M329" s="241"/>
      <c r="N329" s="242"/>
      <c r="O329" s="242"/>
      <c r="P329" s="242"/>
      <c r="Q329" s="242"/>
      <c r="R329" s="242"/>
      <c r="S329" s="242"/>
      <c r="T329" s="24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4" t="s">
        <v>166</v>
      </c>
      <c r="AU329" s="244" t="s">
        <v>83</v>
      </c>
      <c r="AV329" s="13" t="s">
        <v>83</v>
      </c>
      <c r="AW329" s="13" t="s">
        <v>31</v>
      </c>
      <c r="AX329" s="13" t="s">
        <v>73</v>
      </c>
      <c r="AY329" s="244" t="s">
        <v>158</v>
      </c>
    </row>
    <row r="330" s="14" customFormat="1">
      <c r="A330" s="14"/>
      <c r="B330" s="245"/>
      <c r="C330" s="246"/>
      <c r="D330" s="235" t="s">
        <v>166</v>
      </c>
      <c r="E330" s="247" t="s">
        <v>1</v>
      </c>
      <c r="F330" s="248" t="s">
        <v>168</v>
      </c>
      <c r="G330" s="246"/>
      <c r="H330" s="249">
        <v>90.978800000000007</v>
      </c>
      <c r="I330" s="250"/>
      <c r="J330" s="246"/>
      <c r="K330" s="246"/>
      <c r="L330" s="251"/>
      <c r="M330" s="252"/>
      <c r="N330" s="253"/>
      <c r="O330" s="253"/>
      <c r="P330" s="253"/>
      <c r="Q330" s="253"/>
      <c r="R330" s="253"/>
      <c r="S330" s="253"/>
      <c r="T330" s="25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5" t="s">
        <v>166</v>
      </c>
      <c r="AU330" s="255" t="s">
        <v>83</v>
      </c>
      <c r="AV330" s="14" t="s">
        <v>165</v>
      </c>
      <c r="AW330" s="14" t="s">
        <v>31</v>
      </c>
      <c r="AX330" s="14" t="s">
        <v>81</v>
      </c>
      <c r="AY330" s="255" t="s">
        <v>158</v>
      </c>
    </row>
    <row r="331" s="2" customFormat="1" ht="33" customHeight="1">
      <c r="A331" s="38"/>
      <c r="B331" s="39"/>
      <c r="C331" s="219" t="s">
        <v>385</v>
      </c>
      <c r="D331" s="219" t="s">
        <v>161</v>
      </c>
      <c r="E331" s="220" t="s">
        <v>621</v>
      </c>
      <c r="F331" s="221" t="s">
        <v>622</v>
      </c>
      <c r="G331" s="222" t="s">
        <v>164</v>
      </c>
      <c r="H331" s="223">
        <v>90.978999999999999</v>
      </c>
      <c r="I331" s="224"/>
      <c r="J331" s="225">
        <f>ROUND(I331*H331,2)</f>
        <v>0</v>
      </c>
      <c r="K331" s="226"/>
      <c r="L331" s="44"/>
      <c r="M331" s="227" t="s">
        <v>1</v>
      </c>
      <c r="N331" s="228" t="s">
        <v>38</v>
      </c>
      <c r="O331" s="91"/>
      <c r="P331" s="229">
        <f>O331*H331</f>
        <v>0</v>
      </c>
      <c r="Q331" s="229">
        <v>0</v>
      </c>
      <c r="R331" s="229">
        <f>Q331*H331</f>
        <v>0</v>
      </c>
      <c r="S331" s="229">
        <v>0</v>
      </c>
      <c r="T331" s="230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31" t="s">
        <v>197</v>
      </c>
      <c r="AT331" s="231" t="s">
        <v>161</v>
      </c>
      <c r="AU331" s="231" t="s">
        <v>83</v>
      </c>
      <c r="AY331" s="17" t="s">
        <v>158</v>
      </c>
      <c r="BE331" s="232">
        <f>IF(N331="základní",J331,0)</f>
        <v>0</v>
      </c>
      <c r="BF331" s="232">
        <f>IF(N331="snížená",J331,0)</f>
        <v>0</v>
      </c>
      <c r="BG331" s="232">
        <f>IF(N331="zákl. přenesená",J331,0)</f>
        <v>0</v>
      </c>
      <c r="BH331" s="232">
        <f>IF(N331="sníž. přenesená",J331,0)</f>
        <v>0</v>
      </c>
      <c r="BI331" s="232">
        <f>IF(N331="nulová",J331,0)</f>
        <v>0</v>
      </c>
      <c r="BJ331" s="17" t="s">
        <v>81</v>
      </c>
      <c r="BK331" s="232">
        <f>ROUND(I331*H331,2)</f>
        <v>0</v>
      </c>
      <c r="BL331" s="17" t="s">
        <v>197</v>
      </c>
      <c r="BM331" s="231" t="s">
        <v>598</v>
      </c>
    </row>
    <row r="332" s="2" customFormat="1" ht="37.8" customHeight="1">
      <c r="A332" s="38"/>
      <c r="B332" s="39"/>
      <c r="C332" s="219" t="s">
        <v>600</v>
      </c>
      <c r="D332" s="219" t="s">
        <v>161</v>
      </c>
      <c r="E332" s="220" t="s">
        <v>625</v>
      </c>
      <c r="F332" s="221" t="s">
        <v>626</v>
      </c>
      <c r="G332" s="222" t="s">
        <v>164</v>
      </c>
      <c r="H332" s="223">
        <v>48.628999999999998</v>
      </c>
      <c r="I332" s="224"/>
      <c r="J332" s="225">
        <f>ROUND(I332*H332,2)</f>
        <v>0</v>
      </c>
      <c r="K332" s="226"/>
      <c r="L332" s="44"/>
      <c r="M332" s="227" t="s">
        <v>1</v>
      </c>
      <c r="N332" s="228" t="s">
        <v>38</v>
      </c>
      <c r="O332" s="91"/>
      <c r="P332" s="229">
        <f>O332*H332</f>
        <v>0</v>
      </c>
      <c r="Q332" s="229">
        <v>0</v>
      </c>
      <c r="R332" s="229">
        <f>Q332*H332</f>
        <v>0</v>
      </c>
      <c r="S332" s="229">
        <v>0</v>
      </c>
      <c r="T332" s="230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31" t="s">
        <v>197</v>
      </c>
      <c r="AT332" s="231" t="s">
        <v>161</v>
      </c>
      <c r="AU332" s="231" t="s">
        <v>83</v>
      </c>
      <c r="AY332" s="17" t="s">
        <v>158</v>
      </c>
      <c r="BE332" s="232">
        <f>IF(N332="základní",J332,0)</f>
        <v>0</v>
      </c>
      <c r="BF332" s="232">
        <f>IF(N332="snížená",J332,0)</f>
        <v>0</v>
      </c>
      <c r="BG332" s="232">
        <f>IF(N332="zákl. přenesená",J332,0)</f>
        <v>0</v>
      </c>
      <c r="BH332" s="232">
        <f>IF(N332="sníž. přenesená",J332,0)</f>
        <v>0</v>
      </c>
      <c r="BI332" s="232">
        <f>IF(N332="nulová",J332,0)</f>
        <v>0</v>
      </c>
      <c r="BJ332" s="17" t="s">
        <v>81</v>
      </c>
      <c r="BK332" s="232">
        <f>ROUND(I332*H332,2)</f>
        <v>0</v>
      </c>
      <c r="BL332" s="17" t="s">
        <v>197</v>
      </c>
      <c r="BM332" s="231" t="s">
        <v>603</v>
      </c>
    </row>
    <row r="333" s="13" customFormat="1">
      <c r="A333" s="13"/>
      <c r="B333" s="233"/>
      <c r="C333" s="234"/>
      <c r="D333" s="235" t="s">
        <v>166</v>
      </c>
      <c r="E333" s="236" t="s">
        <v>1</v>
      </c>
      <c r="F333" s="237" t="s">
        <v>711</v>
      </c>
      <c r="G333" s="234"/>
      <c r="H333" s="238">
        <v>48.628799999999998</v>
      </c>
      <c r="I333" s="239"/>
      <c r="J333" s="234"/>
      <c r="K333" s="234"/>
      <c r="L333" s="240"/>
      <c r="M333" s="241"/>
      <c r="N333" s="242"/>
      <c r="O333" s="242"/>
      <c r="P333" s="242"/>
      <c r="Q333" s="242"/>
      <c r="R333" s="242"/>
      <c r="S333" s="242"/>
      <c r="T333" s="24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4" t="s">
        <v>166</v>
      </c>
      <c r="AU333" s="244" t="s">
        <v>83</v>
      </c>
      <c r="AV333" s="13" t="s">
        <v>83</v>
      </c>
      <c r="AW333" s="13" t="s">
        <v>31</v>
      </c>
      <c r="AX333" s="13" t="s">
        <v>73</v>
      </c>
      <c r="AY333" s="244" t="s">
        <v>158</v>
      </c>
    </row>
    <row r="334" s="14" customFormat="1">
      <c r="A334" s="14"/>
      <c r="B334" s="245"/>
      <c r="C334" s="246"/>
      <c r="D334" s="235" t="s">
        <v>166</v>
      </c>
      <c r="E334" s="247" t="s">
        <v>1</v>
      </c>
      <c r="F334" s="248" t="s">
        <v>168</v>
      </c>
      <c r="G334" s="246"/>
      <c r="H334" s="249">
        <v>48.628799999999998</v>
      </c>
      <c r="I334" s="250"/>
      <c r="J334" s="246"/>
      <c r="K334" s="246"/>
      <c r="L334" s="251"/>
      <c r="M334" s="252"/>
      <c r="N334" s="253"/>
      <c r="O334" s="253"/>
      <c r="P334" s="253"/>
      <c r="Q334" s="253"/>
      <c r="R334" s="253"/>
      <c r="S334" s="253"/>
      <c r="T334" s="25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5" t="s">
        <v>166</v>
      </c>
      <c r="AU334" s="255" t="s">
        <v>83</v>
      </c>
      <c r="AV334" s="14" t="s">
        <v>165</v>
      </c>
      <c r="AW334" s="14" t="s">
        <v>31</v>
      </c>
      <c r="AX334" s="14" t="s">
        <v>81</v>
      </c>
      <c r="AY334" s="255" t="s">
        <v>158</v>
      </c>
    </row>
    <row r="335" s="12" customFormat="1" ht="22.8" customHeight="1">
      <c r="A335" s="12"/>
      <c r="B335" s="203"/>
      <c r="C335" s="204"/>
      <c r="D335" s="205" t="s">
        <v>72</v>
      </c>
      <c r="E335" s="217" t="s">
        <v>629</v>
      </c>
      <c r="F335" s="217" t="s">
        <v>630</v>
      </c>
      <c r="G335" s="204"/>
      <c r="H335" s="204"/>
      <c r="I335" s="207"/>
      <c r="J335" s="218">
        <f>BK335</f>
        <v>0</v>
      </c>
      <c r="K335" s="204"/>
      <c r="L335" s="209"/>
      <c r="M335" s="210"/>
      <c r="N335" s="211"/>
      <c r="O335" s="211"/>
      <c r="P335" s="212">
        <f>SUM(P336:P344)</f>
        <v>0</v>
      </c>
      <c r="Q335" s="211"/>
      <c r="R335" s="212">
        <f>SUM(R336:R344)</f>
        <v>0</v>
      </c>
      <c r="S335" s="211"/>
      <c r="T335" s="213">
        <f>SUM(T336:T344)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214" t="s">
        <v>83</v>
      </c>
      <c r="AT335" s="215" t="s">
        <v>72</v>
      </c>
      <c r="AU335" s="215" t="s">
        <v>81</v>
      </c>
      <c r="AY335" s="214" t="s">
        <v>158</v>
      </c>
      <c r="BK335" s="216">
        <f>SUM(BK336:BK344)</f>
        <v>0</v>
      </c>
    </row>
    <row r="336" s="2" customFormat="1" ht="37.8" customHeight="1">
      <c r="A336" s="38"/>
      <c r="B336" s="39"/>
      <c r="C336" s="219" t="s">
        <v>389</v>
      </c>
      <c r="D336" s="219" t="s">
        <v>161</v>
      </c>
      <c r="E336" s="220" t="s">
        <v>631</v>
      </c>
      <c r="F336" s="221" t="s">
        <v>632</v>
      </c>
      <c r="G336" s="222" t="s">
        <v>207</v>
      </c>
      <c r="H336" s="223">
        <v>2</v>
      </c>
      <c r="I336" s="224"/>
      <c r="J336" s="225">
        <f>ROUND(I336*H336,2)</f>
        <v>0</v>
      </c>
      <c r="K336" s="226"/>
      <c r="L336" s="44"/>
      <c r="M336" s="227" t="s">
        <v>1</v>
      </c>
      <c r="N336" s="228" t="s">
        <v>38</v>
      </c>
      <c r="O336" s="91"/>
      <c r="P336" s="229">
        <f>O336*H336</f>
        <v>0</v>
      </c>
      <c r="Q336" s="229">
        <v>0</v>
      </c>
      <c r="R336" s="229">
        <f>Q336*H336</f>
        <v>0</v>
      </c>
      <c r="S336" s="229">
        <v>0</v>
      </c>
      <c r="T336" s="230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31" t="s">
        <v>197</v>
      </c>
      <c r="AT336" s="231" t="s">
        <v>161</v>
      </c>
      <c r="AU336" s="231" t="s">
        <v>83</v>
      </c>
      <c r="AY336" s="17" t="s">
        <v>158</v>
      </c>
      <c r="BE336" s="232">
        <f>IF(N336="základní",J336,0)</f>
        <v>0</v>
      </c>
      <c r="BF336" s="232">
        <f>IF(N336="snížená",J336,0)</f>
        <v>0</v>
      </c>
      <c r="BG336" s="232">
        <f>IF(N336="zákl. přenesená",J336,0)</f>
        <v>0</v>
      </c>
      <c r="BH336" s="232">
        <f>IF(N336="sníž. přenesená",J336,0)</f>
        <v>0</v>
      </c>
      <c r="BI336" s="232">
        <f>IF(N336="nulová",J336,0)</f>
        <v>0</v>
      </c>
      <c r="BJ336" s="17" t="s">
        <v>81</v>
      </c>
      <c r="BK336" s="232">
        <f>ROUND(I336*H336,2)</f>
        <v>0</v>
      </c>
      <c r="BL336" s="17" t="s">
        <v>197</v>
      </c>
      <c r="BM336" s="231" t="s">
        <v>606</v>
      </c>
    </row>
    <row r="337" s="2" customFormat="1" ht="24.15" customHeight="1">
      <c r="A337" s="38"/>
      <c r="B337" s="39"/>
      <c r="C337" s="266" t="s">
        <v>609</v>
      </c>
      <c r="D337" s="266" t="s">
        <v>210</v>
      </c>
      <c r="E337" s="267" t="s">
        <v>635</v>
      </c>
      <c r="F337" s="268" t="s">
        <v>636</v>
      </c>
      <c r="G337" s="269" t="s">
        <v>164</v>
      </c>
      <c r="H337" s="270">
        <v>11.424</v>
      </c>
      <c r="I337" s="271"/>
      <c r="J337" s="272">
        <f>ROUND(I337*H337,2)</f>
        <v>0</v>
      </c>
      <c r="K337" s="273"/>
      <c r="L337" s="274"/>
      <c r="M337" s="275" t="s">
        <v>1</v>
      </c>
      <c r="N337" s="276" t="s">
        <v>38</v>
      </c>
      <c r="O337" s="91"/>
      <c r="P337" s="229">
        <f>O337*H337</f>
        <v>0</v>
      </c>
      <c r="Q337" s="229">
        <v>0</v>
      </c>
      <c r="R337" s="229">
        <f>Q337*H337</f>
        <v>0</v>
      </c>
      <c r="S337" s="229">
        <v>0</v>
      </c>
      <c r="T337" s="230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31" t="s">
        <v>236</v>
      </c>
      <c r="AT337" s="231" t="s">
        <v>210</v>
      </c>
      <c r="AU337" s="231" t="s">
        <v>83</v>
      </c>
      <c r="AY337" s="17" t="s">
        <v>158</v>
      </c>
      <c r="BE337" s="232">
        <f>IF(N337="základní",J337,0)</f>
        <v>0</v>
      </c>
      <c r="BF337" s="232">
        <f>IF(N337="snížená",J337,0)</f>
        <v>0</v>
      </c>
      <c r="BG337" s="232">
        <f>IF(N337="zákl. přenesená",J337,0)</f>
        <v>0</v>
      </c>
      <c r="BH337" s="232">
        <f>IF(N337="sníž. přenesená",J337,0)</f>
        <v>0</v>
      </c>
      <c r="BI337" s="232">
        <f>IF(N337="nulová",J337,0)</f>
        <v>0</v>
      </c>
      <c r="BJ337" s="17" t="s">
        <v>81</v>
      </c>
      <c r="BK337" s="232">
        <f>ROUND(I337*H337,2)</f>
        <v>0</v>
      </c>
      <c r="BL337" s="17" t="s">
        <v>197</v>
      </c>
      <c r="BM337" s="231" t="s">
        <v>612</v>
      </c>
    </row>
    <row r="338" s="13" customFormat="1">
      <c r="A338" s="13"/>
      <c r="B338" s="233"/>
      <c r="C338" s="234"/>
      <c r="D338" s="235" t="s">
        <v>166</v>
      </c>
      <c r="E338" s="236" t="s">
        <v>1</v>
      </c>
      <c r="F338" s="237" t="s">
        <v>712</v>
      </c>
      <c r="G338" s="234"/>
      <c r="H338" s="238">
        <v>11.424</v>
      </c>
      <c r="I338" s="239"/>
      <c r="J338" s="234"/>
      <c r="K338" s="234"/>
      <c r="L338" s="240"/>
      <c r="M338" s="241"/>
      <c r="N338" s="242"/>
      <c r="O338" s="242"/>
      <c r="P338" s="242"/>
      <c r="Q338" s="242"/>
      <c r="R338" s="242"/>
      <c r="S338" s="242"/>
      <c r="T338" s="24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4" t="s">
        <v>166</v>
      </c>
      <c r="AU338" s="244" t="s">
        <v>83</v>
      </c>
      <c r="AV338" s="13" t="s">
        <v>83</v>
      </c>
      <c r="AW338" s="13" t="s">
        <v>31</v>
      </c>
      <c r="AX338" s="13" t="s">
        <v>73</v>
      </c>
      <c r="AY338" s="244" t="s">
        <v>158</v>
      </c>
    </row>
    <row r="339" s="14" customFormat="1">
      <c r="A339" s="14"/>
      <c r="B339" s="245"/>
      <c r="C339" s="246"/>
      <c r="D339" s="235" t="s">
        <v>166</v>
      </c>
      <c r="E339" s="247" t="s">
        <v>1</v>
      </c>
      <c r="F339" s="248" t="s">
        <v>168</v>
      </c>
      <c r="G339" s="246"/>
      <c r="H339" s="249">
        <v>11.424</v>
      </c>
      <c r="I339" s="250"/>
      <c r="J339" s="246"/>
      <c r="K339" s="246"/>
      <c r="L339" s="251"/>
      <c r="M339" s="252"/>
      <c r="N339" s="253"/>
      <c r="O339" s="253"/>
      <c r="P339" s="253"/>
      <c r="Q339" s="253"/>
      <c r="R339" s="253"/>
      <c r="S339" s="253"/>
      <c r="T339" s="25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5" t="s">
        <v>166</v>
      </c>
      <c r="AU339" s="255" t="s">
        <v>83</v>
      </c>
      <c r="AV339" s="14" t="s">
        <v>165</v>
      </c>
      <c r="AW339" s="14" t="s">
        <v>31</v>
      </c>
      <c r="AX339" s="14" t="s">
        <v>81</v>
      </c>
      <c r="AY339" s="255" t="s">
        <v>158</v>
      </c>
    </row>
    <row r="340" s="2" customFormat="1" ht="21.75" customHeight="1">
      <c r="A340" s="38"/>
      <c r="B340" s="39"/>
      <c r="C340" s="219" t="s">
        <v>394</v>
      </c>
      <c r="D340" s="219" t="s">
        <v>161</v>
      </c>
      <c r="E340" s="220" t="s">
        <v>639</v>
      </c>
      <c r="F340" s="221" t="s">
        <v>640</v>
      </c>
      <c r="G340" s="222" t="s">
        <v>207</v>
      </c>
      <c r="H340" s="223">
        <v>2</v>
      </c>
      <c r="I340" s="224"/>
      <c r="J340" s="225">
        <f>ROUND(I340*H340,2)</f>
        <v>0</v>
      </c>
      <c r="K340" s="226"/>
      <c r="L340" s="44"/>
      <c r="M340" s="227" t="s">
        <v>1</v>
      </c>
      <c r="N340" s="228" t="s">
        <v>38</v>
      </c>
      <c r="O340" s="91"/>
      <c r="P340" s="229">
        <f>O340*H340</f>
        <v>0</v>
      </c>
      <c r="Q340" s="229">
        <v>0</v>
      </c>
      <c r="R340" s="229">
        <f>Q340*H340</f>
        <v>0</v>
      </c>
      <c r="S340" s="229">
        <v>0</v>
      </c>
      <c r="T340" s="230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31" t="s">
        <v>197</v>
      </c>
      <c r="AT340" s="231" t="s">
        <v>161</v>
      </c>
      <c r="AU340" s="231" t="s">
        <v>83</v>
      </c>
      <c r="AY340" s="17" t="s">
        <v>158</v>
      </c>
      <c r="BE340" s="232">
        <f>IF(N340="základní",J340,0)</f>
        <v>0</v>
      </c>
      <c r="BF340" s="232">
        <f>IF(N340="snížená",J340,0)</f>
        <v>0</v>
      </c>
      <c r="BG340" s="232">
        <f>IF(N340="zákl. přenesená",J340,0)</f>
        <v>0</v>
      </c>
      <c r="BH340" s="232">
        <f>IF(N340="sníž. přenesená",J340,0)</f>
        <v>0</v>
      </c>
      <c r="BI340" s="232">
        <f>IF(N340="nulová",J340,0)</f>
        <v>0</v>
      </c>
      <c r="BJ340" s="17" t="s">
        <v>81</v>
      </c>
      <c r="BK340" s="232">
        <f>ROUND(I340*H340,2)</f>
        <v>0</v>
      </c>
      <c r="BL340" s="17" t="s">
        <v>197</v>
      </c>
      <c r="BM340" s="231" t="s">
        <v>616</v>
      </c>
    </row>
    <row r="341" s="2" customFormat="1" ht="33" customHeight="1">
      <c r="A341" s="38"/>
      <c r="B341" s="39"/>
      <c r="C341" s="266" t="s">
        <v>617</v>
      </c>
      <c r="D341" s="266" t="s">
        <v>210</v>
      </c>
      <c r="E341" s="267" t="s">
        <v>643</v>
      </c>
      <c r="F341" s="268" t="s">
        <v>644</v>
      </c>
      <c r="G341" s="269" t="s">
        <v>207</v>
      </c>
      <c r="H341" s="270">
        <v>2</v>
      </c>
      <c r="I341" s="271"/>
      <c r="J341" s="272">
        <f>ROUND(I341*H341,2)</f>
        <v>0</v>
      </c>
      <c r="K341" s="273"/>
      <c r="L341" s="274"/>
      <c r="M341" s="275" t="s">
        <v>1</v>
      </c>
      <c r="N341" s="276" t="s">
        <v>38</v>
      </c>
      <c r="O341" s="91"/>
      <c r="P341" s="229">
        <f>O341*H341</f>
        <v>0</v>
      </c>
      <c r="Q341" s="229">
        <v>0</v>
      </c>
      <c r="R341" s="229">
        <f>Q341*H341</f>
        <v>0</v>
      </c>
      <c r="S341" s="229">
        <v>0</v>
      </c>
      <c r="T341" s="230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31" t="s">
        <v>236</v>
      </c>
      <c r="AT341" s="231" t="s">
        <v>210</v>
      </c>
      <c r="AU341" s="231" t="s">
        <v>83</v>
      </c>
      <c r="AY341" s="17" t="s">
        <v>158</v>
      </c>
      <c r="BE341" s="232">
        <f>IF(N341="základní",J341,0)</f>
        <v>0</v>
      </c>
      <c r="BF341" s="232">
        <f>IF(N341="snížená",J341,0)</f>
        <v>0</v>
      </c>
      <c r="BG341" s="232">
        <f>IF(N341="zákl. přenesená",J341,0)</f>
        <v>0</v>
      </c>
      <c r="BH341" s="232">
        <f>IF(N341="sníž. přenesená",J341,0)</f>
        <v>0</v>
      </c>
      <c r="BI341" s="232">
        <f>IF(N341="nulová",J341,0)</f>
        <v>0</v>
      </c>
      <c r="BJ341" s="17" t="s">
        <v>81</v>
      </c>
      <c r="BK341" s="232">
        <f>ROUND(I341*H341,2)</f>
        <v>0</v>
      </c>
      <c r="BL341" s="17" t="s">
        <v>197</v>
      </c>
      <c r="BM341" s="231" t="s">
        <v>620</v>
      </c>
    </row>
    <row r="342" s="2" customFormat="1" ht="21.75" customHeight="1">
      <c r="A342" s="38"/>
      <c r="B342" s="39"/>
      <c r="C342" s="219" t="s">
        <v>398</v>
      </c>
      <c r="D342" s="219" t="s">
        <v>161</v>
      </c>
      <c r="E342" s="220" t="s">
        <v>646</v>
      </c>
      <c r="F342" s="221" t="s">
        <v>647</v>
      </c>
      <c r="G342" s="222" t="s">
        <v>207</v>
      </c>
      <c r="H342" s="223">
        <v>2</v>
      </c>
      <c r="I342" s="224"/>
      <c r="J342" s="225">
        <f>ROUND(I342*H342,2)</f>
        <v>0</v>
      </c>
      <c r="K342" s="226"/>
      <c r="L342" s="44"/>
      <c r="M342" s="227" t="s">
        <v>1</v>
      </c>
      <c r="N342" s="228" t="s">
        <v>38</v>
      </c>
      <c r="O342" s="91"/>
      <c r="P342" s="229">
        <f>O342*H342</f>
        <v>0</v>
      </c>
      <c r="Q342" s="229">
        <v>0</v>
      </c>
      <c r="R342" s="229">
        <f>Q342*H342</f>
        <v>0</v>
      </c>
      <c r="S342" s="229">
        <v>0</v>
      </c>
      <c r="T342" s="230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31" t="s">
        <v>197</v>
      </c>
      <c r="AT342" s="231" t="s">
        <v>161</v>
      </c>
      <c r="AU342" s="231" t="s">
        <v>83</v>
      </c>
      <c r="AY342" s="17" t="s">
        <v>158</v>
      </c>
      <c r="BE342" s="232">
        <f>IF(N342="základní",J342,0)</f>
        <v>0</v>
      </c>
      <c r="BF342" s="232">
        <f>IF(N342="snížená",J342,0)</f>
        <v>0</v>
      </c>
      <c r="BG342" s="232">
        <f>IF(N342="zákl. přenesená",J342,0)</f>
        <v>0</v>
      </c>
      <c r="BH342" s="232">
        <f>IF(N342="sníž. přenesená",J342,0)</f>
        <v>0</v>
      </c>
      <c r="BI342" s="232">
        <f>IF(N342="nulová",J342,0)</f>
        <v>0</v>
      </c>
      <c r="BJ342" s="17" t="s">
        <v>81</v>
      </c>
      <c r="BK342" s="232">
        <f>ROUND(I342*H342,2)</f>
        <v>0</v>
      </c>
      <c r="BL342" s="17" t="s">
        <v>197</v>
      </c>
      <c r="BM342" s="231" t="s">
        <v>623</v>
      </c>
    </row>
    <row r="343" s="2" customFormat="1" ht="33" customHeight="1">
      <c r="A343" s="38"/>
      <c r="B343" s="39"/>
      <c r="C343" s="266" t="s">
        <v>624</v>
      </c>
      <c r="D343" s="266" t="s">
        <v>210</v>
      </c>
      <c r="E343" s="267" t="s">
        <v>650</v>
      </c>
      <c r="F343" s="268" t="s">
        <v>651</v>
      </c>
      <c r="G343" s="269" t="s">
        <v>207</v>
      </c>
      <c r="H343" s="270">
        <v>2</v>
      </c>
      <c r="I343" s="271"/>
      <c r="J343" s="272">
        <f>ROUND(I343*H343,2)</f>
        <v>0</v>
      </c>
      <c r="K343" s="273"/>
      <c r="L343" s="274"/>
      <c r="M343" s="275" t="s">
        <v>1</v>
      </c>
      <c r="N343" s="276" t="s">
        <v>38</v>
      </c>
      <c r="O343" s="91"/>
      <c r="P343" s="229">
        <f>O343*H343</f>
        <v>0</v>
      </c>
      <c r="Q343" s="229">
        <v>0</v>
      </c>
      <c r="R343" s="229">
        <f>Q343*H343</f>
        <v>0</v>
      </c>
      <c r="S343" s="229">
        <v>0</v>
      </c>
      <c r="T343" s="230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31" t="s">
        <v>236</v>
      </c>
      <c r="AT343" s="231" t="s">
        <v>210</v>
      </c>
      <c r="AU343" s="231" t="s">
        <v>83</v>
      </c>
      <c r="AY343" s="17" t="s">
        <v>158</v>
      </c>
      <c r="BE343" s="232">
        <f>IF(N343="základní",J343,0)</f>
        <v>0</v>
      </c>
      <c r="BF343" s="232">
        <f>IF(N343="snížená",J343,0)</f>
        <v>0</v>
      </c>
      <c r="BG343" s="232">
        <f>IF(N343="zákl. přenesená",J343,0)</f>
        <v>0</v>
      </c>
      <c r="BH343" s="232">
        <f>IF(N343="sníž. přenesená",J343,0)</f>
        <v>0</v>
      </c>
      <c r="BI343" s="232">
        <f>IF(N343="nulová",J343,0)</f>
        <v>0</v>
      </c>
      <c r="BJ343" s="17" t="s">
        <v>81</v>
      </c>
      <c r="BK343" s="232">
        <f>ROUND(I343*H343,2)</f>
        <v>0</v>
      </c>
      <c r="BL343" s="17" t="s">
        <v>197</v>
      </c>
      <c r="BM343" s="231" t="s">
        <v>627</v>
      </c>
    </row>
    <row r="344" s="2" customFormat="1" ht="24.15" customHeight="1">
      <c r="A344" s="38"/>
      <c r="B344" s="39"/>
      <c r="C344" s="219" t="s">
        <v>402</v>
      </c>
      <c r="D344" s="219" t="s">
        <v>161</v>
      </c>
      <c r="E344" s="220" t="s">
        <v>653</v>
      </c>
      <c r="F344" s="221" t="s">
        <v>654</v>
      </c>
      <c r="G344" s="222" t="s">
        <v>248</v>
      </c>
      <c r="H344" s="223">
        <v>0.014999999999999999</v>
      </c>
      <c r="I344" s="224"/>
      <c r="J344" s="225">
        <f>ROUND(I344*H344,2)</f>
        <v>0</v>
      </c>
      <c r="K344" s="226"/>
      <c r="L344" s="44"/>
      <c r="M344" s="227" t="s">
        <v>1</v>
      </c>
      <c r="N344" s="228" t="s">
        <v>38</v>
      </c>
      <c r="O344" s="91"/>
      <c r="P344" s="229">
        <f>O344*H344</f>
        <v>0</v>
      </c>
      <c r="Q344" s="229">
        <v>0</v>
      </c>
      <c r="R344" s="229">
        <f>Q344*H344</f>
        <v>0</v>
      </c>
      <c r="S344" s="229">
        <v>0</v>
      </c>
      <c r="T344" s="230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31" t="s">
        <v>197</v>
      </c>
      <c r="AT344" s="231" t="s">
        <v>161</v>
      </c>
      <c r="AU344" s="231" t="s">
        <v>83</v>
      </c>
      <c r="AY344" s="17" t="s">
        <v>158</v>
      </c>
      <c r="BE344" s="232">
        <f>IF(N344="základní",J344,0)</f>
        <v>0</v>
      </c>
      <c r="BF344" s="232">
        <f>IF(N344="snížená",J344,0)</f>
        <v>0</v>
      </c>
      <c r="BG344" s="232">
        <f>IF(N344="zákl. přenesená",J344,0)</f>
        <v>0</v>
      </c>
      <c r="BH344" s="232">
        <f>IF(N344="sníž. přenesená",J344,0)</f>
        <v>0</v>
      </c>
      <c r="BI344" s="232">
        <f>IF(N344="nulová",J344,0)</f>
        <v>0</v>
      </c>
      <c r="BJ344" s="17" t="s">
        <v>81</v>
      </c>
      <c r="BK344" s="232">
        <f>ROUND(I344*H344,2)</f>
        <v>0</v>
      </c>
      <c r="BL344" s="17" t="s">
        <v>197</v>
      </c>
      <c r="BM344" s="231" t="s">
        <v>633</v>
      </c>
    </row>
    <row r="345" s="12" customFormat="1" ht="25.92" customHeight="1">
      <c r="A345" s="12"/>
      <c r="B345" s="203"/>
      <c r="C345" s="204"/>
      <c r="D345" s="205" t="s">
        <v>72</v>
      </c>
      <c r="E345" s="206" t="s">
        <v>656</v>
      </c>
      <c r="F345" s="206" t="s">
        <v>657</v>
      </c>
      <c r="G345" s="204"/>
      <c r="H345" s="204"/>
      <c r="I345" s="207"/>
      <c r="J345" s="208">
        <f>BK345</f>
        <v>0</v>
      </c>
      <c r="K345" s="204"/>
      <c r="L345" s="209"/>
      <c r="M345" s="210"/>
      <c r="N345" s="211"/>
      <c r="O345" s="211"/>
      <c r="P345" s="212">
        <f>P346+P347+P349</f>
        <v>0</v>
      </c>
      <c r="Q345" s="211"/>
      <c r="R345" s="212">
        <f>R346+R347+R349</f>
        <v>0</v>
      </c>
      <c r="S345" s="211"/>
      <c r="T345" s="213">
        <f>T346+T347+T349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14" t="s">
        <v>182</v>
      </c>
      <c r="AT345" s="215" t="s">
        <v>72</v>
      </c>
      <c r="AU345" s="215" t="s">
        <v>73</v>
      </c>
      <c r="AY345" s="214" t="s">
        <v>158</v>
      </c>
      <c r="BK345" s="216">
        <f>BK346+BK347+BK349</f>
        <v>0</v>
      </c>
    </row>
    <row r="346" s="2" customFormat="1" ht="24.15" customHeight="1">
      <c r="A346" s="38"/>
      <c r="B346" s="39"/>
      <c r="C346" s="219" t="s">
        <v>634</v>
      </c>
      <c r="D346" s="219" t="s">
        <v>161</v>
      </c>
      <c r="E346" s="220" t="s">
        <v>659</v>
      </c>
      <c r="F346" s="221" t="s">
        <v>660</v>
      </c>
      <c r="G346" s="222" t="s">
        <v>661</v>
      </c>
      <c r="H346" s="223">
        <v>1</v>
      </c>
      <c r="I346" s="224"/>
      <c r="J346" s="225">
        <f>ROUND(I346*H346,2)</f>
        <v>0</v>
      </c>
      <c r="K346" s="226"/>
      <c r="L346" s="44"/>
      <c r="M346" s="227" t="s">
        <v>1</v>
      </c>
      <c r="N346" s="228" t="s">
        <v>38</v>
      </c>
      <c r="O346" s="91"/>
      <c r="P346" s="229">
        <f>O346*H346</f>
        <v>0</v>
      </c>
      <c r="Q346" s="229">
        <v>0</v>
      </c>
      <c r="R346" s="229">
        <f>Q346*H346</f>
        <v>0</v>
      </c>
      <c r="S346" s="229">
        <v>0</v>
      </c>
      <c r="T346" s="230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31" t="s">
        <v>165</v>
      </c>
      <c r="AT346" s="231" t="s">
        <v>161</v>
      </c>
      <c r="AU346" s="231" t="s">
        <v>81</v>
      </c>
      <c r="AY346" s="17" t="s">
        <v>158</v>
      </c>
      <c r="BE346" s="232">
        <f>IF(N346="základní",J346,0)</f>
        <v>0</v>
      </c>
      <c r="BF346" s="232">
        <f>IF(N346="snížená",J346,0)</f>
        <v>0</v>
      </c>
      <c r="BG346" s="232">
        <f>IF(N346="zákl. přenesená",J346,0)</f>
        <v>0</v>
      </c>
      <c r="BH346" s="232">
        <f>IF(N346="sníž. přenesená",J346,0)</f>
        <v>0</v>
      </c>
      <c r="BI346" s="232">
        <f>IF(N346="nulová",J346,0)</f>
        <v>0</v>
      </c>
      <c r="BJ346" s="17" t="s">
        <v>81</v>
      </c>
      <c r="BK346" s="232">
        <f>ROUND(I346*H346,2)</f>
        <v>0</v>
      </c>
      <c r="BL346" s="17" t="s">
        <v>165</v>
      </c>
      <c r="BM346" s="231" t="s">
        <v>637</v>
      </c>
    </row>
    <row r="347" s="12" customFormat="1" ht="22.8" customHeight="1">
      <c r="A347" s="12"/>
      <c r="B347" s="203"/>
      <c r="C347" s="204"/>
      <c r="D347" s="205" t="s">
        <v>72</v>
      </c>
      <c r="E347" s="217" t="s">
        <v>663</v>
      </c>
      <c r="F347" s="217" t="s">
        <v>664</v>
      </c>
      <c r="G347" s="204"/>
      <c r="H347" s="204"/>
      <c r="I347" s="207"/>
      <c r="J347" s="218">
        <f>BK347</f>
        <v>0</v>
      </c>
      <c r="K347" s="204"/>
      <c r="L347" s="209"/>
      <c r="M347" s="210"/>
      <c r="N347" s="211"/>
      <c r="O347" s="211"/>
      <c r="P347" s="212">
        <f>P348</f>
        <v>0</v>
      </c>
      <c r="Q347" s="211"/>
      <c r="R347" s="212">
        <f>R348</f>
        <v>0</v>
      </c>
      <c r="S347" s="211"/>
      <c r="T347" s="213">
        <f>T348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214" t="s">
        <v>182</v>
      </c>
      <c r="AT347" s="215" t="s">
        <v>72</v>
      </c>
      <c r="AU347" s="215" t="s">
        <v>81</v>
      </c>
      <c r="AY347" s="214" t="s">
        <v>158</v>
      </c>
      <c r="BK347" s="216">
        <f>BK348</f>
        <v>0</v>
      </c>
    </row>
    <row r="348" s="2" customFormat="1" ht="16.5" customHeight="1">
      <c r="A348" s="38"/>
      <c r="B348" s="39"/>
      <c r="C348" s="219" t="s">
        <v>408</v>
      </c>
      <c r="D348" s="219" t="s">
        <v>161</v>
      </c>
      <c r="E348" s="220" t="s">
        <v>665</v>
      </c>
      <c r="F348" s="221" t="s">
        <v>666</v>
      </c>
      <c r="G348" s="222" t="s">
        <v>661</v>
      </c>
      <c r="H348" s="223">
        <v>1</v>
      </c>
      <c r="I348" s="224"/>
      <c r="J348" s="225">
        <f>ROUND(I348*H348,2)</f>
        <v>0</v>
      </c>
      <c r="K348" s="226"/>
      <c r="L348" s="44"/>
      <c r="M348" s="227" t="s">
        <v>1</v>
      </c>
      <c r="N348" s="228" t="s">
        <v>38</v>
      </c>
      <c r="O348" s="91"/>
      <c r="P348" s="229">
        <f>O348*H348</f>
        <v>0</v>
      </c>
      <c r="Q348" s="229">
        <v>0</v>
      </c>
      <c r="R348" s="229">
        <f>Q348*H348</f>
        <v>0</v>
      </c>
      <c r="S348" s="229">
        <v>0</v>
      </c>
      <c r="T348" s="230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31" t="s">
        <v>165</v>
      </c>
      <c r="AT348" s="231" t="s">
        <v>161</v>
      </c>
      <c r="AU348" s="231" t="s">
        <v>83</v>
      </c>
      <c r="AY348" s="17" t="s">
        <v>158</v>
      </c>
      <c r="BE348" s="232">
        <f>IF(N348="základní",J348,0)</f>
        <v>0</v>
      </c>
      <c r="BF348" s="232">
        <f>IF(N348="snížená",J348,0)</f>
        <v>0</v>
      </c>
      <c r="BG348" s="232">
        <f>IF(N348="zákl. přenesená",J348,0)</f>
        <v>0</v>
      </c>
      <c r="BH348" s="232">
        <f>IF(N348="sníž. přenesená",J348,0)</f>
        <v>0</v>
      </c>
      <c r="BI348" s="232">
        <f>IF(N348="nulová",J348,0)</f>
        <v>0</v>
      </c>
      <c r="BJ348" s="17" t="s">
        <v>81</v>
      </c>
      <c r="BK348" s="232">
        <f>ROUND(I348*H348,2)</f>
        <v>0</v>
      </c>
      <c r="BL348" s="17" t="s">
        <v>165</v>
      </c>
      <c r="BM348" s="231" t="s">
        <v>641</v>
      </c>
    </row>
    <row r="349" s="12" customFormat="1" ht="22.8" customHeight="1">
      <c r="A349" s="12"/>
      <c r="B349" s="203"/>
      <c r="C349" s="204"/>
      <c r="D349" s="205" t="s">
        <v>72</v>
      </c>
      <c r="E349" s="217" t="s">
        <v>668</v>
      </c>
      <c r="F349" s="217" t="s">
        <v>669</v>
      </c>
      <c r="G349" s="204"/>
      <c r="H349" s="204"/>
      <c r="I349" s="207"/>
      <c r="J349" s="218">
        <f>BK349</f>
        <v>0</v>
      </c>
      <c r="K349" s="204"/>
      <c r="L349" s="209"/>
      <c r="M349" s="210"/>
      <c r="N349" s="211"/>
      <c r="O349" s="211"/>
      <c r="P349" s="212">
        <f>P350</f>
        <v>0</v>
      </c>
      <c r="Q349" s="211"/>
      <c r="R349" s="212">
        <f>R350</f>
        <v>0</v>
      </c>
      <c r="S349" s="211"/>
      <c r="T349" s="213">
        <f>T350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214" t="s">
        <v>182</v>
      </c>
      <c r="AT349" s="215" t="s">
        <v>72</v>
      </c>
      <c r="AU349" s="215" t="s">
        <v>81</v>
      </c>
      <c r="AY349" s="214" t="s">
        <v>158</v>
      </c>
      <c r="BK349" s="216">
        <f>BK350</f>
        <v>0</v>
      </c>
    </row>
    <row r="350" s="2" customFormat="1" ht="16.5" customHeight="1">
      <c r="A350" s="38"/>
      <c r="B350" s="39"/>
      <c r="C350" s="219" t="s">
        <v>642</v>
      </c>
      <c r="D350" s="219" t="s">
        <v>161</v>
      </c>
      <c r="E350" s="220" t="s">
        <v>671</v>
      </c>
      <c r="F350" s="221" t="s">
        <v>713</v>
      </c>
      <c r="G350" s="222" t="s">
        <v>661</v>
      </c>
      <c r="H350" s="223">
        <v>1</v>
      </c>
      <c r="I350" s="224"/>
      <c r="J350" s="225">
        <f>ROUND(I350*H350,2)</f>
        <v>0</v>
      </c>
      <c r="K350" s="226"/>
      <c r="L350" s="44"/>
      <c r="M350" s="277" t="s">
        <v>1</v>
      </c>
      <c r="N350" s="278" t="s">
        <v>38</v>
      </c>
      <c r="O350" s="279"/>
      <c r="P350" s="280">
        <f>O350*H350</f>
        <v>0</v>
      </c>
      <c r="Q350" s="280">
        <v>0</v>
      </c>
      <c r="R350" s="280">
        <f>Q350*H350</f>
        <v>0</v>
      </c>
      <c r="S350" s="280">
        <v>0</v>
      </c>
      <c r="T350" s="281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31" t="s">
        <v>165</v>
      </c>
      <c r="AT350" s="231" t="s">
        <v>161</v>
      </c>
      <c r="AU350" s="231" t="s">
        <v>83</v>
      </c>
      <c r="AY350" s="17" t="s">
        <v>158</v>
      </c>
      <c r="BE350" s="232">
        <f>IF(N350="základní",J350,0)</f>
        <v>0</v>
      </c>
      <c r="BF350" s="232">
        <f>IF(N350="snížená",J350,0)</f>
        <v>0</v>
      </c>
      <c r="BG350" s="232">
        <f>IF(N350="zákl. přenesená",J350,0)</f>
        <v>0</v>
      </c>
      <c r="BH350" s="232">
        <f>IF(N350="sníž. přenesená",J350,0)</f>
        <v>0</v>
      </c>
      <c r="BI350" s="232">
        <f>IF(N350="nulová",J350,0)</f>
        <v>0</v>
      </c>
      <c r="BJ350" s="17" t="s">
        <v>81</v>
      </c>
      <c r="BK350" s="232">
        <f>ROUND(I350*H350,2)</f>
        <v>0</v>
      </c>
      <c r="BL350" s="17" t="s">
        <v>165</v>
      </c>
      <c r="BM350" s="231" t="s">
        <v>645</v>
      </c>
    </row>
    <row r="351" s="2" customFormat="1" ht="6.96" customHeight="1">
      <c r="A351" s="38"/>
      <c r="B351" s="66"/>
      <c r="C351" s="67"/>
      <c r="D351" s="67"/>
      <c r="E351" s="67"/>
      <c r="F351" s="67"/>
      <c r="G351" s="67"/>
      <c r="H351" s="67"/>
      <c r="I351" s="67"/>
      <c r="J351" s="67"/>
      <c r="K351" s="67"/>
      <c r="L351" s="44"/>
      <c r="M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</row>
  </sheetData>
  <sheetProtection sheet="1" autoFilter="0" formatColumns="0" formatRows="0" objects="1" scenarios="1" spinCount="100000" saltValue="kgLtmVxGoTpFjw5cifanknP6UPKg3dHHCz7ZoglUXDOD+GasFtn1qONwHgzz8ykmHXhQfGe/3aDcP+ubvEcu2w==" hashValue="YnAv3PYPr8WAVWZ9cQ183YzZJF6f2qB6JQAxiceY82D6XJ0jp+6GUV5I1F/MV/TMYb9Zq13WmwdBLEMXCG9OfQ==" algorithmName="SHA-512" password="CC35"/>
  <autoFilter ref="C138:K350"/>
  <mergeCells count="9">
    <mergeCell ref="E7:H7"/>
    <mergeCell ref="E9:H9"/>
    <mergeCell ref="E18:H18"/>
    <mergeCell ref="E27:H27"/>
    <mergeCell ref="E85:H85"/>
    <mergeCell ref="E87:H87"/>
    <mergeCell ref="E129:H129"/>
    <mergeCell ref="E131:H13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 xml:space="preserve"> Modernizace 5 učeben na 6.ZŠ Cheb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714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26. 1. 2026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30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ROUND(J140,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ROUND((SUM(BE140:BE401)),  2)</f>
        <v>0</v>
      </c>
      <c r="G33" s="38"/>
      <c r="H33" s="38"/>
      <c r="I33" s="155">
        <v>0.20999999999999999</v>
      </c>
      <c r="J33" s="154">
        <f>ROUND(((SUM(BE140:BE401))*I33),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ROUND((SUM(BF140:BF401)),  2)</f>
        <v>0</v>
      </c>
      <c r="G34" s="38"/>
      <c r="H34" s="38"/>
      <c r="I34" s="155">
        <v>0.12</v>
      </c>
      <c r="J34" s="154">
        <f>ROUND(((SUM(BF140:BF401))*I34),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ROUND((SUM(BG140:BG401)),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ROUND((SUM(BH140:BH401)),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ROUND((SUM(BI140:BI401)),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 xml:space="preserve"> Modernizace 5 učeben na 6.ZŠ Cheb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01.3 - Stavební úpravy - učebna fyziky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26. 1. 2026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30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115</v>
      </c>
      <c r="D94" s="176"/>
      <c r="E94" s="176"/>
      <c r="F94" s="176"/>
      <c r="G94" s="176"/>
      <c r="H94" s="176"/>
      <c r="I94" s="176"/>
      <c r="J94" s="177" t="s">
        <v>116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117</v>
      </c>
      <c r="D96" s="40"/>
      <c r="E96" s="40"/>
      <c r="F96" s="40"/>
      <c r="G96" s="40"/>
      <c r="H96" s="40"/>
      <c r="I96" s="40"/>
      <c r="J96" s="110">
        <f>J140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118</v>
      </c>
    </row>
    <row r="97" s="9" customFormat="1" ht="24.96" customHeight="1">
      <c r="A97" s="9"/>
      <c r="B97" s="179"/>
      <c r="C97" s="180"/>
      <c r="D97" s="181" t="s">
        <v>119</v>
      </c>
      <c r="E97" s="182"/>
      <c r="F97" s="182"/>
      <c r="G97" s="182"/>
      <c r="H97" s="182"/>
      <c r="I97" s="182"/>
      <c r="J97" s="183">
        <f>J141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120</v>
      </c>
      <c r="E98" s="188"/>
      <c r="F98" s="188"/>
      <c r="G98" s="188"/>
      <c r="H98" s="188"/>
      <c r="I98" s="188"/>
      <c r="J98" s="189">
        <f>J142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121</v>
      </c>
      <c r="E99" s="188"/>
      <c r="F99" s="188"/>
      <c r="G99" s="188"/>
      <c r="H99" s="188"/>
      <c r="I99" s="188"/>
      <c r="J99" s="189">
        <f>J152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122</v>
      </c>
      <c r="E100" s="188"/>
      <c r="F100" s="188"/>
      <c r="G100" s="188"/>
      <c r="H100" s="188"/>
      <c r="I100" s="188"/>
      <c r="J100" s="189">
        <f>J169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123</v>
      </c>
      <c r="E101" s="188"/>
      <c r="F101" s="188"/>
      <c r="G101" s="188"/>
      <c r="H101" s="188"/>
      <c r="I101" s="188"/>
      <c r="J101" s="189">
        <f>J182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124</v>
      </c>
      <c r="E102" s="188"/>
      <c r="F102" s="188"/>
      <c r="G102" s="188"/>
      <c r="H102" s="188"/>
      <c r="I102" s="188"/>
      <c r="J102" s="189">
        <f>J191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9"/>
      <c r="C103" s="180"/>
      <c r="D103" s="181" t="s">
        <v>125</v>
      </c>
      <c r="E103" s="182"/>
      <c r="F103" s="182"/>
      <c r="G103" s="182"/>
      <c r="H103" s="182"/>
      <c r="I103" s="182"/>
      <c r="J103" s="183">
        <f>J193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5"/>
      <c r="C104" s="186"/>
      <c r="D104" s="187" t="s">
        <v>126</v>
      </c>
      <c r="E104" s="188"/>
      <c r="F104" s="188"/>
      <c r="G104" s="188"/>
      <c r="H104" s="188"/>
      <c r="I104" s="188"/>
      <c r="J104" s="189">
        <f>J194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127</v>
      </c>
      <c r="E105" s="188"/>
      <c r="F105" s="188"/>
      <c r="G105" s="188"/>
      <c r="H105" s="188"/>
      <c r="I105" s="188"/>
      <c r="J105" s="189">
        <f>J201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128</v>
      </c>
      <c r="E106" s="188"/>
      <c r="F106" s="188"/>
      <c r="G106" s="188"/>
      <c r="H106" s="188"/>
      <c r="I106" s="188"/>
      <c r="J106" s="189">
        <f>J217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129</v>
      </c>
      <c r="E107" s="188"/>
      <c r="F107" s="188"/>
      <c r="G107" s="188"/>
      <c r="H107" s="188"/>
      <c r="I107" s="188"/>
      <c r="J107" s="189">
        <f>J225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130</v>
      </c>
      <c r="E108" s="188"/>
      <c r="F108" s="188"/>
      <c r="G108" s="188"/>
      <c r="H108" s="188"/>
      <c r="I108" s="188"/>
      <c r="J108" s="189">
        <f>J229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715</v>
      </c>
      <c r="E109" s="188"/>
      <c r="F109" s="188"/>
      <c r="G109" s="188"/>
      <c r="H109" s="188"/>
      <c r="I109" s="188"/>
      <c r="J109" s="189">
        <f>J236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131</v>
      </c>
      <c r="E110" s="188"/>
      <c r="F110" s="188"/>
      <c r="G110" s="188"/>
      <c r="H110" s="188"/>
      <c r="I110" s="188"/>
      <c r="J110" s="189">
        <f>J248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5"/>
      <c r="C111" s="186"/>
      <c r="D111" s="187" t="s">
        <v>132</v>
      </c>
      <c r="E111" s="188"/>
      <c r="F111" s="188"/>
      <c r="G111" s="188"/>
      <c r="H111" s="188"/>
      <c r="I111" s="188"/>
      <c r="J111" s="189">
        <f>J257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5"/>
      <c r="C112" s="186"/>
      <c r="D112" s="187" t="s">
        <v>133</v>
      </c>
      <c r="E112" s="188"/>
      <c r="F112" s="188"/>
      <c r="G112" s="188"/>
      <c r="H112" s="188"/>
      <c r="I112" s="188"/>
      <c r="J112" s="189">
        <f>J290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5"/>
      <c r="C113" s="186"/>
      <c r="D113" s="187" t="s">
        <v>134</v>
      </c>
      <c r="E113" s="188"/>
      <c r="F113" s="188"/>
      <c r="G113" s="188"/>
      <c r="H113" s="188"/>
      <c r="I113" s="188"/>
      <c r="J113" s="189">
        <f>J297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5"/>
      <c r="C114" s="186"/>
      <c r="D114" s="187" t="s">
        <v>136</v>
      </c>
      <c r="E114" s="188"/>
      <c r="F114" s="188"/>
      <c r="G114" s="188"/>
      <c r="H114" s="188"/>
      <c r="I114" s="188"/>
      <c r="J114" s="189">
        <f>J330</f>
        <v>0</v>
      </c>
      <c r="K114" s="186"/>
      <c r="L114" s="19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5"/>
      <c r="C115" s="186"/>
      <c r="D115" s="187" t="s">
        <v>137</v>
      </c>
      <c r="E115" s="188"/>
      <c r="F115" s="188"/>
      <c r="G115" s="188"/>
      <c r="H115" s="188"/>
      <c r="I115" s="188"/>
      <c r="J115" s="189">
        <f>J349</f>
        <v>0</v>
      </c>
      <c r="K115" s="186"/>
      <c r="L115" s="19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5"/>
      <c r="C116" s="186"/>
      <c r="D116" s="187" t="s">
        <v>138</v>
      </c>
      <c r="E116" s="188"/>
      <c r="F116" s="188"/>
      <c r="G116" s="188"/>
      <c r="H116" s="188"/>
      <c r="I116" s="188"/>
      <c r="J116" s="189">
        <f>J374</f>
        <v>0</v>
      </c>
      <c r="K116" s="186"/>
      <c r="L116" s="19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5"/>
      <c r="C117" s="186"/>
      <c r="D117" s="187" t="s">
        <v>139</v>
      </c>
      <c r="E117" s="188"/>
      <c r="F117" s="188"/>
      <c r="G117" s="188"/>
      <c r="H117" s="188"/>
      <c r="I117" s="188"/>
      <c r="J117" s="189">
        <f>J386</f>
        <v>0</v>
      </c>
      <c r="K117" s="186"/>
      <c r="L117" s="19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9" customFormat="1" ht="24.96" customHeight="1">
      <c r="A118" s="9"/>
      <c r="B118" s="179"/>
      <c r="C118" s="180"/>
      <c r="D118" s="181" t="s">
        <v>140</v>
      </c>
      <c r="E118" s="182"/>
      <c r="F118" s="182"/>
      <c r="G118" s="182"/>
      <c r="H118" s="182"/>
      <c r="I118" s="182"/>
      <c r="J118" s="183">
        <f>J396</f>
        <v>0</v>
      </c>
      <c r="K118" s="180"/>
      <c r="L118" s="184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="10" customFormat="1" ht="19.92" customHeight="1">
      <c r="A119" s="10"/>
      <c r="B119" s="185"/>
      <c r="C119" s="186"/>
      <c r="D119" s="187" t="s">
        <v>141</v>
      </c>
      <c r="E119" s="188"/>
      <c r="F119" s="188"/>
      <c r="G119" s="188"/>
      <c r="H119" s="188"/>
      <c r="I119" s="188"/>
      <c r="J119" s="189">
        <f>J398</f>
        <v>0</v>
      </c>
      <c r="K119" s="186"/>
      <c r="L119" s="19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85"/>
      <c r="C120" s="186"/>
      <c r="D120" s="187" t="s">
        <v>142</v>
      </c>
      <c r="E120" s="188"/>
      <c r="F120" s="188"/>
      <c r="G120" s="188"/>
      <c r="H120" s="188"/>
      <c r="I120" s="188"/>
      <c r="J120" s="189">
        <f>J400</f>
        <v>0</v>
      </c>
      <c r="K120" s="186"/>
      <c r="L120" s="19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2" customFormat="1" ht="21.84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66"/>
      <c r="C122" s="67"/>
      <c r="D122" s="67"/>
      <c r="E122" s="67"/>
      <c r="F122" s="67"/>
      <c r="G122" s="67"/>
      <c r="H122" s="67"/>
      <c r="I122" s="67"/>
      <c r="J122" s="67"/>
      <c r="K122" s="67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6" s="2" customFormat="1" ht="6.96" customHeight="1">
      <c r="A126" s="38"/>
      <c r="B126" s="68"/>
      <c r="C126" s="69"/>
      <c r="D126" s="69"/>
      <c r="E126" s="69"/>
      <c r="F126" s="69"/>
      <c r="G126" s="69"/>
      <c r="H126" s="69"/>
      <c r="I126" s="69"/>
      <c r="J126" s="69"/>
      <c r="K126" s="69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24.96" customHeight="1">
      <c r="A127" s="38"/>
      <c r="B127" s="39"/>
      <c r="C127" s="23" t="s">
        <v>143</v>
      </c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16</v>
      </c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6.5" customHeight="1">
      <c r="A130" s="38"/>
      <c r="B130" s="39"/>
      <c r="C130" s="40"/>
      <c r="D130" s="40"/>
      <c r="E130" s="174" t="str">
        <f>E7</f>
        <v xml:space="preserve"> Modernizace 5 učeben na 6.ZŠ Cheb</v>
      </c>
      <c r="F130" s="32"/>
      <c r="G130" s="32"/>
      <c r="H130" s="32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2" customHeight="1">
      <c r="A131" s="38"/>
      <c r="B131" s="39"/>
      <c r="C131" s="32" t="s">
        <v>112</v>
      </c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6.5" customHeight="1">
      <c r="A132" s="38"/>
      <c r="B132" s="39"/>
      <c r="C132" s="40"/>
      <c r="D132" s="40"/>
      <c r="E132" s="76" t="str">
        <f>E9</f>
        <v>SO 01.3 - Stavební úpravy - učebna fyziky</v>
      </c>
      <c r="F132" s="40"/>
      <c r="G132" s="40"/>
      <c r="H132" s="40"/>
      <c r="I132" s="40"/>
      <c r="J132" s="40"/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6.96" customHeight="1">
      <c r="A133" s="38"/>
      <c r="B133" s="39"/>
      <c r="C133" s="40"/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2" customHeight="1">
      <c r="A134" s="38"/>
      <c r="B134" s="39"/>
      <c r="C134" s="32" t="s">
        <v>20</v>
      </c>
      <c r="D134" s="40"/>
      <c r="E134" s="40"/>
      <c r="F134" s="27" t="str">
        <f>F12</f>
        <v xml:space="preserve"> </v>
      </c>
      <c r="G134" s="40"/>
      <c r="H134" s="40"/>
      <c r="I134" s="32" t="s">
        <v>22</v>
      </c>
      <c r="J134" s="79" t="str">
        <f>IF(J12="","",J12)</f>
        <v>26. 1. 2026</v>
      </c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6.96" customHeight="1">
      <c r="A135" s="38"/>
      <c r="B135" s="39"/>
      <c r="C135" s="40"/>
      <c r="D135" s="40"/>
      <c r="E135" s="40"/>
      <c r="F135" s="40"/>
      <c r="G135" s="40"/>
      <c r="H135" s="40"/>
      <c r="I135" s="40"/>
      <c r="J135" s="40"/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5.15" customHeight="1">
      <c r="A136" s="38"/>
      <c r="B136" s="39"/>
      <c r="C136" s="32" t="s">
        <v>24</v>
      </c>
      <c r="D136" s="40"/>
      <c r="E136" s="40"/>
      <c r="F136" s="27" t="str">
        <f>E15</f>
        <v xml:space="preserve"> </v>
      </c>
      <c r="G136" s="40"/>
      <c r="H136" s="40"/>
      <c r="I136" s="32" t="s">
        <v>29</v>
      </c>
      <c r="J136" s="36" t="str">
        <f>E21</f>
        <v xml:space="preserve"> </v>
      </c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5.15" customHeight="1">
      <c r="A137" s="38"/>
      <c r="B137" s="39"/>
      <c r="C137" s="32" t="s">
        <v>27</v>
      </c>
      <c r="D137" s="40"/>
      <c r="E137" s="40"/>
      <c r="F137" s="27" t="str">
        <f>IF(E18="","",E18)</f>
        <v>Vyplň údaj</v>
      </c>
      <c r="G137" s="40"/>
      <c r="H137" s="40"/>
      <c r="I137" s="32" t="s">
        <v>30</v>
      </c>
      <c r="J137" s="36" t="str">
        <f>E24</f>
        <v xml:space="preserve"> </v>
      </c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0.32" customHeight="1">
      <c r="A138" s="38"/>
      <c r="B138" s="39"/>
      <c r="C138" s="40"/>
      <c r="D138" s="40"/>
      <c r="E138" s="40"/>
      <c r="F138" s="40"/>
      <c r="G138" s="40"/>
      <c r="H138" s="40"/>
      <c r="I138" s="40"/>
      <c r="J138" s="40"/>
      <c r="K138" s="40"/>
      <c r="L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11" customFormat="1" ht="29.28" customHeight="1">
      <c r="A139" s="191"/>
      <c r="B139" s="192"/>
      <c r="C139" s="193" t="s">
        <v>144</v>
      </c>
      <c r="D139" s="194" t="s">
        <v>58</v>
      </c>
      <c r="E139" s="194" t="s">
        <v>54</v>
      </c>
      <c r="F139" s="194" t="s">
        <v>55</v>
      </c>
      <c r="G139" s="194" t="s">
        <v>145</v>
      </c>
      <c r="H139" s="194" t="s">
        <v>146</v>
      </c>
      <c r="I139" s="194" t="s">
        <v>147</v>
      </c>
      <c r="J139" s="195" t="s">
        <v>116</v>
      </c>
      <c r="K139" s="196" t="s">
        <v>148</v>
      </c>
      <c r="L139" s="197"/>
      <c r="M139" s="100" t="s">
        <v>1</v>
      </c>
      <c r="N139" s="101" t="s">
        <v>37</v>
      </c>
      <c r="O139" s="101" t="s">
        <v>149</v>
      </c>
      <c r="P139" s="101" t="s">
        <v>150</v>
      </c>
      <c r="Q139" s="101" t="s">
        <v>151</v>
      </c>
      <c r="R139" s="101" t="s">
        <v>152</v>
      </c>
      <c r="S139" s="101" t="s">
        <v>153</v>
      </c>
      <c r="T139" s="102" t="s">
        <v>154</v>
      </c>
      <c r="U139" s="191"/>
      <c r="V139" s="191"/>
      <c r="W139" s="191"/>
      <c r="X139" s="191"/>
      <c r="Y139" s="191"/>
      <c r="Z139" s="191"/>
      <c r="AA139" s="191"/>
      <c r="AB139" s="191"/>
      <c r="AC139" s="191"/>
      <c r="AD139" s="191"/>
      <c r="AE139" s="191"/>
    </row>
    <row r="140" s="2" customFormat="1" ht="22.8" customHeight="1">
      <c r="A140" s="38"/>
      <c r="B140" s="39"/>
      <c r="C140" s="107" t="s">
        <v>155</v>
      </c>
      <c r="D140" s="40"/>
      <c r="E140" s="40"/>
      <c r="F140" s="40"/>
      <c r="G140" s="40"/>
      <c r="H140" s="40"/>
      <c r="I140" s="40"/>
      <c r="J140" s="198">
        <f>BK140</f>
        <v>0</v>
      </c>
      <c r="K140" s="40"/>
      <c r="L140" s="44"/>
      <c r="M140" s="103"/>
      <c r="N140" s="199"/>
      <c r="O140" s="104"/>
      <c r="P140" s="200">
        <f>P141+P193+P396</f>
        <v>0</v>
      </c>
      <c r="Q140" s="104"/>
      <c r="R140" s="200">
        <f>R141+R193+R396</f>
        <v>0</v>
      </c>
      <c r="S140" s="104"/>
      <c r="T140" s="201">
        <f>T141+T193+T396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72</v>
      </c>
      <c r="AU140" s="17" t="s">
        <v>118</v>
      </c>
      <c r="BK140" s="202">
        <f>BK141+BK193+BK396</f>
        <v>0</v>
      </c>
    </row>
    <row r="141" s="12" customFormat="1" ht="25.92" customHeight="1">
      <c r="A141" s="12"/>
      <c r="B141" s="203"/>
      <c r="C141" s="204"/>
      <c r="D141" s="205" t="s">
        <v>72</v>
      </c>
      <c r="E141" s="206" t="s">
        <v>156</v>
      </c>
      <c r="F141" s="206" t="s">
        <v>157</v>
      </c>
      <c r="G141" s="204"/>
      <c r="H141" s="204"/>
      <c r="I141" s="207"/>
      <c r="J141" s="208">
        <f>BK141</f>
        <v>0</v>
      </c>
      <c r="K141" s="204"/>
      <c r="L141" s="209"/>
      <c r="M141" s="210"/>
      <c r="N141" s="211"/>
      <c r="O141" s="211"/>
      <c r="P141" s="212">
        <f>P142+P152+P169+P182+P191</f>
        <v>0</v>
      </c>
      <c r="Q141" s="211"/>
      <c r="R141" s="212">
        <f>R142+R152+R169+R182+R191</f>
        <v>0</v>
      </c>
      <c r="S141" s="211"/>
      <c r="T141" s="213">
        <f>T142+T152+T169+T182+T191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4" t="s">
        <v>81</v>
      </c>
      <c r="AT141" s="215" t="s">
        <v>72</v>
      </c>
      <c r="AU141" s="215" t="s">
        <v>73</v>
      </c>
      <c r="AY141" s="214" t="s">
        <v>158</v>
      </c>
      <c r="BK141" s="216">
        <f>BK142+BK152+BK169+BK182+BK191</f>
        <v>0</v>
      </c>
    </row>
    <row r="142" s="12" customFormat="1" ht="22.8" customHeight="1">
      <c r="A142" s="12"/>
      <c r="B142" s="203"/>
      <c r="C142" s="204"/>
      <c r="D142" s="205" t="s">
        <v>72</v>
      </c>
      <c r="E142" s="217" t="s">
        <v>159</v>
      </c>
      <c r="F142" s="217" t="s">
        <v>160</v>
      </c>
      <c r="G142" s="204"/>
      <c r="H142" s="204"/>
      <c r="I142" s="207"/>
      <c r="J142" s="218">
        <f>BK142</f>
        <v>0</v>
      </c>
      <c r="K142" s="204"/>
      <c r="L142" s="209"/>
      <c r="M142" s="210"/>
      <c r="N142" s="211"/>
      <c r="O142" s="211"/>
      <c r="P142" s="212">
        <f>SUM(P143:P151)</f>
        <v>0</v>
      </c>
      <c r="Q142" s="211"/>
      <c r="R142" s="212">
        <f>SUM(R143:R151)</f>
        <v>0</v>
      </c>
      <c r="S142" s="211"/>
      <c r="T142" s="213">
        <f>SUM(T143:T151)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4" t="s">
        <v>81</v>
      </c>
      <c r="AT142" s="215" t="s">
        <v>72</v>
      </c>
      <c r="AU142" s="215" t="s">
        <v>81</v>
      </c>
      <c r="AY142" s="214" t="s">
        <v>158</v>
      </c>
      <c r="BK142" s="216">
        <f>SUM(BK143:BK151)</f>
        <v>0</v>
      </c>
    </row>
    <row r="143" s="2" customFormat="1" ht="24.15" customHeight="1">
      <c r="A143" s="38"/>
      <c r="B143" s="39"/>
      <c r="C143" s="219" t="s">
        <v>81</v>
      </c>
      <c r="D143" s="219" t="s">
        <v>161</v>
      </c>
      <c r="E143" s="220" t="s">
        <v>162</v>
      </c>
      <c r="F143" s="221" t="s">
        <v>163</v>
      </c>
      <c r="G143" s="222" t="s">
        <v>164</v>
      </c>
      <c r="H143" s="223">
        <v>6.8460000000000001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38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165</v>
      </c>
      <c r="AT143" s="231" t="s">
        <v>161</v>
      </c>
      <c r="AU143" s="231" t="s">
        <v>83</v>
      </c>
      <c r="AY143" s="17" t="s">
        <v>158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81</v>
      </c>
      <c r="BK143" s="232">
        <f>ROUND(I143*H143,2)</f>
        <v>0</v>
      </c>
      <c r="BL143" s="17" t="s">
        <v>165</v>
      </c>
      <c r="BM143" s="231" t="s">
        <v>83</v>
      </c>
    </row>
    <row r="144" s="13" customFormat="1">
      <c r="A144" s="13"/>
      <c r="B144" s="233"/>
      <c r="C144" s="234"/>
      <c r="D144" s="235" t="s">
        <v>166</v>
      </c>
      <c r="E144" s="236" t="s">
        <v>1</v>
      </c>
      <c r="F144" s="237" t="s">
        <v>716</v>
      </c>
      <c r="G144" s="234"/>
      <c r="H144" s="238">
        <v>6.8460000000000001</v>
      </c>
      <c r="I144" s="239"/>
      <c r="J144" s="234"/>
      <c r="K144" s="234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166</v>
      </c>
      <c r="AU144" s="244" t="s">
        <v>83</v>
      </c>
      <c r="AV144" s="13" t="s">
        <v>83</v>
      </c>
      <c r="AW144" s="13" t="s">
        <v>31</v>
      </c>
      <c r="AX144" s="13" t="s">
        <v>73</v>
      </c>
      <c r="AY144" s="244" t="s">
        <v>158</v>
      </c>
    </row>
    <row r="145" s="14" customFormat="1">
      <c r="A145" s="14"/>
      <c r="B145" s="245"/>
      <c r="C145" s="246"/>
      <c r="D145" s="235" t="s">
        <v>166</v>
      </c>
      <c r="E145" s="247" t="s">
        <v>1</v>
      </c>
      <c r="F145" s="248" t="s">
        <v>168</v>
      </c>
      <c r="G145" s="246"/>
      <c r="H145" s="249">
        <v>6.8460000000000001</v>
      </c>
      <c r="I145" s="250"/>
      <c r="J145" s="246"/>
      <c r="K145" s="246"/>
      <c r="L145" s="251"/>
      <c r="M145" s="252"/>
      <c r="N145" s="253"/>
      <c r="O145" s="253"/>
      <c r="P145" s="253"/>
      <c r="Q145" s="253"/>
      <c r="R145" s="253"/>
      <c r="S145" s="253"/>
      <c r="T145" s="25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5" t="s">
        <v>166</v>
      </c>
      <c r="AU145" s="255" t="s">
        <v>83</v>
      </c>
      <c r="AV145" s="14" t="s">
        <v>165</v>
      </c>
      <c r="AW145" s="14" t="s">
        <v>31</v>
      </c>
      <c r="AX145" s="14" t="s">
        <v>81</v>
      </c>
      <c r="AY145" s="255" t="s">
        <v>158</v>
      </c>
    </row>
    <row r="146" s="2" customFormat="1" ht="24.15" customHeight="1">
      <c r="A146" s="38"/>
      <c r="B146" s="39"/>
      <c r="C146" s="219" t="s">
        <v>83</v>
      </c>
      <c r="D146" s="219" t="s">
        <v>161</v>
      </c>
      <c r="E146" s="220" t="s">
        <v>169</v>
      </c>
      <c r="F146" s="221" t="s">
        <v>170</v>
      </c>
      <c r="G146" s="222" t="s">
        <v>171</v>
      </c>
      <c r="H146" s="223">
        <v>13.039999999999999</v>
      </c>
      <c r="I146" s="224"/>
      <c r="J146" s="225">
        <f>ROUND(I146*H146,2)</f>
        <v>0</v>
      </c>
      <c r="K146" s="226"/>
      <c r="L146" s="44"/>
      <c r="M146" s="227" t="s">
        <v>1</v>
      </c>
      <c r="N146" s="228" t="s">
        <v>38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165</v>
      </c>
      <c r="AT146" s="231" t="s">
        <v>161</v>
      </c>
      <c r="AU146" s="231" t="s">
        <v>83</v>
      </c>
      <c r="AY146" s="17" t="s">
        <v>158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81</v>
      </c>
      <c r="BK146" s="232">
        <f>ROUND(I146*H146,2)</f>
        <v>0</v>
      </c>
      <c r="BL146" s="17" t="s">
        <v>165</v>
      </c>
      <c r="BM146" s="231" t="s">
        <v>165</v>
      </c>
    </row>
    <row r="147" s="13" customFormat="1">
      <c r="A147" s="13"/>
      <c r="B147" s="233"/>
      <c r="C147" s="234"/>
      <c r="D147" s="235" t="s">
        <v>166</v>
      </c>
      <c r="E147" s="236" t="s">
        <v>1</v>
      </c>
      <c r="F147" s="237" t="s">
        <v>717</v>
      </c>
      <c r="G147" s="234"/>
      <c r="H147" s="238">
        <v>13.039999999999999</v>
      </c>
      <c r="I147" s="239"/>
      <c r="J147" s="234"/>
      <c r="K147" s="234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166</v>
      </c>
      <c r="AU147" s="244" t="s">
        <v>83</v>
      </c>
      <c r="AV147" s="13" t="s">
        <v>83</v>
      </c>
      <c r="AW147" s="13" t="s">
        <v>31</v>
      </c>
      <c r="AX147" s="13" t="s">
        <v>73</v>
      </c>
      <c r="AY147" s="244" t="s">
        <v>158</v>
      </c>
    </row>
    <row r="148" s="14" customFormat="1">
      <c r="A148" s="14"/>
      <c r="B148" s="245"/>
      <c r="C148" s="246"/>
      <c r="D148" s="235" t="s">
        <v>166</v>
      </c>
      <c r="E148" s="247" t="s">
        <v>1</v>
      </c>
      <c r="F148" s="248" t="s">
        <v>168</v>
      </c>
      <c r="G148" s="246"/>
      <c r="H148" s="249">
        <v>13.039999999999999</v>
      </c>
      <c r="I148" s="250"/>
      <c r="J148" s="246"/>
      <c r="K148" s="246"/>
      <c r="L148" s="251"/>
      <c r="M148" s="252"/>
      <c r="N148" s="253"/>
      <c r="O148" s="253"/>
      <c r="P148" s="253"/>
      <c r="Q148" s="253"/>
      <c r="R148" s="253"/>
      <c r="S148" s="253"/>
      <c r="T148" s="25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5" t="s">
        <v>166</v>
      </c>
      <c r="AU148" s="255" t="s">
        <v>83</v>
      </c>
      <c r="AV148" s="14" t="s">
        <v>165</v>
      </c>
      <c r="AW148" s="14" t="s">
        <v>31</v>
      </c>
      <c r="AX148" s="14" t="s">
        <v>81</v>
      </c>
      <c r="AY148" s="255" t="s">
        <v>158</v>
      </c>
    </row>
    <row r="149" s="2" customFormat="1" ht="16.5" customHeight="1">
      <c r="A149" s="38"/>
      <c r="B149" s="39"/>
      <c r="C149" s="219" t="s">
        <v>159</v>
      </c>
      <c r="D149" s="219" t="s">
        <v>161</v>
      </c>
      <c r="E149" s="220" t="s">
        <v>173</v>
      </c>
      <c r="F149" s="221" t="s">
        <v>174</v>
      </c>
      <c r="G149" s="222" t="s">
        <v>164</v>
      </c>
      <c r="H149" s="223">
        <v>4.5919999999999996</v>
      </c>
      <c r="I149" s="224"/>
      <c r="J149" s="225">
        <f>ROUND(I149*H149,2)</f>
        <v>0</v>
      </c>
      <c r="K149" s="226"/>
      <c r="L149" s="44"/>
      <c r="M149" s="227" t="s">
        <v>1</v>
      </c>
      <c r="N149" s="228" t="s">
        <v>38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165</v>
      </c>
      <c r="AT149" s="231" t="s">
        <v>161</v>
      </c>
      <c r="AU149" s="231" t="s">
        <v>83</v>
      </c>
      <c r="AY149" s="17" t="s">
        <v>158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81</v>
      </c>
      <c r="BK149" s="232">
        <f>ROUND(I149*H149,2)</f>
        <v>0</v>
      </c>
      <c r="BL149" s="17" t="s">
        <v>165</v>
      </c>
      <c r="BM149" s="231" t="s">
        <v>175</v>
      </c>
    </row>
    <row r="150" s="13" customFormat="1">
      <c r="A150" s="13"/>
      <c r="B150" s="233"/>
      <c r="C150" s="234"/>
      <c r="D150" s="235" t="s">
        <v>166</v>
      </c>
      <c r="E150" s="236" t="s">
        <v>1</v>
      </c>
      <c r="F150" s="237" t="s">
        <v>718</v>
      </c>
      <c r="G150" s="234"/>
      <c r="H150" s="238">
        <v>4.5919999999999996</v>
      </c>
      <c r="I150" s="239"/>
      <c r="J150" s="234"/>
      <c r="K150" s="234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166</v>
      </c>
      <c r="AU150" s="244" t="s">
        <v>83</v>
      </c>
      <c r="AV150" s="13" t="s">
        <v>83</v>
      </c>
      <c r="AW150" s="13" t="s">
        <v>31</v>
      </c>
      <c r="AX150" s="13" t="s">
        <v>73</v>
      </c>
      <c r="AY150" s="244" t="s">
        <v>158</v>
      </c>
    </row>
    <row r="151" s="14" customFormat="1">
      <c r="A151" s="14"/>
      <c r="B151" s="245"/>
      <c r="C151" s="246"/>
      <c r="D151" s="235" t="s">
        <v>166</v>
      </c>
      <c r="E151" s="247" t="s">
        <v>1</v>
      </c>
      <c r="F151" s="248" t="s">
        <v>168</v>
      </c>
      <c r="G151" s="246"/>
      <c r="H151" s="249">
        <v>4.5919999999999996</v>
      </c>
      <c r="I151" s="250"/>
      <c r="J151" s="246"/>
      <c r="K151" s="246"/>
      <c r="L151" s="251"/>
      <c r="M151" s="252"/>
      <c r="N151" s="253"/>
      <c r="O151" s="253"/>
      <c r="P151" s="253"/>
      <c r="Q151" s="253"/>
      <c r="R151" s="253"/>
      <c r="S151" s="253"/>
      <c r="T151" s="25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5" t="s">
        <v>166</v>
      </c>
      <c r="AU151" s="255" t="s">
        <v>83</v>
      </c>
      <c r="AV151" s="14" t="s">
        <v>165</v>
      </c>
      <c r="AW151" s="14" t="s">
        <v>31</v>
      </c>
      <c r="AX151" s="14" t="s">
        <v>81</v>
      </c>
      <c r="AY151" s="255" t="s">
        <v>158</v>
      </c>
    </row>
    <row r="152" s="12" customFormat="1" ht="22.8" customHeight="1">
      <c r="A152" s="12"/>
      <c r="B152" s="203"/>
      <c r="C152" s="204"/>
      <c r="D152" s="205" t="s">
        <v>72</v>
      </c>
      <c r="E152" s="217" t="s">
        <v>175</v>
      </c>
      <c r="F152" s="217" t="s">
        <v>177</v>
      </c>
      <c r="G152" s="204"/>
      <c r="H152" s="204"/>
      <c r="I152" s="207"/>
      <c r="J152" s="218">
        <f>BK152</f>
        <v>0</v>
      </c>
      <c r="K152" s="204"/>
      <c r="L152" s="209"/>
      <c r="M152" s="210"/>
      <c r="N152" s="211"/>
      <c r="O152" s="211"/>
      <c r="P152" s="212">
        <f>SUM(P153:P168)</f>
        <v>0</v>
      </c>
      <c r="Q152" s="211"/>
      <c r="R152" s="212">
        <f>SUM(R153:R168)</f>
        <v>0</v>
      </c>
      <c r="S152" s="211"/>
      <c r="T152" s="213">
        <f>SUM(T153:T168)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4" t="s">
        <v>81</v>
      </c>
      <c r="AT152" s="215" t="s">
        <v>72</v>
      </c>
      <c r="AU152" s="215" t="s">
        <v>81</v>
      </c>
      <c r="AY152" s="214" t="s">
        <v>158</v>
      </c>
      <c r="BK152" s="216">
        <f>SUM(BK153:BK168)</f>
        <v>0</v>
      </c>
    </row>
    <row r="153" s="2" customFormat="1" ht="24.15" customHeight="1">
      <c r="A153" s="38"/>
      <c r="B153" s="39"/>
      <c r="C153" s="219" t="s">
        <v>165</v>
      </c>
      <c r="D153" s="219" t="s">
        <v>161</v>
      </c>
      <c r="E153" s="220" t="s">
        <v>178</v>
      </c>
      <c r="F153" s="221" t="s">
        <v>179</v>
      </c>
      <c r="G153" s="222" t="s">
        <v>164</v>
      </c>
      <c r="H153" s="223">
        <v>130.49799999999999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38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165</v>
      </c>
      <c r="AT153" s="231" t="s">
        <v>161</v>
      </c>
      <c r="AU153" s="231" t="s">
        <v>83</v>
      </c>
      <c r="AY153" s="17" t="s">
        <v>158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81</v>
      </c>
      <c r="BK153" s="232">
        <f>ROUND(I153*H153,2)</f>
        <v>0</v>
      </c>
      <c r="BL153" s="17" t="s">
        <v>165</v>
      </c>
      <c r="BM153" s="231" t="s">
        <v>180</v>
      </c>
    </row>
    <row r="154" s="13" customFormat="1">
      <c r="A154" s="13"/>
      <c r="B154" s="233"/>
      <c r="C154" s="234"/>
      <c r="D154" s="235" t="s">
        <v>166</v>
      </c>
      <c r="E154" s="236" t="s">
        <v>1</v>
      </c>
      <c r="F154" s="237" t="s">
        <v>719</v>
      </c>
      <c r="G154" s="234"/>
      <c r="H154" s="238">
        <v>130.49779999999998</v>
      </c>
      <c r="I154" s="239"/>
      <c r="J154" s="234"/>
      <c r="K154" s="234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166</v>
      </c>
      <c r="AU154" s="244" t="s">
        <v>83</v>
      </c>
      <c r="AV154" s="13" t="s">
        <v>83</v>
      </c>
      <c r="AW154" s="13" t="s">
        <v>31</v>
      </c>
      <c r="AX154" s="13" t="s">
        <v>73</v>
      </c>
      <c r="AY154" s="244" t="s">
        <v>158</v>
      </c>
    </row>
    <row r="155" s="14" customFormat="1">
      <c r="A155" s="14"/>
      <c r="B155" s="245"/>
      <c r="C155" s="246"/>
      <c r="D155" s="235" t="s">
        <v>166</v>
      </c>
      <c r="E155" s="247" t="s">
        <v>1</v>
      </c>
      <c r="F155" s="248" t="s">
        <v>168</v>
      </c>
      <c r="G155" s="246"/>
      <c r="H155" s="249">
        <v>130.49779999999998</v>
      </c>
      <c r="I155" s="250"/>
      <c r="J155" s="246"/>
      <c r="K155" s="246"/>
      <c r="L155" s="251"/>
      <c r="M155" s="252"/>
      <c r="N155" s="253"/>
      <c r="O155" s="253"/>
      <c r="P155" s="253"/>
      <c r="Q155" s="253"/>
      <c r="R155" s="253"/>
      <c r="S155" s="253"/>
      <c r="T155" s="25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5" t="s">
        <v>166</v>
      </c>
      <c r="AU155" s="255" t="s">
        <v>83</v>
      </c>
      <c r="AV155" s="14" t="s">
        <v>165</v>
      </c>
      <c r="AW155" s="14" t="s">
        <v>31</v>
      </c>
      <c r="AX155" s="14" t="s">
        <v>81</v>
      </c>
      <c r="AY155" s="255" t="s">
        <v>158</v>
      </c>
    </row>
    <row r="156" s="2" customFormat="1" ht="24.15" customHeight="1">
      <c r="A156" s="38"/>
      <c r="B156" s="39"/>
      <c r="C156" s="219" t="s">
        <v>182</v>
      </c>
      <c r="D156" s="219" t="s">
        <v>161</v>
      </c>
      <c r="E156" s="220" t="s">
        <v>183</v>
      </c>
      <c r="F156" s="221" t="s">
        <v>184</v>
      </c>
      <c r="G156" s="222" t="s">
        <v>164</v>
      </c>
      <c r="H156" s="223">
        <v>127.438</v>
      </c>
      <c r="I156" s="224"/>
      <c r="J156" s="225">
        <f>ROUND(I156*H156,2)</f>
        <v>0</v>
      </c>
      <c r="K156" s="226"/>
      <c r="L156" s="44"/>
      <c r="M156" s="227" t="s">
        <v>1</v>
      </c>
      <c r="N156" s="228" t="s">
        <v>38</v>
      </c>
      <c r="O156" s="91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165</v>
      </c>
      <c r="AT156" s="231" t="s">
        <v>161</v>
      </c>
      <c r="AU156" s="231" t="s">
        <v>83</v>
      </c>
      <c r="AY156" s="17" t="s">
        <v>158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81</v>
      </c>
      <c r="BK156" s="232">
        <f>ROUND(I156*H156,2)</f>
        <v>0</v>
      </c>
      <c r="BL156" s="17" t="s">
        <v>165</v>
      </c>
      <c r="BM156" s="231" t="s">
        <v>185</v>
      </c>
    </row>
    <row r="157" s="13" customFormat="1">
      <c r="A157" s="13"/>
      <c r="B157" s="233"/>
      <c r="C157" s="234"/>
      <c r="D157" s="235" t="s">
        <v>166</v>
      </c>
      <c r="E157" s="236" t="s">
        <v>1</v>
      </c>
      <c r="F157" s="237" t="s">
        <v>720</v>
      </c>
      <c r="G157" s="234"/>
      <c r="H157" s="238">
        <v>127.43779999999998</v>
      </c>
      <c r="I157" s="239"/>
      <c r="J157" s="234"/>
      <c r="K157" s="234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166</v>
      </c>
      <c r="AU157" s="244" t="s">
        <v>83</v>
      </c>
      <c r="AV157" s="13" t="s">
        <v>83</v>
      </c>
      <c r="AW157" s="13" t="s">
        <v>31</v>
      </c>
      <c r="AX157" s="13" t="s">
        <v>73</v>
      </c>
      <c r="AY157" s="244" t="s">
        <v>158</v>
      </c>
    </row>
    <row r="158" s="14" customFormat="1">
      <c r="A158" s="14"/>
      <c r="B158" s="245"/>
      <c r="C158" s="246"/>
      <c r="D158" s="235" t="s">
        <v>166</v>
      </c>
      <c r="E158" s="247" t="s">
        <v>1</v>
      </c>
      <c r="F158" s="248" t="s">
        <v>168</v>
      </c>
      <c r="G158" s="246"/>
      <c r="H158" s="249">
        <v>127.43779999999998</v>
      </c>
      <c r="I158" s="250"/>
      <c r="J158" s="246"/>
      <c r="K158" s="246"/>
      <c r="L158" s="251"/>
      <c r="M158" s="252"/>
      <c r="N158" s="253"/>
      <c r="O158" s="253"/>
      <c r="P158" s="253"/>
      <c r="Q158" s="253"/>
      <c r="R158" s="253"/>
      <c r="S158" s="253"/>
      <c r="T158" s="25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5" t="s">
        <v>166</v>
      </c>
      <c r="AU158" s="255" t="s">
        <v>83</v>
      </c>
      <c r="AV158" s="14" t="s">
        <v>165</v>
      </c>
      <c r="AW158" s="14" t="s">
        <v>31</v>
      </c>
      <c r="AX158" s="14" t="s">
        <v>81</v>
      </c>
      <c r="AY158" s="255" t="s">
        <v>158</v>
      </c>
    </row>
    <row r="159" s="2" customFormat="1" ht="24.15" customHeight="1">
      <c r="A159" s="38"/>
      <c r="B159" s="39"/>
      <c r="C159" s="219" t="s">
        <v>175</v>
      </c>
      <c r="D159" s="219" t="s">
        <v>161</v>
      </c>
      <c r="E159" s="220" t="s">
        <v>187</v>
      </c>
      <c r="F159" s="221" t="s">
        <v>188</v>
      </c>
      <c r="G159" s="222" t="s">
        <v>164</v>
      </c>
      <c r="H159" s="223">
        <v>11.438000000000001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38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165</v>
      </c>
      <c r="AT159" s="231" t="s">
        <v>161</v>
      </c>
      <c r="AU159" s="231" t="s">
        <v>83</v>
      </c>
      <c r="AY159" s="17" t="s">
        <v>158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81</v>
      </c>
      <c r="BK159" s="232">
        <f>ROUND(I159*H159,2)</f>
        <v>0</v>
      </c>
      <c r="BL159" s="17" t="s">
        <v>165</v>
      </c>
      <c r="BM159" s="231" t="s">
        <v>8</v>
      </c>
    </row>
    <row r="160" s="13" customFormat="1">
      <c r="A160" s="13"/>
      <c r="B160" s="233"/>
      <c r="C160" s="234"/>
      <c r="D160" s="235" t="s">
        <v>166</v>
      </c>
      <c r="E160" s="236" t="s">
        <v>1</v>
      </c>
      <c r="F160" s="237" t="s">
        <v>721</v>
      </c>
      <c r="G160" s="234"/>
      <c r="H160" s="238">
        <v>11.437999999999999</v>
      </c>
      <c r="I160" s="239"/>
      <c r="J160" s="234"/>
      <c r="K160" s="234"/>
      <c r="L160" s="240"/>
      <c r="M160" s="241"/>
      <c r="N160" s="242"/>
      <c r="O160" s="242"/>
      <c r="P160" s="242"/>
      <c r="Q160" s="242"/>
      <c r="R160" s="242"/>
      <c r="S160" s="242"/>
      <c r="T160" s="24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4" t="s">
        <v>166</v>
      </c>
      <c r="AU160" s="244" t="s">
        <v>83</v>
      </c>
      <c r="AV160" s="13" t="s">
        <v>83</v>
      </c>
      <c r="AW160" s="13" t="s">
        <v>31</v>
      </c>
      <c r="AX160" s="13" t="s">
        <v>73</v>
      </c>
      <c r="AY160" s="244" t="s">
        <v>158</v>
      </c>
    </row>
    <row r="161" s="14" customFormat="1">
      <c r="A161" s="14"/>
      <c r="B161" s="245"/>
      <c r="C161" s="246"/>
      <c r="D161" s="235" t="s">
        <v>166</v>
      </c>
      <c r="E161" s="247" t="s">
        <v>1</v>
      </c>
      <c r="F161" s="248" t="s">
        <v>168</v>
      </c>
      <c r="G161" s="246"/>
      <c r="H161" s="249">
        <v>11.437999999999999</v>
      </c>
      <c r="I161" s="250"/>
      <c r="J161" s="246"/>
      <c r="K161" s="246"/>
      <c r="L161" s="251"/>
      <c r="M161" s="252"/>
      <c r="N161" s="253"/>
      <c r="O161" s="253"/>
      <c r="P161" s="253"/>
      <c r="Q161" s="253"/>
      <c r="R161" s="253"/>
      <c r="S161" s="253"/>
      <c r="T161" s="25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5" t="s">
        <v>166</v>
      </c>
      <c r="AU161" s="255" t="s">
        <v>83</v>
      </c>
      <c r="AV161" s="14" t="s">
        <v>165</v>
      </c>
      <c r="AW161" s="14" t="s">
        <v>31</v>
      </c>
      <c r="AX161" s="14" t="s">
        <v>81</v>
      </c>
      <c r="AY161" s="255" t="s">
        <v>158</v>
      </c>
    </row>
    <row r="162" s="2" customFormat="1" ht="24.15" customHeight="1">
      <c r="A162" s="38"/>
      <c r="B162" s="39"/>
      <c r="C162" s="219" t="s">
        <v>191</v>
      </c>
      <c r="D162" s="219" t="s">
        <v>161</v>
      </c>
      <c r="E162" s="220" t="s">
        <v>192</v>
      </c>
      <c r="F162" s="221" t="s">
        <v>193</v>
      </c>
      <c r="G162" s="222" t="s">
        <v>164</v>
      </c>
      <c r="H162" s="223">
        <v>127.438</v>
      </c>
      <c r="I162" s="224"/>
      <c r="J162" s="225">
        <f>ROUND(I162*H162,2)</f>
        <v>0</v>
      </c>
      <c r="K162" s="226"/>
      <c r="L162" s="44"/>
      <c r="M162" s="227" t="s">
        <v>1</v>
      </c>
      <c r="N162" s="228" t="s">
        <v>38</v>
      </c>
      <c r="O162" s="91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1" t="s">
        <v>165</v>
      </c>
      <c r="AT162" s="231" t="s">
        <v>161</v>
      </c>
      <c r="AU162" s="231" t="s">
        <v>83</v>
      </c>
      <c r="AY162" s="17" t="s">
        <v>158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7" t="s">
        <v>81</v>
      </c>
      <c r="BK162" s="232">
        <f>ROUND(I162*H162,2)</f>
        <v>0</v>
      </c>
      <c r="BL162" s="17" t="s">
        <v>165</v>
      </c>
      <c r="BM162" s="231" t="s">
        <v>194</v>
      </c>
    </row>
    <row r="163" s="2" customFormat="1" ht="24.15" customHeight="1">
      <c r="A163" s="38"/>
      <c r="B163" s="39"/>
      <c r="C163" s="219" t="s">
        <v>180</v>
      </c>
      <c r="D163" s="219" t="s">
        <v>161</v>
      </c>
      <c r="E163" s="220" t="s">
        <v>195</v>
      </c>
      <c r="F163" s="221" t="s">
        <v>196</v>
      </c>
      <c r="G163" s="222" t="s">
        <v>164</v>
      </c>
      <c r="H163" s="223">
        <v>23.207999999999998</v>
      </c>
      <c r="I163" s="224"/>
      <c r="J163" s="225">
        <f>ROUND(I163*H163,2)</f>
        <v>0</v>
      </c>
      <c r="K163" s="226"/>
      <c r="L163" s="44"/>
      <c r="M163" s="227" t="s">
        <v>1</v>
      </c>
      <c r="N163" s="228" t="s">
        <v>38</v>
      </c>
      <c r="O163" s="91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165</v>
      </c>
      <c r="AT163" s="231" t="s">
        <v>161</v>
      </c>
      <c r="AU163" s="231" t="s">
        <v>83</v>
      </c>
      <c r="AY163" s="17" t="s">
        <v>158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81</v>
      </c>
      <c r="BK163" s="232">
        <f>ROUND(I163*H163,2)</f>
        <v>0</v>
      </c>
      <c r="BL163" s="17" t="s">
        <v>165</v>
      </c>
      <c r="BM163" s="231" t="s">
        <v>197</v>
      </c>
    </row>
    <row r="164" s="13" customFormat="1">
      <c r="A164" s="13"/>
      <c r="B164" s="233"/>
      <c r="C164" s="234"/>
      <c r="D164" s="235" t="s">
        <v>166</v>
      </c>
      <c r="E164" s="236" t="s">
        <v>1</v>
      </c>
      <c r="F164" s="237" t="s">
        <v>722</v>
      </c>
      <c r="G164" s="234"/>
      <c r="H164" s="238">
        <v>23.208000000000002</v>
      </c>
      <c r="I164" s="239"/>
      <c r="J164" s="234"/>
      <c r="K164" s="234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166</v>
      </c>
      <c r="AU164" s="244" t="s">
        <v>83</v>
      </c>
      <c r="AV164" s="13" t="s">
        <v>83</v>
      </c>
      <c r="AW164" s="13" t="s">
        <v>31</v>
      </c>
      <c r="AX164" s="13" t="s">
        <v>73</v>
      </c>
      <c r="AY164" s="244" t="s">
        <v>158</v>
      </c>
    </row>
    <row r="165" s="14" customFormat="1">
      <c r="A165" s="14"/>
      <c r="B165" s="245"/>
      <c r="C165" s="246"/>
      <c r="D165" s="235" t="s">
        <v>166</v>
      </c>
      <c r="E165" s="247" t="s">
        <v>1</v>
      </c>
      <c r="F165" s="248" t="s">
        <v>168</v>
      </c>
      <c r="G165" s="246"/>
      <c r="H165" s="249">
        <v>23.208000000000002</v>
      </c>
      <c r="I165" s="250"/>
      <c r="J165" s="246"/>
      <c r="K165" s="246"/>
      <c r="L165" s="251"/>
      <c r="M165" s="252"/>
      <c r="N165" s="253"/>
      <c r="O165" s="253"/>
      <c r="P165" s="253"/>
      <c r="Q165" s="253"/>
      <c r="R165" s="253"/>
      <c r="S165" s="253"/>
      <c r="T165" s="25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5" t="s">
        <v>166</v>
      </c>
      <c r="AU165" s="255" t="s">
        <v>83</v>
      </c>
      <c r="AV165" s="14" t="s">
        <v>165</v>
      </c>
      <c r="AW165" s="14" t="s">
        <v>31</v>
      </c>
      <c r="AX165" s="14" t="s">
        <v>81</v>
      </c>
      <c r="AY165" s="255" t="s">
        <v>158</v>
      </c>
    </row>
    <row r="166" s="2" customFormat="1" ht="21.75" customHeight="1">
      <c r="A166" s="38"/>
      <c r="B166" s="39"/>
      <c r="C166" s="219" t="s">
        <v>199</v>
      </c>
      <c r="D166" s="219" t="s">
        <v>161</v>
      </c>
      <c r="E166" s="220" t="s">
        <v>205</v>
      </c>
      <c r="F166" s="221" t="s">
        <v>206</v>
      </c>
      <c r="G166" s="222" t="s">
        <v>207</v>
      </c>
      <c r="H166" s="223">
        <v>2</v>
      </c>
      <c r="I166" s="224"/>
      <c r="J166" s="225">
        <f>ROUND(I166*H166,2)</f>
        <v>0</v>
      </c>
      <c r="K166" s="226"/>
      <c r="L166" s="44"/>
      <c r="M166" s="227" t="s">
        <v>1</v>
      </c>
      <c r="N166" s="228" t="s">
        <v>38</v>
      </c>
      <c r="O166" s="91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165</v>
      </c>
      <c r="AT166" s="231" t="s">
        <v>161</v>
      </c>
      <c r="AU166" s="231" t="s">
        <v>83</v>
      </c>
      <c r="AY166" s="17" t="s">
        <v>158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81</v>
      </c>
      <c r="BK166" s="232">
        <f>ROUND(I166*H166,2)</f>
        <v>0</v>
      </c>
      <c r="BL166" s="17" t="s">
        <v>165</v>
      </c>
      <c r="BM166" s="231" t="s">
        <v>203</v>
      </c>
    </row>
    <row r="167" s="2" customFormat="1" ht="24.15" customHeight="1">
      <c r="A167" s="38"/>
      <c r="B167" s="39"/>
      <c r="C167" s="266" t="s">
        <v>185</v>
      </c>
      <c r="D167" s="266" t="s">
        <v>210</v>
      </c>
      <c r="E167" s="267" t="s">
        <v>723</v>
      </c>
      <c r="F167" s="268" t="s">
        <v>724</v>
      </c>
      <c r="G167" s="269" t="s">
        <v>207</v>
      </c>
      <c r="H167" s="270">
        <v>1</v>
      </c>
      <c r="I167" s="271"/>
      <c r="J167" s="272">
        <f>ROUND(I167*H167,2)</f>
        <v>0</v>
      </c>
      <c r="K167" s="273"/>
      <c r="L167" s="274"/>
      <c r="M167" s="275" t="s">
        <v>1</v>
      </c>
      <c r="N167" s="276" t="s">
        <v>38</v>
      </c>
      <c r="O167" s="91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1" t="s">
        <v>180</v>
      </c>
      <c r="AT167" s="231" t="s">
        <v>210</v>
      </c>
      <c r="AU167" s="231" t="s">
        <v>83</v>
      </c>
      <c r="AY167" s="17" t="s">
        <v>158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7" t="s">
        <v>81</v>
      </c>
      <c r="BK167" s="232">
        <f>ROUND(I167*H167,2)</f>
        <v>0</v>
      </c>
      <c r="BL167" s="17" t="s">
        <v>165</v>
      </c>
      <c r="BM167" s="231" t="s">
        <v>208</v>
      </c>
    </row>
    <row r="168" s="2" customFormat="1" ht="24.15" customHeight="1">
      <c r="A168" s="38"/>
      <c r="B168" s="39"/>
      <c r="C168" s="266" t="s">
        <v>209</v>
      </c>
      <c r="D168" s="266" t="s">
        <v>210</v>
      </c>
      <c r="E168" s="267" t="s">
        <v>211</v>
      </c>
      <c r="F168" s="268" t="s">
        <v>212</v>
      </c>
      <c r="G168" s="269" t="s">
        <v>207</v>
      </c>
      <c r="H168" s="270">
        <v>1</v>
      </c>
      <c r="I168" s="271"/>
      <c r="J168" s="272">
        <f>ROUND(I168*H168,2)</f>
        <v>0</v>
      </c>
      <c r="K168" s="273"/>
      <c r="L168" s="274"/>
      <c r="M168" s="275" t="s">
        <v>1</v>
      </c>
      <c r="N168" s="276" t="s">
        <v>38</v>
      </c>
      <c r="O168" s="91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1" t="s">
        <v>180</v>
      </c>
      <c r="AT168" s="231" t="s">
        <v>210</v>
      </c>
      <c r="AU168" s="231" t="s">
        <v>83</v>
      </c>
      <c r="AY168" s="17" t="s">
        <v>158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7" t="s">
        <v>81</v>
      </c>
      <c r="BK168" s="232">
        <f>ROUND(I168*H168,2)</f>
        <v>0</v>
      </c>
      <c r="BL168" s="17" t="s">
        <v>165</v>
      </c>
      <c r="BM168" s="231" t="s">
        <v>213</v>
      </c>
    </row>
    <row r="169" s="12" customFormat="1" ht="22.8" customHeight="1">
      <c r="A169" s="12"/>
      <c r="B169" s="203"/>
      <c r="C169" s="204"/>
      <c r="D169" s="205" t="s">
        <v>72</v>
      </c>
      <c r="E169" s="217" t="s">
        <v>199</v>
      </c>
      <c r="F169" s="217" t="s">
        <v>214</v>
      </c>
      <c r="G169" s="204"/>
      <c r="H169" s="204"/>
      <c r="I169" s="207"/>
      <c r="J169" s="218">
        <f>BK169</f>
        <v>0</v>
      </c>
      <c r="K169" s="204"/>
      <c r="L169" s="209"/>
      <c r="M169" s="210"/>
      <c r="N169" s="211"/>
      <c r="O169" s="211"/>
      <c r="P169" s="212">
        <f>SUM(P170:P181)</f>
        <v>0</v>
      </c>
      <c r="Q169" s="211"/>
      <c r="R169" s="212">
        <f>SUM(R170:R181)</f>
        <v>0</v>
      </c>
      <c r="S169" s="211"/>
      <c r="T169" s="213">
        <f>SUM(T170:T181)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4" t="s">
        <v>81</v>
      </c>
      <c r="AT169" s="215" t="s">
        <v>72</v>
      </c>
      <c r="AU169" s="215" t="s">
        <v>81</v>
      </c>
      <c r="AY169" s="214" t="s">
        <v>158</v>
      </c>
      <c r="BK169" s="216">
        <f>SUM(BK170:BK181)</f>
        <v>0</v>
      </c>
    </row>
    <row r="170" s="2" customFormat="1" ht="24.15" customHeight="1">
      <c r="A170" s="38"/>
      <c r="B170" s="39"/>
      <c r="C170" s="219" t="s">
        <v>8</v>
      </c>
      <c r="D170" s="219" t="s">
        <v>161</v>
      </c>
      <c r="E170" s="220" t="s">
        <v>215</v>
      </c>
      <c r="F170" s="221" t="s">
        <v>216</v>
      </c>
      <c r="G170" s="222" t="s">
        <v>217</v>
      </c>
      <c r="H170" s="223">
        <v>12</v>
      </c>
      <c r="I170" s="224"/>
      <c r="J170" s="225">
        <f>ROUND(I170*H170,2)</f>
        <v>0</v>
      </c>
      <c r="K170" s="226"/>
      <c r="L170" s="44"/>
      <c r="M170" s="227" t="s">
        <v>1</v>
      </c>
      <c r="N170" s="228" t="s">
        <v>38</v>
      </c>
      <c r="O170" s="91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165</v>
      </c>
      <c r="AT170" s="231" t="s">
        <v>161</v>
      </c>
      <c r="AU170" s="231" t="s">
        <v>83</v>
      </c>
      <c r="AY170" s="17" t="s">
        <v>158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7" t="s">
        <v>81</v>
      </c>
      <c r="BK170" s="232">
        <f>ROUND(I170*H170,2)</f>
        <v>0</v>
      </c>
      <c r="BL170" s="17" t="s">
        <v>165</v>
      </c>
      <c r="BM170" s="231" t="s">
        <v>218</v>
      </c>
    </row>
    <row r="171" s="15" customFormat="1">
      <c r="A171" s="15"/>
      <c r="B171" s="256"/>
      <c r="C171" s="257"/>
      <c r="D171" s="235" t="s">
        <v>166</v>
      </c>
      <c r="E171" s="258" t="s">
        <v>1</v>
      </c>
      <c r="F171" s="259" t="s">
        <v>219</v>
      </c>
      <c r="G171" s="257"/>
      <c r="H171" s="258" t="s">
        <v>1</v>
      </c>
      <c r="I171" s="260"/>
      <c r="J171" s="257"/>
      <c r="K171" s="257"/>
      <c r="L171" s="261"/>
      <c r="M171" s="262"/>
      <c r="N171" s="263"/>
      <c r="O171" s="263"/>
      <c r="P171" s="263"/>
      <c r="Q171" s="263"/>
      <c r="R171" s="263"/>
      <c r="S171" s="263"/>
      <c r="T171" s="264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5" t="s">
        <v>166</v>
      </c>
      <c r="AU171" s="265" t="s">
        <v>83</v>
      </c>
      <c r="AV171" s="15" t="s">
        <v>81</v>
      </c>
      <c r="AW171" s="15" t="s">
        <v>31</v>
      </c>
      <c r="AX171" s="15" t="s">
        <v>73</v>
      </c>
      <c r="AY171" s="265" t="s">
        <v>158</v>
      </c>
    </row>
    <row r="172" s="13" customFormat="1">
      <c r="A172" s="13"/>
      <c r="B172" s="233"/>
      <c r="C172" s="234"/>
      <c r="D172" s="235" t="s">
        <v>166</v>
      </c>
      <c r="E172" s="236" t="s">
        <v>1</v>
      </c>
      <c r="F172" s="237" t="s">
        <v>725</v>
      </c>
      <c r="G172" s="234"/>
      <c r="H172" s="238">
        <v>12</v>
      </c>
      <c r="I172" s="239"/>
      <c r="J172" s="234"/>
      <c r="K172" s="234"/>
      <c r="L172" s="240"/>
      <c r="M172" s="241"/>
      <c r="N172" s="242"/>
      <c r="O172" s="242"/>
      <c r="P172" s="242"/>
      <c r="Q172" s="242"/>
      <c r="R172" s="242"/>
      <c r="S172" s="242"/>
      <c r="T172" s="24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4" t="s">
        <v>166</v>
      </c>
      <c r="AU172" s="244" t="s">
        <v>83</v>
      </c>
      <c r="AV172" s="13" t="s">
        <v>83</v>
      </c>
      <c r="AW172" s="13" t="s">
        <v>31</v>
      </c>
      <c r="AX172" s="13" t="s">
        <v>73</v>
      </c>
      <c r="AY172" s="244" t="s">
        <v>158</v>
      </c>
    </row>
    <row r="173" s="14" customFormat="1">
      <c r="A173" s="14"/>
      <c r="B173" s="245"/>
      <c r="C173" s="246"/>
      <c r="D173" s="235" t="s">
        <v>166</v>
      </c>
      <c r="E173" s="247" t="s">
        <v>1</v>
      </c>
      <c r="F173" s="248" t="s">
        <v>168</v>
      </c>
      <c r="G173" s="246"/>
      <c r="H173" s="249">
        <v>12</v>
      </c>
      <c r="I173" s="250"/>
      <c r="J173" s="246"/>
      <c r="K173" s="246"/>
      <c r="L173" s="251"/>
      <c r="M173" s="252"/>
      <c r="N173" s="253"/>
      <c r="O173" s="253"/>
      <c r="P173" s="253"/>
      <c r="Q173" s="253"/>
      <c r="R173" s="253"/>
      <c r="S173" s="253"/>
      <c r="T173" s="25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5" t="s">
        <v>166</v>
      </c>
      <c r="AU173" s="255" t="s">
        <v>83</v>
      </c>
      <c r="AV173" s="14" t="s">
        <v>165</v>
      </c>
      <c r="AW173" s="14" t="s">
        <v>31</v>
      </c>
      <c r="AX173" s="14" t="s">
        <v>81</v>
      </c>
      <c r="AY173" s="255" t="s">
        <v>158</v>
      </c>
    </row>
    <row r="174" s="2" customFormat="1" ht="24.15" customHeight="1">
      <c r="A174" s="38"/>
      <c r="B174" s="39"/>
      <c r="C174" s="219" t="s">
        <v>221</v>
      </c>
      <c r="D174" s="219" t="s">
        <v>161</v>
      </c>
      <c r="E174" s="220" t="s">
        <v>222</v>
      </c>
      <c r="F174" s="221" t="s">
        <v>223</v>
      </c>
      <c r="G174" s="222" t="s">
        <v>164</v>
      </c>
      <c r="H174" s="223">
        <v>75.579999999999998</v>
      </c>
      <c r="I174" s="224"/>
      <c r="J174" s="225">
        <f>ROUND(I174*H174,2)</f>
        <v>0</v>
      </c>
      <c r="K174" s="226"/>
      <c r="L174" s="44"/>
      <c r="M174" s="227" t="s">
        <v>1</v>
      </c>
      <c r="N174" s="228" t="s">
        <v>38</v>
      </c>
      <c r="O174" s="91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1" t="s">
        <v>165</v>
      </c>
      <c r="AT174" s="231" t="s">
        <v>161</v>
      </c>
      <c r="AU174" s="231" t="s">
        <v>83</v>
      </c>
      <c r="AY174" s="17" t="s">
        <v>158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7" t="s">
        <v>81</v>
      </c>
      <c r="BK174" s="232">
        <f>ROUND(I174*H174,2)</f>
        <v>0</v>
      </c>
      <c r="BL174" s="17" t="s">
        <v>165</v>
      </c>
      <c r="BM174" s="231" t="s">
        <v>224</v>
      </c>
    </row>
    <row r="175" s="2" customFormat="1" ht="21.75" customHeight="1">
      <c r="A175" s="38"/>
      <c r="B175" s="39"/>
      <c r="C175" s="219" t="s">
        <v>194</v>
      </c>
      <c r="D175" s="219" t="s">
        <v>161</v>
      </c>
      <c r="E175" s="220" t="s">
        <v>225</v>
      </c>
      <c r="F175" s="221" t="s">
        <v>226</v>
      </c>
      <c r="G175" s="222" t="s">
        <v>164</v>
      </c>
      <c r="H175" s="223">
        <v>7.0090000000000003</v>
      </c>
      <c r="I175" s="224"/>
      <c r="J175" s="225">
        <f>ROUND(I175*H175,2)</f>
        <v>0</v>
      </c>
      <c r="K175" s="226"/>
      <c r="L175" s="44"/>
      <c r="M175" s="227" t="s">
        <v>1</v>
      </c>
      <c r="N175" s="228" t="s">
        <v>38</v>
      </c>
      <c r="O175" s="91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165</v>
      </c>
      <c r="AT175" s="231" t="s">
        <v>161</v>
      </c>
      <c r="AU175" s="231" t="s">
        <v>83</v>
      </c>
      <c r="AY175" s="17" t="s">
        <v>158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81</v>
      </c>
      <c r="BK175" s="232">
        <f>ROUND(I175*H175,2)</f>
        <v>0</v>
      </c>
      <c r="BL175" s="17" t="s">
        <v>165</v>
      </c>
      <c r="BM175" s="231" t="s">
        <v>227</v>
      </c>
    </row>
    <row r="176" s="13" customFormat="1">
      <c r="A176" s="13"/>
      <c r="B176" s="233"/>
      <c r="C176" s="234"/>
      <c r="D176" s="235" t="s">
        <v>166</v>
      </c>
      <c r="E176" s="236" t="s">
        <v>1</v>
      </c>
      <c r="F176" s="237" t="s">
        <v>726</v>
      </c>
      <c r="G176" s="234"/>
      <c r="H176" s="238">
        <v>7.0089999999999995</v>
      </c>
      <c r="I176" s="239"/>
      <c r="J176" s="234"/>
      <c r="K176" s="234"/>
      <c r="L176" s="240"/>
      <c r="M176" s="241"/>
      <c r="N176" s="242"/>
      <c r="O176" s="242"/>
      <c r="P176" s="242"/>
      <c r="Q176" s="242"/>
      <c r="R176" s="242"/>
      <c r="S176" s="242"/>
      <c r="T176" s="24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4" t="s">
        <v>166</v>
      </c>
      <c r="AU176" s="244" t="s">
        <v>83</v>
      </c>
      <c r="AV176" s="13" t="s">
        <v>83</v>
      </c>
      <c r="AW176" s="13" t="s">
        <v>31</v>
      </c>
      <c r="AX176" s="13" t="s">
        <v>73</v>
      </c>
      <c r="AY176" s="244" t="s">
        <v>158</v>
      </c>
    </row>
    <row r="177" s="14" customFormat="1">
      <c r="A177" s="14"/>
      <c r="B177" s="245"/>
      <c r="C177" s="246"/>
      <c r="D177" s="235" t="s">
        <v>166</v>
      </c>
      <c r="E177" s="247" t="s">
        <v>1</v>
      </c>
      <c r="F177" s="248" t="s">
        <v>168</v>
      </c>
      <c r="G177" s="246"/>
      <c r="H177" s="249">
        <v>7.0089999999999995</v>
      </c>
      <c r="I177" s="250"/>
      <c r="J177" s="246"/>
      <c r="K177" s="246"/>
      <c r="L177" s="251"/>
      <c r="M177" s="252"/>
      <c r="N177" s="253"/>
      <c r="O177" s="253"/>
      <c r="P177" s="253"/>
      <c r="Q177" s="253"/>
      <c r="R177" s="253"/>
      <c r="S177" s="253"/>
      <c r="T177" s="25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5" t="s">
        <v>166</v>
      </c>
      <c r="AU177" s="255" t="s">
        <v>83</v>
      </c>
      <c r="AV177" s="14" t="s">
        <v>165</v>
      </c>
      <c r="AW177" s="14" t="s">
        <v>31</v>
      </c>
      <c r="AX177" s="14" t="s">
        <v>81</v>
      </c>
      <c r="AY177" s="255" t="s">
        <v>158</v>
      </c>
    </row>
    <row r="178" s="2" customFormat="1" ht="21.75" customHeight="1">
      <c r="A178" s="38"/>
      <c r="B178" s="39"/>
      <c r="C178" s="219" t="s">
        <v>229</v>
      </c>
      <c r="D178" s="219" t="s">
        <v>161</v>
      </c>
      <c r="E178" s="220" t="s">
        <v>230</v>
      </c>
      <c r="F178" s="221" t="s">
        <v>231</v>
      </c>
      <c r="G178" s="222" t="s">
        <v>164</v>
      </c>
      <c r="H178" s="223">
        <v>3.3999999999999999</v>
      </c>
      <c r="I178" s="224"/>
      <c r="J178" s="225">
        <f>ROUND(I178*H178,2)</f>
        <v>0</v>
      </c>
      <c r="K178" s="226"/>
      <c r="L178" s="44"/>
      <c r="M178" s="227" t="s">
        <v>1</v>
      </c>
      <c r="N178" s="228" t="s">
        <v>38</v>
      </c>
      <c r="O178" s="91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1" t="s">
        <v>165</v>
      </c>
      <c r="AT178" s="231" t="s">
        <v>161</v>
      </c>
      <c r="AU178" s="231" t="s">
        <v>83</v>
      </c>
      <c r="AY178" s="17" t="s">
        <v>158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7" t="s">
        <v>81</v>
      </c>
      <c r="BK178" s="232">
        <f>ROUND(I178*H178,2)</f>
        <v>0</v>
      </c>
      <c r="BL178" s="17" t="s">
        <v>165</v>
      </c>
      <c r="BM178" s="231" t="s">
        <v>232</v>
      </c>
    </row>
    <row r="179" s="13" customFormat="1">
      <c r="A179" s="13"/>
      <c r="B179" s="233"/>
      <c r="C179" s="234"/>
      <c r="D179" s="235" t="s">
        <v>166</v>
      </c>
      <c r="E179" s="236" t="s">
        <v>1</v>
      </c>
      <c r="F179" s="237" t="s">
        <v>727</v>
      </c>
      <c r="G179" s="234"/>
      <c r="H179" s="238">
        <v>3.4000000000000004</v>
      </c>
      <c r="I179" s="239"/>
      <c r="J179" s="234"/>
      <c r="K179" s="234"/>
      <c r="L179" s="240"/>
      <c r="M179" s="241"/>
      <c r="N179" s="242"/>
      <c r="O179" s="242"/>
      <c r="P179" s="242"/>
      <c r="Q179" s="242"/>
      <c r="R179" s="242"/>
      <c r="S179" s="242"/>
      <c r="T179" s="24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166</v>
      </c>
      <c r="AU179" s="244" t="s">
        <v>83</v>
      </c>
      <c r="AV179" s="13" t="s">
        <v>83</v>
      </c>
      <c r="AW179" s="13" t="s">
        <v>31</v>
      </c>
      <c r="AX179" s="13" t="s">
        <v>73</v>
      </c>
      <c r="AY179" s="244" t="s">
        <v>158</v>
      </c>
    </row>
    <row r="180" s="14" customFormat="1">
      <c r="A180" s="14"/>
      <c r="B180" s="245"/>
      <c r="C180" s="246"/>
      <c r="D180" s="235" t="s">
        <v>166</v>
      </c>
      <c r="E180" s="247" t="s">
        <v>1</v>
      </c>
      <c r="F180" s="248" t="s">
        <v>168</v>
      </c>
      <c r="G180" s="246"/>
      <c r="H180" s="249">
        <v>3.4000000000000004</v>
      </c>
      <c r="I180" s="250"/>
      <c r="J180" s="246"/>
      <c r="K180" s="246"/>
      <c r="L180" s="251"/>
      <c r="M180" s="252"/>
      <c r="N180" s="253"/>
      <c r="O180" s="253"/>
      <c r="P180" s="253"/>
      <c r="Q180" s="253"/>
      <c r="R180" s="253"/>
      <c r="S180" s="253"/>
      <c r="T180" s="25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5" t="s">
        <v>166</v>
      </c>
      <c r="AU180" s="255" t="s">
        <v>83</v>
      </c>
      <c r="AV180" s="14" t="s">
        <v>165</v>
      </c>
      <c r="AW180" s="14" t="s">
        <v>31</v>
      </c>
      <c r="AX180" s="14" t="s">
        <v>81</v>
      </c>
      <c r="AY180" s="255" t="s">
        <v>158</v>
      </c>
    </row>
    <row r="181" s="2" customFormat="1" ht="16.5" customHeight="1">
      <c r="A181" s="38"/>
      <c r="B181" s="39"/>
      <c r="C181" s="219" t="s">
        <v>197</v>
      </c>
      <c r="D181" s="219" t="s">
        <v>161</v>
      </c>
      <c r="E181" s="220" t="s">
        <v>240</v>
      </c>
      <c r="F181" s="221" t="s">
        <v>241</v>
      </c>
      <c r="G181" s="222" t="s">
        <v>242</v>
      </c>
      <c r="H181" s="223">
        <v>20</v>
      </c>
      <c r="I181" s="224"/>
      <c r="J181" s="225">
        <f>ROUND(I181*H181,2)</f>
        <v>0</v>
      </c>
      <c r="K181" s="226"/>
      <c r="L181" s="44"/>
      <c r="M181" s="227" t="s">
        <v>1</v>
      </c>
      <c r="N181" s="228" t="s">
        <v>38</v>
      </c>
      <c r="O181" s="91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1" t="s">
        <v>165</v>
      </c>
      <c r="AT181" s="231" t="s">
        <v>161</v>
      </c>
      <c r="AU181" s="231" t="s">
        <v>83</v>
      </c>
      <c r="AY181" s="17" t="s">
        <v>158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7" t="s">
        <v>81</v>
      </c>
      <c r="BK181" s="232">
        <f>ROUND(I181*H181,2)</f>
        <v>0</v>
      </c>
      <c r="BL181" s="17" t="s">
        <v>165</v>
      </c>
      <c r="BM181" s="231" t="s">
        <v>236</v>
      </c>
    </row>
    <row r="182" s="12" customFormat="1" ht="22.8" customHeight="1">
      <c r="A182" s="12"/>
      <c r="B182" s="203"/>
      <c r="C182" s="204"/>
      <c r="D182" s="205" t="s">
        <v>72</v>
      </c>
      <c r="E182" s="217" t="s">
        <v>244</v>
      </c>
      <c r="F182" s="217" t="s">
        <v>245</v>
      </c>
      <c r="G182" s="204"/>
      <c r="H182" s="204"/>
      <c r="I182" s="207"/>
      <c r="J182" s="218">
        <f>BK182</f>
        <v>0</v>
      </c>
      <c r="K182" s="204"/>
      <c r="L182" s="209"/>
      <c r="M182" s="210"/>
      <c r="N182" s="211"/>
      <c r="O182" s="211"/>
      <c r="P182" s="212">
        <f>SUM(P183:P190)</f>
        <v>0</v>
      </c>
      <c r="Q182" s="211"/>
      <c r="R182" s="212">
        <f>SUM(R183:R190)</f>
        <v>0</v>
      </c>
      <c r="S182" s="211"/>
      <c r="T182" s="213">
        <f>SUM(T183:T190)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4" t="s">
        <v>81</v>
      </c>
      <c r="AT182" s="215" t="s">
        <v>72</v>
      </c>
      <c r="AU182" s="215" t="s">
        <v>81</v>
      </c>
      <c r="AY182" s="214" t="s">
        <v>158</v>
      </c>
      <c r="BK182" s="216">
        <f>SUM(BK183:BK190)</f>
        <v>0</v>
      </c>
    </row>
    <row r="183" s="2" customFormat="1" ht="16.5" customHeight="1">
      <c r="A183" s="38"/>
      <c r="B183" s="39"/>
      <c r="C183" s="219" t="s">
        <v>239</v>
      </c>
      <c r="D183" s="219" t="s">
        <v>161</v>
      </c>
      <c r="E183" s="220" t="s">
        <v>246</v>
      </c>
      <c r="F183" s="221" t="s">
        <v>247</v>
      </c>
      <c r="G183" s="222" t="s">
        <v>248</v>
      </c>
      <c r="H183" s="223">
        <v>6.54</v>
      </c>
      <c r="I183" s="224"/>
      <c r="J183" s="225">
        <f>ROUND(I183*H183,2)</f>
        <v>0</v>
      </c>
      <c r="K183" s="226"/>
      <c r="L183" s="44"/>
      <c r="M183" s="227" t="s">
        <v>1</v>
      </c>
      <c r="N183" s="228" t="s">
        <v>38</v>
      </c>
      <c r="O183" s="91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1" t="s">
        <v>165</v>
      </c>
      <c r="AT183" s="231" t="s">
        <v>161</v>
      </c>
      <c r="AU183" s="231" t="s">
        <v>83</v>
      </c>
      <c r="AY183" s="17" t="s">
        <v>158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7" t="s">
        <v>81</v>
      </c>
      <c r="BK183" s="232">
        <f>ROUND(I183*H183,2)</f>
        <v>0</v>
      </c>
      <c r="BL183" s="17" t="s">
        <v>165</v>
      </c>
      <c r="BM183" s="231" t="s">
        <v>243</v>
      </c>
    </row>
    <row r="184" s="2" customFormat="1" ht="33" customHeight="1">
      <c r="A184" s="38"/>
      <c r="B184" s="39"/>
      <c r="C184" s="219" t="s">
        <v>203</v>
      </c>
      <c r="D184" s="219" t="s">
        <v>161</v>
      </c>
      <c r="E184" s="220" t="s">
        <v>251</v>
      </c>
      <c r="F184" s="221" t="s">
        <v>252</v>
      </c>
      <c r="G184" s="222" t="s">
        <v>248</v>
      </c>
      <c r="H184" s="223">
        <v>6.54</v>
      </c>
      <c r="I184" s="224"/>
      <c r="J184" s="225">
        <f>ROUND(I184*H184,2)</f>
        <v>0</v>
      </c>
      <c r="K184" s="226"/>
      <c r="L184" s="44"/>
      <c r="M184" s="227" t="s">
        <v>1</v>
      </c>
      <c r="N184" s="228" t="s">
        <v>38</v>
      </c>
      <c r="O184" s="91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1" t="s">
        <v>165</v>
      </c>
      <c r="AT184" s="231" t="s">
        <v>161</v>
      </c>
      <c r="AU184" s="231" t="s">
        <v>83</v>
      </c>
      <c r="AY184" s="17" t="s">
        <v>158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7" t="s">
        <v>81</v>
      </c>
      <c r="BK184" s="232">
        <f>ROUND(I184*H184,2)</f>
        <v>0</v>
      </c>
      <c r="BL184" s="17" t="s">
        <v>165</v>
      </c>
      <c r="BM184" s="231" t="s">
        <v>249</v>
      </c>
    </row>
    <row r="185" s="2" customFormat="1" ht="24.15" customHeight="1">
      <c r="A185" s="38"/>
      <c r="B185" s="39"/>
      <c r="C185" s="219" t="s">
        <v>250</v>
      </c>
      <c r="D185" s="219" t="s">
        <v>161</v>
      </c>
      <c r="E185" s="220" t="s">
        <v>254</v>
      </c>
      <c r="F185" s="221" t="s">
        <v>255</v>
      </c>
      <c r="G185" s="222" t="s">
        <v>248</v>
      </c>
      <c r="H185" s="223">
        <v>6.54</v>
      </c>
      <c r="I185" s="224"/>
      <c r="J185" s="225">
        <f>ROUND(I185*H185,2)</f>
        <v>0</v>
      </c>
      <c r="K185" s="226"/>
      <c r="L185" s="44"/>
      <c r="M185" s="227" t="s">
        <v>1</v>
      </c>
      <c r="N185" s="228" t="s">
        <v>38</v>
      </c>
      <c r="O185" s="91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1" t="s">
        <v>165</v>
      </c>
      <c r="AT185" s="231" t="s">
        <v>161</v>
      </c>
      <c r="AU185" s="231" t="s">
        <v>83</v>
      </c>
      <c r="AY185" s="17" t="s">
        <v>158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7" t="s">
        <v>81</v>
      </c>
      <c r="BK185" s="232">
        <f>ROUND(I185*H185,2)</f>
        <v>0</v>
      </c>
      <c r="BL185" s="17" t="s">
        <v>165</v>
      </c>
      <c r="BM185" s="231" t="s">
        <v>253</v>
      </c>
    </row>
    <row r="186" s="2" customFormat="1" ht="24.15" customHeight="1">
      <c r="A186" s="38"/>
      <c r="B186" s="39"/>
      <c r="C186" s="219" t="s">
        <v>208</v>
      </c>
      <c r="D186" s="219" t="s">
        <v>161</v>
      </c>
      <c r="E186" s="220" t="s">
        <v>257</v>
      </c>
      <c r="F186" s="221" t="s">
        <v>258</v>
      </c>
      <c r="G186" s="222" t="s">
        <v>248</v>
      </c>
      <c r="H186" s="223">
        <v>78.480000000000004</v>
      </c>
      <c r="I186" s="224"/>
      <c r="J186" s="225">
        <f>ROUND(I186*H186,2)</f>
        <v>0</v>
      </c>
      <c r="K186" s="226"/>
      <c r="L186" s="44"/>
      <c r="M186" s="227" t="s">
        <v>1</v>
      </c>
      <c r="N186" s="228" t="s">
        <v>38</v>
      </c>
      <c r="O186" s="91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1" t="s">
        <v>165</v>
      </c>
      <c r="AT186" s="231" t="s">
        <v>161</v>
      </c>
      <c r="AU186" s="231" t="s">
        <v>83</v>
      </c>
      <c r="AY186" s="17" t="s">
        <v>158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7" t="s">
        <v>81</v>
      </c>
      <c r="BK186" s="232">
        <f>ROUND(I186*H186,2)</f>
        <v>0</v>
      </c>
      <c r="BL186" s="17" t="s">
        <v>165</v>
      </c>
      <c r="BM186" s="231" t="s">
        <v>256</v>
      </c>
    </row>
    <row r="187" s="13" customFormat="1">
      <c r="A187" s="13"/>
      <c r="B187" s="233"/>
      <c r="C187" s="234"/>
      <c r="D187" s="235" t="s">
        <v>166</v>
      </c>
      <c r="E187" s="236" t="s">
        <v>1</v>
      </c>
      <c r="F187" s="237" t="s">
        <v>728</v>
      </c>
      <c r="G187" s="234"/>
      <c r="H187" s="238">
        <v>78.480000000000004</v>
      </c>
      <c r="I187" s="239"/>
      <c r="J187" s="234"/>
      <c r="K187" s="234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166</v>
      </c>
      <c r="AU187" s="244" t="s">
        <v>83</v>
      </c>
      <c r="AV187" s="13" t="s">
        <v>83</v>
      </c>
      <c r="AW187" s="13" t="s">
        <v>31</v>
      </c>
      <c r="AX187" s="13" t="s">
        <v>73</v>
      </c>
      <c r="AY187" s="244" t="s">
        <v>158</v>
      </c>
    </row>
    <row r="188" s="14" customFormat="1">
      <c r="A188" s="14"/>
      <c r="B188" s="245"/>
      <c r="C188" s="246"/>
      <c r="D188" s="235" t="s">
        <v>166</v>
      </c>
      <c r="E188" s="247" t="s">
        <v>1</v>
      </c>
      <c r="F188" s="248" t="s">
        <v>168</v>
      </c>
      <c r="G188" s="246"/>
      <c r="H188" s="249">
        <v>78.480000000000004</v>
      </c>
      <c r="I188" s="250"/>
      <c r="J188" s="246"/>
      <c r="K188" s="246"/>
      <c r="L188" s="251"/>
      <c r="M188" s="252"/>
      <c r="N188" s="253"/>
      <c r="O188" s="253"/>
      <c r="P188" s="253"/>
      <c r="Q188" s="253"/>
      <c r="R188" s="253"/>
      <c r="S188" s="253"/>
      <c r="T188" s="25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5" t="s">
        <v>166</v>
      </c>
      <c r="AU188" s="255" t="s">
        <v>83</v>
      </c>
      <c r="AV188" s="14" t="s">
        <v>165</v>
      </c>
      <c r="AW188" s="14" t="s">
        <v>31</v>
      </c>
      <c r="AX188" s="14" t="s">
        <v>81</v>
      </c>
      <c r="AY188" s="255" t="s">
        <v>158</v>
      </c>
    </row>
    <row r="189" s="2" customFormat="1" ht="49.05" customHeight="1">
      <c r="A189" s="38"/>
      <c r="B189" s="39"/>
      <c r="C189" s="219" t="s">
        <v>7</v>
      </c>
      <c r="D189" s="219" t="s">
        <v>161</v>
      </c>
      <c r="E189" s="220" t="s">
        <v>261</v>
      </c>
      <c r="F189" s="221" t="s">
        <v>262</v>
      </c>
      <c r="G189" s="222" t="s">
        <v>248</v>
      </c>
      <c r="H189" s="223">
        <v>2.0880000000000001</v>
      </c>
      <c r="I189" s="224"/>
      <c r="J189" s="225">
        <f>ROUND(I189*H189,2)</f>
        <v>0</v>
      </c>
      <c r="K189" s="226"/>
      <c r="L189" s="44"/>
      <c r="M189" s="227" t="s">
        <v>1</v>
      </c>
      <c r="N189" s="228" t="s">
        <v>38</v>
      </c>
      <c r="O189" s="91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1" t="s">
        <v>165</v>
      </c>
      <c r="AT189" s="231" t="s">
        <v>161</v>
      </c>
      <c r="AU189" s="231" t="s">
        <v>83</v>
      </c>
      <c r="AY189" s="17" t="s">
        <v>158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7" t="s">
        <v>81</v>
      </c>
      <c r="BK189" s="232">
        <f>ROUND(I189*H189,2)</f>
        <v>0</v>
      </c>
      <c r="BL189" s="17" t="s">
        <v>165</v>
      </c>
      <c r="BM189" s="231" t="s">
        <v>259</v>
      </c>
    </row>
    <row r="190" s="2" customFormat="1" ht="33" customHeight="1">
      <c r="A190" s="38"/>
      <c r="B190" s="39"/>
      <c r="C190" s="219" t="s">
        <v>213</v>
      </c>
      <c r="D190" s="219" t="s">
        <v>161</v>
      </c>
      <c r="E190" s="220" t="s">
        <v>265</v>
      </c>
      <c r="F190" s="221" t="s">
        <v>266</v>
      </c>
      <c r="G190" s="222" t="s">
        <v>248</v>
      </c>
      <c r="H190" s="223">
        <v>4.452</v>
      </c>
      <c r="I190" s="224"/>
      <c r="J190" s="225">
        <f>ROUND(I190*H190,2)</f>
        <v>0</v>
      </c>
      <c r="K190" s="226"/>
      <c r="L190" s="44"/>
      <c r="M190" s="227" t="s">
        <v>1</v>
      </c>
      <c r="N190" s="228" t="s">
        <v>38</v>
      </c>
      <c r="O190" s="91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1" t="s">
        <v>165</v>
      </c>
      <c r="AT190" s="231" t="s">
        <v>161</v>
      </c>
      <c r="AU190" s="231" t="s">
        <v>83</v>
      </c>
      <c r="AY190" s="17" t="s">
        <v>158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7" t="s">
        <v>81</v>
      </c>
      <c r="BK190" s="232">
        <f>ROUND(I190*H190,2)</f>
        <v>0</v>
      </c>
      <c r="BL190" s="17" t="s">
        <v>165</v>
      </c>
      <c r="BM190" s="231" t="s">
        <v>263</v>
      </c>
    </row>
    <row r="191" s="12" customFormat="1" ht="22.8" customHeight="1">
      <c r="A191" s="12"/>
      <c r="B191" s="203"/>
      <c r="C191" s="204"/>
      <c r="D191" s="205" t="s">
        <v>72</v>
      </c>
      <c r="E191" s="217" t="s">
        <v>268</v>
      </c>
      <c r="F191" s="217" t="s">
        <v>269</v>
      </c>
      <c r="G191" s="204"/>
      <c r="H191" s="204"/>
      <c r="I191" s="207"/>
      <c r="J191" s="218">
        <f>BK191</f>
        <v>0</v>
      </c>
      <c r="K191" s="204"/>
      <c r="L191" s="209"/>
      <c r="M191" s="210"/>
      <c r="N191" s="211"/>
      <c r="O191" s="211"/>
      <c r="P191" s="212">
        <f>P192</f>
        <v>0</v>
      </c>
      <c r="Q191" s="211"/>
      <c r="R191" s="212">
        <f>R192</f>
        <v>0</v>
      </c>
      <c r="S191" s="211"/>
      <c r="T191" s="213">
        <f>T192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4" t="s">
        <v>81</v>
      </c>
      <c r="AT191" s="215" t="s">
        <v>72</v>
      </c>
      <c r="AU191" s="215" t="s">
        <v>81</v>
      </c>
      <c r="AY191" s="214" t="s">
        <v>158</v>
      </c>
      <c r="BK191" s="216">
        <f>BK192</f>
        <v>0</v>
      </c>
    </row>
    <row r="192" s="2" customFormat="1" ht="21.75" customHeight="1">
      <c r="A192" s="38"/>
      <c r="B192" s="39"/>
      <c r="C192" s="219" t="s">
        <v>264</v>
      </c>
      <c r="D192" s="219" t="s">
        <v>161</v>
      </c>
      <c r="E192" s="220" t="s">
        <v>270</v>
      </c>
      <c r="F192" s="221" t="s">
        <v>271</v>
      </c>
      <c r="G192" s="222" t="s">
        <v>248</v>
      </c>
      <c r="H192" s="223">
        <v>2.282</v>
      </c>
      <c r="I192" s="224"/>
      <c r="J192" s="225">
        <f>ROUND(I192*H192,2)</f>
        <v>0</v>
      </c>
      <c r="K192" s="226"/>
      <c r="L192" s="44"/>
      <c r="M192" s="227" t="s">
        <v>1</v>
      </c>
      <c r="N192" s="228" t="s">
        <v>38</v>
      </c>
      <c r="O192" s="91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1" t="s">
        <v>165</v>
      </c>
      <c r="AT192" s="231" t="s">
        <v>161</v>
      </c>
      <c r="AU192" s="231" t="s">
        <v>83</v>
      </c>
      <c r="AY192" s="17" t="s">
        <v>158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7" t="s">
        <v>81</v>
      </c>
      <c r="BK192" s="232">
        <f>ROUND(I192*H192,2)</f>
        <v>0</v>
      </c>
      <c r="BL192" s="17" t="s">
        <v>165</v>
      </c>
      <c r="BM192" s="231" t="s">
        <v>267</v>
      </c>
    </row>
    <row r="193" s="12" customFormat="1" ht="25.92" customHeight="1">
      <c r="A193" s="12"/>
      <c r="B193" s="203"/>
      <c r="C193" s="204"/>
      <c r="D193" s="205" t="s">
        <v>72</v>
      </c>
      <c r="E193" s="206" t="s">
        <v>273</v>
      </c>
      <c r="F193" s="206" t="s">
        <v>274</v>
      </c>
      <c r="G193" s="204"/>
      <c r="H193" s="204"/>
      <c r="I193" s="207"/>
      <c r="J193" s="208">
        <f>BK193</f>
        <v>0</v>
      </c>
      <c r="K193" s="204"/>
      <c r="L193" s="209"/>
      <c r="M193" s="210"/>
      <c r="N193" s="211"/>
      <c r="O193" s="211"/>
      <c r="P193" s="212">
        <f>P194+P201+P217+P225+P229+P236+P248+P257+P290+P297+P330+P349+P374+P386</f>
        <v>0</v>
      </c>
      <c r="Q193" s="211"/>
      <c r="R193" s="212">
        <f>R194+R201+R217+R225+R229+R236+R248+R257+R290+R297+R330+R349+R374+R386</f>
        <v>0</v>
      </c>
      <c r="S193" s="211"/>
      <c r="T193" s="213">
        <f>T194+T201+T217+T225+T229+T236+T248+T257+T290+T297+T330+T349+T374+T386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4" t="s">
        <v>83</v>
      </c>
      <c r="AT193" s="215" t="s">
        <v>72</v>
      </c>
      <c r="AU193" s="215" t="s">
        <v>73</v>
      </c>
      <c r="AY193" s="214" t="s">
        <v>158</v>
      </c>
      <c r="BK193" s="216">
        <f>BK194+BK201+BK217+BK225+BK229+BK236+BK248+BK257+BK290+BK297+BK330+BK349+BK374+BK386</f>
        <v>0</v>
      </c>
    </row>
    <row r="194" s="12" customFormat="1" ht="22.8" customHeight="1">
      <c r="A194" s="12"/>
      <c r="B194" s="203"/>
      <c r="C194" s="204"/>
      <c r="D194" s="205" t="s">
        <v>72</v>
      </c>
      <c r="E194" s="217" t="s">
        <v>275</v>
      </c>
      <c r="F194" s="217" t="s">
        <v>276</v>
      </c>
      <c r="G194" s="204"/>
      <c r="H194" s="204"/>
      <c r="I194" s="207"/>
      <c r="J194" s="218">
        <f>BK194</f>
        <v>0</v>
      </c>
      <c r="K194" s="204"/>
      <c r="L194" s="209"/>
      <c r="M194" s="210"/>
      <c r="N194" s="211"/>
      <c r="O194" s="211"/>
      <c r="P194" s="212">
        <f>SUM(P195:P200)</f>
        <v>0</v>
      </c>
      <c r="Q194" s="211"/>
      <c r="R194" s="212">
        <f>SUM(R195:R200)</f>
        <v>0</v>
      </c>
      <c r="S194" s="211"/>
      <c r="T194" s="213">
        <f>SUM(T195:T200)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4" t="s">
        <v>83</v>
      </c>
      <c r="AT194" s="215" t="s">
        <v>72</v>
      </c>
      <c r="AU194" s="215" t="s">
        <v>81</v>
      </c>
      <c r="AY194" s="214" t="s">
        <v>158</v>
      </c>
      <c r="BK194" s="216">
        <f>SUM(BK195:BK200)</f>
        <v>0</v>
      </c>
    </row>
    <row r="195" s="2" customFormat="1" ht="16.5" customHeight="1">
      <c r="A195" s="38"/>
      <c r="B195" s="39"/>
      <c r="C195" s="219" t="s">
        <v>218</v>
      </c>
      <c r="D195" s="219" t="s">
        <v>161</v>
      </c>
      <c r="E195" s="220" t="s">
        <v>278</v>
      </c>
      <c r="F195" s="221" t="s">
        <v>279</v>
      </c>
      <c r="G195" s="222" t="s">
        <v>171</v>
      </c>
      <c r="H195" s="223">
        <v>7</v>
      </c>
      <c r="I195" s="224"/>
      <c r="J195" s="225">
        <f>ROUND(I195*H195,2)</f>
        <v>0</v>
      </c>
      <c r="K195" s="226"/>
      <c r="L195" s="44"/>
      <c r="M195" s="227" t="s">
        <v>1</v>
      </c>
      <c r="N195" s="228" t="s">
        <v>38</v>
      </c>
      <c r="O195" s="91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1" t="s">
        <v>197</v>
      </c>
      <c r="AT195" s="231" t="s">
        <v>161</v>
      </c>
      <c r="AU195" s="231" t="s">
        <v>83</v>
      </c>
      <c r="AY195" s="17" t="s">
        <v>158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7" t="s">
        <v>81</v>
      </c>
      <c r="BK195" s="232">
        <f>ROUND(I195*H195,2)</f>
        <v>0</v>
      </c>
      <c r="BL195" s="17" t="s">
        <v>197</v>
      </c>
      <c r="BM195" s="231" t="s">
        <v>272</v>
      </c>
    </row>
    <row r="196" s="2" customFormat="1" ht="16.5" customHeight="1">
      <c r="A196" s="38"/>
      <c r="B196" s="39"/>
      <c r="C196" s="219" t="s">
        <v>277</v>
      </c>
      <c r="D196" s="219" t="s">
        <v>161</v>
      </c>
      <c r="E196" s="220" t="s">
        <v>281</v>
      </c>
      <c r="F196" s="221" t="s">
        <v>282</v>
      </c>
      <c r="G196" s="222" t="s">
        <v>171</v>
      </c>
      <c r="H196" s="223">
        <v>1.5</v>
      </c>
      <c r="I196" s="224"/>
      <c r="J196" s="225">
        <f>ROUND(I196*H196,2)</f>
        <v>0</v>
      </c>
      <c r="K196" s="226"/>
      <c r="L196" s="44"/>
      <c r="M196" s="227" t="s">
        <v>1</v>
      </c>
      <c r="N196" s="228" t="s">
        <v>38</v>
      </c>
      <c r="O196" s="91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1" t="s">
        <v>197</v>
      </c>
      <c r="AT196" s="231" t="s">
        <v>161</v>
      </c>
      <c r="AU196" s="231" t="s">
        <v>83</v>
      </c>
      <c r="AY196" s="17" t="s">
        <v>158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7" t="s">
        <v>81</v>
      </c>
      <c r="BK196" s="232">
        <f>ROUND(I196*H196,2)</f>
        <v>0</v>
      </c>
      <c r="BL196" s="17" t="s">
        <v>197</v>
      </c>
      <c r="BM196" s="231" t="s">
        <v>280</v>
      </c>
    </row>
    <row r="197" s="2" customFormat="1" ht="16.5" customHeight="1">
      <c r="A197" s="38"/>
      <c r="B197" s="39"/>
      <c r="C197" s="219" t="s">
        <v>224</v>
      </c>
      <c r="D197" s="219" t="s">
        <v>161</v>
      </c>
      <c r="E197" s="220" t="s">
        <v>285</v>
      </c>
      <c r="F197" s="221" t="s">
        <v>286</v>
      </c>
      <c r="G197" s="222" t="s">
        <v>207</v>
      </c>
      <c r="H197" s="223">
        <v>4</v>
      </c>
      <c r="I197" s="224"/>
      <c r="J197" s="225">
        <f>ROUND(I197*H197,2)</f>
        <v>0</v>
      </c>
      <c r="K197" s="226"/>
      <c r="L197" s="44"/>
      <c r="M197" s="227" t="s">
        <v>1</v>
      </c>
      <c r="N197" s="228" t="s">
        <v>38</v>
      </c>
      <c r="O197" s="91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1" t="s">
        <v>197</v>
      </c>
      <c r="AT197" s="231" t="s">
        <v>161</v>
      </c>
      <c r="AU197" s="231" t="s">
        <v>83</v>
      </c>
      <c r="AY197" s="17" t="s">
        <v>158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7" t="s">
        <v>81</v>
      </c>
      <c r="BK197" s="232">
        <f>ROUND(I197*H197,2)</f>
        <v>0</v>
      </c>
      <c r="BL197" s="17" t="s">
        <v>197</v>
      </c>
      <c r="BM197" s="231" t="s">
        <v>283</v>
      </c>
    </row>
    <row r="198" s="2" customFormat="1" ht="16.5" customHeight="1">
      <c r="A198" s="38"/>
      <c r="B198" s="39"/>
      <c r="C198" s="219" t="s">
        <v>284</v>
      </c>
      <c r="D198" s="219" t="s">
        <v>161</v>
      </c>
      <c r="E198" s="220" t="s">
        <v>288</v>
      </c>
      <c r="F198" s="221" t="s">
        <v>289</v>
      </c>
      <c r="G198" s="222" t="s">
        <v>171</v>
      </c>
      <c r="H198" s="223">
        <v>2.5</v>
      </c>
      <c r="I198" s="224"/>
      <c r="J198" s="225">
        <f>ROUND(I198*H198,2)</f>
        <v>0</v>
      </c>
      <c r="K198" s="226"/>
      <c r="L198" s="44"/>
      <c r="M198" s="227" t="s">
        <v>1</v>
      </c>
      <c r="N198" s="228" t="s">
        <v>38</v>
      </c>
      <c r="O198" s="91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1" t="s">
        <v>197</v>
      </c>
      <c r="AT198" s="231" t="s">
        <v>161</v>
      </c>
      <c r="AU198" s="231" t="s">
        <v>83</v>
      </c>
      <c r="AY198" s="17" t="s">
        <v>158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7" t="s">
        <v>81</v>
      </c>
      <c r="BK198" s="232">
        <f>ROUND(I198*H198,2)</f>
        <v>0</v>
      </c>
      <c r="BL198" s="17" t="s">
        <v>197</v>
      </c>
      <c r="BM198" s="231" t="s">
        <v>287</v>
      </c>
    </row>
    <row r="199" s="2" customFormat="1" ht="24.15" customHeight="1">
      <c r="A199" s="38"/>
      <c r="B199" s="39"/>
      <c r="C199" s="219" t="s">
        <v>227</v>
      </c>
      <c r="D199" s="219" t="s">
        <v>161</v>
      </c>
      <c r="E199" s="220" t="s">
        <v>292</v>
      </c>
      <c r="F199" s="221" t="s">
        <v>293</v>
      </c>
      <c r="G199" s="222" t="s">
        <v>171</v>
      </c>
      <c r="H199" s="223">
        <v>7</v>
      </c>
      <c r="I199" s="224"/>
      <c r="J199" s="225">
        <f>ROUND(I199*H199,2)</f>
        <v>0</v>
      </c>
      <c r="K199" s="226"/>
      <c r="L199" s="44"/>
      <c r="M199" s="227" t="s">
        <v>1</v>
      </c>
      <c r="N199" s="228" t="s">
        <v>38</v>
      </c>
      <c r="O199" s="91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1" t="s">
        <v>197</v>
      </c>
      <c r="AT199" s="231" t="s">
        <v>161</v>
      </c>
      <c r="AU199" s="231" t="s">
        <v>83</v>
      </c>
      <c r="AY199" s="17" t="s">
        <v>158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7" t="s">
        <v>81</v>
      </c>
      <c r="BK199" s="232">
        <f>ROUND(I199*H199,2)</f>
        <v>0</v>
      </c>
      <c r="BL199" s="17" t="s">
        <v>197</v>
      </c>
      <c r="BM199" s="231" t="s">
        <v>290</v>
      </c>
    </row>
    <row r="200" s="2" customFormat="1" ht="24.15" customHeight="1">
      <c r="A200" s="38"/>
      <c r="B200" s="39"/>
      <c r="C200" s="219" t="s">
        <v>291</v>
      </c>
      <c r="D200" s="219" t="s">
        <v>161</v>
      </c>
      <c r="E200" s="220" t="s">
        <v>295</v>
      </c>
      <c r="F200" s="221" t="s">
        <v>296</v>
      </c>
      <c r="G200" s="222" t="s">
        <v>248</v>
      </c>
      <c r="H200" s="223">
        <v>0.031</v>
      </c>
      <c r="I200" s="224"/>
      <c r="J200" s="225">
        <f>ROUND(I200*H200,2)</f>
        <v>0</v>
      </c>
      <c r="K200" s="226"/>
      <c r="L200" s="44"/>
      <c r="M200" s="227" t="s">
        <v>1</v>
      </c>
      <c r="N200" s="228" t="s">
        <v>38</v>
      </c>
      <c r="O200" s="91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1" t="s">
        <v>197</v>
      </c>
      <c r="AT200" s="231" t="s">
        <v>161</v>
      </c>
      <c r="AU200" s="231" t="s">
        <v>83</v>
      </c>
      <c r="AY200" s="17" t="s">
        <v>158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7" t="s">
        <v>81</v>
      </c>
      <c r="BK200" s="232">
        <f>ROUND(I200*H200,2)</f>
        <v>0</v>
      </c>
      <c r="BL200" s="17" t="s">
        <v>197</v>
      </c>
      <c r="BM200" s="231" t="s">
        <v>294</v>
      </c>
    </row>
    <row r="201" s="12" customFormat="1" ht="22.8" customHeight="1">
      <c r="A201" s="12"/>
      <c r="B201" s="203"/>
      <c r="C201" s="204"/>
      <c r="D201" s="205" t="s">
        <v>72</v>
      </c>
      <c r="E201" s="217" t="s">
        <v>298</v>
      </c>
      <c r="F201" s="217" t="s">
        <v>299</v>
      </c>
      <c r="G201" s="204"/>
      <c r="H201" s="204"/>
      <c r="I201" s="207"/>
      <c r="J201" s="218">
        <f>BK201</f>
        <v>0</v>
      </c>
      <c r="K201" s="204"/>
      <c r="L201" s="209"/>
      <c r="M201" s="210"/>
      <c r="N201" s="211"/>
      <c r="O201" s="211"/>
      <c r="P201" s="212">
        <f>SUM(P202:P216)</f>
        <v>0</v>
      </c>
      <c r="Q201" s="211"/>
      <c r="R201" s="212">
        <f>SUM(R202:R216)</f>
        <v>0</v>
      </c>
      <c r="S201" s="211"/>
      <c r="T201" s="213">
        <f>SUM(T202:T216)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4" t="s">
        <v>83</v>
      </c>
      <c r="AT201" s="215" t="s">
        <v>72</v>
      </c>
      <c r="AU201" s="215" t="s">
        <v>81</v>
      </c>
      <c r="AY201" s="214" t="s">
        <v>158</v>
      </c>
      <c r="BK201" s="216">
        <f>SUM(BK202:BK216)</f>
        <v>0</v>
      </c>
    </row>
    <row r="202" s="2" customFormat="1" ht="16.5" customHeight="1">
      <c r="A202" s="38"/>
      <c r="B202" s="39"/>
      <c r="C202" s="219" t="s">
        <v>232</v>
      </c>
      <c r="D202" s="219" t="s">
        <v>161</v>
      </c>
      <c r="E202" s="220" t="s">
        <v>301</v>
      </c>
      <c r="F202" s="221" t="s">
        <v>302</v>
      </c>
      <c r="G202" s="222" t="s">
        <v>171</v>
      </c>
      <c r="H202" s="223">
        <v>18</v>
      </c>
      <c r="I202" s="224"/>
      <c r="J202" s="225">
        <f>ROUND(I202*H202,2)</f>
        <v>0</v>
      </c>
      <c r="K202" s="226"/>
      <c r="L202" s="44"/>
      <c r="M202" s="227" t="s">
        <v>1</v>
      </c>
      <c r="N202" s="228" t="s">
        <v>38</v>
      </c>
      <c r="O202" s="91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1" t="s">
        <v>197</v>
      </c>
      <c r="AT202" s="231" t="s">
        <v>161</v>
      </c>
      <c r="AU202" s="231" t="s">
        <v>83</v>
      </c>
      <c r="AY202" s="17" t="s">
        <v>158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7" t="s">
        <v>81</v>
      </c>
      <c r="BK202" s="232">
        <f>ROUND(I202*H202,2)</f>
        <v>0</v>
      </c>
      <c r="BL202" s="17" t="s">
        <v>197</v>
      </c>
      <c r="BM202" s="231" t="s">
        <v>297</v>
      </c>
    </row>
    <row r="203" s="13" customFormat="1">
      <c r="A203" s="13"/>
      <c r="B203" s="233"/>
      <c r="C203" s="234"/>
      <c r="D203" s="235" t="s">
        <v>166</v>
      </c>
      <c r="E203" s="236" t="s">
        <v>1</v>
      </c>
      <c r="F203" s="237" t="s">
        <v>729</v>
      </c>
      <c r="G203" s="234"/>
      <c r="H203" s="238">
        <v>18</v>
      </c>
      <c r="I203" s="239"/>
      <c r="J203" s="234"/>
      <c r="K203" s="234"/>
      <c r="L203" s="240"/>
      <c r="M203" s="241"/>
      <c r="N203" s="242"/>
      <c r="O203" s="242"/>
      <c r="P203" s="242"/>
      <c r="Q203" s="242"/>
      <c r="R203" s="242"/>
      <c r="S203" s="242"/>
      <c r="T203" s="24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4" t="s">
        <v>166</v>
      </c>
      <c r="AU203" s="244" t="s">
        <v>83</v>
      </c>
      <c r="AV203" s="13" t="s">
        <v>83</v>
      </c>
      <c r="AW203" s="13" t="s">
        <v>31</v>
      </c>
      <c r="AX203" s="13" t="s">
        <v>73</v>
      </c>
      <c r="AY203" s="244" t="s">
        <v>158</v>
      </c>
    </row>
    <row r="204" s="14" customFormat="1">
      <c r="A204" s="14"/>
      <c r="B204" s="245"/>
      <c r="C204" s="246"/>
      <c r="D204" s="235" t="s">
        <v>166</v>
      </c>
      <c r="E204" s="247" t="s">
        <v>1</v>
      </c>
      <c r="F204" s="248" t="s">
        <v>168</v>
      </c>
      <c r="G204" s="246"/>
      <c r="H204" s="249">
        <v>18</v>
      </c>
      <c r="I204" s="250"/>
      <c r="J204" s="246"/>
      <c r="K204" s="246"/>
      <c r="L204" s="251"/>
      <c r="M204" s="252"/>
      <c r="N204" s="253"/>
      <c r="O204" s="253"/>
      <c r="P204" s="253"/>
      <c r="Q204" s="253"/>
      <c r="R204" s="253"/>
      <c r="S204" s="253"/>
      <c r="T204" s="25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5" t="s">
        <v>166</v>
      </c>
      <c r="AU204" s="255" t="s">
        <v>83</v>
      </c>
      <c r="AV204" s="14" t="s">
        <v>165</v>
      </c>
      <c r="AW204" s="14" t="s">
        <v>31</v>
      </c>
      <c r="AX204" s="14" t="s">
        <v>81</v>
      </c>
      <c r="AY204" s="255" t="s">
        <v>158</v>
      </c>
    </row>
    <row r="205" s="2" customFormat="1" ht="24.15" customHeight="1">
      <c r="A205" s="38"/>
      <c r="B205" s="39"/>
      <c r="C205" s="219" t="s">
        <v>300</v>
      </c>
      <c r="D205" s="219" t="s">
        <v>161</v>
      </c>
      <c r="E205" s="220" t="s">
        <v>305</v>
      </c>
      <c r="F205" s="221" t="s">
        <v>306</v>
      </c>
      <c r="G205" s="222" t="s">
        <v>207</v>
      </c>
      <c r="H205" s="223">
        <v>4</v>
      </c>
      <c r="I205" s="224"/>
      <c r="J205" s="225">
        <f>ROUND(I205*H205,2)</f>
        <v>0</v>
      </c>
      <c r="K205" s="226"/>
      <c r="L205" s="44"/>
      <c r="M205" s="227" t="s">
        <v>1</v>
      </c>
      <c r="N205" s="228" t="s">
        <v>38</v>
      </c>
      <c r="O205" s="91"/>
      <c r="P205" s="229">
        <f>O205*H205</f>
        <v>0</v>
      </c>
      <c r="Q205" s="229">
        <v>0</v>
      </c>
      <c r="R205" s="229">
        <f>Q205*H205</f>
        <v>0</v>
      </c>
      <c r="S205" s="229">
        <v>0</v>
      </c>
      <c r="T205" s="23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1" t="s">
        <v>197</v>
      </c>
      <c r="AT205" s="231" t="s">
        <v>161</v>
      </c>
      <c r="AU205" s="231" t="s">
        <v>83</v>
      </c>
      <c r="AY205" s="17" t="s">
        <v>158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7" t="s">
        <v>81</v>
      </c>
      <c r="BK205" s="232">
        <f>ROUND(I205*H205,2)</f>
        <v>0</v>
      </c>
      <c r="BL205" s="17" t="s">
        <v>197</v>
      </c>
      <c r="BM205" s="231" t="s">
        <v>303</v>
      </c>
    </row>
    <row r="206" s="2" customFormat="1" ht="16.5" customHeight="1">
      <c r="A206" s="38"/>
      <c r="B206" s="39"/>
      <c r="C206" s="266" t="s">
        <v>236</v>
      </c>
      <c r="D206" s="266" t="s">
        <v>210</v>
      </c>
      <c r="E206" s="267" t="s">
        <v>309</v>
      </c>
      <c r="F206" s="268" t="s">
        <v>310</v>
      </c>
      <c r="G206" s="269" t="s">
        <v>207</v>
      </c>
      <c r="H206" s="270">
        <v>4</v>
      </c>
      <c r="I206" s="271"/>
      <c r="J206" s="272">
        <f>ROUND(I206*H206,2)</f>
        <v>0</v>
      </c>
      <c r="K206" s="273"/>
      <c r="L206" s="274"/>
      <c r="M206" s="275" t="s">
        <v>1</v>
      </c>
      <c r="N206" s="276" t="s">
        <v>38</v>
      </c>
      <c r="O206" s="91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1" t="s">
        <v>236</v>
      </c>
      <c r="AT206" s="231" t="s">
        <v>210</v>
      </c>
      <c r="AU206" s="231" t="s">
        <v>83</v>
      </c>
      <c r="AY206" s="17" t="s">
        <v>158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7" t="s">
        <v>81</v>
      </c>
      <c r="BK206" s="232">
        <f>ROUND(I206*H206,2)</f>
        <v>0</v>
      </c>
      <c r="BL206" s="17" t="s">
        <v>197</v>
      </c>
      <c r="BM206" s="231" t="s">
        <v>307</v>
      </c>
    </row>
    <row r="207" s="2" customFormat="1" ht="24.15" customHeight="1">
      <c r="A207" s="38"/>
      <c r="B207" s="39"/>
      <c r="C207" s="219" t="s">
        <v>308</v>
      </c>
      <c r="D207" s="219" t="s">
        <v>161</v>
      </c>
      <c r="E207" s="220" t="s">
        <v>312</v>
      </c>
      <c r="F207" s="221" t="s">
        <v>313</v>
      </c>
      <c r="G207" s="222" t="s">
        <v>171</v>
      </c>
      <c r="H207" s="223">
        <v>5</v>
      </c>
      <c r="I207" s="224"/>
      <c r="J207" s="225">
        <f>ROUND(I207*H207,2)</f>
        <v>0</v>
      </c>
      <c r="K207" s="226"/>
      <c r="L207" s="44"/>
      <c r="M207" s="227" t="s">
        <v>1</v>
      </c>
      <c r="N207" s="228" t="s">
        <v>38</v>
      </c>
      <c r="O207" s="91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1" t="s">
        <v>197</v>
      </c>
      <c r="AT207" s="231" t="s">
        <v>161</v>
      </c>
      <c r="AU207" s="231" t="s">
        <v>83</v>
      </c>
      <c r="AY207" s="17" t="s">
        <v>158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7" t="s">
        <v>81</v>
      </c>
      <c r="BK207" s="232">
        <f>ROUND(I207*H207,2)</f>
        <v>0</v>
      </c>
      <c r="BL207" s="17" t="s">
        <v>197</v>
      </c>
      <c r="BM207" s="231" t="s">
        <v>311</v>
      </c>
    </row>
    <row r="208" s="13" customFormat="1">
      <c r="A208" s="13"/>
      <c r="B208" s="233"/>
      <c r="C208" s="234"/>
      <c r="D208" s="235" t="s">
        <v>166</v>
      </c>
      <c r="E208" s="236" t="s">
        <v>1</v>
      </c>
      <c r="F208" s="237" t="s">
        <v>730</v>
      </c>
      <c r="G208" s="234"/>
      <c r="H208" s="238">
        <v>5</v>
      </c>
      <c r="I208" s="239"/>
      <c r="J208" s="234"/>
      <c r="K208" s="234"/>
      <c r="L208" s="240"/>
      <c r="M208" s="241"/>
      <c r="N208" s="242"/>
      <c r="O208" s="242"/>
      <c r="P208" s="242"/>
      <c r="Q208" s="242"/>
      <c r="R208" s="242"/>
      <c r="S208" s="242"/>
      <c r="T208" s="24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4" t="s">
        <v>166</v>
      </c>
      <c r="AU208" s="244" t="s">
        <v>83</v>
      </c>
      <c r="AV208" s="13" t="s">
        <v>83</v>
      </c>
      <c r="AW208" s="13" t="s">
        <v>31</v>
      </c>
      <c r="AX208" s="13" t="s">
        <v>73</v>
      </c>
      <c r="AY208" s="244" t="s">
        <v>158</v>
      </c>
    </row>
    <row r="209" s="14" customFormat="1">
      <c r="A209" s="14"/>
      <c r="B209" s="245"/>
      <c r="C209" s="246"/>
      <c r="D209" s="235" t="s">
        <v>166</v>
      </c>
      <c r="E209" s="247" t="s">
        <v>1</v>
      </c>
      <c r="F209" s="248" t="s">
        <v>168</v>
      </c>
      <c r="G209" s="246"/>
      <c r="H209" s="249">
        <v>5</v>
      </c>
      <c r="I209" s="250"/>
      <c r="J209" s="246"/>
      <c r="K209" s="246"/>
      <c r="L209" s="251"/>
      <c r="M209" s="252"/>
      <c r="N209" s="253"/>
      <c r="O209" s="253"/>
      <c r="P209" s="253"/>
      <c r="Q209" s="253"/>
      <c r="R209" s="253"/>
      <c r="S209" s="253"/>
      <c r="T209" s="25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5" t="s">
        <v>166</v>
      </c>
      <c r="AU209" s="255" t="s">
        <v>83</v>
      </c>
      <c r="AV209" s="14" t="s">
        <v>165</v>
      </c>
      <c r="AW209" s="14" t="s">
        <v>31</v>
      </c>
      <c r="AX209" s="14" t="s">
        <v>81</v>
      </c>
      <c r="AY209" s="255" t="s">
        <v>158</v>
      </c>
    </row>
    <row r="210" s="2" customFormat="1" ht="24.15" customHeight="1">
      <c r="A210" s="38"/>
      <c r="B210" s="39"/>
      <c r="C210" s="219" t="s">
        <v>243</v>
      </c>
      <c r="D210" s="219" t="s">
        <v>161</v>
      </c>
      <c r="E210" s="220" t="s">
        <v>316</v>
      </c>
      <c r="F210" s="221" t="s">
        <v>317</v>
      </c>
      <c r="G210" s="222" t="s">
        <v>171</v>
      </c>
      <c r="H210" s="223">
        <v>14</v>
      </c>
      <c r="I210" s="224"/>
      <c r="J210" s="225">
        <f>ROUND(I210*H210,2)</f>
        <v>0</v>
      </c>
      <c r="K210" s="226"/>
      <c r="L210" s="44"/>
      <c r="M210" s="227" t="s">
        <v>1</v>
      </c>
      <c r="N210" s="228" t="s">
        <v>38</v>
      </c>
      <c r="O210" s="91"/>
      <c r="P210" s="229">
        <f>O210*H210</f>
        <v>0</v>
      </c>
      <c r="Q210" s="229">
        <v>0</v>
      </c>
      <c r="R210" s="229">
        <f>Q210*H210</f>
        <v>0</v>
      </c>
      <c r="S210" s="229">
        <v>0</v>
      </c>
      <c r="T210" s="230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1" t="s">
        <v>197</v>
      </c>
      <c r="AT210" s="231" t="s">
        <v>161</v>
      </c>
      <c r="AU210" s="231" t="s">
        <v>83</v>
      </c>
      <c r="AY210" s="17" t="s">
        <v>158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7" t="s">
        <v>81</v>
      </c>
      <c r="BK210" s="232">
        <f>ROUND(I210*H210,2)</f>
        <v>0</v>
      </c>
      <c r="BL210" s="17" t="s">
        <v>197</v>
      </c>
      <c r="BM210" s="231" t="s">
        <v>314</v>
      </c>
    </row>
    <row r="211" s="13" customFormat="1">
      <c r="A211" s="13"/>
      <c r="B211" s="233"/>
      <c r="C211" s="234"/>
      <c r="D211" s="235" t="s">
        <v>166</v>
      </c>
      <c r="E211" s="236" t="s">
        <v>1</v>
      </c>
      <c r="F211" s="237" t="s">
        <v>731</v>
      </c>
      <c r="G211" s="234"/>
      <c r="H211" s="238">
        <v>14</v>
      </c>
      <c r="I211" s="239"/>
      <c r="J211" s="234"/>
      <c r="K211" s="234"/>
      <c r="L211" s="240"/>
      <c r="M211" s="241"/>
      <c r="N211" s="242"/>
      <c r="O211" s="242"/>
      <c r="P211" s="242"/>
      <c r="Q211" s="242"/>
      <c r="R211" s="242"/>
      <c r="S211" s="242"/>
      <c r="T211" s="24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4" t="s">
        <v>166</v>
      </c>
      <c r="AU211" s="244" t="s">
        <v>83</v>
      </c>
      <c r="AV211" s="13" t="s">
        <v>83</v>
      </c>
      <c r="AW211" s="13" t="s">
        <v>31</v>
      </c>
      <c r="AX211" s="13" t="s">
        <v>73</v>
      </c>
      <c r="AY211" s="244" t="s">
        <v>158</v>
      </c>
    </row>
    <row r="212" s="14" customFormat="1">
      <c r="A212" s="14"/>
      <c r="B212" s="245"/>
      <c r="C212" s="246"/>
      <c r="D212" s="235" t="s">
        <v>166</v>
      </c>
      <c r="E212" s="247" t="s">
        <v>1</v>
      </c>
      <c r="F212" s="248" t="s">
        <v>168</v>
      </c>
      <c r="G212" s="246"/>
      <c r="H212" s="249">
        <v>14</v>
      </c>
      <c r="I212" s="250"/>
      <c r="J212" s="246"/>
      <c r="K212" s="246"/>
      <c r="L212" s="251"/>
      <c r="M212" s="252"/>
      <c r="N212" s="253"/>
      <c r="O212" s="253"/>
      <c r="P212" s="253"/>
      <c r="Q212" s="253"/>
      <c r="R212" s="253"/>
      <c r="S212" s="253"/>
      <c r="T212" s="25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5" t="s">
        <v>166</v>
      </c>
      <c r="AU212" s="255" t="s">
        <v>83</v>
      </c>
      <c r="AV212" s="14" t="s">
        <v>165</v>
      </c>
      <c r="AW212" s="14" t="s">
        <v>31</v>
      </c>
      <c r="AX212" s="14" t="s">
        <v>81</v>
      </c>
      <c r="AY212" s="255" t="s">
        <v>158</v>
      </c>
    </row>
    <row r="213" s="2" customFormat="1" ht="24.15" customHeight="1">
      <c r="A213" s="38"/>
      <c r="B213" s="39"/>
      <c r="C213" s="219" t="s">
        <v>315</v>
      </c>
      <c r="D213" s="219" t="s">
        <v>161</v>
      </c>
      <c r="E213" s="220" t="s">
        <v>319</v>
      </c>
      <c r="F213" s="221" t="s">
        <v>320</v>
      </c>
      <c r="G213" s="222" t="s">
        <v>171</v>
      </c>
      <c r="H213" s="223">
        <v>19</v>
      </c>
      <c r="I213" s="224"/>
      <c r="J213" s="225">
        <f>ROUND(I213*H213,2)</f>
        <v>0</v>
      </c>
      <c r="K213" s="226"/>
      <c r="L213" s="44"/>
      <c r="M213" s="227" t="s">
        <v>1</v>
      </c>
      <c r="N213" s="228" t="s">
        <v>38</v>
      </c>
      <c r="O213" s="91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1" t="s">
        <v>197</v>
      </c>
      <c r="AT213" s="231" t="s">
        <v>161</v>
      </c>
      <c r="AU213" s="231" t="s">
        <v>83</v>
      </c>
      <c r="AY213" s="17" t="s">
        <v>158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7" t="s">
        <v>81</v>
      </c>
      <c r="BK213" s="232">
        <f>ROUND(I213*H213,2)</f>
        <v>0</v>
      </c>
      <c r="BL213" s="17" t="s">
        <v>197</v>
      </c>
      <c r="BM213" s="231" t="s">
        <v>318</v>
      </c>
    </row>
    <row r="214" s="2" customFormat="1" ht="24.15" customHeight="1">
      <c r="A214" s="38"/>
      <c r="B214" s="39"/>
      <c r="C214" s="219" t="s">
        <v>249</v>
      </c>
      <c r="D214" s="219" t="s">
        <v>161</v>
      </c>
      <c r="E214" s="220" t="s">
        <v>323</v>
      </c>
      <c r="F214" s="221" t="s">
        <v>324</v>
      </c>
      <c r="G214" s="222" t="s">
        <v>207</v>
      </c>
      <c r="H214" s="223">
        <v>4</v>
      </c>
      <c r="I214" s="224"/>
      <c r="J214" s="225">
        <f>ROUND(I214*H214,2)</f>
        <v>0</v>
      </c>
      <c r="K214" s="226"/>
      <c r="L214" s="44"/>
      <c r="M214" s="227" t="s">
        <v>1</v>
      </c>
      <c r="N214" s="228" t="s">
        <v>38</v>
      </c>
      <c r="O214" s="91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1" t="s">
        <v>197</v>
      </c>
      <c r="AT214" s="231" t="s">
        <v>161</v>
      </c>
      <c r="AU214" s="231" t="s">
        <v>83</v>
      </c>
      <c r="AY214" s="17" t="s">
        <v>158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7" t="s">
        <v>81</v>
      </c>
      <c r="BK214" s="232">
        <f>ROUND(I214*H214,2)</f>
        <v>0</v>
      </c>
      <c r="BL214" s="17" t="s">
        <v>197</v>
      </c>
      <c r="BM214" s="231" t="s">
        <v>321</v>
      </c>
    </row>
    <row r="215" s="2" customFormat="1" ht="24.15" customHeight="1">
      <c r="A215" s="38"/>
      <c r="B215" s="39"/>
      <c r="C215" s="219" t="s">
        <v>322</v>
      </c>
      <c r="D215" s="219" t="s">
        <v>161</v>
      </c>
      <c r="E215" s="220" t="s">
        <v>326</v>
      </c>
      <c r="F215" s="221" t="s">
        <v>327</v>
      </c>
      <c r="G215" s="222" t="s">
        <v>171</v>
      </c>
      <c r="H215" s="223">
        <v>19</v>
      </c>
      <c r="I215" s="224"/>
      <c r="J215" s="225">
        <f>ROUND(I215*H215,2)</f>
        <v>0</v>
      </c>
      <c r="K215" s="226"/>
      <c r="L215" s="44"/>
      <c r="M215" s="227" t="s">
        <v>1</v>
      </c>
      <c r="N215" s="228" t="s">
        <v>38</v>
      </c>
      <c r="O215" s="91"/>
      <c r="P215" s="229">
        <f>O215*H215</f>
        <v>0</v>
      </c>
      <c r="Q215" s="229">
        <v>0</v>
      </c>
      <c r="R215" s="229">
        <f>Q215*H215</f>
        <v>0</v>
      </c>
      <c r="S215" s="229">
        <v>0</v>
      </c>
      <c r="T215" s="230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1" t="s">
        <v>197</v>
      </c>
      <c r="AT215" s="231" t="s">
        <v>161</v>
      </c>
      <c r="AU215" s="231" t="s">
        <v>83</v>
      </c>
      <c r="AY215" s="17" t="s">
        <v>158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7" t="s">
        <v>81</v>
      </c>
      <c r="BK215" s="232">
        <f>ROUND(I215*H215,2)</f>
        <v>0</v>
      </c>
      <c r="BL215" s="17" t="s">
        <v>197</v>
      </c>
      <c r="BM215" s="231" t="s">
        <v>325</v>
      </c>
    </row>
    <row r="216" s="2" customFormat="1" ht="24.15" customHeight="1">
      <c r="A216" s="38"/>
      <c r="B216" s="39"/>
      <c r="C216" s="219" t="s">
        <v>253</v>
      </c>
      <c r="D216" s="219" t="s">
        <v>161</v>
      </c>
      <c r="E216" s="220" t="s">
        <v>330</v>
      </c>
      <c r="F216" s="221" t="s">
        <v>331</v>
      </c>
      <c r="G216" s="222" t="s">
        <v>248</v>
      </c>
      <c r="H216" s="223">
        <v>0.029000000000000001</v>
      </c>
      <c r="I216" s="224"/>
      <c r="J216" s="225">
        <f>ROUND(I216*H216,2)</f>
        <v>0</v>
      </c>
      <c r="K216" s="226"/>
      <c r="L216" s="44"/>
      <c r="M216" s="227" t="s">
        <v>1</v>
      </c>
      <c r="N216" s="228" t="s">
        <v>38</v>
      </c>
      <c r="O216" s="91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1" t="s">
        <v>197</v>
      </c>
      <c r="AT216" s="231" t="s">
        <v>161</v>
      </c>
      <c r="AU216" s="231" t="s">
        <v>83</v>
      </c>
      <c r="AY216" s="17" t="s">
        <v>158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7" t="s">
        <v>81</v>
      </c>
      <c r="BK216" s="232">
        <f>ROUND(I216*H216,2)</f>
        <v>0</v>
      </c>
      <c r="BL216" s="17" t="s">
        <v>197</v>
      </c>
      <c r="BM216" s="231" t="s">
        <v>328</v>
      </c>
    </row>
    <row r="217" s="12" customFormat="1" ht="22.8" customHeight="1">
      <c r="A217" s="12"/>
      <c r="B217" s="203"/>
      <c r="C217" s="204"/>
      <c r="D217" s="205" t="s">
        <v>72</v>
      </c>
      <c r="E217" s="217" t="s">
        <v>333</v>
      </c>
      <c r="F217" s="217" t="s">
        <v>334</v>
      </c>
      <c r="G217" s="204"/>
      <c r="H217" s="204"/>
      <c r="I217" s="207"/>
      <c r="J217" s="218">
        <f>BK217</f>
        <v>0</v>
      </c>
      <c r="K217" s="204"/>
      <c r="L217" s="209"/>
      <c r="M217" s="210"/>
      <c r="N217" s="211"/>
      <c r="O217" s="211"/>
      <c r="P217" s="212">
        <f>SUM(P218:P224)</f>
        <v>0</v>
      </c>
      <c r="Q217" s="211"/>
      <c r="R217" s="212">
        <f>SUM(R218:R224)</f>
        <v>0</v>
      </c>
      <c r="S217" s="211"/>
      <c r="T217" s="213">
        <f>SUM(T218:T224)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14" t="s">
        <v>83</v>
      </c>
      <c r="AT217" s="215" t="s">
        <v>72</v>
      </c>
      <c r="AU217" s="215" t="s">
        <v>81</v>
      </c>
      <c r="AY217" s="214" t="s">
        <v>158</v>
      </c>
      <c r="BK217" s="216">
        <f>SUM(BK218:BK224)</f>
        <v>0</v>
      </c>
    </row>
    <row r="218" s="2" customFormat="1" ht="16.5" customHeight="1">
      <c r="A218" s="38"/>
      <c r="B218" s="39"/>
      <c r="C218" s="219" t="s">
        <v>329</v>
      </c>
      <c r="D218" s="219" t="s">
        <v>161</v>
      </c>
      <c r="E218" s="220" t="s">
        <v>335</v>
      </c>
      <c r="F218" s="221" t="s">
        <v>336</v>
      </c>
      <c r="G218" s="222" t="s">
        <v>337</v>
      </c>
      <c r="H218" s="223">
        <v>1</v>
      </c>
      <c r="I218" s="224"/>
      <c r="J218" s="225">
        <f>ROUND(I218*H218,2)</f>
        <v>0</v>
      </c>
      <c r="K218" s="226"/>
      <c r="L218" s="44"/>
      <c r="M218" s="227" t="s">
        <v>1</v>
      </c>
      <c r="N218" s="228" t="s">
        <v>38</v>
      </c>
      <c r="O218" s="91"/>
      <c r="P218" s="229">
        <f>O218*H218</f>
        <v>0</v>
      </c>
      <c r="Q218" s="229">
        <v>0</v>
      </c>
      <c r="R218" s="229">
        <f>Q218*H218</f>
        <v>0</v>
      </c>
      <c r="S218" s="229">
        <v>0</v>
      </c>
      <c r="T218" s="230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1" t="s">
        <v>197</v>
      </c>
      <c r="AT218" s="231" t="s">
        <v>161</v>
      </c>
      <c r="AU218" s="231" t="s">
        <v>83</v>
      </c>
      <c r="AY218" s="17" t="s">
        <v>158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7" t="s">
        <v>81</v>
      </c>
      <c r="BK218" s="232">
        <f>ROUND(I218*H218,2)</f>
        <v>0</v>
      </c>
      <c r="BL218" s="17" t="s">
        <v>197</v>
      </c>
      <c r="BM218" s="231" t="s">
        <v>332</v>
      </c>
    </row>
    <row r="219" s="2" customFormat="1" ht="24.15" customHeight="1">
      <c r="A219" s="38"/>
      <c r="B219" s="39"/>
      <c r="C219" s="219" t="s">
        <v>256</v>
      </c>
      <c r="D219" s="219" t="s">
        <v>161</v>
      </c>
      <c r="E219" s="220" t="s">
        <v>340</v>
      </c>
      <c r="F219" s="221" t="s">
        <v>341</v>
      </c>
      <c r="G219" s="222" t="s">
        <v>337</v>
      </c>
      <c r="H219" s="223">
        <v>1</v>
      </c>
      <c r="I219" s="224"/>
      <c r="J219" s="225">
        <f>ROUND(I219*H219,2)</f>
        <v>0</v>
      </c>
      <c r="K219" s="226"/>
      <c r="L219" s="44"/>
      <c r="M219" s="227" t="s">
        <v>1</v>
      </c>
      <c r="N219" s="228" t="s">
        <v>38</v>
      </c>
      <c r="O219" s="91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1" t="s">
        <v>197</v>
      </c>
      <c r="AT219" s="231" t="s">
        <v>161</v>
      </c>
      <c r="AU219" s="231" t="s">
        <v>83</v>
      </c>
      <c r="AY219" s="17" t="s">
        <v>158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7" t="s">
        <v>81</v>
      </c>
      <c r="BK219" s="232">
        <f>ROUND(I219*H219,2)</f>
        <v>0</v>
      </c>
      <c r="BL219" s="17" t="s">
        <v>197</v>
      </c>
      <c r="BM219" s="231" t="s">
        <v>338</v>
      </c>
    </row>
    <row r="220" s="2" customFormat="1" ht="24.15" customHeight="1">
      <c r="A220" s="38"/>
      <c r="B220" s="39"/>
      <c r="C220" s="219" t="s">
        <v>339</v>
      </c>
      <c r="D220" s="219" t="s">
        <v>161</v>
      </c>
      <c r="E220" s="220" t="s">
        <v>343</v>
      </c>
      <c r="F220" s="221" t="s">
        <v>344</v>
      </c>
      <c r="G220" s="222" t="s">
        <v>337</v>
      </c>
      <c r="H220" s="223">
        <v>2</v>
      </c>
      <c r="I220" s="224"/>
      <c r="J220" s="225">
        <f>ROUND(I220*H220,2)</f>
        <v>0</v>
      </c>
      <c r="K220" s="226"/>
      <c r="L220" s="44"/>
      <c r="M220" s="227" t="s">
        <v>1</v>
      </c>
      <c r="N220" s="228" t="s">
        <v>38</v>
      </c>
      <c r="O220" s="91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1" t="s">
        <v>197</v>
      </c>
      <c r="AT220" s="231" t="s">
        <v>161</v>
      </c>
      <c r="AU220" s="231" t="s">
        <v>83</v>
      </c>
      <c r="AY220" s="17" t="s">
        <v>158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7" t="s">
        <v>81</v>
      </c>
      <c r="BK220" s="232">
        <f>ROUND(I220*H220,2)</f>
        <v>0</v>
      </c>
      <c r="BL220" s="17" t="s">
        <v>197</v>
      </c>
      <c r="BM220" s="231" t="s">
        <v>342</v>
      </c>
    </row>
    <row r="221" s="2" customFormat="1" ht="16.5" customHeight="1">
      <c r="A221" s="38"/>
      <c r="B221" s="39"/>
      <c r="C221" s="219" t="s">
        <v>259</v>
      </c>
      <c r="D221" s="219" t="s">
        <v>161</v>
      </c>
      <c r="E221" s="220" t="s">
        <v>347</v>
      </c>
      <c r="F221" s="221" t="s">
        <v>348</v>
      </c>
      <c r="G221" s="222" t="s">
        <v>337</v>
      </c>
      <c r="H221" s="223">
        <v>1</v>
      </c>
      <c r="I221" s="224"/>
      <c r="J221" s="225">
        <f>ROUND(I221*H221,2)</f>
        <v>0</v>
      </c>
      <c r="K221" s="226"/>
      <c r="L221" s="44"/>
      <c r="M221" s="227" t="s">
        <v>1</v>
      </c>
      <c r="N221" s="228" t="s">
        <v>38</v>
      </c>
      <c r="O221" s="91"/>
      <c r="P221" s="229">
        <f>O221*H221</f>
        <v>0</v>
      </c>
      <c r="Q221" s="229">
        <v>0</v>
      </c>
      <c r="R221" s="229">
        <f>Q221*H221</f>
        <v>0</v>
      </c>
      <c r="S221" s="229">
        <v>0</v>
      </c>
      <c r="T221" s="230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1" t="s">
        <v>197</v>
      </c>
      <c r="AT221" s="231" t="s">
        <v>161</v>
      </c>
      <c r="AU221" s="231" t="s">
        <v>83</v>
      </c>
      <c r="AY221" s="17" t="s">
        <v>158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7" t="s">
        <v>81</v>
      </c>
      <c r="BK221" s="232">
        <f>ROUND(I221*H221,2)</f>
        <v>0</v>
      </c>
      <c r="BL221" s="17" t="s">
        <v>197</v>
      </c>
      <c r="BM221" s="231" t="s">
        <v>345</v>
      </c>
    </row>
    <row r="222" s="2" customFormat="1" ht="21.75" customHeight="1">
      <c r="A222" s="38"/>
      <c r="B222" s="39"/>
      <c r="C222" s="219" t="s">
        <v>346</v>
      </c>
      <c r="D222" s="219" t="s">
        <v>161</v>
      </c>
      <c r="E222" s="220" t="s">
        <v>350</v>
      </c>
      <c r="F222" s="221" t="s">
        <v>351</v>
      </c>
      <c r="G222" s="222" t="s">
        <v>337</v>
      </c>
      <c r="H222" s="223">
        <v>1</v>
      </c>
      <c r="I222" s="224"/>
      <c r="J222" s="225">
        <f>ROUND(I222*H222,2)</f>
        <v>0</v>
      </c>
      <c r="K222" s="226"/>
      <c r="L222" s="44"/>
      <c r="M222" s="227" t="s">
        <v>1</v>
      </c>
      <c r="N222" s="228" t="s">
        <v>38</v>
      </c>
      <c r="O222" s="91"/>
      <c r="P222" s="229">
        <f>O222*H222</f>
        <v>0</v>
      </c>
      <c r="Q222" s="229">
        <v>0</v>
      </c>
      <c r="R222" s="229">
        <f>Q222*H222</f>
        <v>0</v>
      </c>
      <c r="S222" s="229">
        <v>0</v>
      </c>
      <c r="T222" s="23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1" t="s">
        <v>197</v>
      </c>
      <c r="AT222" s="231" t="s">
        <v>161</v>
      </c>
      <c r="AU222" s="231" t="s">
        <v>83</v>
      </c>
      <c r="AY222" s="17" t="s">
        <v>158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7" t="s">
        <v>81</v>
      </c>
      <c r="BK222" s="232">
        <f>ROUND(I222*H222,2)</f>
        <v>0</v>
      </c>
      <c r="BL222" s="17" t="s">
        <v>197</v>
      </c>
      <c r="BM222" s="231" t="s">
        <v>349</v>
      </c>
    </row>
    <row r="223" s="2" customFormat="1" ht="16.5" customHeight="1">
      <c r="A223" s="38"/>
      <c r="B223" s="39"/>
      <c r="C223" s="219" t="s">
        <v>263</v>
      </c>
      <c r="D223" s="219" t="s">
        <v>161</v>
      </c>
      <c r="E223" s="220" t="s">
        <v>354</v>
      </c>
      <c r="F223" s="221" t="s">
        <v>355</v>
      </c>
      <c r="G223" s="222" t="s">
        <v>207</v>
      </c>
      <c r="H223" s="223">
        <v>1</v>
      </c>
      <c r="I223" s="224"/>
      <c r="J223" s="225">
        <f>ROUND(I223*H223,2)</f>
        <v>0</v>
      </c>
      <c r="K223" s="226"/>
      <c r="L223" s="44"/>
      <c r="M223" s="227" t="s">
        <v>1</v>
      </c>
      <c r="N223" s="228" t="s">
        <v>38</v>
      </c>
      <c r="O223" s="91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1" t="s">
        <v>197</v>
      </c>
      <c r="AT223" s="231" t="s">
        <v>161</v>
      </c>
      <c r="AU223" s="231" t="s">
        <v>83</v>
      </c>
      <c r="AY223" s="17" t="s">
        <v>158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7" t="s">
        <v>81</v>
      </c>
      <c r="BK223" s="232">
        <f>ROUND(I223*H223,2)</f>
        <v>0</v>
      </c>
      <c r="BL223" s="17" t="s">
        <v>197</v>
      </c>
      <c r="BM223" s="231" t="s">
        <v>352</v>
      </c>
    </row>
    <row r="224" s="2" customFormat="1" ht="24.15" customHeight="1">
      <c r="A224" s="38"/>
      <c r="B224" s="39"/>
      <c r="C224" s="219" t="s">
        <v>353</v>
      </c>
      <c r="D224" s="219" t="s">
        <v>161</v>
      </c>
      <c r="E224" s="220" t="s">
        <v>357</v>
      </c>
      <c r="F224" s="221" t="s">
        <v>358</v>
      </c>
      <c r="G224" s="222" t="s">
        <v>248</v>
      </c>
      <c r="H224" s="223">
        <v>0.023</v>
      </c>
      <c r="I224" s="224"/>
      <c r="J224" s="225">
        <f>ROUND(I224*H224,2)</f>
        <v>0</v>
      </c>
      <c r="K224" s="226"/>
      <c r="L224" s="44"/>
      <c r="M224" s="227" t="s">
        <v>1</v>
      </c>
      <c r="N224" s="228" t="s">
        <v>38</v>
      </c>
      <c r="O224" s="91"/>
      <c r="P224" s="229">
        <f>O224*H224</f>
        <v>0</v>
      </c>
      <c r="Q224" s="229">
        <v>0</v>
      </c>
      <c r="R224" s="229">
        <f>Q224*H224</f>
        <v>0</v>
      </c>
      <c r="S224" s="229">
        <v>0</v>
      </c>
      <c r="T224" s="230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1" t="s">
        <v>197</v>
      </c>
      <c r="AT224" s="231" t="s">
        <v>161</v>
      </c>
      <c r="AU224" s="231" t="s">
        <v>83</v>
      </c>
      <c r="AY224" s="17" t="s">
        <v>158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7" t="s">
        <v>81</v>
      </c>
      <c r="BK224" s="232">
        <f>ROUND(I224*H224,2)</f>
        <v>0</v>
      </c>
      <c r="BL224" s="17" t="s">
        <v>197</v>
      </c>
      <c r="BM224" s="231" t="s">
        <v>356</v>
      </c>
    </row>
    <row r="225" s="12" customFormat="1" ht="22.8" customHeight="1">
      <c r="A225" s="12"/>
      <c r="B225" s="203"/>
      <c r="C225" s="204"/>
      <c r="D225" s="205" t="s">
        <v>72</v>
      </c>
      <c r="E225" s="217" t="s">
        <v>360</v>
      </c>
      <c r="F225" s="217" t="s">
        <v>361</v>
      </c>
      <c r="G225" s="204"/>
      <c r="H225" s="204"/>
      <c r="I225" s="207"/>
      <c r="J225" s="218">
        <f>BK225</f>
        <v>0</v>
      </c>
      <c r="K225" s="204"/>
      <c r="L225" s="209"/>
      <c r="M225" s="210"/>
      <c r="N225" s="211"/>
      <c r="O225" s="211"/>
      <c r="P225" s="212">
        <f>SUM(P226:P228)</f>
        <v>0</v>
      </c>
      <c r="Q225" s="211"/>
      <c r="R225" s="212">
        <f>SUM(R226:R228)</f>
        <v>0</v>
      </c>
      <c r="S225" s="211"/>
      <c r="T225" s="213">
        <f>SUM(T226:T228)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4" t="s">
        <v>83</v>
      </c>
      <c r="AT225" s="215" t="s">
        <v>72</v>
      </c>
      <c r="AU225" s="215" t="s">
        <v>81</v>
      </c>
      <c r="AY225" s="214" t="s">
        <v>158</v>
      </c>
      <c r="BK225" s="216">
        <f>SUM(BK226:BK228)</f>
        <v>0</v>
      </c>
    </row>
    <row r="226" s="2" customFormat="1" ht="24.15" customHeight="1">
      <c r="A226" s="38"/>
      <c r="B226" s="39"/>
      <c r="C226" s="219" t="s">
        <v>267</v>
      </c>
      <c r="D226" s="219" t="s">
        <v>161</v>
      </c>
      <c r="E226" s="220" t="s">
        <v>363</v>
      </c>
      <c r="F226" s="221" t="s">
        <v>364</v>
      </c>
      <c r="G226" s="222" t="s">
        <v>207</v>
      </c>
      <c r="H226" s="223">
        <v>3</v>
      </c>
      <c r="I226" s="224"/>
      <c r="J226" s="225">
        <f>ROUND(I226*H226,2)</f>
        <v>0</v>
      </c>
      <c r="K226" s="226"/>
      <c r="L226" s="44"/>
      <c r="M226" s="227" t="s">
        <v>1</v>
      </c>
      <c r="N226" s="228" t="s">
        <v>38</v>
      </c>
      <c r="O226" s="91"/>
      <c r="P226" s="229">
        <f>O226*H226</f>
        <v>0</v>
      </c>
      <c r="Q226" s="229">
        <v>0</v>
      </c>
      <c r="R226" s="229">
        <f>Q226*H226</f>
        <v>0</v>
      </c>
      <c r="S226" s="229">
        <v>0</v>
      </c>
      <c r="T226" s="230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1" t="s">
        <v>197</v>
      </c>
      <c r="AT226" s="231" t="s">
        <v>161</v>
      </c>
      <c r="AU226" s="231" t="s">
        <v>83</v>
      </c>
      <c r="AY226" s="17" t="s">
        <v>158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7" t="s">
        <v>81</v>
      </c>
      <c r="BK226" s="232">
        <f>ROUND(I226*H226,2)</f>
        <v>0</v>
      </c>
      <c r="BL226" s="17" t="s">
        <v>197</v>
      </c>
      <c r="BM226" s="231" t="s">
        <v>359</v>
      </c>
    </row>
    <row r="227" s="2" customFormat="1" ht="24.15" customHeight="1">
      <c r="A227" s="38"/>
      <c r="B227" s="39"/>
      <c r="C227" s="219" t="s">
        <v>362</v>
      </c>
      <c r="D227" s="219" t="s">
        <v>161</v>
      </c>
      <c r="E227" s="220" t="s">
        <v>366</v>
      </c>
      <c r="F227" s="221" t="s">
        <v>367</v>
      </c>
      <c r="G227" s="222" t="s">
        <v>207</v>
      </c>
      <c r="H227" s="223">
        <v>3</v>
      </c>
      <c r="I227" s="224"/>
      <c r="J227" s="225">
        <f>ROUND(I227*H227,2)</f>
        <v>0</v>
      </c>
      <c r="K227" s="226"/>
      <c r="L227" s="44"/>
      <c r="M227" s="227" t="s">
        <v>1</v>
      </c>
      <c r="N227" s="228" t="s">
        <v>38</v>
      </c>
      <c r="O227" s="91"/>
      <c r="P227" s="229">
        <f>O227*H227</f>
        <v>0</v>
      </c>
      <c r="Q227" s="229">
        <v>0</v>
      </c>
      <c r="R227" s="229">
        <f>Q227*H227</f>
        <v>0</v>
      </c>
      <c r="S227" s="229">
        <v>0</v>
      </c>
      <c r="T227" s="230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1" t="s">
        <v>197</v>
      </c>
      <c r="AT227" s="231" t="s">
        <v>161</v>
      </c>
      <c r="AU227" s="231" t="s">
        <v>83</v>
      </c>
      <c r="AY227" s="17" t="s">
        <v>158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7" t="s">
        <v>81</v>
      </c>
      <c r="BK227" s="232">
        <f>ROUND(I227*H227,2)</f>
        <v>0</v>
      </c>
      <c r="BL227" s="17" t="s">
        <v>197</v>
      </c>
      <c r="BM227" s="231" t="s">
        <v>365</v>
      </c>
    </row>
    <row r="228" s="2" customFormat="1" ht="21.75" customHeight="1">
      <c r="A228" s="38"/>
      <c r="B228" s="39"/>
      <c r="C228" s="219" t="s">
        <v>272</v>
      </c>
      <c r="D228" s="219" t="s">
        <v>161</v>
      </c>
      <c r="E228" s="220" t="s">
        <v>370</v>
      </c>
      <c r="F228" s="221" t="s">
        <v>371</v>
      </c>
      <c r="G228" s="222" t="s">
        <v>248</v>
      </c>
      <c r="H228" s="223">
        <v>0.002</v>
      </c>
      <c r="I228" s="224"/>
      <c r="J228" s="225">
        <f>ROUND(I228*H228,2)</f>
        <v>0</v>
      </c>
      <c r="K228" s="226"/>
      <c r="L228" s="44"/>
      <c r="M228" s="227" t="s">
        <v>1</v>
      </c>
      <c r="N228" s="228" t="s">
        <v>38</v>
      </c>
      <c r="O228" s="91"/>
      <c r="P228" s="229">
        <f>O228*H228</f>
        <v>0</v>
      </c>
      <c r="Q228" s="229">
        <v>0</v>
      </c>
      <c r="R228" s="229">
        <f>Q228*H228</f>
        <v>0</v>
      </c>
      <c r="S228" s="229">
        <v>0</v>
      </c>
      <c r="T228" s="230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1" t="s">
        <v>197</v>
      </c>
      <c r="AT228" s="231" t="s">
        <v>161</v>
      </c>
      <c r="AU228" s="231" t="s">
        <v>83</v>
      </c>
      <c r="AY228" s="17" t="s">
        <v>158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7" t="s">
        <v>81</v>
      </c>
      <c r="BK228" s="232">
        <f>ROUND(I228*H228,2)</f>
        <v>0</v>
      </c>
      <c r="BL228" s="17" t="s">
        <v>197</v>
      </c>
      <c r="BM228" s="231" t="s">
        <v>368</v>
      </c>
    </row>
    <row r="229" s="12" customFormat="1" ht="22.8" customHeight="1">
      <c r="A229" s="12"/>
      <c r="B229" s="203"/>
      <c r="C229" s="204"/>
      <c r="D229" s="205" t="s">
        <v>72</v>
      </c>
      <c r="E229" s="217" t="s">
        <v>373</v>
      </c>
      <c r="F229" s="217" t="s">
        <v>374</v>
      </c>
      <c r="G229" s="204"/>
      <c r="H229" s="204"/>
      <c r="I229" s="207"/>
      <c r="J229" s="218">
        <f>BK229</f>
        <v>0</v>
      </c>
      <c r="K229" s="204"/>
      <c r="L229" s="209"/>
      <c r="M229" s="210"/>
      <c r="N229" s="211"/>
      <c r="O229" s="211"/>
      <c r="P229" s="212">
        <f>SUM(P230:P235)</f>
        <v>0</v>
      </c>
      <c r="Q229" s="211"/>
      <c r="R229" s="212">
        <f>SUM(R230:R235)</f>
        <v>0</v>
      </c>
      <c r="S229" s="211"/>
      <c r="T229" s="213">
        <f>SUM(T230:T235)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4" t="s">
        <v>83</v>
      </c>
      <c r="AT229" s="215" t="s">
        <v>72</v>
      </c>
      <c r="AU229" s="215" t="s">
        <v>81</v>
      </c>
      <c r="AY229" s="214" t="s">
        <v>158</v>
      </c>
      <c r="BK229" s="216">
        <f>SUM(BK230:BK235)</f>
        <v>0</v>
      </c>
    </row>
    <row r="230" s="2" customFormat="1" ht="16.5" customHeight="1">
      <c r="A230" s="38"/>
      <c r="B230" s="39"/>
      <c r="C230" s="219" t="s">
        <v>369</v>
      </c>
      <c r="D230" s="219" t="s">
        <v>161</v>
      </c>
      <c r="E230" s="220" t="s">
        <v>375</v>
      </c>
      <c r="F230" s="221" t="s">
        <v>376</v>
      </c>
      <c r="G230" s="222" t="s">
        <v>164</v>
      </c>
      <c r="H230" s="223">
        <v>4.0800000000000001</v>
      </c>
      <c r="I230" s="224"/>
      <c r="J230" s="225">
        <f>ROUND(I230*H230,2)</f>
        <v>0</v>
      </c>
      <c r="K230" s="226"/>
      <c r="L230" s="44"/>
      <c r="M230" s="227" t="s">
        <v>1</v>
      </c>
      <c r="N230" s="228" t="s">
        <v>38</v>
      </c>
      <c r="O230" s="91"/>
      <c r="P230" s="229">
        <f>O230*H230</f>
        <v>0</v>
      </c>
      <c r="Q230" s="229">
        <v>0</v>
      </c>
      <c r="R230" s="229">
        <f>Q230*H230</f>
        <v>0</v>
      </c>
      <c r="S230" s="229">
        <v>0</v>
      </c>
      <c r="T230" s="230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1" t="s">
        <v>197</v>
      </c>
      <c r="AT230" s="231" t="s">
        <v>161</v>
      </c>
      <c r="AU230" s="231" t="s">
        <v>83</v>
      </c>
      <c r="AY230" s="17" t="s">
        <v>158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7" t="s">
        <v>81</v>
      </c>
      <c r="BK230" s="232">
        <f>ROUND(I230*H230,2)</f>
        <v>0</v>
      </c>
      <c r="BL230" s="17" t="s">
        <v>197</v>
      </c>
      <c r="BM230" s="231" t="s">
        <v>372</v>
      </c>
    </row>
    <row r="231" s="13" customFormat="1">
      <c r="A231" s="13"/>
      <c r="B231" s="233"/>
      <c r="C231" s="234"/>
      <c r="D231" s="235" t="s">
        <v>166</v>
      </c>
      <c r="E231" s="236" t="s">
        <v>1</v>
      </c>
      <c r="F231" s="237" t="s">
        <v>732</v>
      </c>
      <c r="G231" s="234"/>
      <c r="H231" s="238">
        <v>4.0800000000000001</v>
      </c>
      <c r="I231" s="239"/>
      <c r="J231" s="234"/>
      <c r="K231" s="234"/>
      <c r="L231" s="240"/>
      <c r="M231" s="241"/>
      <c r="N231" s="242"/>
      <c r="O231" s="242"/>
      <c r="P231" s="242"/>
      <c r="Q231" s="242"/>
      <c r="R231" s="242"/>
      <c r="S231" s="242"/>
      <c r="T231" s="24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4" t="s">
        <v>166</v>
      </c>
      <c r="AU231" s="244" t="s">
        <v>83</v>
      </c>
      <c r="AV231" s="13" t="s">
        <v>83</v>
      </c>
      <c r="AW231" s="13" t="s">
        <v>31</v>
      </c>
      <c r="AX231" s="13" t="s">
        <v>73</v>
      </c>
      <c r="AY231" s="244" t="s">
        <v>158</v>
      </c>
    </row>
    <row r="232" s="14" customFormat="1">
      <c r="A232" s="14"/>
      <c r="B232" s="245"/>
      <c r="C232" s="246"/>
      <c r="D232" s="235" t="s">
        <v>166</v>
      </c>
      <c r="E232" s="247" t="s">
        <v>1</v>
      </c>
      <c r="F232" s="248" t="s">
        <v>168</v>
      </c>
      <c r="G232" s="246"/>
      <c r="H232" s="249">
        <v>4.0800000000000001</v>
      </c>
      <c r="I232" s="250"/>
      <c r="J232" s="246"/>
      <c r="K232" s="246"/>
      <c r="L232" s="251"/>
      <c r="M232" s="252"/>
      <c r="N232" s="253"/>
      <c r="O232" s="253"/>
      <c r="P232" s="253"/>
      <c r="Q232" s="253"/>
      <c r="R232" s="253"/>
      <c r="S232" s="253"/>
      <c r="T232" s="25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5" t="s">
        <v>166</v>
      </c>
      <c r="AU232" s="255" t="s">
        <v>83</v>
      </c>
      <c r="AV232" s="14" t="s">
        <v>165</v>
      </c>
      <c r="AW232" s="14" t="s">
        <v>31</v>
      </c>
      <c r="AX232" s="14" t="s">
        <v>81</v>
      </c>
      <c r="AY232" s="255" t="s">
        <v>158</v>
      </c>
    </row>
    <row r="233" s="2" customFormat="1" ht="16.5" customHeight="1">
      <c r="A233" s="38"/>
      <c r="B233" s="39"/>
      <c r="C233" s="219" t="s">
        <v>280</v>
      </c>
      <c r="D233" s="219" t="s">
        <v>161</v>
      </c>
      <c r="E233" s="220" t="s">
        <v>380</v>
      </c>
      <c r="F233" s="221" t="s">
        <v>381</v>
      </c>
      <c r="G233" s="222" t="s">
        <v>164</v>
      </c>
      <c r="H233" s="223">
        <v>4.0800000000000001</v>
      </c>
      <c r="I233" s="224"/>
      <c r="J233" s="225">
        <f>ROUND(I233*H233,2)</f>
        <v>0</v>
      </c>
      <c r="K233" s="226"/>
      <c r="L233" s="44"/>
      <c r="M233" s="227" t="s">
        <v>1</v>
      </c>
      <c r="N233" s="228" t="s">
        <v>38</v>
      </c>
      <c r="O233" s="91"/>
      <c r="P233" s="229">
        <f>O233*H233</f>
        <v>0</v>
      </c>
      <c r="Q233" s="229">
        <v>0</v>
      </c>
      <c r="R233" s="229">
        <f>Q233*H233</f>
        <v>0</v>
      </c>
      <c r="S233" s="229">
        <v>0</v>
      </c>
      <c r="T233" s="230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1" t="s">
        <v>197</v>
      </c>
      <c r="AT233" s="231" t="s">
        <v>161</v>
      </c>
      <c r="AU233" s="231" t="s">
        <v>83</v>
      </c>
      <c r="AY233" s="17" t="s">
        <v>158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7" t="s">
        <v>81</v>
      </c>
      <c r="BK233" s="232">
        <f>ROUND(I233*H233,2)</f>
        <v>0</v>
      </c>
      <c r="BL233" s="17" t="s">
        <v>197</v>
      </c>
      <c r="BM233" s="231" t="s">
        <v>377</v>
      </c>
    </row>
    <row r="234" s="2" customFormat="1" ht="16.5" customHeight="1">
      <c r="A234" s="38"/>
      <c r="B234" s="39"/>
      <c r="C234" s="219" t="s">
        <v>379</v>
      </c>
      <c r="D234" s="219" t="s">
        <v>161</v>
      </c>
      <c r="E234" s="220" t="s">
        <v>383</v>
      </c>
      <c r="F234" s="221" t="s">
        <v>384</v>
      </c>
      <c r="G234" s="222" t="s">
        <v>164</v>
      </c>
      <c r="H234" s="223">
        <v>4.0800000000000001</v>
      </c>
      <c r="I234" s="224"/>
      <c r="J234" s="225">
        <f>ROUND(I234*H234,2)</f>
        <v>0</v>
      </c>
      <c r="K234" s="226"/>
      <c r="L234" s="44"/>
      <c r="M234" s="227" t="s">
        <v>1</v>
      </c>
      <c r="N234" s="228" t="s">
        <v>38</v>
      </c>
      <c r="O234" s="91"/>
      <c r="P234" s="229">
        <f>O234*H234</f>
        <v>0</v>
      </c>
      <c r="Q234" s="229">
        <v>0</v>
      </c>
      <c r="R234" s="229">
        <f>Q234*H234</f>
        <v>0</v>
      </c>
      <c r="S234" s="229">
        <v>0</v>
      </c>
      <c r="T234" s="230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1" t="s">
        <v>197</v>
      </c>
      <c r="AT234" s="231" t="s">
        <v>161</v>
      </c>
      <c r="AU234" s="231" t="s">
        <v>83</v>
      </c>
      <c r="AY234" s="17" t="s">
        <v>158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7" t="s">
        <v>81</v>
      </c>
      <c r="BK234" s="232">
        <f>ROUND(I234*H234,2)</f>
        <v>0</v>
      </c>
      <c r="BL234" s="17" t="s">
        <v>197</v>
      </c>
      <c r="BM234" s="231" t="s">
        <v>382</v>
      </c>
    </row>
    <row r="235" s="2" customFormat="1" ht="24.15" customHeight="1">
      <c r="A235" s="38"/>
      <c r="B235" s="39"/>
      <c r="C235" s="219" t="s">
        <v>283</v>
      </c>
      <c r="D235" s="219" t="s">
        <v>161</v>
      </c>
      <c r="E235" s="220" t="s">
        <v>387</v>
      </c>
      <c r="F235" s="221" t="s">
        <v>388</v>
      </c>
      <c r="G235" s="222" t="s">
        <v>248</v>
      </c>
      <c r="H235" s="223">
        <v>0.0060000000000000001</v>
      </c>
      <c r="I235" s="224"/>
      <c r="J235" s="225">
        <f>ROUND(I235*H235,2)</f>
        <v>0</v>
      </c>
      <c r="K235" s="226"/>
      <c r="L235" s="44"/>
      <c r="M235" s="227" t="s">
        <v>1</v>
      </c>
      <c r="N235" s="228" t="s">
        <v>38</v>
      </c>
      <c r="O235" s="91"/>
      <c r="P235" s="229">
        <f>O235*H235</f>
        <v>0</v>
      </c>
      <c r="Q235" s="229">
        <v>0</v>
      </c>
      <c r="R235" s="229">
        <f>Q235*H235</f>
        <v>0</v>
      </c>
      <c r="S235" s="229">
        <v>0</v>
      </c>
      <c r="T235" s="230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1" t="s">
        <v>197</v>
      </c>
      <c r="AT235" s="231" t="s">
        <v>161</v>
      </c>
      <c r="AU235" s="231" t="s">
        <v>83</v>
      </c>
      <c r="AY235" s="17" t="s">
        <v>158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7" t="s">
        <v>81</v>
      </c>
      <c r="BK235" s="232">
        <f>ROUND(I235*H235,2)</f>
        <v>0</v>
      </c>
      <c r="BL235" s="17" t="s">
        <v>197</v>
      </c>
      <c r="BM235" s="231" t="s">
        <v>385</v>
      </c>
    </row>
    <row r="236" s="12" customFormat="1" ht="22.8" customHeight="1">
      <c r="A236" s="12"/>
      <c r="B236" s="203"/>
      <c r="C236" s="204"/>
      <c r="D236" s="205" t="s">
        <v>72</v>
      </c>
      <c r="E236" s="217" t="s">
        <v>733</v>
      </c>
      <c r="F236" s="217" t="s">
        <v>734</v>
      </c>
      <c r="G236" s="204"/>
      <c r="H236" s="204"/>
      <c r="I236" s="207"/>
      <c r="J236" s="218">
        <f>BK236</f>
        <v>0</v>
      </c>
      <c r="K236" s="204"/>
      <c r="L236" s="209"/>
      <c r="M236" s="210"/>
      <c r="N236" s="211"/>
      <c r="O236" s="211"/>
      <c r="P236" s="212">
        <f>SUM(P237:P247)</f>
        <v>0</v>
      </c>
      <c r="Q236" s="211"/>
      <c r="R236" s="212">
        <f>SUM(R237:R247)</f>
        <v>0</v>
      </c>
      <c r="S236" s="211"/>
      <c r="T236" s="213">
        <f>SUM(T237:T247)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4" t="s">
        <v>83</v>
      </c>
      <c r="AT236" s="215" t="s">
        <v>72</v>
      </c>
      <c r="AU236" s="215" t="s">
        <v>81</v>
      </c>
      <c r="AY236" s="214" t="s">
        <v>158</v>
      </c>
      <c r="BK236" s="216">
        <f>SUM(BK237:BK247)</f>
        <v>0</v>
      </c>
    </row>
    <row r="237" s="2" customFormat="1" ht="24.15" customHeight="1">
      <c r="A237" s="38"/>
      <c r="B237" s="39"/>
      <c r="C237" s="219" t="s">
        <v>386</v>
      </c>
      <c r="D237" s="219" t="s">
        <v>161</v>
      </c>
      <c r="E237" s="220" t="s">
        <v>735</v>
      </c>
      <c r="F237" s="221" t="s">
        <v>736</v>
      </c>
      <c r="G237" s="222" t="s">
        <v>164</v>
      </c>
      <c r="H237" s="223">
        <v>80.769999999999996</v>
      </c>
      <c r="I237" s="224"/>
      <c r="J237" s="225">
        <f>ROUND(I237*H237,2)</f>
        <v>0</v>
      </c>
      <c r="K237" s="226"/>
      <c r="L237" s="44"/>
      <c r="M237" s="227" t="s">
        <v>1</v>
      </c>
      <c r="N237" s="228" t="s">
        <v>38</v>
      </c>
      <c r="O237" s="91"/>
      <c r="P237" s="229">
        <f>O237*H237</f>
        <v>0</v>
      </c>
      <c r="Q237" s="229">
        <v>0</v>
      </c>
      <c r="R237" s="229">
        <f>Q237*H237</f>
        <v>0</v>
      </c>
      <c r="S237" s="229">
        <v>0</v>
      </c>
      <c r="T237" s="230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1" t="s">
        <v>197</v>
      </c>
      <c r="AT237" s="231" t="s">
        <v>161</v>
      </c>
      <c r="AU237" s="231" t="s">
        <v>83</v>
      </c>
      <c r="AY237" s="17" t="s">
        <v>158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7" t="s">
        <v>81</v>
      </c>
      <c r="BK237" s="232">
        <f>ROUND(I237*H237,2)</f>
        <v>0</v>
      </c>
      <c r="BL237" s="17" t="s">
        <v>197</v>
      </c>
      <c r="BM237" s="231" t="s">
        <v>389</v>
      </c>
    </row>
    <row r="238" s="13" customFormat="1">
      <c r="A238" s="13"/>
      <c r="B238" s="233"/>
      <c r="C238" s="234"/>
      <c r="D238" s="235" t="s">
        <v>166</v>
      </c>
      <c r="E238" s="236" t="s">
        <v>1</v>
      </c>
      <c r="F238" s="237" t="s">
        <v>737</v>
      </c>
      <c r="G238" s="234"/>
      <c r="H238" s="238">
        <v>80.769999999999996</v>
      </c>
      <c r="I238" s="239"/>
      <c r="J238" s="234"/>
      <c r="K238" s="234"/>
      <c r="L238" s="240"/>
      <c r="M238" s="241"/>
      <c r="N238" s="242"/>
      <c r="O238" s="242"/>
      <c r="P238" s="242"/>
      <c r="Q238" s="242"/>
      <c r="R238" s="242"/>
      <c r="S238" s="242"/>
      <c r="T238" s="24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4" t="s">
        <v>166</v>
      </c>
      <c r="AU238" s="244" t="s">
        <v>83</v>
      </c>
      <c r="AV238" s="13" t="s">
        <v>83</v>
      </c>
      <c r="AW238" s="13" t="s">
        <v>31</v>
      </c>
      <c r="AX238" s="13" t="s">
        <v>73</v>
      </c>
      <c r="AY238" s="244" t="s">
        <v>158</v>
      </c>
    </row>
    <row r="239" s="14" customFormat="1">
      <c r="A239" s="14"/>
      <c r="B239" s="245"/>
      <c r="C239" s="246"/>
      <c r="D239" s="235" t="s">
        <v>166</v>
      </c>
      <c r="E239" s="247" t="s">
        <v>1</v>
      </c>
      <c r="F239" s="248" t="s">
        <v>168</v>
      </c>
      <c r="G239" s="246"/>
      <c r="H239" s="249">
        <v>80.769999999999996</v>
      </c>
      <c r="I239" s="250"/>
      <c r="J239" s="246"/>
      <c r="K239" s="246"/>
      <c r="L239" s="251"/>
      <c r="M239" s="252"/>
      <c r="N239" s="253"/>
      <c r="O239" s="253"/>
      <c r="P239" s="253"/>
      <c r="Q239" s="253"/>
      <c r="R239" s="253"/>
      <c r="S239" s="253"/>
      <c r="T239" s="25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5" t="s">
        <v>166</v>
      </c>
      <c r="AU239" s="255" t="s">
        <v>83</v>
      </c>
      <c r="AV239" s="14" t="s">
        <v>165</v>
      </c>
      <c r="AW239" s="14" t="s">
        <v>31</v>
      </c>
      <c r="AX239" s="14" t="s">
        <v>81</v>
      </c>
      <c r="AY239" s="255" t="s">
        <v>158</v>
      </c>
    </row>
    <row r="240" s="2" customFormat="1" ht="16.5" customHeight="1">
      <c r="A240" s="38"/>
      <c r="B240" s="39"/>
      <c r="C240" s="219" t="s">
        <v>287</v>
      </c>
      <c r="D240" s="219" t="s">
        <v>161</v>
      </c>
      <c r="E240" s="220" t="s">
        <v>738</v>
      </c>
      <c r="F240" s="221" t="s">
        <v>739</v>
      </c>
      <c r="G240" s="222" t="s">
        <v>171</v>
      </c>
      <c r="H240" s="223">
        <v>60</v>
      </c>
      <c r="I240" s="224"/>
      <c r="J240" s="225">
        <f>ROUND(I240*H240,2)</f>
        <v>0</v>
      </c>
      <c r="K240" s="226"/>
      <c r="L240" s="44"/>
      <c r="M240" s="227" t="s">
        <v>1</v>
      </c>
      <c r="N240" s="228" t="s">
        <v>38</v>
      </c>
      <c r="O240" s="91"/>
      <c r="P240" s="229">
        <f>O240*H240</f>
        <v>0</v>
      </c>
      <c r="Q240" s="229">
        <v>0</v>
      </c>
      <c r="R240" s="229">
        <f>Q240*H240</f>
        <v>0</v>
      </c>
      <c r="S240" s="229">
        <v>0</v>
      </c>
      <c r="T240" s="230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1" t="s">
        <v>197</v>
      </c>
      <c r="AT240" s="231" t="s">
        <v>161</v>
      </c>
      <c r="AU240" s="231" t="s">
        <v>83</v>
      </c>
      <c r="AY240" s="17" t="s">
        <v>158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7" t="s">
        <v>81</v>
      </c>
      <c r="BK240" s="232">
        <f>ROUND(I240*H240,2)</f>
        <v>0</v>
      </c>
      <c r="BL240" s="17" t="s">
        <v>197</v>
      </c>
      <c r="BM240" s="231" t="s">
        <v>394</v>
      </c>
    </row>
    <row r="241" s="13" customFormat="1">
      <c r="A241" s="13"/>
      <c r="B241" s="233"/>
      <c r="C241" s="234"/>
      <c r="D241" s="235" t="s">
        <v>166</v>
      </c>
      <c r="E241" s="236" t="s">
        <v>1</v>
      </c>
      <c r="F241" s="237" t="s">
        <v>297</v>
      </c>
      <c r="G241" s="234"/>
      <c r="H241" s="238">
        <v>60</v>
      </c>
      <c r="I241" s="239"/>
      <c r="J241" s="234"/>
      <c r="K241" s="234"/>
      <c r="L241" s="240"/>
      <c r="M241" s="241"/>
      <c r="N241" s="242"/>
      <c r="O241" s="242"/>
      <c r="P241" s="242"/>
      <c r="Q241" s="242"/>
      <c r="R241" s="242"/>
      <c r="S241" s="242"/>
      <c r="T241" s="24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4" t="s">
        <v>166</v>
      </c>
      <c r="AU241" s="244" t="s">
        <v>83</v>
      </c>
      <c r="AV241" s="13" t="s">
        <v>83</v>
      </c>
      <c r="AW241" s="13" t="s">
        <v>31</v>
      </c>
      <c r="AX241" s="13" t="s">
        <v>73</v>
      </c>
      <c r="AY241" s="244" t="s">
        <v>158</v>
      </c>
    </row>
    <row r="242" s="14" customFormat="1">
      <c r="A242" s="14"/>
      <c r="B242" s="245"/>
      <c r="C242" s="246"/>
      <c r="D242" s="235" t="s">
        <v>166</v>
      </c>
      <c r="E242" s="247" t="s">
        <v>1</v>
      </c>
      <c r="F242" s="248" t="s">
        <v>168</v>
      </c>
      <c r="G242" s="246"/>
      <c r="H242" s="249">
        <v>60</v>
      </c>
      <c r="I242" s="250"/>
      <c r="J242" s="246"/>
      <c r="K242" s="246"/>
      <c r="L242" s="251"/>
      <c r="M242" s="252"/>
      <c r="N242" s="253"/>
      <c r="O242" s="253"/>
      <c r="P242" s="253"/>
      <c r="Q242" s="253"/>
      <c r="R242" s="253"/>
      <c r="S242" s="253"/>
      <c r="T242" s="25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5" t="s">
        <v>166</v>
      </c>
      <c r="AU242" s="255" t="s">
        <v>83</v>
      </c>
      <c r="AV242" s="14" t="s">
        <v>165</v>
      </c>
      <c r="AW242" s="14" t="s">
        <v>31</v>
      </c>
      <c r="AX242" s="14" t="s">
        <v>81</v>
      </c>
      <c r="AY242" s="255" t="s">
        <v>158</v>
      </c>
    </row>
    <row r="243" s="2" customFormat="1" ht="24.15" customHeight="1">
      <c r="A243" s="38"/>
      <c r="B243" s="39"/>
      <c r="C243" s="219" t="s">
        <v>395</v>
      </c>
      <c r="D243" s="219" t="s">
        <v>161</v>
      </c>
      <c r="E243" s="220" t="s">
        <v>740</v>
      </c>
      <c r="F243" s="221" t="s">
        <v>741</v>
      </c>
      <c r="G243" s="222" t="s">
        <v>164</v>
      </c>
      <c r="H243" s="223">
        <v>80.769999999999996</v>
      </c>
      <c r="I243" s="224"/>
      <c r="J243" s="225">
        <f>ROUND(I243*H243,2)</f>
        <v>0</v>
      </c>
      <c r="K243" s="226"/>
      <c r="L243" s="44"/>
      <c r="M243" s="227" t="s">
        <v>1</v>
      </c>
      <c r="N243" s="228" t="s">
        <v>38</v>
      </c>
      <c r="O243" s="91"/>
      <c r="P243" s="229">
        <f>O243*H243</f>
        <v>0</v>
      </c>
      <c r="Q243" s="229">
        <v>0</v>
      </c>
      <c r="R243" s="229">
        <f>Q243*H243</f>
        <v>0</v>
      </c>
      <c r="S243" s="229">
        <v>0</v>
      </c>
      <c r="T243" s="230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1" t="s">
        <v>197</v>
      </c>
      <c r="AT243" s="231" t="s">
        <v>161</v>
      </c>
      <c r="AU243" s="231" t="s">
        <v>83</v>
      </c>
      <c r="AY243" s="17" t="s">
        <v>158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7" t="s">
        <v>81</v>
      </c>
      <c r="BK243" s="232">
        <f>ROUND(I243*H243,2)</f>
        <v>0</v>
      </c>
      <c r="BL243" s="17" t="s">
        <v>197</v>
      </c>
      <c r="BM243" s="231" t="s">
        <v>398</v>
      </c>
    </row>
    <row r="244" s="13" customFormat="1">
      <c r="A244" s="13"/>
      <c r="B244" s="233"/>
      <c r="C244" s="234"/>
      <c r="D244" s="235" t="s">
        <v>166</v>
      </c>
      <c r="E244" s="236" t="s">
        <v>1</v>
      </c>
      <c r="F244" s="237" t="s">
        <v>737</v>
      </c>
      <c r="G244" s="234"/>
      <c r="H244" s="238">
        <v>80.769999999999996</v>
      </c>
      <c r="I244" s="239"/>
      <c r="J244" s="234"/>
      <c r="K244" s="234"/>
      <c r="L244" s="240"/>
      <c r="M244" s="241"/>
      <c r="N244" s="242"/>
      <c r="O244" s="242"/>
      <c r="P244" s="242"/>
      <c r="Q244" s="242"/>
      <c r="R244" s="242"/>
      <c r="S244" s="242"/>
      <c r="T244" s="24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4" t="s">
        <v>166</v>
      </c>
      <c r="AU244" s="244" t="s">
        <v>83</v>
      </c>
      <c r="AV244" s="13" t="s">
        <v>83</v>
      </c>
      <c r="AW244" s="13" t="s">
        <v>31</v>
      </c>
      <c r="AX244" s="13" t="s">
        <v>73</v>
      </c>
      <c r="AY244" s="244" t="s">
        <v>158</v>
      </c>
    </row>
    <row r="245" s="14" customFormat="1">
      <c r="A245" s="14"/>
      <c r="B245" s="245"/>
      <c r="C245" s="246"/>
      <c r="D245" s="235" t="s">
        <v>166</v>
      </c>
      <c r="E245" s="247" t="s">
        <v>1</v>
      </c>
      <c r="F245" s="248" t="s">
        <v>168</v>
      </c>
      <c r="G245" s="246"/>
      <c r="H245" s="249">
        <v>80.769999999999996</v>
      </c>
      <c r="I245" s="250"/>
      <c r="J245" s="246"/>
      <c r="K245" s="246"/>
      <c r="L245" s="251"/>
      <c r="M245" s="252"/>
      <c r="N245" s="253"/>
      <c r="O245" s="253"/>
      <c r="P245" s="253"/>
      <c r="Q245" s="253"/>
      <c r="R245" s="253"/>
      <c r="S245" s="253"/>
      <c r="T245" s="25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5" t="s">
        <v>166</v>
      </c>
      <c r="AU245" s="255" t="s">
        <v>83</v>
      </c>
      <c r="AV245" s="14" t="s">
        <v>165</v>
      </c>
      <c r="AW245" s="14" t="s">
        <v>31</v>
      </c>
      <c r="AX245" s="14" t="s">
        <v>81</v>
      </c>
      <c r="AY245" s="255" t="s">
        <v>158</v>
      </c>
    </row>
    <row r="246" s="2" customFormat="1" ht="24.15" customHeight="1">
      <c r="A246" s="38"/>
      <c r="B246" s="39"/>
      <c r="C246" s="219" t="s">
        <v>290</v>
      </c>
      <c r="D246" s="219" t="s">
        <v>161</v>
      </c>
      <c r="E246" s="220" t="s">
        <v>742</v>
      </c>
      <c r="F246" s="221" t="s">
        <v>743</v>
      </c>
      <c r="G246" s="222" t="s">
        <v>164</v>
      </c>
      <c r="H246" s="223">
        <v>80.769999999999996</v>
      </c>
      <c r="I246" s="224"/>
      <c r="J246" s="225">
        <f>ROUND(I246*H246,2)</f>
        <v>0</v>
      </c>
      <c r="K246" s="226"/>
      <c r="L246" s="44"/>
      <c r="M246" s="227" t="s">
        <v>1</v>
      </c>
      <c r="N246" s="228" t="s">
        <v>38</v>
      </c>
      <c r="O246" s="91"/>
      <c r="P246" s="229">
        <f>O246*H246</f>
        <v>0</v>
      </c>
      <c r="Q246" s="229">
        <v>0</v>
      </c>
      <c r="R246" s="229">
        <f>Q246*H246</f>
        <v>0</v>
      </c>
      <c r="S246" s="229">
        <v>0</v>
      </c>
      <c r="T246" s="230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1" t="s">
        <v>197</v>
      </c>
      <c r="AT246" s="231" t="s">
        <v>161</v>
      </c>
      <c r="AU246" s="231" t="s">
        <v>83</v>
      </c>
      <c r="AY246" s="17" t="s">
        <v>158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7" t="s">
        <v>81</v>
      </c>
      <c r="BK246" s="232">
        <f>ROUND(I246*H246,2)</f>
        <v>0</v>
      </c>
      <c r="BL246" s="17" t="s">
        <v>197</v>
      </c>
      <c r="BM246" s="231" t="s">
        <v>402</v>
      </c>
    </row>
    <row r="247" s="2" customFormat="1" ht="24.15" customHeight="1">
      <c r="A247" s="38"/>
      <c r="B247" s="39"/>
      <c r="C247" s="219" t="s">
        <v>405</v>
      </c>
      <c r="D247" s="219" t="s">
        <v>161</v>
      </c>
      <c r="E247" s="220" t="s">
        <v>744</v>
      </c>
      <c r="F247" s="221" t="s">
        <v>745</v>
      </c>
      <c r="G247" s="222" t="s">
        <v>248</v>
      </c>
      <c r="H247" s="223">
        <v>1.3009999999999999</v>
      </c>
      <c r="I247" s="224"/>
      <c r="J247" s="225">
        <f>ROUND(I247*H247,2)</f>
        <v>0</v>
      </c>
      <c r="K247" s="226"/>
      <c r="L247" s="44"/>
      <c r="M247" s="227" t="s">
        <v>1</v>
      </c>
      <c r="N247" s="228" t="s">
        <v>38</v>
      </c>
      <c r="O247" s="91"/>
      <c r="P247" s="229">
        <f>O247*H247</f>
        <v>0</v>
      </c>
      <c r="Q247" s="229">
        <v>0</v>
      </c>
      <c r="R247" s="229">
        <f>Q247*H247</f>
        <v>0</v>
      </c>
      <c r="S247" s="229">
        <v>0</v>
      </c>
      <c r="T247" s="230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1" t="s">
        <v>197</v>
      </c>
      <c r="AT247" s="231" t="s">
        <v>161</v>
      </c>
      <c r="AU247" s="231" t="s">
        <v>83</v>
      </c>
      <c r="AY247" s="17" t="s">
        <v>158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7" t="s">
        <v>81</v>
      </c>
      <c r="BK247" s="232">
        <f>ROUND(I247*H247,2)</f>
        <v>0</v>
      </c>
      <c r="BL247" s="17" t="s">
        <v>197</v>
      </c>
      <c r="BM247" s="231" t="s">
        <v>408</v>
      </c>
    </row>
    <row r="248" s="12" customFormat="1" ht="22.8" customHeight="1">
      <c r="A248" s="12"/>
      <c r="B248" s="203"/>
      <c r="C248" s="204"/>
      <c r="D248" s="205" t="s">
        <v>72</v>
      </c>
      <c r="E248" s="217" t="s">
        <v>390</v>
      </c>
      <c r="F248" s="217" t="s">
        <v>391</v>
      </c>
      <c r="G248" s="204"/>
      <c r="H248" s="204"/>
      <c r="I248" s="207"/>
      <c r="J248" s="218">
        <f>BK248</f>
        <v>0</v>
      </c>
      <c r="K248" s="204"/>
      <c r="L248" s="209"/>
      <c r="M248" s="210"/>
      <c r="N248" s="211"/>
      <c r="O248" s="211"/>
      <c r="P248" s="212">
        <f>SUM(P249:P256)</f>
        <v>0</v>
      </c>
      <c r="Q248" s="211"/>
      <c r="R248" s="212">
        <f>SUM(R249:R256)</f>
        <v>0</v>
      </c>
      <c r="S248" s="211"/>
      <c r="T248" s="213">
        <f>SUM(T249:T256)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14" t="s">
        <v>83</v>
      </c>
      <c r="AT248" s="215" t="s">
        <v>72</v>
      </c>
      <c r="AU248" s="215" t="s">
        <v>81</v>
      </c>
      <c r="AY248" s="214" t="s">
        <v>158</v>
      </c>
      <c r="BK248" s="216">
        <f>SUM(BK249:BK256)</f>
        <v>0</v>
      </c>
    </row>
    <row r="249" s="2" customFormat="1" ht="24.15" customHeight="1">
      <c r="A249" s="38"/>
      <c r="B249" s="39"/>
      <c r="C249" s="219" t="s">
        <v>294</v>
      </c>
      <c r="D249" s="219" t="s">
        <v>161</v>
      </c>
      <c r="E249" s="220" t="s">
        <v>746</v>
      </c>
      <c r="F249" s="221" t="s">
        <v>747</v>
      </c>
      <c r="G249" s="222" t="s">
        <v>164</v>
      </c>
      <c r="H249" s="223">
        <v>1.956</v>
      </c>
      <c r="I249" s="224"/>
      <c r="J249" s="225">
        <f>ROUND(I249*H249,2)</f>
        <v>0</v>
      </c>
      <c r="K249" s="226"/>
      <c r="L249" s="44"/>
      <c r="M249" s="227" t="s">
        <v>1</v>
      </c>
      <c r="N249" s="228" t="s">
        <v>38</v>
      </c>
      <c r="O249" s="91"/>
      <c r="P249" s="229">
        <f>O249*H249</f>
        <v>0</v>
      </c>
      <c r="Q249" s="229">
        <v>0</v>
      </c>
      <c r="R249" s="229">
        <f>Q249*H249</f>
        <v>0</v>
      </c>
      <c r="S249" s="229">
        <v>0</v>
      </c>
      <c r="T249" s="230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1" t="s">
        <v>197</v>
      </c>
      <c r="AT249" s="231" t="s">
        <v>161</v>
      </c>
      <c r="AU249" s="231" t="s">
        <v>83</v>
      </c>
      <c r="AY249" s="17" t="s">
        <v>158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7" t="s">
        <v>81</v>
      </c>
      <c r="BK249" s="232">
        <f>ROUND(I249*H249,2)</f>
        <v>0</v>
      </c>
      <c r="BL249" s="17" t="s">
        <v>197</v>
      </c>
      <c r="BM249" s="231" t="s">
        <v>412</v>
      </c>
    </row>
    <row r="250" s="13" customFormat="1">
      <c r="A250" s="13"/>
      <c r="B250" s="233"/>
      <c r="C250" s="234"/>
      <c r="D250" s="235" t="s">
        <v>166</v>
      </c>
      <c r="E250" s="236" t="s">
        <v>1</v>
      </c>
      <c r="F250" s="237" t="s">
        <v>748</v>
      </c>
      <c r="G250" s="234"/>
      <c r="H250" s="238">
        <v>1.9559999999999997</v>
      </c>
      <c r="I250" s="239"/>
      <c r="J250" s="234"/>
      <c r="K250" s="234"/>
      <c r="L250" s="240"/>
      <c r="M250" s="241"/>
      <c r="N250" s="242"/>
      <c r="O250" s="242"/>
      <c r="P250" s="242"/>
      <c r="Q250" s="242"/>
      <c r="R250" s="242"/>
      <c r="S250" s="242"/>
      <c r="T250" s="24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4" t="s">
        <v>166</v>
      </c>
      <c r="AU250" s="244" t="s">
        <v>83</v>
      </c>
      <c r="AV250" s="13" t="s">
        <v>83</v>
      </c>
      <c r="AW250" s="13" t="s">
        <v>31</v>
      </c>
      <c r="AX250" s="13" t="s">
        <v>73</v>
      </c>
      <c r="AY250" s="244" t="s">
        <v>158</v>
      </c>
    </row>
    <row r="251" s="14" customFormat="1">
      <c r="A251" s="14"/>
      <c r="B251" s="245"/>
      <c r="C251" s="246"/>
      <c r="D251" s="235" t="s">
        <v>166</v>
      </c>
      <c r="E251" s="247" t="s">
        <v>1</v>
      </c>
      <c r="F251" s="248" t="s">
        <v>168</v>
      </c>
      <c r="G251" s="246"/>
      <c r="H251" s="249">
        <v>1.9559999999999997</v>
      </c>
      <c r="I251" s="250"/>
      <c r="J251" s="246"/>
      <c r="K251" s="246"/>
      <c r="L251" s="251"/>
      <c r="M251" s="252"/>
      <c r="N251" s="253"/>
      <c r="O251" s="253"/>
      <c r="P251" s="253"/>
      <c r="Q251" s="253"/>
      <c r="R251" s="253"/>
      <c r="S251" s="253"/>
      <c r="T251" s="25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5" t="s">
        <v>166</v>
      </c>
      <c r="AU251" s="255" t="s">
        <v>83</v>
      </c>
      <c r="AV251" s="14" t="s">
        <v>165</v>
      </c>
      <c r="AW251" s="14" t="s">
        <v>31</v>
      </c>
      <c r="AX251" s="14" t="s">
        <v>81</v>
      </c>
      <c r="AY251" s="255" t="s">
        <v>158</v>
      </c>
    </row>
    <row r="252" s="2" customFormat="1" ht="37.8" customHeight="1">
      <c r="A252" s="38"/>
      <c r="B252" s="39"/>
      <c r="C252" s="219" t="s">
        <v>413</v>
      </c>
      <c r="D252" s="219" t="s">
        <v>161</v>
      </c>
      <c r="E252" s="220" t="s">
        <v>392</v>
      </c>
      <c r="F252" s="221" t="s">
        <v>393</v>
      </c>
      <c r="G252" s="222" t="s">
        <v>164</v>
      </c>
      <c r="H252" s="223">
        <v>75.579999999999998</v>
      </c>
      <c r="I252" s="224"/>
      <c r="J252" s="225">
        <f>ROUND(I252*H252,2)</f>
        <v>0</v>
      </c>
      <c r="K252" s="226"/>
      <c r="L252" s="44"/>
      <c r="M252" s="227" t="s">
        <v>1</v>
      </c>
      <c r="N252" s="228" t="s">
        <v>38</v>
      </c>
      <c r="O252" s="91"/>
      <c r="P252" s="229">
        <f>O252*H252</f>
        <v>0</v>
      </c>
      <c r="Q252" s="229">
        <v>0</v>
      </c>
      <c r="R252" s="229">
        <f>Q252*H252</f>
        <v>0</v>
      </c>
      <c r="S252" s="229">
        <v>0</v>
      </c>
      <c r="T252" s="230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1" t="s">
        <v>197</v>
      </c>
      <c r="AT252" s="231" t="s">
        <v>161</v>
      </c>
      <c r="AU252" s="231" t="s">
        <v>83</v>
      </c>
      <c r="AY252" s="17" t="s">
        <v>158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7" t="s">
        <v>81</v>
      </c>
      <c r="BK252" s="232">
        <f>ROUND(I252*H252,2)</f>
        <v>0</v>
      </c>
      <c r="BL252" s="17" t="s">
        <v>197</v>
      </c>
      <c r="BM252" s="231" t="s">
        <v>416</v>
      </c>
    </row>
    <row r="253" s="2" customFormat="1" ht="24.15" customHeight="1">
      <c r="A253" s="38"/>
      <c r="B253" s="39"/>
      <c r="C253" s="266" t="s">
        <v>297</v>
      </c>
      <c r="D253" s="266" t="s">
        <v>210</v>
      </c>
      <c r="E253" s="267" t="s">
        <v>396</v>
      </c>
      <c r="F253" s="268" t="s">
        <v>397</v>
      </c>
      <c r="G253" s="269" t="s">
        <v>164</v>
      </c>
      <c r="H253" s="270">
        <v>79.358999999999995</v>
      </c>
      <c r="I253" s="271"/>
      <c r="J253" s="272">
        <f>ROUND(I253*H253,2)</f>
        <v>0</v>
      </c>
      <c r="K253" s="273"/>
      <c r="L253" s="274"/>
      <c r="M253" s="275" t="s">
        <v>1</v>
      </c>
      <c r="N253" s="276" t="s">
        <v>38</v>
      </c>
      <c r="O253" s="91"/>
      <c r="P253" s="229">
        <f>O253*H253</f>
        <v>0</v>
      </c>
      <c r="Q253" s="229">
        <v>0</v>
      </c>
      <c r="R253" s="229">
        <f>Q253*H253</f>
        <v>0</v>
      </c>
      <c r="S253" s="229">
        <v>0</v>
      </c>
      <c r="T253" s="230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1" t="s">
        <v>236</v>
      </c>
      <c r="AT253" s="231" t="s">
        <v>210</v>
      </c>
      <c r="AU253" s="231" t="s">
        <v>83</v>
      </c>
      <c r="AY253" s="17" t="s">
        <v>158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7" t="s">
        <v>81</v>
      </c>
      <c r="BK253" s="232">
        <f>ROUND(I253*H253,2)</f>
        <v>0</v>
      </c>
      <c r="BL253" s="17" t="s">
        <v>197</v>
      </c>
      <c r="BM253" s="231" t="s">
        <v>419</v>
      </c>
    </row>
    <row r="254" s="13" customFormat="1">
      <c r="A254" s="13"/>
      <c r="B254" s="233"/>
      <c r="C254" s="234"/>
      <c r="D254" s="235" t="s">
        <v>166</v>
      </c>
      <c r="E254" s="236" t="s">
        <v>1</v>
      </c>
      <c r="F254" s="237" t="s">
        <v>749</v>
      </c>
      <c r="G254" s="234"/>
      <c r="H254" s="238">
        <v>79.358999999999995</v>
      </c>
      <c r="I254" s="239"/>
      <c r="J254" s="234"/>
      <c r="K254" s="234"/>
      <c r="L254" s="240"/>
      <c r="M254" s="241"/>
      <c r="N254" s="242"/>
      <c r="O254" s="242"/>
      <c r="P254" s="242"/>
      <c r="Q254" s="242"/>
      <c r="R254" s="242"/>
      <c r="S254" s="242"/>
      <c r="T254" s="24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4" t="s">
        <v>166</v>
      </c>
      <c r="AU254" s="244" t="s">
        <v>83</v>
      </c>
      <c r="AV254" s="13" t="s">
        <v>83</v>
      </c>
      <c r="AW254" s="13" t="s">
        <v>31</v>
      </c>
      <c r="AX254" s="13" t="s">
        <v>73</v>
      </c>
      <c r="AY254" s="244" t="s">
        <v>158</v>
      </c>
    </row>
    <row r="255" s="14" customFormat="1">
      <c r="A255" s="14"/>
      <c r="B255" s="245"/>
      <c r="C255" s="246"/>
      <c r="D255" s="235" t="s">
        <v>166</v>
      </c>
      <c r="E255" s="247" t="s">
        <v>1</v>
      </c>
      <c r="F255" s="248" t="s">
        <v>168</v>
      </c>
      <c r="G255" s="246"/>
      <c r="H255" s="249">
        <v>79.358999999999995</v>
      </c>
      <c r="I255" s="250"/>
      <c r="J255" s="246"/>
      <c r="K255" s="246"/>
      <c r="L255" s="251"/>
      <c r="M255" s="252"/>
      <c r="N255" s="253"/>
      <c r="O255" s="253"/>
      <c r="P255" s="253"/>
      <c r="Q255" s="253"/>
      <c r="R255" s="253"/>
      <c r="S255" s="253"/>
      <c r="T255" s="25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5" t="s">
        <v>166</v>
      </c>
      <c r="AU255" s="255" t="s">
        <v>83</v>
      </c>
      <c r="AV255" s="14" t="s">
        <v>165</v>
      </c>
      <c r="AW255" s="14" t="s">
        <v>31</v>
      </c>
      <c r="AX255" s="14" t="s">
        <v>81</v>
      </c>
      <c r="AY255" s="255" t="s">
        <v>158</v>
      </c>
    </row>
    <row r="256" s="2" customFormat="1" ht="24.15" customHeight="1">
      <c r="A256" s="38"/>
      <c r="B256" s="39"/>
      <c r="C256" s="219" t="s">
        <v>420</v>
      </c>
      <c r="D256" s="219" t="s">
        <v>161</v>
      </c>
      <c r="E256" s="220" t="s">
        <v>400</v>
      </c>
      <c r="F256" s="221" t="s">
        <v>401</v>
      </c>
      <c r="G256" s="222" t="s">
        <v>248</v>
      </c>
      <c r="H256" s="223">
        <v>0.253</v>
      </c>
      <c r="I256" s="224"/>
      <c r="J256" s="225">
        <f>ROUND(I256*H256,2)</f>
        <v>0</v>
      </c>
      <c r="K256" s="226"/>
      <c r="L256" s="44"/>
      <c r="M256" s="227" t="s">
        <v>1</v>
      </c>
      <c r="N256" s="228" t="s">
        <v>38</v>
      </c>
      <c r="O256" s="91"/>
      <c r="P256" s="229">
        <f>O256*H256</f>
        <v>0</v>
      </c>
      <c r="Q256" s="229">
        <v>0</v>
      </c>
      <c r="R256" s="229">
        <f>Q256*H256</f>
        <v>0</v>
      </c>
      <c r="S256" s="229">
        <v>0</v>
      </c>
      <c r="T256" s="230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1" t="s">
        <v>197</v>
      </c>
      <c r="AT256" s="231" t="s">
        <v>161</v>
      </c>
      <c r="AU256" s="231" t="s">
        <v>83</v>
      </c>
      <c r="AY256" s="17" t="s">
        <v>158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7" t="s">
        <v>81</v>
      </c>
      <c r="BK256" s="232">
        <f>ROUND(I256*H256,2)</f>
        <v>0</v>
      </c>
      <c r="BL256" s="17" t="s">
        <v>197</v>
      </c>
      <c r="BM256" s="231" t="s">
        <v>423</v>
      </c>
    </row>
    <row r="257" s="12" customFormat="1" ht="22.8" customHeight="1">
      <c r="A257" s="12"/>
      <c r="B257" s="203"/>
      <c r="C257" s="204"/>
      <c r="D257" s="205" t="s">
        <v>72</v>
      </c>
      <c r="E257" s="217" t="s">
        <v>403</v>
      </c>
      <c r="F257" s="217" t="s">
        <v>404</v>
      </c>
      <c r="G257" s="204"/>
      <c r="H257" s="204"/>
      <c r="I257" s="207"/>
      <c r="J257" s="218">
        <f>BK257</f>
        <v>0</v>
      </c>
      <c r="K257" s="204"/>
      <c r="L257" s="209"/>
      <c r="M257" s="210"/>
      <c r="N257" s="211"/>
      <c r="O257" s="211"/>
      <c r="P257" s="212">
        <f>SUM(P258:P289)</f>
        <v>0</v>
      </c>
      <c r="Q257" s="211"/>
      <c r="R257" s="212">
        <f>SUM(R258:R289)</f>
        <v>0</v>
      </c>
      <c r="S257" s="211"/>
      <c r="T257" s="213">
        <f>SUM(T258:T289)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14" t="s">
        <v>83</v>
      </c>
      <c r="AT257" s="215" t="s">
        <v>72</v>
      </c>
      <c r="AU257" s="215" t="s">
        <v>81</v>
      </c>
      <c r="AY257" s="214" t="s">
        <v>158</v>
      </c>
      <c r="BK257" s="216">
        <f>SUM(BK258:BK289)</f>
        <v>0</v>
      </c>
    </row>
    <row r="258" s="2" customFormat="1" ht="16.5" customHeight="1">
      <c r="A258" s="38"/>
      <c r="B258" s="39"/>
      <c r="C258" s="219" t="s">
        <v>303</v>
      </c>
      <c r="D258" s="219" t="s">
        <v>161</v>
      </c>
      <c r="E258" s="220" t="s">
        <v>750</v>
      </c>
      <c r="F258" s="221" t="s">
        <v>751</v>
      </c>
      <c r="G258" s="222" t="s">
        <v>171</v>
      </c>
      <c r="H258" s="223">
        <v>6.1500000000000004</v>
      </c>
      <c r="I258" s="224"/>
      <c r="J258" s="225">
        <f>ROUND(I258*H258,2)</f>
        <v>0</v>
      </c>
      <c r="K258" s="226"/>
      <c r="L258" s="44"/>
      <c r="M258" s="227" t="s">
        <v>1</v>
      </c>
      <c r="N258" s="228" t="s">
        <v>38</v>
      </c>
      <c r="O258" s="91"/>
      <c r="P258" s="229">
        <f>O258*H258</f>
        <v>0</v>
      </c>
      <c r="Q258" s="229">
        <v>0</v>
      </c>
      <c r="R258" s="229">
        <f>Q258*H258</f>
        <v>0</v>
      </c>
      <c r="S258" s="229">
        <v>0</v>
      </c>
      <c r="T258" s="230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1" t="s">
        <v>197</v>
      </c>
      <c r="AT258" s="231" t="s">
        <v>161</v>
      </c>
      <c r="AU258" s="231" t="s">
        <v>83</v>
      </c>
      <c r="AY258" s="17" t="s">
        <v>158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7" t="s">
        <v>81</v>
      </c>
      <c r="BK258" s="232">
        <f>ROUND(I258*H258,2)</f>
        <v>0</v>
      </c>
      <c r="BL258" s="17" t="s">
        <v>197</v>
      </c>
      <c r="BM258" s="231" t="s">
        <v>426</v>
      </c>
    </row>
    <row r="259" s="13" customFormat="1">
      <c r="A259" s="13"/>
      <c r="B259" s="233"/>
      <c r="C259" s="234"/>
      <c r="D259" s="235" t="s">
        <v>166</v>
      </c>
      <c r="E259" s="236" t="s">
        <v>1</v>
      </c>
      <c r="F259" s="237" t="s">
        <v>752</v>
      </c>
      <c r="G259" s="234"/>
      <c r="H259" s="238">
        <v>6.1500000000000004</v>
      </c>
      <c r="I259" s="239"/>
      <c r="J259" s="234"/>
      <c r="K259" s="234"/>
      <c r="L259" s="240"/>
      <c r="M259" s="241"/>
      <c r="N259" s="242"/>
      <c r="O259" s="242"/>
      <c r="P259" s="242"/>
      <c r="Q259" s="242"/>
      <c r="R259" s="242"/>
      <c r="S259" s="242"/>
      <c r="T259" s="24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4" t="s">
        <v>166</v>
      </c>
      <c r="AU259" s="244" t="s">
        <v>83</v>
      </c>
      <c r="AV259" s="13" t="s">
        <v>83</v>
      </c>
      <c r="AW259" s="13" t="s">
        <v>31</v>
      </c>
      <c r="AX259" s="13" t="s">
        <v>73</v>
      </c>
      <c r="AY259" s="244" t="s">
        <v>158</v>
      </c>
    </row>
    <row r="260" s="14" customFormat="1">
      <c r="A260" s="14"/>
      <c r="B260" s="245"/>
      <c r="C260" s="246"/>
      <c r="D260" s="235" t="s">
        <v>166</v>
      </c>
      <c r="E260" s="247" t="s">
        <v>1</v>
      </c>
      <c r="F260" s="248" t="s">
        <v>168</v>
      </c>
      <c r="G260" s="246"/>
      <c r="H260" s="249">
        <v>6.1500000000000004</v>
      </c>
      <c r="I260" s="250"/>
      <c r="J260" s="246"/>
      <c r="K260" s="246"/>
      <c r="L260" s="251"/>
      <c r="M260" s="252"/>
      <c r="N260" s="253"/>
      <c r="O260" s="253"/>
      <c r="P260" s="253"/>
      <c r="Q260" s="253"/>
      <c r="R260" s="253"/>
      <c r="S260" s="253"/>
      <c r="T260" s="25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5" t="s">
        <v>166</v>
      </c>
      <c r="AU260" s="255" t="s">
        <v>83</v>
      </c>
      <c r="AV260" s="14" t="s">
        <v>165</v>
      </c>
      <c r="AW260" s="14" t="s">
        <v>31</v>
      </c>
      <c r="AX260" s="14" t="s">
        <v>81</v>
      </c>
      <c r="AY260" s="255" t="s">
        <v>158</v>
      </c>
    </row>
    <row r="261" s="2" customFormat="1" ht="24.15" customHeight="1">
      <c r="A261" s="38"/>
      <c r="B261" s="39"/>
      <c r="C261" s="266" t="s">
        <v>427</v>
      </c>
      <c r="D261" s="266" t="s">
        <v>210</v>
      </c>
      <c r="E261" s="267" t="s">
        <v>753</v>
      </c>
      <c r="F261" s="268" t="s">
        <v>754</v>
      </c>
      <c r="G261" s="269" t="s">
        <v>171</v>
      </c>
      <c r="H261" s="270">
        <v>12.300000000000001</v>
      </c>
      <c r="I261" s="271"/>
      <c r="J261" s="272">
        <f>ROUND(I261*H261,2)</f>
        <v>0</v>
      </c>
      <c r="K261" s="273"/>
      <c r="L261" s="274"/>
      <c r="M261" s="275" t="s">
        <v>1</v>
      </c>
      <c r="N261" s="276" t="s">
        <v>38</v>
      </c>
      <c r="O261" s="91"/>
      <c r="P261" s="229">
        <f>O261*H261</f>
        <v>0</v>
      </c>
      <c r="Q261" s="229">
        <v>0</v>
      </c>
      <c r="R261" s="229">
        <f>Q261*H261</f>
        <v>0</v>
      </c>
      <c r="S261" s="229">
        <v>0</v>
      </c>
      <c r="T261" s="230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1" t="s">
        <v>236</v>
      </c>
      <c r="AT261" s="231" t="s">
        <v>210</v>
      </c>
      <c r="AU261" s="231" t="s">
        <v>83</v>
      </c>
      <c r="AY261" s="17" t="s">
        <v>158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7" t="s">
        <v>81</v>
      </c>
      <c r="BK261" s="232">
        <f>ROUND(I261*H261,2)</f>
        <v>0</v>
      </c>
      <c r="BL261" s="17" t="s">
        <v>197</v>
      </c>
      <c r="BM261" s="231" t="s">
        <v>430</v>
      </c>
    </row>
    <row r="262" s="13" customFormat="1">
      <c r="A262" s="13"/>
      <c r="B262" s="233"/>
      <c r="C262" s="234"/>
      <c r="D262" s="235" t="s">
        <v>166</v>
      </c>
      <c r="E262" s="236" t="s">
        <v>1</v>
      </c>
      <c r="F262" s="237" t="s">
        <v>755</v>
      </c>
      <c r="G262" s="234"/>
      <c r="H262" s="238">
        <v>12.300000000000001</v>
      </c>
      <c r="I262" s="239"/>
      <c r="J262" s="234"/>
      <c r="K262" s="234"/>
      <c r="L262" s="240"/>
      <c r="M262" s="241"/>
      <c r="N262" s="242"/>
      <c r="O262" s="242"/>
      <c r="P262" s="242"/>
      <c r="Q262" s="242"/>
      <c r="R262" s="242"/>
      <c r="S262" s="242"/>
      <c r="T262" s="24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4" t="s">
        <v>166</v>
      </c>
      <c r="AU262" s="244" t="s">
        <v>83</v>
      </c>
      <c r="AV262" s="13" t="s">
        <v>83</v>
      </c>
      <c r="AW262" s="13" t="s">
        <v>31</v>
      </c>
      <c r="AX262" s="13" t="s">
        <v>73</v>
      </c>
      <c r="AY262" s="244" t="s">
        <v>158</v>
      </c>
    </row>
    <row r="263" s="14" customFormat="1">
      <c r="A263" s="14"/>
      <c r="B263" s="245"/>
      <c r="C263" s="246"/>
      <c r="D263" s="235" t="s">
        <v>166</v>
      </c>
      <c r="E263" s="247" t="s">
        <v>1</v>
      </c>
      <c r="F263" s="248" t="s">
        <v>168</v>
      </c>
      <c r="G263" s="246"/>
      <c r="H263" s="249">
        <v>12.300000000000001</v>
      </c>
      <c r="I263" s="250"/>
      <c r="J263" s="246"/>
      <c r="K263" s="246"/>
      <c r="L263" s="251"/>
      <c r="M263" s="252"/>
      <c r="N263" s="253"/>
      <c r="O263" s="253"/>
      <c r="P263" s="253"/>
      <c r="Q263" s="253"/>
      <c r="R263" s="253"/>
      <c r="S263" s="253"/>
      <c r="T263" s="25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5" t="s">
        <v>166</v>
      </c>
      <c r="AU263" s="255" t="s">
        <v>83</v>
      </c>
      <c r="AV263" s="14" t="s">
        <v>165</v>
      </c>
      <c r="AW263" s="14" t="s">
        <v>31</v>
      </c>
      <c r="AX263" s="14" t="s">
        <v>81</v>
      </c>
      <c r="AY263" s="255" t="s">
        <v>158</v>
      </c>
    </row>
    <row r="264" s="2" customFormat="1" ht="16.5" customHeight="1">
      <c r="A264" s="38"/>
      <c r="B264" s="39"/>
      <c r="C264" s="219" t="s">
        <v>307</v>
      </c>
      <c r="D264" s="219" t="s">
        <v>161</v>
      </c>
      <c r="E264" s="220" t="s">
        <v>756</v>
      </c>
      <c r="F264" s="221" t="s">
        <v>757</v>
      </c>
      <c r="G264" s="222" t="s">
        <v>171</v>
      </c>
      <c r="H264" s="223">
        <v>3.27</v>
      </c>
      <c r="I264" s="224"/>
      <c r="J264" s="225">
        <f>ROUND(I264*H264,2)</f>
        <v>0</v>
      </c>
      <c r="K264" s="226"/>
      <c r="L264" s="44"/>
      <c r="M264" s="227" t="s">
        <v>1</v>
      </c>
      <c r="N264" s="228" t="s">
        <v>38</v>
      </c>
      <c r="O264" s="91"/>
      <c r="P264" s="229">
        <f>O264*H264</f>
        <v>0</v>
      </c>
      <c r="Q264" s="229">
        <v>0</v>
      </c>
      <c r="R264" s="229">
        <f>Q264*H264</f>
        <v>0</v>
      </c>
      <c r="S264" s="229">
        <v>0</v>
      </c>
      <c r="T264" s="230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1" t="s">
        <v>197</v>
      </c>
      <c r="AT264" s="231" t="s">
        <v>161</v>
      </c>
      <c r="AU264" s="231" t="s">
        <v>83</v>
      </c>
      <c r="AY264" s="17" t="s">
        <v>158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7" t="s">
        <v>81</v>
      </c>
      <c r="BK264" s="232">
        <f>ROUND(I264*H264,2)</f>
        <v>0</v>
      </c>
      <c r="BL264" s="17" t="s">
        <v>197</v>
      </c>
      <c r="BM264" s="231" t="s">
        <v>433</v>
      </c>
    </row>
    <row r="265" s="2" customFormat="1" ht="24.15" customHeight="1">
      <c r="A265" s="38"/>
      <c r="B265" s="39"/>
      <c r="C265" s="219" t="s">
        <v>434</v>
      </c>
      <c r="D265" s="219" t="s">
        <v>161</v>
      </c>
      <c r="E265" s="220" t="s">
        <v>758</v>
      </c>
      <c r="F265" s="221" t="s">
        <v>759</v>
      </c>
      <c r="G265" s="222" t="s">
        <v>164</v>
      </c>
      <c r="H265" s="223">
        <v>11.310000000000001</v>
      </c>
      <c r="I265" s="224"/>
      <c r="J265" s="225">
        <f>ROUND(I265*H265,2)</f>
        <v>0</v>
      </c>
      <c r="K265" s="226"/>
      <c r="L265" s="44"/>
      <c r="M265" s="227" t="s">
        <v>1</v>
      </c>
      <c r="N265" s="228" t="s">
        <v>38</v>
      </c>
      <c r="O265" s="91"/>
      <c r="P265" s="229">
        <f>O265*H265</f>
        <v>0</v>
      </c>
      <c r="Q265" s="229">
        <v>0</v>
      </c>
      <c r="R265" s="229">
        <f>Q265*H265</f>
        <v>0</v>
      </c>
      <c r="S265" s="229">
        <v>0</v>
      </c>
      <c r="T265" s="230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31" t="s">
        <v>197</v>
      </c>
      <c r="AT265" s="231" t="s">
        <v>161</v>
      </c>
      <c r="AU265" s="231" t="s">
        <v>83</v>
      </c>
      <c r="AY265" s="17" t="s">
        <v>158</v>
      </c>
      <c r="BE265" s="232">
        <f>IF(N265="základní",J265,0)</f>
        <v>0</v>
      </c>
      <c r="BF265" s="232">
        <f>IF(N265="snížená",J265,0)</f>
        <v>0</v>
      </c>
      <c r="BG265" s="232">
        <f>IF(N265="zákl. přenesená",J265,0)</f>
        <v>0</v>
      </c>
      <c r="BH265" s="232">
        <f>IF(N265="sníž. přenesená",J265,0)</f>
        <v>0</v>
      </c>
      <c r="BI265" s="232">
        <f>IF(N265="nulová",J265,0)</f>
        <v>0</v>
      </c>
      <c r="BJ265" s="17" t="s">
        <v>81</v>
      </c>
      <c r="BK265" s="232">
        <f>ROUND(I265*H265,2)</f>
        <v>0</v>
      </c>
      <c r="BL265" s="17" t="s">
        <v>197</v>
      </c>
      <c r="BM265" s="231" t="s">
        <v>437</v>
      </c>
    </row>
    <row r="266" s="15" customFormat="1">
      <c r="A266" s="15"/>
      <c r="B266" s="256"/>
      <c r="C266" s="257"/>
      <c r="D266" s="235" t="s">
        <v>166</v>
      </c>
      <c r="E266" s="258" t="s">
        <v>1</v>
      </c>
      <c r="F266" s="259" t="s">
        <v>760</v>
      </c>
      <c r="G266" s="257"/>
      <c r="H266" s="258" t="s">
        <v>1</v>
      </c>
      <c r="I266" s="260"/>
      <c r="J266" s="257"/>
      <c r="K266" s="257"/>
      <c r="L266" s="261"/>
      <c r="M266" s="262"/>
      <c r="N266" s="263"/>
      <c r="O266" s="263"/>
      <c r="P266" s="263"/>
      <c r="Q266" s="263"/>
      <c r="R266" s="263"/>
      <c r="S266" s="263"/>
      <c r="T266" s="264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5" t="s">
        <v>166</v>
      </c>
      <c r="AU266" s="265" t="s">
        <v>83</v>
      </c>
      <c r="AV266" s="15" t="s">
        <v>81</v>
      </c>
      <c r="AW266" s="15" t="s">
        <v>31</v>
      </c>
      <c r="AX266" s="15" t="s">
        <v>73</v>
      </c>
      <c r="AY266" s="265" t="s">
        <v>158</v>
      </c>
    </row>
    <row r="267" s="13" customFormat="1">
      <c r="A267" s="13"/>
      <c r="B267" s="233"/>
      <c r="C267" s="234"/>
      <c r="D267" s="235" t="s">
        <v>166</v>
      </c>
      <c r="E267" s="236" t="s">
        <v>1</v>
      </c>
      <c r="F267" s="237" t="s">
        <v>761</v>
      </c>
      <c r="G267" s="234"/>
      <c r="H267" s="238">
        <v>11.309999999999999</v>
      </c>
      <c r="I267" s="239"/>
      <c r="J267" s="234"/>
      <c r="K267" s="234"/>
      <c r="L267" s="240"/>
      <c r="M267" s="241"/>
      <c r="N267" s="242"/>
      <c r="O267" s="242"/>
      <c r="P267" s="242"/>
      <c r="Q267" s="242"/>
      <c r="R267" s="242"/>
      <c r="S267" s="242"/>
      <c r="T267" s="24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4" t="s">
        <v>166</v>
      </c>
      <c r="AU267" s="244" t="s">
        <v>83</v>
      </c>
      <c r="AV267" s="13" t="s">
        <v>83</v>
      </c>
      <c r="AW267" s="13" t="s">
        <v>31</v>
      </c>
      <c r="AX267" s="13" t="s">
        <v>73</v>
      </c>
      <c r="AY267" s="244" t="s">
        <v>158</v>
      </c>
    </row>
    <row r="268" s="14" customFormat="1">
      <c r="A268" s="14"/>
      <c r="B268" s="245"/>
      <c r="C268" s="246"/>
      <c r="D268" s="235" t="s">
        <v>166</v>
      </c>
      <c r="E268" s="247" t="s">
        <v>1</v>
      </c>
      <c r="F268" s="248" t="s">
        <v>168</v>
      </c>
      <c r="G268" s="246"/>
      <c r="H268" s="249">
        <v>11.309999999999999</v>
      </c>
      <c r="I268" s="250"/>
      <c r="J268" s="246"/>
      <c r="K268" s="246"/>
      <c r="L268" s="251"/>
      <c r="M268" s="252"/>
      <c r="N268" s="253"/>
      <c r="O268" s="253"/>
      <c r="P268" s="253"/>
      <c r="Q268" s="253"/>
      <c r="R268" s="253"/>
      <c r="S268" s="253"/>
      <c r="T268" s="25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5" t="s">
        <v>166</v>
      </c>
      <c r="AU268" s="255" t="s">
        <v>83</v>
      </c>
      <c r="AV268" s="14" t="s">
        <v>165</v>
      </c>
      <c r="AW268" s="14" t="s">
        <v>31</v>
      </c>
      <c r="AX268" s="14" t="s">
        <v>81</v>
      </c>
      <c r="AY268" s="255" t="s">
        <v>158</v>
      </c>
    </row>
    <row r="269" s="2" customFormat="1" ht="24.15" customHeight="1">
      <c r="A269" s="38"/>
      <c r="B269" s="39"/>
      <c r="C269" s="219" t="s">
        <v>311</v>
      </c>
      <c r="D269" s="219" t="s">
        <v>161</v>
      </c>
      <c r="E269" s="220" t="s">
        <v>762</v>
      </c>
      <c r="F269" s="221" t="s">
        <v>763</v>
      </c>
      <c r="G269" s="222" t="s">
        <v>164</v>
      </c>
      <c r="H269" s="223">
        <v>11.310000000000001</v>
      </c>
      <c r="I269" s="224"/>
      <c r="J269" s="225">
        <f>ROUND(I269*H269,2)</f>
        <v>0</v>
      </c>
      <c r="K269" s="226"/>
      <c r="L269" s="44"/>
      <c r="M269" s="227" t="s">
        <v>1</v>
      </c>
      <c r="N269" s="228" t="s">
        <v>38</v>
      </c>
      <c r="O269" s="91"/>
      <c r="P269" s="229">
        <f>O269*H269</f>
        <v>0</v>
      </c>
      <c r="Q269" s="229">
        <v>0</v>
      </c>
      <c r="R269" s="229">
        <f>Q269*H269</f>
        <v>0</v>
      </c>
      <c r="S269" s="229">
        <v>0</v>
      </c>
      <c r="T269" s="230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1" t="s">
        <v>197</v>
      </c>
      <c r="AT269" s="231" t="s">
        <v>161</v>
      </c>
      <c r="AU269" s="231" t="s">
        <v>83</v>
      </c>
      <c r="AY269" s="17" t="s">
        <v>158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7" t="s">
        <v>81</v>
      </c>
      <c r="BK269" s="232">
        <f>ROUND(I269*H269,2)</f>
        <v>0</v>
      </c>
      <c r="BL269" s="17" t="s">
        <v>197</v>
      </c>
      <c r="BM269" s="231" t="s">
        <v>440</v>
      </c>
    </row>
    <row r="270" s="2" customFormat="1" ht="24.15" customHeight="1">
      <c r="A270" s="38"/>
      <c r="B270" s="39"/>
      <c r="C270" s="219" t="s">
        <v>443</v>
      </c>
      <c r="D270" s="219" t="s">
        <v>161</v>
      </c>
      <c r="E270" s="220" t="s">
        <v>764</v>
      </c>
      <c r="F270" s="221" t="s">
        <v>765</v>
      </c>
      <c r="G270" s="222" t="s">
        <v>207</v>
      </c>
      <c r="H270" s="223">
        <v>4</v>
      </c>
      <c r="I270" s="224"/>
      <c r="J270" s="225">
        <f>ROUND(I270*H270,2)</f>
        <v>0</v>
      </c>
      <c r="K270" s="226"/>
      <c r="L270" s="44"/>
      <c r="M270" s="227" t="s">
        <v>1</v>
      </c>
      <c r="N270" s="228" t="s">
        <v>38</v>
      </c>
      <c r="O270" s="91"/>
      <c r="P270" s="229">
        <f>O270*H270</f>
        <v>0</v>
      </c>
      <c r="Q270" s="229">
        <v>0</v>
      </c>
      <c r="R270" s="229">
        <f>Q270*H270</f>
        <v>0</v>
      </c>
      <c r="S270" s="229">
        <v>0</v>
      </c>
      <c r="T270" s="230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1" t="s">
        <v>197</v>
      </c>
      <c r="AT270" s="231" t="s">
        <v>161</v>
      </c>
      <c r="AU270" s="231" t="s">
        <v>83</v>
      </c>
      <c r="AY270" s="17" t="s">
        <v>158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7" t="s">
        <v>81</v>
      </c>
      <c r="BK270" s="232">
        <f>ROUND(I270*H270,2)</f>
        <v>0</v>
      </c>
      <c r="BL270" s="17" t="s">
        <v>197</v>
      </c>
      <c r="BM270" s="231" t="s">
        <v>446</v>
      </c>
    </row>
    <row r="271" s="2" customFormat="1" ht="24.15" customHeight="1">
      <c r="A271" s="38"/>
      <c r="B271" s="39"/>
      <c r="C271" s="219" t="s">
        <v>314</v>
      </c>
      <c r="D271" s="219" t="s">
        <v>161</v>
      </c>
      <c r="E271" s="220" t="s">
        <v>766</v>
      </c>
      <c r="F271" s="221" t="s">
        <v>767</v>
      </c>
      <c r="G271" s="222" t="s">
        <v>171</v>
      </c>
      <c r="H271" s="223">
        <v>38.399999999999999</v>
      </c>
      <c r="I271" s="224"/>
      <c r="J271" s="225">
        <f>ROUND(I271*H271,2)</f>
        <v>0</v>
      </c>
      <c r="K271" s="226"/>
      <c r="L271" s="44"/>
      <c r="M271" s="227" t="s">
        <v>1</v>
      </c>
      <c r="N271" s="228" t="s">
        <v>38</v>
      </c>
      <c r="O271" s="91"/>
      <c r="P271" s="229">
        <f>O271*H271</f>
        <v>0</v>
      </c>
      <c r="Q271" s="229">
        <v>0</v>
      </c>
      <c r="R271" s="229">
        <f>Q271*H271</f>
        <v>0</v>
      </c>
      <c r="S271" s="229">
        <v>0</v>
      </c>
      <c r="T271" s="230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1" t="s">
        <v>197</v>
      </c>
      <c r="AT271" s="231" t="s">
        <v>161</v>
      </c>
      <c r="AU271" s="231" t="s">
        <v>83</v>
      </c>
      <c r="AY271" s="17" t="s">
        <v>158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7" t="s">
        <v>81</v>
      </c>
      <c r="BK271" s="232">
        <f>ROUND(I271*H271,2)</f>
        <v>0</v>
      </c>
      <c r="BL271" s="17" t="s">
        <v>197</v>
      </c>
      <c r="BM271" s="231" t="s">
        <v>452</v>
      </c>
    </row>
    <row r="272" s="15" customFormat="1">
      <c r="A272" s="15"/>
      <c r="B272" s="256"/>
      <c r="C272" s="257"/>
      <c r="D272" s="235" t="s">
        <v>166</v>
      </c>
      <c r="E272" s="258" t="s">
        <v>1</v>
      </c>
      <c r="F272" s="259" t="s">
        <v>768</v>
      </c>
      <c r="G272" s="257"/>
      <c r="H272" s="258" t="s">
        <v>1</v>
      </c>
      <c r="I272" s="260"/>
      <c r="J272" s="257"/>
      <c r="K272" s="257"/>
      <c r="L272" s="261"/>
      <c r="M272" s="262"/>
      <c r="N272" s="263"/>
      <c r="O272" s="263"/>
      <c r="P272" s="263"/>
      <c r="Q272" s="263"/>
      <c r="R272" s="263"/>
      <c r="S272" s="263"/>
      <c r="T272" s="264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65" t="s">
        <v>166</v>
      </c>
      <c r="AU272" s="265" t="s">
        <v>83</v>
      </c>
      <c r="AV272" s="15" t="s">
        <v>81</v>
      </c>
      <c r="AW272" s="15" t="s">
        <v>31</v>
      </c>
      <c r="AX272" s="15" t="s">
        <v>73</v>
      </c>
      <c r="AY272" s="265" t="s">
        <v>158</v>
      </c>
    </row>
    <row r="273" s="13" customFormat="1">
      <c r="A273" s="13"/>
      <c r="B273" s="233"/>
      <c r="C273" s="234"/>
      <c r="D273" s="235" t="s">
        <v>166</v>
      </c>
      <c r="E273" s="236" t="s">
        <v>1</v>
      </c>
      <c r="F273" s="237" t="s">
        <v>769</v>
      </c>
      <c r="G273" s="234"/>
      <c r="H273" s="238">
        <v>38.399999999999999</v>
      </c>
      <c r="I273" s="239"/>
      <c r="J273" s="234"/>
      <c r="K273" s="234"/>
      <c r="L273" s="240"/>
      <c r="M273" s="241"/>
      <c r="N273" s="242"/>
      <c r="O273" s="242"/>
      <c r="P273" s="242"/>
      <c r="Q273" s="242"/>
      <c r="R273" s="242"/>
      <c r="S273" s="242"/>
      <c r="T273" s="24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4" t="s">
        <v>166</v>
      </c>
      <c r="AU273" s="244" t="s">
        <v>83</v>
      </c>
      <c r="AV273" s="13" t="s">
        <v>83</v>
      </c>
      <c r="AW273" s="13" t="s">
        <v>31</v>
      </c>
      <c r="AX273" s="13" t="s">
        <v>73</v>
      </c>
      <c r="AY273" s="244" t="s">
        <v>158</v>
      </c>
    </row>
    <row r="274" s="14" customFormat="1">
      <c r="A274" s="14"/>
      <c r="B274" s="245"/>
      <c r="C274" s="246"/>
      <c r="D274" s="235" t="s">
        <v>166</v>
      </c>
      <c r="E274" s="247" t="s">
        <v>1</v>
      </c>
      <c r="F274" s="248" t="s">
        <v>168</v>
      </c>
      <c r="G274" s="246"/>
      <c r="H274" s="249">
        <v>38.399999999999999</v>
      </c>
      <c r="I274" s="250"/>
      <c r="J274" s="246"/>
      <c r="K274" s="246"/>
      <c r="L274" s="251"/>
      <c r="M274" s="252"/>
      <c r="N274" s="253"/>
      <c r="O274" s="253"/>
      <c r="P274" s="253"/>
      <c r="Q274" s="253"/>
      <c r="R274" s="253"/>
      <c r="S274" s="253"/>
      <c r="T274" s="25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5" t="s">
        <v>166</v>
      </c>
      <c r="AU274" s="255" t="s">
        <v>83</v>
      </c>
      <c r="AV274" s="14" t="s">
        <v>165</v>
      </c>
      <c r="AW274" s="14" t="s">
        <v>31</v>
      </c>
      <c r="AX274" s="14" t="s">
        <v>81</v>
      </c>
      <c r="AY274" s="255" t="s">
        <v>158</v>
      </c>
    </row>
    <row r="275" s="2" customFormat="1" ht="24.15" customHeight="1">
      <c r="A275" s="38"/>
      <c r="B275" s="39"/>
      <c r="C275" s="266" t="s">
        <v>453</v>
      </c>
      <c r="D275" s="266" t="s">
        <v>210</v>
      </c>
      <c r="E275" s="267" t="s">
        <v>770</v>
      </c>
      <c r="F275" s="268" t="s">
        <v>771</v>
      </c>
      <c r="G275" s="269" t="s">
        <v>171</v>
      </c>
      <c r="H275" s="270">
        <v>42.240000000000002</v>
      </c>
      <c r="I275" s="271"/>
      <c r="J275" s="272">
        <f>ROUND(I275*H275,2)</f>
        <v>0</v>
      </c>
      <c r="K275" s="273"/>
      <c r="L275" s="274"/>
      <c r="M275" s="275" t="s">
        <v>1</v>
      </c>
      <c r="N275" s="276" t="s">
        <v>38</v>
      </c>
      <c r="O275" s="91"/>
      <c r="P275" s="229">
        <f>O275*H275</f>
        <v>0</v>
      </c>
      <c r="Q275" s="229">
        <v>0</v>
      </c>
      <c r="R275" s="229">
        <f>Q275*H275</f>
        <v>0</v>
      </c>
      <c r="S275" s="229">
        <v>0</v>
      </c>
      <c r="T275" s="230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1" t="s">
        <v>236</v>
      </c>
      <c r="AT275" s="231" t="s">
        <v>210</v>
      </c>
      <c r="AU275" s="231" t="s">
        <v>83</v>
      </c>
      <c r="AY275" s="17" t="s">
        <v>158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7" t="s">
        <v>81</v>
      </c>
      <c r="BK275" s="232">
        <f>ROUND(I275*H275,2)</f>
        <v>0</v>
      </c>
      <c r="BL275" s="17" t="s">
        <v>197</v>
      </c>
      <c r="BM275" s="231" t="s">
        <v>456</v>
      </c>
    </row>
    <row r="276" s="13" customFormat="1">
      <c r="A276" s="13"/>
      <c r="B276" s="233"/>
      <c r="C276" s="234"/>
      <c r="D276" s="235" t="s">
        <v>166</v>
      </c>
      <c r="E276" s="236" t="s">
        <v>1</v>
      </c>
      <c r="F276" s="237" t="s">
        <v>772</v>
      </c>
      <c r="G276" s="234"/>
      <c r="H276" s="238">
        <v>42.240000000000002</v>
      </c>
      <c r="I276" s="239"/>
      <c r="J276" s="234"/>
      <c r="K276" s="234"/>
      <c r="L276" s="240"/>
      <c r="M276" s="241"/>
      <c r="N276" s="242"/>
      <c r="O276" s="242"/>
      <c r="P276" s="242"/>
      <c r="Q276" s="242"/>
      <c r="R276" s="242"/>
      <c r="S276" s="242"/>
      <c r="T276" s="24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4" t="s">
        <v>166</v>
      </c>
      <c r="AU276" s="244" t="s">
        <v>83</v>
      </c>
      <c r="AV276" s="13" t="s">
        <v>83</v>
      </c>
      <c r="AW276" s="13" t="s">
        <v>31</v>
      </c>
      <c r="AX276" s="13" t="s">
        <v>73</v>
      </c>
      <c r="AY276" s="244" t="s">
        <v>158</v>
      </c>
    </row>
    <row r="277" s="14" customFormat="1">
      <c r="A277" s="14"/>
      <c r="B277" s="245"/>
      <c r="C277" s="246"/>
      <c r="D277" s="235" t="s">
        <v>166</v>
      </c>
      <c r="E277" s="247" t="s">
        <v>1</v>
      </c>
      <c r="F277" s="248" t="s">
        <v>168</v>
      </c>
      <c r="G277" s="246"/>
      <c r="H277" s="249">
        <v>42.240000000000002</v>
      </c>
      <c r="I277" s="250"/>
      <c r="J277" s="246"/>
      <c r="K277" s="246"/>
      <c r="L277" s="251"/>
      <c r="M277" s="252"/>
      <c r="N277" s="253"/>
      <c r="O277" s="253"/>
      <c r="P277" s="253"/>
      <c r="Q277" s="253"/>
      <c r="R277" s="253"/>
      <c r="S277" s="253"/>
      <c r="T277" s="25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5" t="s">
        <v>166</v>
      </c>
      <c r="AU277" s="255" t="s">
        <v>83</v>
      </c>
      <c r="AV277" s="14" t="s">
        <v>165</v>
      </c>
      <c r="AW277" s="14" t="s">
        <v>31</v>
      </c>
      <c r="AX277" s="14" t="s">
        <v>81</v>
      </c>
      <c r="AY277" s="255" t="s">
        <v>158</v>
      </c>
    </row>
    <row r="278" s="2" customFormat="1" ht="24.15" customHeight="1">
      <c r="A278" s="38"/>
      <c r="B278" s="39"/>
      <c r="C278" s="219" t="s">
        <v>318</v>
      </c>
      <c r="D278" s="219" t="s">
        <v>161</v>
      </c>
      <c r="E278" s="220" t="s">
        <v>773</v>
      </c>
      <c r="F278" s="221" t="s">
        <v>774</v>
      </c>
      <c r="G278" s="222" t="s">
        <v>207</v>
      </c>
      <c r="H278" s="223">
        <v>1</v>
      </c>
      <c r="I278" s="224"/>
      <c r="J278" s="225">
        <f>ROUND(I278*H278,2)</f>
        <v>0</v>
      </c>
      <c r="K278" s="226"/>
      <c r="L278" s="44"/>
      <c r="M278" s="227" t="s">
        <v>1</v>
      </c>
      <c r="N278" s="228" t="s">
        <v>38</v>
      </c>
      <c r="O278" s="91"/>
      <c r="P278" s="229">
        <f>O278*H278</f>
        <v>0</v>
      </c>
      <c r="Q278" s="229">
        <v>0</v>
      </c>
      <c r="R278" s="229">
        <f>Q278*H278</f>
        <v>0</v>
      </c>
      <c r="S278" s="229">
        <v>0</v>
      </c>
      <c r="T278" s="230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31" t="s">
        <v>197</v>
      </c>
      <c r="AT278" s="231" t="s">
        <v>161</v>
      </c>
      <c r="AU278" s="231" t="s">
        <v>83</v>
      </c>
      <c r="AY278" s="17" t="s">
        <v>158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7" t="s">
        <v>81</v>
      </c>
      <c r="BK278" s="232">
        <f>ROUND(I278*H278,2)</f>
        <v>0</v>
      </c>
      <c r="BL278" s="17" t="s">
        <v>197</v>
      </c>
      <c r="BM278" s="231" t="s">
        <v>459</v>
      </c>
    </row>
    <row r="279" s="2" customFormat="1" ht="24.15" customHeight="1">
      <c r="A279" s="38"/>
      <c r="B279" s="39"/>
      <c r="C279" s="266" t="s">
        <v>461</v>
      </c>
      <c r="D279" s="266" t="s">
        <v>210</v>
      </c>
      <c r="E279" s="267" t="s">
        <v>775</v>
      </c>
      <c r="F279" s="268" t="s">
        <v>776</v>
      </c>
      <c r="G279" s="269" t="s">
        <v>207</v>
      </c>
      <c r="H279" s="270">
        <v>1</v>
      </c>
      <c r="I279" s="271"/>
      <c r="J279" s="272">
        <f>ROUND(I279*H279,2)</f>
        <v>0</v>
      </c>
      <c r="K279" s="273"/>
      <c r="L279" s="274"/>
      <c r="M279" s="275" t="s">
        <v>1</v>
      </c>
      <c r="N279" s="276" t="s">
        <v>38</v>
      </c>
      <c r="O279" s="91"/>
      <c r="P279" s="229">
        <f>O279*H279</f>
        <v>0</v>
      </c>
      <c r="Q279" s="229">
        <v>0</v>
      </c>
      <c r="R279" s="229">
        <f>Q279*H279</f>
        <v>0</v>
      </c>
      <c r="S279" s="229">
        <v>0</v>
      </c>
      <c r="T279" s="230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31" t="s">
        <v>236</v>
      </c>
      <c r="AT279" s="231" t="s">
        <v>210</v>
      </c>
      <c r="AU279" s="231" t="s">
        <v>83</v>
      </c>
      <c r="AY279" s="17" t="s">
        <v>158</v>
      </c>
      <c r="BE279" s="232">
        <f>IF(N279="základní",J279,0)</f>
        <v>0</v>
      </c>
      <c r="BF279" s="232">
        <f>IF(N279="snížená",J279,0)</f>
        <v>0</v>
      </c>
      <c r="BG279" s="232">
        <f>IF(N279="zákl. přenesená",J279,0)</f>
        <v>0</v>
      </c>
      <c r="BH279" s="232">
        <f>IF(N279="sníž. přenesená",J279,0)</f>
        <v>0</v>
      </c>
      <c r="BI279" s="232">
        <f>IF(N279="nulová",J279,0)</f>
        <v>0</v>
      </c>
      <c r="BJ279" s="17" t="s">
        <v>81</v>
      </c>
      <c r="BK279" s="232">
        <f>ROUND(I279*H279,2)</f>
        <v>0</v>
      </c>
      <c r="BL279" s="17" t="s">
        <v>197</v>
      </c>
      <c r="BM279" s="231" t="s">
        <v>464</v>
      </c>
    </row>
    <row r="280" s="2" customFormat="1" ht="24.15" customHeight="1">
      <c r="A280" s="38"/>
      <c r="B280" s="39"/>
      <c r="C280" s="219" t="s">
        <v>321</v>
      </c>
      <c r="D280" s="219" t="s">
        <v>161</v>
      </c>
      <c r="E280" s="220" t="s">
        <v>410</v>
      </c>
      <c r="F280" s="221" t="s">
        <v>411</v>
      </c>
      <c r="G280" s="222" t="s">
        <v>207</v>
      </c>
      <c r="H280" s="223">
        <v>1</v>
      </c>
      <c r="I280" s="224"/>
      <c r="J280" s="225">
        <f>ROUND(I280*H280,2)</f>
        <v>0</v>
      </c>
      <c r="K280" s="226"/>
      <c r="L280" s="44"/>
      <c r="M280" s="227" t="s">
        <v>1</v>
      </c>
      <c r="N280" s="228" t="s">
        <v>38</v>
      </c>
      <c r="O280" s="91"/>
      <c r="P280" s="229">
        <f>O280*H280</f>
        <v>0</v>
      </c>
      <c r="Q280" s="229">
        <v>0</v>
      </c>
      <c r="R280" s="229">
        <f>Q280*H280</f>
        <v>0</v>
      </c>
      <c r="S280" s="229">
        <v>0</v>
      </c>
      <c r="T280" s="230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31" t="s">
        <v>197</v>
      </c>
      <c r="AT280" s="231" t="s">
        <v>161</v>
      </c>
      <c r="AU280" s="231" t="s">
        <v>83</v>
      </c>
      <c r="AY280" s="17" t="s">
        <v>158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7" t="s">
        <v>81</v>
      </c>
      <c r="BK280" s="232">
        <f>ROUND(I280*H280,2)</f>
        <v>0</v>
      </c>
      <c r="BL280" s="17" t="s">
        <v>197</v>
      </c>
      <c r="BM280" s="231" t="s">
        <v>468</v>
      </c>
    </row>
    <row r="281" s="2" customFormat="1" ht="24.15" customHeight="1">
      <c r="A281" s="38"/>
      <c r="B281" s="39"/>
      <c r="C281" s="266" t="s">
        <v>469</v>
      </c>
      <c r="D281" s="266" t="s">
        <v>210</v>
      </c>
      <c r="E281" s="267" t="s">
        <v>414</v>
      </c>
      <c r="F281" s="268" t="s">
        <v>415</v>
      </c>
      <c r="G281" s="269" t="s">
        <v>207</v>
      </c>
      <c r="H281" s="270">
        <v>1</v>
      </c>
      <c r="I281" s="271"/>
      <c r="J281" s="272">
        <f>ROUND(I281*H281,2)</f>
        <v>0</v>
      </c>
      <c r="K281" s="273"/>
      <c r="L281" s="274"/>
      <c r="M281" s="275" t="s">
        <v>1</v>
      </c>
      <c r="N281" s="276" t="s">
        <v>38</v>
      </c>
      <c r="O281" s="91"/>
      <c r="P281" s="229">
        <f>O281*H281</f>
        <v>0</v>
      </c>
      <c r="Q281" s="229">
        <v>0</v>
      </c>
      <c r="R281" s="229">
        <f>Q281*H281</f>
        <v>0</v>
      </c>
      <c r="S281" s="229">
        <v>0</v>
      </c>
      <c r="T281" s="230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1" t="s">
        <v>236</v>
      </c>
      <c r="AT281" s="231" t="s">
        <v>210</v>
      </c>
      <c r="AU281" s="231" t="s">
        <v>83</v>
      </c>
      <c r="AY281" s="17" t="s">
        <v>158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7" t="s">
        <v>81</v>
      </c>
      <c r="BK281" s="232">
        <f>ROUND(I281*H281,2)</f>
        <v>0</v>
      </c>
      <c r="BL281" s="17" t="s">
        <v>197</v>
      </c>
      <c r="BM281" s="231" t="s">
        <v>472</v>
      </c>
    </row>
    <row r="282" s="2" customFormat="1" ht="16.5" customHeight="1">
      <c r="A282" s="38"/>
      <c r="B282" s="39"/>
      <c r="C282" s="219" t="s">
        <v>325</v>
      </c>
      <c r="D282" s="219" t="s">
        <v>161</v>
      </c>
      <c r="E282" s="220" t="s">
        <v>417</v>
      </c>
      <c r="F282" s="221" t="s">
        <v>418</v>
      </c>
      <c r="G282" s="222" t="s">
        <v>207</v>
      </c>
      <c r="H282" s="223">
        <v>2</v>
      </c>
      <c r="I282" s="224"/>
      <c r="J282" s="225">
        <f>ROUND(I282*H282,2)</f>
        <v>0</v>
      </c>
      <c r="K282" s="226"/>
      <c r="L282" s="44"/>
      <c r="M282" s="227" t="s">
        <v>1</v>
      </c>
      <c r="N282" s="228" t="s">
        <v>38</v>
      </c>
      <c r="O282" s="91"/>
      <c r="P282" s="229">
        <f>O282*H282</f>
        <v>0</v>
      </c>
      <c r="Q282" s="229">
        <v>0</v>
      </c>
      <c r="R282" s="229">
        <f>Q282*H282</f>
        <v>0</v>
      </c>
      <c r="S282" s="229">
        <v>0</v>
      </c>
      <c r="T282" s="230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31" t="s">
        <v>197</v>
      </c>
      <c r="AT282" s="231" t="s">
        <v>161</v>
      </c>
      <c r="AU282" s="231" t="s">
        <v>83</v>
      </c>
      <c r="AY282" s="17" t="s">
        <v>158</v>
      </c>
      <c r="BE282" s="232">
        <f>IF(N282="základní",J282,0)</f>
        <v>0</v>
      </c>
      <c r="BF282" s="232">
        <f>IF(N282="snížená",J282,0)</f>
        <v>0</v>
      </c>
      <c r="BG282" s="232">
        <f>IF(N282="zákl. přenesená",J282,0)</f>
        <v>0</v>
      </c>
      <c r="BH282" s="232">
        <f>IF(N282="sníž. přenesená",J282,0)</f>
        <v>0</v>
      </c>
      <c r="BI282" s="232">
        <f>IF(N282="nulová",J282,0)</f>
        <v>0</v>
      </c>
      <c r="BJ282" s="17" t="s">
        <v>81</v>
      </c>
      <c r="BK282" s="232">
        <f>ROUND(I282*H282,2)</f>
        <v>0</v>
      </c>
      <c r="BL282" s="17" t="s">
        <v>197</v>
      </c>
      <c r="BM282" s="231" t="s">
        <v>476</v>
      </c>
    </row>
    <row r="283" s="2" customFormat="1" ht="16.5" customHeight="1">
      <c r="A283" s="38"/>
      <c r="B283" s="39"/>
      <c r="C283" s="266" t="s">
        <v>477</v>
      </c>
      <c r="D283" s="266" t="s">
        <v>210</v>
      </c>
      <c r="E283" s="267" t="s">
        <v>421</v>
      </c>
      <c r="F283" s="268" t="s">
        <v>422</v>
      </c>
      <c r="G283" s="269" t="s">
        <v>207</v>
      </c>
      <c r="H283" s="270">
        <v>2</v>
      </c>
      <c r="I283" s="271"/>
      <c r="J283" s="272">
        <f>ROUND(I283*H283,2)</f>
        <v>0</v>
      </c>
      <c r="K283" s="273"/>
      <c r="L283" s="274"/>
      <c r="M283" s="275" t="s">
        <v>1</v>
      </c>
      <c r="N283" s="276" t="s">
        <v>38</v>
      </c>
      <c r="O283" s="91"/>
      <c r="P283" s="229">
        <f>O283*H283</f>
        <v>0</v>
      </c>
      <c r="Q283" s="229">
        <v>0</v>
      </c>
      <c r="R283" s="229">
        <f>Q283*H283</f>
        <v>0</v>
      </c>
      <c r="S283" s="229">
        <v>0</v>
      </c>
      <c r="T283" s="230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31" t="s">
        <v>236</v>
      </c>
      <c r="AT283" s="231" t="s">
        <v>210</v>
      </c>
      <c r="AU283" s="231" t="s">
        <v>83</v>
      </c>
      <c r="AY283" s="17" t="s">
        <v>158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7" t="s">
        <v>81</v>
      </c>
      <c r="BK283" s="232">
        <f>ROUND(I283*H283,2)</f>
        <v>0</v>
      </c>
      <c r="BL283" s="17" t="s">
        <v>197</v>
      </c>
      <c r="BM283" s="231" t="s">
        <v>480</v>
      </c>
    </row>
    <row r="284" s="2" customFormat="1" ht="16.5" customHeight="1">
      <c r="A284" s="38"/>
      <c r="B284" s="39"/>
      <c r="C284" s="266" t="s">
        <v>328</v>
      </c>
      <c r="D284" s="266" t="s">
        <v>210</v>
      </c>
      <c r="E284" s="267" t="s">
        <v>424</v>
      </c>
      <c r="F284" s="268" t="s">
        <v>425</v>
      </c>
      <c r="G284" s="269" t="s">
        <v>207</v>
      </c>
      <c r="H284" s="270">
        <v>2</v>
      </c>
      <c r="I284" s="271"/>
      <c r="J284" s="272">
        <f>ROUND(I284*H284,2)</f>
        <v>0</v>
      </c>
      <c r="K284" s="273"/>
      <c r="L284" s="274"/>
      <c r="M284" s="275" t="s">
        <v>1</v>
      </c>
      <c r="N284" s="276" t="s">
        <v>38</v>
      </c>
      <c r="O284" s="91"/>
      <c r="P284" s="229">
        <f>O284*H284</f>
        <v>0</v>
      </c>
      <c r="Q284" s="229">
        <v>0</v>
      </c>
      <c r="R284" s="229">
        <f>Q284*H284</f>
        <v>0</v>
      </c>
      <c r="S284" s="229">
        <v>0</v>
      </c>
      <c r="T284" s="230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1" t="s">
        <v>236</v>
      </c>
      <c r="AT284" s="231" t="s">
        <v>210</v>
      </c>
      <c r="AU284" s="231" t="s">
        <v>83</v>
      </c>
      <c r="AY284" s="17" t="s">
        <v>158</v>
      </c>
      <c r="BE284" s="232">
        <f>IF(N284="základní",J284,0)</f>
        <v>0</v>
      </c>
      <c r="BF284" s="232">
        <f>IF(N284="snížená",J284,0)</f>
        <v>0</v>
      </c>
      <c r="BG284" s="232">
        <f>IF(N284="zákl. přenesená",J284,0)</f>
        <v>0</v>
      </c>
      <c r="BH284" s="232">
        <f>IF(N284="sníž. přenesená",J284,0)</f>
        <v>0</v>
      </c>
      <c r="BI284" s="232">
        <f>IF(N284="nulová",J284,0)</f>
        <v>0</v>
      </c>
      <c r="BJ284" s="17" t="s">
        <v>81</v>
      </c>
      <c r="BK284" s="232">
        <f>ROUND(I284*H284,2)</f>
        <v>0</v>
      </c>
      <c r="BL284" s="17" t="s">
        <v>197</v>
      </c>
      <c r="BM284" s="231" t="s">
        <v>484</v>
      </c>
    </row>
    <row r="285" s="2" customFormat="1" ht="21.75" customHeight="1">
      <c r="A285" s="38"/>
      <c r="B285" s="39"/>
      <c r="C285" s="219" t="s">
        <v>485</v>
      </c>
      <c r="D285" s="219" t="s">
        <v>161</v>
      </c>
      <c r="E285" s="220" t="s">
        <v>428</v>
      </c>
      <c r="F285" s="221" t="s">
        <v>429</v>
      </c>
      <c r="G285" s="222" t="s">
        <v>207</v>
      </c>
      <c r="H285" s="223">
        <v>2</v>
      </c>
      <c r="I285" s="224"/>
      <c r="J285" s="225">
        <f>ROUND(I285*H285,2)</f>
        <v>0</v>
      </c>
      <c r="K285" s="226"/>
      <c r="L285" s="44"/>
      <c r="M285" s="227" t="s">
        <v>1</v>
      </c>
      <c r="N285" s="228" t="s">
        <v>38</v>
      </c>
      <c r="O285" s="91"/>
      <c r="P285" s="229">
        <f>O285*H285</f>
        <v>0</v>
      </c>
      <c r="Q285" s="229">
        <v>0</v>
      </c>
      <c r="R285" s="229">
        <f>Q285*H285</f>
        <v>0</v>
      </c>
      <c r="S285" s="229">
        <v>0</v>
      </c>
      <c r="T285" s="230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31" t="s">
        <v>197</v>
      </c>
      <c r="AT285" s="231" t="s">
        <v>161</v>
      </c>
      <c r="AU285" s="231" t="s">
        <v>83</v>
      </c>
      <c r="AY285" s="17" t="s">
        <v>158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7" t="s">
        <v>81</v>
      </c>
      <c r="BK285" s="232">
        <f>ROUND(I285*H285,2)</f>
        <v>0</v>
      </c>
      <c r="BL285" s="17" t="s">
        <v>197</v>
      </c>
      <c r="BM285" s="231" t="s">
        <v>488</v>
      </c>
    </row>
    <row r="286" s="2" customFormat="1" ht="24.15" customHeight="1">
      <c r="A286" s="38"/>
      <c r="B286" s="39"/>
      <c r="C286" s="266" t="s">
        <v>332</v>
      </c>
      <c r="D286" s="266" t="s">
        <v>210</v>
      </c>
      <c r="E286" s="267" t="s">
        <v>431</v>
      </c>
      <c r="F286" s="268" t="s">
        <v>432</v>
      </c>
      <c r="G286" s="269" t="s">
        <v>207</v>
      </c>
      <c r="H286" s="270">
        <v>2</v>
      </c>
      <c r="I286" s="271"/>
      <c r="J286" s="272">
        <f>ROUND(I286*H286,2)</f>
        <v>0</v>
      </c>
      <c r="K286" s="273"/>
      <c r="L286" s="274"/>
      <c r="M286" s="275" t="s">
        <v>1</v>
      </c>
      <c r="N286" s="276" t="s">
        <v>38</v>
      </c>
      <c r="O286" s="91"/>
      <c r="P286" s="229">
        <f>O286*H286</f>
        <v>0</v>
      </c>
      <c r="Q286" s="229">
        <v>0</v>
      </c>
      <c r="R286" s="229">
        <f>Q286*H286</f>
        <v>0</v>
      </c>
      <c r="S286" s="229">
        <v>0</v>
      </c>
      <c r="T286" s="230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31" t="s">
        <v>236</v>
      </c>
      <c r="AT286" s="231" t="s">
        <v>210</v>
      </c>
      <c r="AU286" s="231" t="s">
        <v>83</v>
      </c>
      <c r="AY286" s="17" t="s">
        <v>158</v>
      </c>
      <c r="BE286" s="232">
        <f>IF(N286="základní",J286,0)</f>
        <v>0</v>
      </c>
      <c r="BF286" s="232">
        <f>IF(N286="snížená",J286,0)</f>
        <v>0</v>
      </c>
      <c r="BG286" s="232">
        <f>IF(N286="zákl. přenesená",J286,0)</f>
        <v>0</v>
      </c>
      <c r="BH286" s="232">
        <f>IF(N286="sníž. přenesená",J286,0)</f>
        <v>0</v>
      </c>
      <c r="BI286" s="232">
        <f>IF(N286="nulová",J286,0)</f>
        <v>0</v>
      </c>
      <c r="BJ286" s="17" t="s">
        <v>81</v>
      </c>
      <c r="BK286" s="232">
        <f>ROUND(I286*H286,2)</f>
        <v>0</v>
      </c>
      <c r="BL286" s="17" t="s">
        <v>197</v>
      </c>
      <c r="BM286" s="231" t="s">
        <v>491</v>
      </c>
    </row>
    <row r="287" s="2" customFormat="1" ht="24.15" customHeight="1">
      <c r="A287" s="38"/>
      <c r="B287" s="39"/>
      <c r="C287" s="219" t="s">
        <v>492</v>
      </c>
      <c r="D287" s="219" t="s">
        <v>161</v>
      </c>
      <c r="E287" s="220" t="s">
        <v>435</v>
      </c>
      <c r="F287" s="221" t="s">
        <v>436</v>
      </c>
      <c r="G287" s="222" t="s">
        <v>207</v>
      </c>
      <c r="H287" s="223">
        <v>2</v>
      </c>
      <c r="I287" s="224"/>
      <c r="J287" s="225">
        <f>ROUND(I287*H287,2)</f>
        <v>0</v>
      </c>
      <c r="K287" s="226"/>
      <c r="L287" s="44"/>
      <c r="M287" s="227" t="s">
        <v>1</v>
      </c>
      <c r="N287" s="228" t="s">
        <v>38</v>
      </c>
      <c r="O287" s="91"/>
      <c r="P287" s="229">
        <f>O287*H287</f>
        <v>0</v>
      </c>
      <c r="Q287" s="229">
        <v>0</v>
      </c>
      <c r="R287" s="229">
        <f>Q287*H287</f>
        <v>0</v>
      </c>
      <c r="S287" s="229">
        <v>0</v>
      </c>
      <c r="T287" s="230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31" t="s">
        <v>197</v>
      </c>
      <c r="AT287" s="231" t="s">
        <v>161</v>
      </c>
      <c r="AU287" s="231" t="s">
        <v>83</v>
      </c>
      <c r="AY287" s="17" t="s">
        <v>158</v>
      </c>
      <c r="BE287" s="232">
        <f>IF(N287="základní",J287,0)</f>
        <v>0</v>
      </c>
      <c r="BF287" s="232">
        <f>IF(N287="snížená",J287,0)</f>
        <v>0</v>
      </c>
      <c r="BG287" s="232">
        <f>IF(N287="zákl. přenesená",J287,0)</f>
        <v>0</v>
      </c>
      <c r="BH287" s="232">
        <f>IF(N287="sníž. přenesená",J287,0)</f>
        <v>0</v>
      </c>
      <c r="BI287" s="232">
        <f>IF(N287="nulová",J287,0)</f>
        <v>0</v>
      </c>
      <c r="BJ287" s="17" t="s">
        <v>81</v>
      </c>
      <c r="BK287" s="232">
        <f>ROUND(I287*H287,2)</f>
        <v>0</v>
      </c>
      <c r="BL287" s="17" t="s">
        <v>197</v>
      </c>
      <c r="BM287" s="231" t="s">
        <v>495</v>
      </c>
    </row>
    <row r="288" s="2" customFormat="1" ht="24.15" customHeight="1">
      <c r="A288" s="38"/>
      <c r="B288" s="39"/>
      <c r="C288" s="219" t="s">
        <v>338</v>
      </c>
      <c r="D288" s="219" t="s">
        <v>161</v>
      </c>
      <c r="E288" s="220" t="s">
        <v>777</v>
      </c>
      <c r="F288" s="221" t="s">
        <v>778</v>
      </c>
      <c r="G288" s="222" t="s">
        <v>207</v>
      </c>
      <c r="H288" s="223">
        <v>6</v>
      </c>
      <c r="I288" s="224"/>
      <c r="J288" s="225">
        <f>ROUND(I288*H288,2)</f>
        <v>0</v>
      </c>
      <c r="K288" s="226"/>
      <c r="L288" s="44"/>
      <c r="M288" s="227" t="s">
        <v>1</v>
      </c>
      <c r="N288" s="228" t="s">
        <v>38</v>
      </c>
      <c r="O288" s="91"/>
      <c r="P288" s="229">
        <f>O288*H288</f>
        <v>0</v>
      </c>
      <c r="Q288" s="229">
        <v>0</v>
      </c>
      <c r="R288" s="229">
        <f>Q288*H288</f>
        <v>0</v>
      </c>
      <c r="S288" s="229">
        <v>0</v>
      </c>
      <c r="T288" s="230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31" t="s">
        <v>197</v>
      </c>
      <c r="AT288" s="231" t="s">
        <v>161</v>
      </c>
      <c r="AU288" s="231" t="s">
        <v>83</v>
      </c>
      <c r="AY288" s="17" t="s">
        <v>158</v>
      </c>
      <c r="BE288" s="232">
        <f>IF(N288="základní",J288,0)</f>
        <v>0</v>
      </c>
      <c r="BF288" s="232">
        <f>IF(N288="snížená",J288,0)</f>
        <v>0</v>
      </c>
      <c r="BG288" s="232">
        <f>IF(N288="zákl. přenesená",J288,0)</f>
        <v>0</v>
      </c>
      <c r="BH288" s="232">
        <f>IF(N288="sníž. přenesená",J288,0)</f>
        <v>0</v>
      </c>
      <c r="BI288" s="232">
        <f>IF(N288="nulová",J288,0)</f>
        <v>0</v>
      </c>
      <c r="BJ288" s="17" t="s">
        <v>81</v>
      </c>
      <c r="BK288" s="232">
        <f>ROUND(I288*H288,2)</f>
        <v>0</v>
      </c>
      <c r="BL288" s="17" t="s">
        <v>197</v>
      </c>
      <c r="BM288" s="231" t="s">
        <v>500</v>
      </c>
    </row>
    <row r="289" s="2" customFormat="1" ht="24.15" customHeight="1">
      <c r="A289" s="38"/>
      <c r="B289" s="39"/>
      <c r="C289" s="219" t="s">
        <v>503</v>
      </c>
      <c r="D289" s="219" t="s">
        <v>161</v>
      </c>
      <c r="E289" s="220" t="s">
        <v>438</v>
      </c>
      <c r="F289" s="221" t="s">
        <v>439</v>
      </c>
      <c r="G289" s="222" t="s">
        <v>248</v>
      </c>
      <c r="H289" s="223">
        <v>0.050999999999999997</v>
      </c>
      <c r="I289" s="224"/>
      <c r="J289" s="225">
        <f>ROUND(I289*H289,2)</f>
        <v>0</v>
      </c>
      <c r="K289" s="226"/>
      <c r="L289" s="44"/>
      <c r="M289" s="227" t="s">
        <v>1</v>
      </c>
      <c r="N289" s="228" t="s">
        <v>38</v>
      </c>
      <c r="O289" s="91"/>
      <c r="P289" s="229">
        <f>O289*H289</f>
        <v>0</v>
      </c>
      <c r="Q289" s="229">
        <v>0</v>
      </c>
      <c r="R289" s="229">
        <f>Q289*H289</f>
        <v>0</v>
      </c>
      <c r="S289" s="229">
        <v>0</v>
      </c>
      <c r="T289" s="230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31" t="s">
        <v>197</v>
      </c>
      <c r="AT289" s="231" t="s">
        <v>161</v>
      </c>
      <c r="AU289" s="231" t="s">
        <v>83</v>
      </c>
      <c r="AY289" s="17" t="s">
        <v>158</v>
      </c>
      <c r="BE289" s="232">
        <f>IF(N289="základní",J289,0)</f>
        <v>0</v>
      </c>
      <c r="BF289" s="232">
        <f>IF(N289="snížená",J289,0)</f>
        <v>0</v>
      </c>
      <c r="BG289" s="232">
        <f>IF(N289="zákl. přenesená",J289,0)</f>
        <v>0</v>
      </c>
      <c r="BH289" s="232">
        <f>IF(N289="sníž. přenesená",J289,0)</f>
        <v>0</v>
      </c>
      <c r="BI289" s="232">
        <f>IF(N289="nulová",J289,0)</f>
        <v>0</v>
      </c>
      <c r="BJ289" s="17" t="s">
        <v>81</v>
      </c>
      <c r="BK289" s="232">
        <f>ROUND(I289*H289,2)</f>
        <v>0</v>
      </c>
      <c r="BL289" s="17" t="s">
        <v>197</v>
      </c>
      <c r="BM289" s="231" t="s">
        <v>506</v>
      </c>
    </row>
    <row r="290" s="12" customFormat="1" ht="22.8" customHeight="1">
      <c r="A290" s="12"/>
      <c r="B290" s="203"/>
      <c r="C290" s="204"/>
      <c r="D290" s="205" t="s">
        <v>72</v>
      </c>
      <c r="E290" s="217" t="s">
        <v>441</v>
      </c>
      <c r="F290" s="217" t="s">
        <v>442</v>
      </c>
      <c r="G290" s="204"/>
      <c r="H290" s="204"/>
      <c r="I290" s="207"/>
      <c r="J290" s="218">
        <f>BK290</f>
        <v>0</v>
      </c>
      <c r="K290" s="204"/>
      <c r="L290" s="209"/>
      <c r="M290" s="210"/>
      <c r="N290" s="211"/>
      <c r="O290" s="211"/>
      <c r="P290" s="212">
        <f>SUM(P291:P296)</f>
        <v>0</v>
      </c>
      <c r="Q290" s="211"/>
      <c r="R290" s="212">
        <f>SUM(R291:R296)</f>
        <v>0</v>
      </c>
      <c r="S290" s="211"/>
      <c r="T290" s="213">
        <f>SUM(T291:T296)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14" t="s">
        <v>83</v>
      </c>
      <c r="AT290" s="215" t="s">
        <v>72</v>
      </c>
      <c r="AU290" s="215" t="s">
        <v>81</v>
      </c>
      <c r="AY290" s="214" t="s">
        <v>158</v>
      </c>
      <c r="BK290" s="216">
        <f>SUM(BK291:BK296)</f>
        <v>0</v>
      </c>
    </row>
    <row r="291" s="2" customFormat="1" ht="33" customHeight="1">
      <c r="A291" s="38"/>
      <c r="B291" s="39"/>
      <c r="C291" s="219" t="s">
        <v>342</v>
      </c>
      <c r="D291" s="219" t="s">
        <v>161</v>
      </c>
      <c r="E291" s="220" t="s">
        <v>444</v>
      </c>
      <c r="F291" s="221" t="s">
        <v>445</v>
      </c>
      <c r="G291" s="222" t="s">
        <v>164</v>
      </c>
      <c r="H291" s="223">
        <v>7.7119999999999997</v>
      </c>
      <c r="I291" s="224"/>
      <c r="J291" s="225">
        <f>ROUND(I291*H291,2)</f>
        <v>0</v>
      </c>
      <c r="K291" s="226"/>
      <c r="L291" s="44"/>
      <c r="M291" s="227" t="s">
        <v>1</v>
      </c>
      <c r="N291" s="228" t="s">
        <v>38</v>
      </c>
      <c r="O291" s="91"/>
      <c r="P291" s="229">
        <f>O291*H291</f>
        <v>0</v>
      </c>
      <c r="Q291" s="229">
        <v>0</v>
      </c>
      <c r="R291" s="229">
        <f>Q291*H291</f>
        <v>0</v>
      </c>
      <c r="S291" s="229">
        <v>0</v>
      </c>
      <c r="T291" s="230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1" t="s">
        <v>197</v>
      </c>
      <c r="AT291" s="231" t="s">
        <v>161</v>
      </c>
      <c r="AU291" s="231" t="s">
        <v>83</v>
      </c>
      <c r="AY291" s="17" t="s">
        <v>158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7" t="s">
        <v>81</v>
      </c>
      <c r="BK291" s="232">
        <f>ROUND(I291*H291,2)</f>
        <v>0</v>
      </c>
      <c r="BL291" s="17" t="s">
        <v>197</v>
      </c>
      <c r="BM291" s="231" t="s">
        <v>510</v>
      </c>
    </row>
    <row r="292" s="13" customFormat="1">
      <c r="A292" s="13"/>
      <c r="B292" s="233"/>
      <c r="C292" s="234"/>
      <c r="D292" s="235" t="s">
        <v>166</v>
      </c>
      <c r="E292" s="236" t="s">
        <v>1</v>
      </c>
      <c r="F292" s="237" t="s">
        <v>779</v>
      </c>
      <c r="G292" s="234"/>
      <c r="H292" s="238">
        <v>7.7120000000000006</v>
      </c>
      <c r="I292" s="239"/>
      <c r="J292" s="234"/>
      <c r="K292" s="234"/>
      <c r="L292" s="240"/>
      <c r="M292" s="241"/>
      <c r="N292" s="242"/>
      <c r="O292" s="242"/>
      <c r="P292" s="242"/>
      <c r="Q292" s="242"/>
      <c r="R292" s="242"/>
      <c r="S292" s="242"/>
      <c r="T292" s="24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4" t="s">
        <v>166</v>
      </c>
      <c r="AU292" s="244" t="s">
        <v>83</v>
      </c>
      <c r="AV292" s="13" t="s">
        <v>83</v>
      </c>
      <c r="AW292" s="13" t="s">
        <v>31</v>
      </c>
      <c r="AX292" s="13" t="s">
        <v>73</v>
      </c>
      <c r="AY292" s="244" t="s">
        <v>158</v>
      </c>
    </row>
    <row r="293" s="14" customFormat="1">
      <c r="A293" s="14"/>
      <c r="B293" s="245"/>
      <c r="C293" s="246"/>
      <c r="D293" s="235" t="s">
        <v>166</v>
      </c>
      <c r="E293" s="247" t="s">
        <v>1</v>
      </c>
      <c r="F293" s="248" t="s">
        <v>168</v>
      </c>
      <c r="G293" s="246"/>
      <c r="H293" s="249">
        <v>7.7120000000000006</v>
      </c>
      <c r="I293" s="250"/>
      <c r="J293" s="246"/>
      <c r="K293" s="246"/>
      <c r="L293" s="251"/>
      <c r="M293" s="252"/>
      <c r="N293" s="253"/>
      <c r="O293" s="253"/>
      <c r="P293" s="253"/>
      <c r="Q293" s="253"/>
      <c r="R293" s="253"/>
      <c r="S293" s="253"/>
      <c r="T293" s="25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5" t="s">
        <v>166</v>
      </c>
      <c r="AU293" s="255" t="s">
        <v>83</v>
      </c>
      <c r="AV293" s="14" t="s">
        <v>165</v>
      </c>
      <c r="AW293" s="14" t="s">
        <v>31</v>
      </c>
      <c r="AX293" s="14" t="s">
        <v>81</v>
      </c>
      <c r="AY293" s="255" t="s">
        <v>158</v>
      </c>
    </row>
    <row r="294" s="2" customFormat="1" ht="16.5" customHeight="1">
      <c r="A294" s="38"/>
      <c r="B294" s="39"/>
      <c r="C294" s="219" t="s">
        <v>511</v>
      </c>
      <c r="D294" s="219" t="s">
        <v>161</v>
      </c>
      <c r="E294" s="220" t="s">
        <v>780</v>
      </c>
      <c r="F294" s="221" t="s">
        <v>781</v>
      </c>
      <c r="G294" s="222" t="s">
        <v>164</v>
      </c>
      <c r="H294" s="223">
        <v>1.956</v>
      </c>
      <c r="I294" s="224"/>
      <c r="J294" s="225">
        <f>ROUND(I294*H294,2)</f>
        <v>0</v>
      </c>
      <c r="K294" s="226"/>
      <c r="L294" s="44"/>
      <c r="M294" s="227" t="s">
        <v>1</v>
      </c>
      <c r="N294" s="228" t="s">
        <v>38</v>
      </c>
      <c r="O294" s="91"/>
      <c r="P294" s="229">
        <f>O294*H294</f>
        <v>0</v>
      </c>
      <c r="Q294" s="229">
        <v>0</v>
      </c>
      <c r="R294" s="229">
        <f>Q294*H294</f>
        <v>0</v>
      </c>
      <c r="S294" s="229">
        <v>0</v>
      </c>
      <c r="T294" s="230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31" t="s">
        <v>197</v>
      </c>
      <c r="AT294" s="231" t="s">
        <v>161</v>
      </c>
      <c r="AU294" s="231" t="s">
        <v>83</v>
      </c>
      <c r="AY294" s="17" t="s">
        <v>158</v>
      </c>
      <c r="BE294" s="232">
        <f>IF(N294="základní",J294,0)</f>
        <v>0</v>
      </c>
      <c r="BF294" s="232">
        <f>IF(N294="snížená",J294,0)</f>
        <v>0</v>
      </c>
      <c r="BG294" s="232">
        <f>IF(N294="zákl. přenesená",J294,0)</f>
        <v>0</v>
      </c>
      <c r="BH294" s="232">
        <f>IF(N294="sníž. přenesená",J294,0)</f>
        <v>0</v>
      </c>
      <c r="BI294" s="232">
        <f>IF(N294="nulová",J294,0)</f>
        <v>0</v>
      </c>
      <c r="BJ294" s="17" t="s">
        <v>81</v>
      </c>
      <c r="BK294" s="232">
        <f>ROUND(I294*H294,2)</f>
        <v>0</v>
      </c>
      <c r="BL294" s="17" t="s">
        <v>197</v>
      </c>
      <c r="BM294" s="231" t="s">
        <v>514</v>
      </c>
    </row>
    <row r="295" s="13" customFormat="1">
      <c r="A295" s="13"/>
      <c r="B295" s="233"/>
      <c r="C295" s="234"/>
      <c r="D295" s="235" t="s">
        <v>166</v>
      </c>
      <c r="E295" s="236" t="s">
        <v>1</v>
      </c>
      <c r="F295" s="237" t="s">
        <v>748</v>
      </c>
      <c r="G295" s="234"/>
      <c r="H295" s="238">
        <v>1.9559999999999997</v>
      </c>
      <c r="I295" s="239"/>
      <c r="J295" s="234"/>
      <c r="K295" s="234"/>
      <c r="L295" s="240"/>
      <c r="M295" s="241"/>
      <c r="N295" s="242"/>
      <c r="O295" s="242"/>
      <c r="P295" s="242"/>
      <c r="Q295" s="242"/>
      <c r="R295" s="242"/>
      <c r="S295" s="242"/>
      <c r="T295" s="24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4" t="s">
        <v>166</v>
      </c>
      <c r="AU295" s="244" t="s">
        <v>83</v>
      </c>
      <c r="AV295" s="13" t="s">
        <v>83</v>
      </c>
      <c r="AW295" s="13" t="s">
        <v>31</v>
      </c>
      <c r="AX295" s="13" t="s">
        <v>73</v>
      </c>
      <c r="AY295" s="244" t="s">
        <v>158</v>
      </c>
    </row>
    <row r="296" s="14" customFormat="1">
      <c r="A296" s="14"/>
      <c r="B296" s="245"/>
      <c r="C296" s="246"/>
      <c r="D296" s="235" t="s">
        <v>166</v>
      </c>
      <c r="E296" s="247" t="s">
        <v>1</v>
      </c>
      <c r="F296" s="248" t="s">
        <v>168</v>
      </c>
      <c r="G296" s="246"/>
      <c r="H296" s="249">
        <v>1.9559999999999997</v>
      </c>
      <c r="I296" s="250"/>
      <c r="J296" s="246"/>
      <c r="K296" s="246"/>
      <c r="L296" s="251"/>
      <c r="M296" s="252"/>
      <c r="N296" s="253"/>
      <c r="O296" s="253"/>
      <c r="P296" s="253"/>
      <c r="Q296" s="253"/>
      <c r="R296" s="253"/>
      <c r="S296" s="253"/>
      <c r="T296" s="25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5" t="s">
        <v>166</v>
      </c>
      <c r="AU296" s="255" t="s">
        <v>83</v>
      </c>
      <c r="AV296" s="14" t="s">
        <v>165</v>
      </c>
      <c r="AW296" s="14" t="s">
        <v>31</v>
      </c>
      <c r="AX296" s="14" t="s">
        <v>81</v>
      </c>
      <c r="AY296" s="255" t="s">
        <v>158</v>
      </c>
    </row>
    <row r="297" s="12" customFormat="1" ht="22.8" customHeight="1">
      <c r="A297" s="12"/>
      <c r="B297" s="203"/>
      <c r="C297" s="204"/>
      <c r="D297" s="205" t="s">
        <v>72</v>
      </c>
      <c r="E297" s="217" t="s">
        <v>448</v>
      </c>
      <c r="F297" s="217" t="s">
        <v>449</v>
      </c>
      <c r="G297" s="204"/>
      <c r="H297" s="204"/>
      <c r="I297" s="207"/>
      <c r="J297" s="218">
        <f>BK297</f>
        <v>0</v>
      </c>
      <c r="K297" s="204"/>
      <c r="L297" s="209"/>
      <c r="M297" s="210"/>
      <c r="N297" s="211"/>
      <c r="O297" s="211"/>
      <c r="P297" s="212">
        <f>SUM(P298:P329)</f>
        <v>0</v>
      </c>
      <c r="Q297" s="211"/>
      <c r="R297" s="212">
        <f>SUM(R298:R329)</f>
        <v>0</v>
      </c>
      <c r="S297" s="211"/>
      <c r="T297" s="213">
        <f>SUM(T298:T329)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14" t="s">
        <v>83</v>
      </c>
      <c r="AT297" s="215" t="s">
        <v>72</v>
      </c>
      <c r="AU297" s="215" t="s">
        <v>81</v>
      </c>
      <c r="AY297" s="214" t="s">
        <v>158</v>
      </c>
      <c r="BK297" s="216">
        <f>SUM(BK298:BK329)</f>
        <v>0</v>
      </c>
    </row>
    <row r="298" s="2" customFormat="1" ht="16.5" customHeight="1">
      <c r="A298" s="38"/>
      <c r="B298" s="39"/>
      <c r="C298" s="219" t="s">
        <v>345</v>
      </c>
      <c r="D298" s="219" t="s">
        <v>161</v>
      </c>
      <c r="E298" s="220" t="s">
        <v>450</v>
      </c>
      <c r="F298" s="221" t="s">
        <v>451</v>
      </c>
      <c r="G298" s="222" t="s">
        <v>164</v>
      </c>
      <c r="H298" s="223">
        <v>80.769999999999996</v>
      </c>
      <c r="I298" s="224"/>
      <c r="J298" s="225">
        <f>ROUND(I298*H298,2)</f>
        <v>0</v>
      </c>
      <c r="K298" s="226"/>
      <c r="L298" s="44"/>
      <c r="M298" s="227" t="s">
        <v>1</v>
      </c>
      <c r="N298" s="228" t="s">
        <v>38</v>
      </c>
      <c r="O298" s="91"/>
      <c r="P298" s="229">
        <f>O298*H298</f>
        <v>0</v>
      </c>
      <c r="Q298" s="229">
        <v>0</v>
      </c>
      <c r="R298" s="229">
        <f>Q298*H298</f>
        <v>0</v>
      </c>
      <c r="S298" s="229">
        <v>0</v>
      </c>
      <c r="T298" s="230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31" t="s">
        <v>197</v>
      </c>
      <c r="AT298" s="231" t="s">
        <v>161</v>
      </c>
      <c r="AU298" s="231" t="s">
        <v>83</v>
      </c>
      <c r="AY298" s="17" t="s">
        <v>158</v>
      </c>
      <c r="BE298" s="232">
        <f>IF(N298="základní",J298,0)</f>
        <v>0</v>
      </c>
      <c r="BF298" s="232">
        <f>IF(N298="snížená",J298,0)</f>
        <v>0</v>
      </c>
      <c r="BG298" s="232">
        <f>IF(N298="zákl. přenesená",J298,0)</f>
        <v>0</v>
      </c>
      <c r="BH298" s="232">
        <f>IF(N298="sníž. přenesená",J298,0)</f>
        <v>0</v>
      </c>
      <c r="BI298" s="232">
        <f>IF(N298="nulová",J298,0)</f>
        <v>0</v>
      </c>
      <c r="BJ298" s="17" t="s">
        <v>81</v>
      </c>
      <c r="BK298" s="232">
        <f>ROUND(I298*H298,2)</f>
        <v>0</v>
      </c>
      <c r="BL298" s="17" t="s">
        <v>197</v>
      </c>
      <c r="BM298" s="231" t="s">
        <v>517</v>
      </c>
    </row>
    <row r="299" s="13" customFormat="1">
      <c r="A299" s="13"/>
      <c r="B299" s="233"/>
      <c r="C299" s="234"/>
      <c r="D299" s="235" t="s">
        <v>166</v>
      </c>
      <c r="E299" s="236" t="s">
        <v>1</v>
      </c>
      <c r="F299" s="237" t="s">
        <v>737</v>
      </c>
      <c r="G299" s="234"/>
      <c r="H299" s="238">
        <v>80.769999999999996</v>
      </c>
      <c r="I299" s="239"/>
      <c r="J299" s="234"/>
      <c r="K299" s="234"/>
      <c r="L299" s="240"/>
      <c r="M299" s="241"/>
      <c r="N299" s="242"/>
      <c r="O299" s="242"/>
      <c r="P299" s="242"/>
      <c r="Q299" s="242"/>
      <c r="R299" s="242"/>
      <c r="S299" s="242"/>
      <c r="T299" s="24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4" t="s">
        <v>166</v>
      </c>
      <c r="AU299" s="244" t="s">
        <v>83</v>
      </c>
      <c r="AV299" s="13" t="s">
        <v>83</v>
      </c>
      <c r="AW299" s="13" t="s">
        <v>31</v>
      </c>
      <c r="AX299" s="13" t="s">
        <v>73</v>
      </c>
      <c r="AY299" s="244" t="s">
        <v>158</v>
      </c>
    </row>
    <row r="300" s="14" customFormat="1">
      <c r="A300" s="14"/>
      <c r="B300" s="245"/>
      <c r="C300" s="246"/>
      <c r="D300" s="235" t="s">
        <v>166</v>
      </c>
      <c r="E300" s="247" t="s">
        <v>1</v>
      </c>
      <c r="F300" s="248" t="s">
        <v>168</v>
      </c>
      <c r="G300" s="246"/>
      <c r="H300" s="249">
        <v>80.769999999999996</v>
      </c>
      <c r="I300" s="250"/>
      <c r="J300" s="246"/>
      <c r="K300" s="246"/>
      <c r="L300" s="251"/>
      <c r="M300" s="252"/>
      <c r="N300" s="253"/>
      <c r="O300" s="253"/>
      <c r="P300" s="253"/>
      <c r="Q300" s="253"/>
      <c r="R300" s="253"/>
      <c r="S300" s="253"/>
      <c r="T300" s="25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5" t="s">
        <v>166</v>
      </c>
      <c r="AU300" s="255" t="s">
        <v>83</v>
      </c>
      <c r="AV300" s="14" t="s">
        <v>165</v>
      </c>
      <c r="AW300" s="14" t="s">
        <v>31</v>
      </c>
      <c r="AX300" s="14" t="s">
        <v>81</v>
      </c>
      <c r="AY300" s="255" t="s">
        <v>158</v>
      </c>
    </row>
    <row r="301" s="2" customFormat="1" ht="21.75" customHeight="1">
      <c r="A301" s="38"/>
      <c r="B301" s="39"/>
      <c r="C301" s="219" t="s">
        <v>518</v>
      </c>
      <c r="D301" s="219" t="s">
        <v>161</v>
      </c>
      <c r="E301" s="220" t="s">
        <v>782</v>
      </c>
      <c r="F301" s="221" t="s">
        <v>783</v>
      </c>
      <c r="G301" s="222" t="s">
        <v>164</v>
      </c>
      <c r="H301" s="223">
        <v>80.769999999999996</v>
      </c>
      <c r="I301" s="224"/>
      <c r="J301" s="225">
        <f>ROUND(I301*H301,2)</f>
        <v>0</v>
      </c>
      <c r="K301" s="226"/>
      <c r="L301" s="44"/>
      <c r="M301" s="227" t="s">
        <v>1</v>
      </c>
      <c r="N301" s="228" t="s">
        <v>38</v>
      </c>
      <c r="O301" s="91"/>
      <c r="P301" s="229">
        <f>O301*H301</f>
        <v>0</v>
      </c>
      <c r="Q301" s="229">
        <v>0</v>
      </c>
      <c r="R301" s="229">
        <f>Q301*H301</f>
        <v>0</v>
      </c>
      <c r="S301" s="229">
        <v>0</v>
      </c>
      <c r="T301" s="230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31" t="s">
        <v>197</v>
      </c>
      <c r="AT301" s="231" t="s">
        <v>161</v>
      </c>
      <c r="AU301" s="231" t="s">
        <v>83</v>
      </c>
      <c r="AY301" s="17" t="s">
        <v>158</v>
      </c>
      <c r="BE301" s="232">
        <f>IF(N301="základní",J301,0)</f>
        <v>0</v>
      </c>
      <c r="BF301" s="232">
        <f>IF(N301="snížená",J301,0)</f>
        <v>0</v>
      </c>
      <c r="BG301" s="232">
        <f>IF(N301="zákl. přenesená",J301,0)</f>
        <v>0</v>
      </c>
      <c r="BH301" s="232">
        <f>IF(N301="sníž. přenesená",J301,0)</f>
        <v>0</v>
      </c>
      <c r="BI301" s="232">
        <f>IF(N301="nulová",J301,0)</f>
        <v>0</v>
      </c>
      <c r="BJ301" s="17" t="s">
        <v>81</v>
      </c>
      <c r="BK301" s="232">
        <f>ROUND(I301*H301,2)</f>
        <v>0</v>
      </c>
      <c r="BL301" s="17" t="s">
        <v>197</v>
      </c>
      <c r="BM301" s="231" t="s">
        <v>521</v>
      </c>
    </row>
    <row r="302" s="13" customFormat="1">
      <c r="A302" s="13"/>
      <c r="B302" s="233"/>
      <c r="C302" s="234"/>
      <c r="D302" s="235" t="s">
        <v>166</v>
      </c>
      <c r="E302" s="236" t="s">
        <v>1</v>
      </c>
      <c r="F302" s="237" t="s">
        <v>737</v>
      </c>
      <c r="G302" s="234"/>
      <c r="H302" s="238">
        <v>80.769999999999996</v>
      </c>
      <c r="I302" s="239"/>
      <c r="J302" s="234"/>
      <c r="K302" s="234"/>
      <c r="L302" s="240"/>
      <c r="M302" s="241"/>
      <c r="N302" s="242"/>
      <c r="O302" s="242"/>
      <c r="P302" s="242"/>
      <c r="Q302" s="242"/>
      <c r="R302" s="242"/>
      <c r="S302" s="242"/>
      <c r="T302" s="24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4" t="s">
        <v>166</v>
      </c>
      <c r="AU302" s="244" t="s">
        <v>83</v>
      </c>
      <c r="AV302" s="13" t="s">
        <v>83</v>
      </c>
      <c r="AW302" s="13" t="s">
        <v>31</v>
      </c>
      <c r="AX302" s="13" t="s">
        <v>73</v>
      </c>
      <c r="AY302" s="244" t="s">
        <v>158</v>
      </c>
    </row>
    <row r="303" s="14" customFormat="1">
      <c r="A303" s="14"/>
      <c r="B303" s="245"/>
      <c r="C303" s="246"/>
      <c r="D303" s="235" t="s">
        <v>166</v>
      </c>
      <c r="E303" s="247" t="s">
        <v>1</v>
      </c>
      <c r="F303" s="248" t="s">
        <v>168</v>
      </c>
      <c r="G303" s="246"/>
      <c r="H303" s="249">
        <v>80.769999999999996</v>
      </c>
      <c r="I303" s="250"/>
      <c r="J303" s="246"/>
      <c r="K303" s="246"/>
      <c r="L303" s="251"/>
      <c r="M303" s="252"/>
      <c r="N303" s="253"/>
      <c r="O303" s="253"/>
      <c r="P303" s="253"/>
      <c r="Q303" s="253"/>
      <c r="R303" s="253"/>
      <c r="S303" s="253"/>
      <c r="T303" s="25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5" t="s">
        <v>166</v>
      </c>
      <c r="AU303" s="255" t="s">
        <v>83</v>
      </c>
      <c r="AV303" s="14" t="s">
        <v>165</v>
      </c>
      <c r="AW303" s="14" t="s">
        <v>31</v>
      </c>
      <c r="AX303" s="14" t="s">
        <v>81</v>
      </c>
      <c r="AY303" s="255" t="s">
        <v>158</v>
      </c>
    </row>
    <row r="304" s="2" customFormat="1" ht="24.15" customHeight="1">
      <c r="A304" s="38"/>
      <c r="B304" s="39"/>
      <c r="C304" s="219" t="s">
        <v>349</v>
      </c>
      <c r="D304" s="219" t="s">
        <v>161</v>
      </c>
      <c r="E304" s="220" t="s">
        <v>457</v>
      </c>
      <c r="F304" s="221" t="s">
        <v>458</v>
      </c>
      <c r="G304" s="222" t="s">
        <v>164</v>
      </c>
      <c r="H304" s="223">
        <v>161.53999999999999</v>
      </c>
      <c r="I304" s="224"/>
      <c r="J304" s="225">
        <f>ROUND(I304*H304,2)</f>
        <v>0</v>
      </c>
      <c r="K304" s="226"/>
      <c r="L304" s="44"/>
      <c r="M304" s="227" t="s">
        <v>1</v>
      </c>
      <c r="N304" s="228" t="s">
        <v>38</v>
      </c>
      <c r="O304" s="91"/>
      <c r="P304" s="229">
        <f>O304*H304</f>
        <v>0</v>
      </c>
      <c r="Q304" s="229">
        <v>0</v>
      </c>
      <c r="R304" s="229">
        <f>Q304*H304</f>
        <v>0</v>
      </c>
      <c r="S304" s="229">
        <v>0</v>
      </c>
      <c r="T304" s="230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31" t="s">
        <v>197</v>
      </c>
      <c r="AT304" s="231" t="s">
        <v>161</v>
      </c>
      <c r="AU304" s="231" t="s">
        <v>83</v>
      </c>
      <c r="AY304" s="17" t="s">
        <v>158</v>
      </c>
      <c r="BE304" s="232">
        <f>IF(N304="základní",J304,0)</f>
        <v>0</v>
      </c>
      <c r="BF304" s="232">
        <f>IF(N304="snížená",J304,0)</f>
        <v>0</v>
      </c>
      <c r="BG304" s="232">
        <f>IF(N304="zákl. přenesená",J304,0)</f>
        <v>0</v>
      </c>
      <c r="BH304" s="232">
        <f>IF(N304="sníž. přenesená",J304,0)</f>
        <v>0</v>
      </c>
      <c r="BI304" s="232">
        <f>IF(N304="nulová",J304,0)</f>
        <v>0</v>
      </c>
      <c r="BJ304" s="17" t="s">
        <v>81</v>
      </c>
      <c r="BK304" s="232">
        <f>ROUND(I304*H304,2)</f>
        <v>0</v>
      </c>
      <c r="BL304" s="17" t="s">
        <v>197</v>
      </c>
      <c r="BM304" s="231" t="s">
        <v>525</v>
      </c>
    </row>
    <row r="305" s="13" customFormat="1">
      <c r="A305" s="13"/>
      <c r="B305" s="233"/>
      <c r="C305" s="234"/>
      <c r="D305" s="235" t="s">
        <v>166</v>
      </c>
      <c r="E305" s="236" t="s">
        <v>1</v>
      </c>
      <c r="F305" s="237" t="s">
        <v>784</v>
      </c>
      <c r="G305" s="234"/>
      <c r="H305" s="238">
        <v>161.53999999999999</v>
      </c>
      <c r="I305" s="239"/>
      <c r="J305" s="234"/>
      <c r="K305" s="234"/>
      <c r="L305" s="240"/>
      <c r="M305" s="241"/>
      <c r="N305" s="242"/>
      <c r="O305" s="242"/>
      <c r="P305" s="242"/>
      <c r="Q305" s="242"/>
      <c r="R305" s="242"/>
      <c r="S305" s="242"/>
      <c r="T305" s="24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4" t="s">
        <v>166</v>
      </c>
      <c r="AU305" s="244" t="s">
        <v>83</v>
      </c>
      <c r="AV305" s="13" t="s">
        <v>83</v>
      </c>
      <c r="AW305" s="13" t="s">
        <v>31</v>
      </c>
      <c r="AX305" s="13" t="s">
        <v>73</v>
      </c>
      <c r="AY305" s="244" t="s">
        <v>158</v>
      </c>
    </row>
    <row r="306" s="14" customFormat="1">
      <c r="A306" s="14"/>
      <c r="B306" s="245"/>
      <c r="C306" s="246"/>
      <c r="D306" s="235" t="s">
        <v>166</v>
      </c>
      <c r="E306" s="247" t="s">
        <v>1</v>
      </c>
      <c r="F306" s="248" t="s">
        <v>168</v>
      </c>
      <c r="G306" s="246"/>
      <c r="H306" s="249">
        <v>161.53999999999999</v>
      </c>
      <c r="I306" s="250"/>
      <c r="J306" s="246"/>
      <c r="K306" s="246"/>
      <c r="L306" s="251"/>
      <c r="M306" s="252"/>
      <c r="N306" s="253"/>
      <c r="O306" s="253"/>
      <c r="P306" s="253"/>
      <c r="Q306" s="253"/>
      <c r="R306" s="253"/>
      <c r="S306" s="253"/>
      <c r="T306" s="25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5" t="s">
        <v>166</v>
      </c>
      <c r="AU306" s="255" t="s">
        <v>83</v>
      </c>
      <c r="AV306" s="14" t="s">
        <v>165</v>
      </c>
      <c r="AW306" s="14" t="s">
        <v>31</v>
      </c>
      <c r="AX306" s="14" t="s">
        <v>81</v>
      </c>
      <c r="AY306" s="255" t="s">
        <v>158</v>
      </c>
    </row>
    <row r="307" s="2" customFormat="1" ht="24.15" customHeight="1">
      <c r="A307" s="38"/>
      <c r="B307" s="39"/>
      <c r="C307" s="219" t="s">
        <v>527</v>
      </c>
      <c r="D307" s="219" t="s">
        <v>161</v>
      </c>
      <c r="E307" s="220" t="s">
        <v>694</v>
      </c>
      <c r="F307" s="221" t="s">
        <v>695</v>
      </c>
      <c r="G307" s="222" t="s">
        <v>164</v>
      </c>
      <c r="H307" s="223">
        <v>80.769999999999996</v>
      </c>
      <c r="I307" s="224"/>
      <c r="J307" s="225">
        <f>ROUND(I307*H307,2)</f>
        <v>0</v>
      </c>
      <c r="K307" s="226"/>
      <c r="L307" s="44"/>
      <c r="M307" s="227" t="s">
        <v>1</v>
      </c>
      <c r="N307" s="228" t="s">
        <v>38</v>
      </c>
      <c r="O307" s="91"/>
      <c r="P307" s="229">
        <f>O307*H307</f>
        <v>0</v>
      </c>
      <c r="Q307" s="229">
        <v>0</v>
      </c>
      <c r="R307" s="229">
        <f>Q307*H307</f>
        <v>0</v>
      </c>
      <c r="S307" s="229">
        <v>0</v>
      </c>
      <c r="T307" s="230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31" t="s">
        <v>197</v>
      </c>
      <c r="AT307" s="231" t="s">
        <v>161</v>
      </c>
      <c r="AU307" s="231" t="s">
        <v>83</v>
      </c>
      <c r="AY307" s="17" t="s">
        <v>158</v>
      </c>
      <c r="BE307" s="232">
        <f>IF(N307="základní",J307,0)</f>
        <v>0</v>
      </c>
      <c r="BF307" s="232">
        <f>IF(N307="snížená",J307,0)</f>
        <v>0</v>
      </c>
      <c r="BG307" s="232">
        <f>IF(N307="zákl. přenesená",J307,0)</f>
        <v>0</v>
      </c>
      <c r="BH307" s="232">
        <f>IF(N307="sníž. přenesená",J307,0)</f>
        <v>0</v>
      </c>
      <c r="BI307" s="232">
        <f>IF(N307="nulová",J307,0)</f>
        <v>0</v>
      </c>
      <c r="BJ307" s="17" t="s">
        <v>81</v>
      </c>
      <c r="BK307" s="232">
        <f>ROUND(I307*H307,2)</f>
        <v>0</v>
      </c>
      <c r="BL307" s="17" t="s">
        <v>197</v>
      </c>
      <c r="BM307" s="231" t="s">
        <v>530</v>
      </c>
    </row>
    <row r="308" s="2" customFormat="1" ht="33" customHeight="1">
      <c r="A308" s="38"/>
      <c r="B308" s="39"/>
      <c r="C308" s="266" t="s">
        <v>352</v>
      </c>
      <c r="D308" s="266" t="s">
        <v>210</v>
      </c>
      <c r="E308" s="267" t="s">
        <v>696</v>
      </c>
      <c r="F308" s="268" t="s">
        <v>697</v>
      </c>
      <c r="G308" s="269" t="s">
        <v>164</v>
      </c>
      <c r="H308" s="270">
        <v>88.846999999999994</v>
      </c>
      <c r="I308" s="271"/>
      <c r="J308" s="272">
        <f>ROUND(I308*H308,2)</f>
        <v>0</v>
      </c>
      <c r="K308" s="273"/>
      <c r="L308" s="274"/>
      <c r="M308" s="275" t="s">
        <v>1</v>
      </c>
      <c r="N308" s="276" t="s">
        <v>38</v>
      </c>
      <c r="O308" s="91"/>
      <c r="P308" s="229">
        <f>O308*H308</f>
        <v>0</v>
      </c>
      <c r="Q308" s="229">
        <v>0</v>
      </c>
      <c r="R308" s="229">
        <f>Q308*H308</f>
        <v>0</v>
      </c>
      <c r="S308" s="229">
        <v>0</v>
      </c>
      <c r="T308" s="230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31" t="s">
        <v>236</v>
      </c>
      <c r="AT308" s="231" t="s">
        <v>210</v>
      </c>
      <c r="AU308" s="231" t="s">
        <v>83</v>
      </c>
      <c r="AY308" s="17" t="s">
        <v>158</v>
      </c>
      <c r="BE308" s="232">
        <f>IF(N308="základní",J308,0)</f>
        <v>0</v>
      </c>
      <c r="BF308" s="232">
        <f>IF(N308="snížená",J308,0)</f>
        <v>0</v>
      </c>
      <c r="BG308" s="232">
        <f>IF(N308="zákl. přenesená",J308,0)</f>
        <v>0</v>
      </c>
      <c r="BH308" s="232">
        <f>IF(N308="sníž. přenesená",J308,0)</f>
        <v>0</v>
      </c>
      <c r="BI308" s="232">
        <f>IF(N308="nulová",J308,0)</f>
        <v>0</v>
      </c>
      <c r="BJ308" s="17" t="s">
        <v>81</v>
      </c>
      <c r="BK308" s="232">
        <f>ROUND(I308*H308,2)</f>
        <v>0</v>
      </c>
      <c r="BL308" s="17" t="s">
        <v>197</v>
      </c>
      <c r="BM308" s="231" t="s">
        <v>534</v>
      </c>
    </row>
    <row r="309" s="13" customFormat="1">
      <c r="A309" s="13"/>
      <c r="B309" s="233"/>
      <c r="C309" s="234"/>
      <c r="D309" s="235" t="s">
        <v>166</v>
      </c>
      <c r="E309" s="236" t="s">
        <v>1</v>
      </c>
      <c r="F309" s="237" t="s">
        <v>785</v>
      </c>
      <c r="G309" s="234"/>
      <c r="H309" s="238">
        <v>88.847000000000008</v>
      </c>
      <c r="I309" s="239"/>
      <c r="J309" s="234"/>
      <c r="K309" s="234"/>
      <c r="L309" s="240"/>
      <c r="M309" s="241"/>
      <c r="N309" s="242"/>
      <c r="O309" s="242"/>
      <c r="P309" s="242"/>
      <c r="Q309" s="242"/>
      <c r="R309" s="242"/>
      <c r="S309" s="242"/>
      <c r="T309" s="24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4" t="s">
        <v>166</v>
      </c>
      <c r="AU309" s="244" t="s">
        <v>83</v>
      </c>
      <c r="AV309" s="13" t="s">
        <v>83</v>
      </c>
      <c r="AW309" s="13" t="s">
        <v>31</v>
      </c>
      <c r="AX309" s="13" t="s">
        <v>73</v>
      </c>
      <c r="AY309" s="244" t="s">
        <v>158</v>
      </c>
    </row>
    <row r="310" s="14" customFormat="1">
      <c r="A310" s="14"/>
      <c r="B310" s="245"/>
      <c r="C310" s="246"/>
      <c r="D310" s="235" t="s">
        <v>166</v>
      </c>
      <c r="E310" s="247" t="s">
        <v>1</v>
      </c>
      <c r="F310" s="248" t="s">
        <v>168</v>
      </c>
      <c r="G310" s="246"/>
      <c r="H310" s="249">
        <v>88.847000000000008</v>
      </c>
      <c r="I310" s="250"/>
      <c r="J310" s="246"/>
      <c r="K310" s="246"/>
      <c r="L310" s="251"/>
      <c r="M310" s="252"/>
      <c r="N310" s="253"/>
      <c r="O310" s="253"/>
      <c r="P310" s="253"/>
      <c r="Q310" s="253"/>
      <c r="R310" s="253"/>
      <c r="S310" s="253"/>
      <c r="T310" s="25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5" t="s">
        <v>166</v>
      </c>
      <c r="AU310" s="255" t="s">
        <v>83</v>
      </c>
      <c r="AV310" s="14" t="s">
        <v>165</v>
      </c>
      <c r="AW310" s="14" t="s">
        <v>31</v>
      </c>
      <c r="AX310" s="14" t="s">
        <v>81</v>
      </c>
      <c r="AY310" s="255" t="s">
        <v>158</v>
      </c>
    </row>
    <row r="311" s="2" customFormat="1" ht="21.75" customHeight="1">
      <c r="A311" s="38"/>
      <c r="B311" s="39"/>
      <c r="C311" s="219" t="s">
        <v>535</v>
      </c>
      <c r="D311" s="219" t="s">
        <v>161</v>
      </c>
      <c r="E311" s="220" t="s">
        <v>470</v>
      </c>
      <c r="F311" s="221" t="s">
        <v>471</v>
      </c>
      <c r="G311" s="222" t="s">
        <v>171</v>
      </c>
      <c r="H311" s="223">
        <v>40.030000000000001</v>
      </c>
      <c r="I311" s="224"/>
      <c r="J311" s="225">
        <f>ROUND(I311*H311,2)</f>
        <v>0</v>
      </c>
      <c r="K311" s="226"/>
      <c r="L311" s="44"/>
      <c r="M311" s="227" t="s">
        <v>1</v>
      </c>
      <c r="N311" s="228" t="s">
        <v>38</v>
      </c>
      <c r="O311" s="91"/>
      <c r="P311" s="229">
        <f>O311*H311</f>
        <v>0</v>
      </c>
      <c r="Q311" s="229">
        <v>0</v>
      </c>
      <c r="R311" s="229">
        <f>Q311*H311</f>
        <v>0</v>
      </c>
      <c r="S311" s="229">
        <v>0</v>
      </c>
      <c r="T311" s="230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31" t="s">
        <v>197</v>
      </c>
      <c r="AT311" s="231" t="s">
        <v>161</v>
      </c>
      <c r="AU311" s="231" t="s">
        <v>83</v>
      </c>
      <c r="AY311" s="17" t="s">
        <v>158</v>
      </c>
      <c r="BE311" s="232">
        <f>IF(N311="základní",J311,0)</f>
        <v>0</v>
      </c>
      <c r="BF311" s="232">
        <f>IF(N311="snížená",J311,0)</f>
        <v>0</v>
      </c>
      <c r="BG311" s="232">
        <f>IF(N311="zákl. přenesená",J311,0)</f>
        <v>0</v>
      </c>
      <c r="BH311" s="232">
        <f>IF(N311="sníž. přenesená",J311,0)</f>
        <v>0</v>
      </c>
      <c r="BI311" s="232">
        <f>IF(N311="nulová",J311,0)</f>
        <v>0</v>
      </c>
      <c r="BJ311" s="17" t="s">
        <v>81</v>
      </c>
      <c r="BK311" s="232">
        <f>ROUND(I311*H311,2)</f>
        <v>0</v>
      </c>
      <c r="BL311" s="17" t="s">
        <v>197</v>
      </c>
      <c r="BM311" s="231" t="s">
        <v>538</v>
      </c>
    </row>
    <row r="312" s="2" customFormat="1" ht="16.5" customHeight="1">
      <c r="A312" s="38"/>
      <c r="B312" s="39"/>
      <c r="C312" s="219" t="s">
        <v>356</v>
      </c>
      <c r="D312" s="219" t="s">
        <v>161</v>
      </c>
      <c r="E312" s="220" t="s">
        <v>474</v>
      </c>
      <c r="F312" s="221" t="s">
        <v>475</v>
      </c>
      <c r="G312" s="222" t="s">
        <v>171</v>
      </c>
      <c r="H312" s="223">
        <v>40.030000000000001</v>
      </c>
      <c r="I312" s="224"/>
      <c r="J312" s="225">
        <f>ROUND(I312*H312,2)</f>
        <v>0</v>
      </c>
      <c r="K312" s="226"/>
      <c r="L312" s="44"/>
      <c r="M312" s="227" t="s">
        <v>1</v>
      </c>
      <c r="N312" s="228" t="s">
        <v>38</v>
      </c>
      <c r="O312" s="91"/>
      <c r="P312" s="229">
        <f>O312*H312</f>
        <v>0</v>
      </c>
      <c r="Q312" s="229">
        <v>0</v>
      </c>
      <c r="R312" s="229">
        <f>Q312*H312</f>
        <v>0</v>
      </c>
      <c r="S312" s="229">
        <v>0</v>
      </c>
      <c r="T312" s="230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31" t="s">
        <v>197</v>
      </c>
      <c r="AT312" s="231" t="s">
        <v>161</v>
      </c>
      <c r="AU312" s="231" t="s">
        <v>83</v>
      </c>
      <c r="AY312" s="17" t="s">
        <v>158</v>
      </c>
      <c r="BE312" s="232">
        <f>IF(N312="základní",J312,0)</f>
        <v>0</v>
      </c>
      <c r="BF312" s="232">
        <f>IF(N312="snížená",J312,0)</f>
        <v>0</v>
      </c>
      <c r="BG312" s="232">
        <f>IF(N312="zákl. přenesená",J312,0)</f>
        <v>0</v>
      </c>
      <c r="BH312" s="232">
        <f>IF(N312="sníž. přenesená",J312,0)</f>
        <v>0</v>
      </c>
      <c r="BI312" s="232">
        <f>IF(N312="nulová",J312,0)</f>
        <v>0</v>
      </c>
      <c r="BJ312" s="17" t="s">
        <v>81</v>
      </c>
      <c r="BK312" s="232">
        <f>ROUND(I312*H312,2)</f>
        <v>0</v>
      </c>
      <c r="BL312" s="17" t="s">
        <v>197</v>
      </c>
      <c r="BM312" s="231" t="s">
        <v>541</v>
      </c>
    </row>
    <row r="313" s="2" customFormat="1" ht="16.5" customHeight="1">
      <c r="A313" s="38"/>
      <c r="B313" s="39"/>
      <c r="C313" s="266" t="s">
        <v>543</v>
      </c>
      <c r="D313" s="266" t="s">
        <v>210</v>
      </c>
      <c r="E313" s="267" t="s">
        <v>478</v>
      </c>
      <c r="F313" s="268" t="s">
        <v>479</v>
      </c>
      <c r="G313" s="269" t="s">
        <v>171</v>
      </c>
      <c r="H313" s="270">
        <v>40.831000000000003</v>
      </c>
      <c r="I313" s="271"/>
      <c r="J313" s="272">
        <f>ROUND(I313*H313,2)</f>
        <v>0</v>
      </c>
      <c r="K313" s="273"/>
      <c r="L313" s="274"/>
      <c r="M313" s="275" t="s">
        <v>1</v>
      </c>
      <c r="N313" s="276" t="s">
        <v>38</v>
      </c>
      <c r="O313" s="91"/>
      <c r="P313" s="229">
        <f>O313*H313</f>
        <v>0</v>
      </c>
      <c r="Q313" s="229">
        <v>0</v>
      </c>
      <c r="R313" s="229">
        <f>Q313*H313</f>
        <v>0</v>
      </c>
      <c r="S313" s="229">
        <v>0</v>
      </c>
      <c r="T313" s="230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31" t="s">
        <v>236</v>
      </c>
      <c r="AT313" s="231" t="s">
        <v>210</v>
      </c>
      <c r="AU313" s="231" t="s">
        <v>83</v>
      </c>
      <c r="AY313" s="17" t="s">
        <v>158</v>
      </c>
      <c r="BE313" s="232">
        <f>IF(N313="základní",J313,0)</f>
        <v>0</v>
      </c>
      <c r="BF313" s="232">
        <f>IF(N313="snížená",J313,0)</f>
        <v>0</v>
      </c>
      <c r="BG313" s="232">
        <f>IF(N313="zákl. přenesená",J313,0)</f>
        <v>0</v>
      </c>
      <c r="BH313" s="232">
        <f>IF(N313="sníž. přenesená",J313,0)</f>
        <v>0</v>
      </c>
      <c r="BI313" s="232">
        <f>IF(N313="nulová",J313,0)</f>
        <v>0</v>
      </c>
      <c r="BJ313" s="17" t="s">
        <v>81</v>
      </c>
      <c r="BK313" s="232">
        <f>ROUND(I313*H313,2)</f>
        <v>0</v>
      </c>
      <c r="BL313" s="17" t="s">
        <v>197</v>
      </c>
      <c r="BM313" s="231" t="s">
        <v>546</v>
      </c>
    </row>
    <row r="314" s="13" customFormat="1">
      <c r="A314" s="13"/>
      <c r="B314" s="233"/>
      <c r="C314" s="234"/>
      <c r="D314" s="235" t="s">
        <v>166</v>
      </c>
      <c r="E314" s="236" t="s">
        <v>1</v>
      </c>
      <c r="F314" s="237" t="s">
        <v>786</v>
      </c>
      <c r="G314" s="234"/>
      <c r="H314" s="238">
        <v>40.830600000000004</v>
      </c>
      <c r="I314" s="239"/>
      <c r="J314" s="234"/>
      <c r="K314" s="234"/>
      <c r="L314" s="240"/>
      <c r="M314" s="241"/>
      <c r="N314" s="242"/>
      <c r="O314" s="242"/>
      <c r="P314" s="242"/>
      <c r="Q314" s="242"/>
      <c r="R314" s="242"/>
      <c r="S314" s="242"/>
      <c r="T314" s="24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4" t="s">
        <v>166</v>
      </c>
      <c r="AU314" s="244" t="s">
        <v>83</v>
      </c>
      <c r="AV314" s="13" t="s">
        <v>83</v>
      </c>
      <c r="AW314" s="13" t="s">
        <v>31</v>
      </c>
      <c r="AX314" s="13" t="s">
        <v>73</v>
      </c>
      <c r="AY314" s="244" t="s">
        <v>158</v>
      </c>
    </row>
    <row r="315" s="14" customFormat="1">
      <c r="A315" s="14"/>
      <c r="B315" s="245"/>
      <c r="C315" s="246"/>
      <c r="D315" s="235" t="s">
        <v>166</v>
      </c>
      <c r="E315" s="247" t="s">
        <v>1</v>
      </c>
      <c r="F315" s="248" t="s">
        <v>168</v>
      </c>
      <c r="G315" s="246"/>
      <c r="H315" s="249">
        <v>40.830600000000004</v>
      </c>
      <c r="I315" s="250"/>
      <c r="J315" s="246"/>
      <c r="K315" s="246"/>
      <c r="L315" s="251"/>
      <c r="M315" s="252"/>
      <c r="N315" s="253"/>
      <c r="O315" s="253"/>
      <c r="P315" s="253"/>
      <c r="Q315" s="253"/>
      <c r="R315" s="253"/>
      <c r="S315" s="253"/>
      <c r="T315" s="25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5" t="s">
        <v>166</v>
      </c>
      <c r="AU315" s="255" t="s">
        <v>83</v>
      </c>
      <c r="AV315" s="14" t="s">
        <v>165</v>
      </c>
      <c r="AW315" s="14" t="s">
        <v>31</v>
      </c>
      <c r="AX315" s="14" t="s">
        <v>81</v>
      </c>
      <c r="AY315" s="255" t="s">
        <v>158</v>
      </c>
    </row>
    <row r="316" s="2" customFormat="1" ht="16.5" customHeight="1">
      <c r="A316" s="38"/>
      <c r="B316" s="39"/>
      <c r="C316" s="219" t="s">
        <v>359</v>
      </c>
      <c r="D316" s="219" t="s">
        <v>161</v>
      </c>
      <c r="E316" s="220" t="s">
        <v>482</v>
      </c>
      <c r="F316" s="221" t="s">
        <v>483</v>
      </c>
      <c r="G316" s="222" t="s">
        <v>171</v>
      </c>
      <c r="H316" s="223">
        <v>1.7</v>
      </c>
      <c r="I316" s="224"/>
      <c r="J316" s="225">
        <f>ROUND(I316*H316,2)</f>
        <v>0</v>
      </c>
      <c r="K316" s="226"/>
      <c r="L316" s="44"/>
      <c r="M316" s="227" t="s">
        <v>1</v>
      </c>
      <c r="N316" s="228" t="s">
        <v>38</v>
      </c>
      <c r="O316" s="91"/>
      <c r="P316" s="229">
        <f>O316*H316</f>
        <v>0</v>
      </c>
      <c r="Q316" s="229">
        <v>0</v>
      </c>
      <c r="R316" s="229">
        <f>Q316*H316</f>
        <v>0</v>
      </c>
      <c r="S316" s="229">
        <v>0</v>
      </c>
      <c r="T316" s="230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31" t="s">
        <v>197</v>
      </c>
      <c r="AT316" s="231" t="s">
        <v>161</v>
      </c>
      <c r="AU316" s="231" t="s">
        <v>83</v>
      </c>
      <c r="AY316" s="17" t="s">
        <v>158</v>
      </c>
      <c r="BE316" s="232">
        <f>IF(N316="základní",J316,0)</f>
        <v>0</v>
      </c>
      <c r="BF316" s="232">
        <f>IF(N316="snížená",J316,0)</f>
        <v>0</v>
      </c>
      <c r="BG316" s="232">
        <f>IF(N316="zákl. přenesená",J316,0)</f>
        <v>0</v>
      </c>
      <c r="BH316" s="232">
        <f>IF(N316="sníž. přenesená",J316,0)</f>
        <v>0</v>
      </c>
      <c r="BI316" s="232">
        <f>IF(N316="nulová",J316,0)</f>
        <v>0</v>
      </c>
      <c r="BJ316" s="17" t="s">
        <v>81</v>
      </c>
      <c r="BK316" s="232">
        <f>ROUND(I316*H316,2)</f>
        <v>0</v>
      </c>
      <c r="BL316" s="17" t="s">
        <v>197</v>
      </c>
      <c r="BM316" s="231" t="s">
        <v>551</v>
      </c>
    </row>
    <row r="317" s="13" customFormat="1">
      <c r="A317" s="13"/>
      <c r="B317" s="233"/>
      <c r="C317" s="234"/>
      <c r="D317" s="235" t="s">
        <v>166</v>
      </c>
      <c r="E317" s="236" t="s">
        <v>1</v>
      </c>
      <c r="F317" s="237" t="s">
        <v>787</v>
      </c>
      <c r="G317" s="234"/>
      <c r="H317" s="238">
        <v>1.7000000000000002</v>
      </c>
      <c r="I317" s="239"/>
      <c r="J317" s="234"/>
      <c r="K317" s="234"/>
      <c r="L317" s="240"/>
      <c r="M317" s="241"/>
      <c r="N317" s="242"/>
      <c r="O317" s="242"/>
      <c r="P317" s="242"/>
      <c r="Q317" s="242"/>
      <c r="R317" s="242"/>
      <c r="S317" s="242"/>
      <c r="T317" s="24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4" t="s">
        <v>166</v>
      </c>
      <c r="AU317" s="244" t="s">
        <v>83</v>
      </c>
      <c r="AV317" s="13" t="s">
        <v>83</v>
      </c>
      <c r="AW317" s="13" t="s">
        <v>31</v>
      </c>
      <c r="AX317" s="13" t="s">
        <v>73</v>
      </c>
      <c r="AY317" s="244" t="s">
        <v>158</v>
      </c>
    </row>
    <row r="318" s="14" customFormat="1">
      <c r="A318" s="14"/>
      <c r="B318" s="245"/>
      <c r="C318" s="246"/>
      <c r="D318" s="235" t="s">
        <v>166</v>
      </c>
      <c r="E318" s="247" t="s">
        <v>1</v>
      </c>
      <c r="F318" s="248" t="s">
        <v>168</v>
      </c>
      <c r="G318" s="246"/>
      <c r="H318" s="249">
        <v>1.7000000000000002</v>
      </c>
      <c r="I318" s="250"/>
      <c r="J318" s="246"/>
      <c r="K318" s="246"/>
      <c r="L318" s="251"/>
      <c r="M318" s="252"/>
      <c r="N318" s="253"/>
      <c r="O318" s="253"/>
      <c r="P318" s="253"/>
      <c r="Q318" s="253"/>
      <c r="R318" s="253"/>
      <c r="S318" s="253"/>
      <c r="T318" s="25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5" t="s">
        <v>166</v>
      </c>
      <c r="AU318" s="255" t="s">
        <v>83</v>
      </c>
      <c r="AV318" s="14" t="s">
        <v>165</v>
      </c>
      <c r="AW318" s="14" t="s">
        <v>31</v>
      </c>
      <c r="AX318" s="14" t="s">
        <v>81</v>
      </c>
      <c r="AY318" s="255" t="s">
        <v>158</v>
      </c>
    </row>
    <row r="319" s="2" customFormat="1" ht="16.5" customHeight="1">
      <c r="A319" s="38"/>
      <c r="B319" s="39"/>
      <c r="C319" s="266" t="s">
        <v>554</v>
      </c>
      <c r="D319" s="266" t="s">
        <v>210</v>
      </c>
      <c r="E319" s="267" t="s">
        <v>486</v>
      </c>
      <c r="F319" s="268" t="s">
        <v>487</v>
      </c>
      <c r="G319" s="269" t="s">
        <v>171</v>
      </c>
      <c r="H319" s="270">
        <v>1.734</v>
      </c>
      <c r="I319" s="271"/>
      <c r="J319" s="272">
        <f>ROUND(I319*H319,2)</f>
        <v>0</v>
      </c>
      <c r="K319" s="273"/>
      <c r="L319" s="274"/>
      <c r="M319" s="275" t="s">
        <v>1</v>
      </c>
      <c r="N319" s="276" t="s">
        <v>38</v>
      </c>
      <c r="O319" s="91"/>
      <c r="P319" s="229">
        <f>O319*H319</f>
        <v>0</v>
      </c>
      <c r="Q319" s="229">
        <v>0</v>
      </c>
      <c r="R319" s="229">
        <f>Q319*H319</f>
        <v>0</v>
      </c>
      <c r="S319" s="229">
        <v>0</v>
      </c>
      <c r="T319" s="230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31" t="s">
        <v>236</v>
      </c>
      <c r="AT319" s="231" t="s">
        <v>210</v>
      </c>
      <c r="AU319" s="231" t="s">
        <v>83</v>
      </c>
      <c r="AY319" s="17" t="s">
        <v>158</v>
      </c>
      <c r="BE319" s="232">
        <f>IF(N319="základní",J319,0)</f>
        <v>0</v>
      </c>
      <c r="BF319" s="232">
        <f>IF(N319="snížená",J319,0)</f>
        <v>0</v>
      </c>
      <c r="BG319" s="232">
        <f>IF(N319="zákl. přenesená",J319,0)</f>
        <v>0</v>
      </c>
      <c r="BH319" s="232">
        <f>IF(N319="sníž. přenesená",J319,0)</f>
        <v>0</v>
      </c>
      <c r="BI319" s="232">
        <f>IF(N319="nulová",J319,0)</f>
        <v>0</v>
      </c>
      <c r="BJ319" s="17" t="s">
        <v>81</v>
      </c>
      <c r="BK319" s="232">
        <f>ROUND(I319*H319,2)</f>
        <v>0</v>
      </c>
      <c r="BL319" s="17" t="s">
        <v>197</v>
      </c>
      <c r="BM319" s="231" t="s">
        <v>557</v>
      </c>
    </row>
    <row r="320" s="2" customFormat="1" ht="16.5" customHeight="1">
      <c r="A320" s="38"/>
      <c r="B320" s="39"/>
      <c r="C320" s="219" t="s">
        <v>365</v>
      </c>
      <c r="D320" s="219" t="s">
        <v>161</v>
      </c>
      <c r="E320" s="220" t="s">
        <v>788</v>
      </c>
      <c r="F320" s="221" t="s">
        <v>789</v>
      </c>
      <c r="G320" s="222" t="s">
        <v>171</v>
      </c>
      <c r="H320" s="223">
        <v>34.600000000000001</v>
      </c>
      <c r="I320" s="224"/>
      <c r="J320" s="225">
        <f>ROUND(I320*H320,2)</f>
        <v>0</v>
      </c>
      <c r="K320" s="226"/>
      <c r="L320" s="44"/>
      <c r="M320" s="227" t="s">
        <v>1</v>
      </c>
      <c r="N320" s="228" t="s">
        <v>38</v>
      </c>
      <c r="O320" s="91"/>
      <c r="P320" s="229">
        <f>O320*H320</f>
        <v>0</v>
      </c>
      <c r="Q320" s="229">
        <v>0</v>
      </c>
      <c r="R320" s="229">
        <f>Q320*H320</f>
        <v>0</v>
      </c>
      <c r="S320" s="229">
        <v>0</v>
      </c>
      <c r="T320" s="230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31" t="s">
        <v>197</v>
      </c>
      <c r="AT320" s="231" t="s">
        <v>161</v>
      </c>
      <c r="AU320" s="231" t="s">
        <v>83</v>
      </c>
      <c r="AY320" s="17" t="s">
        <v>158</v>
      </c>
      <c r="BE320" s="232">
        <f>IF(N320="základní",J320,0)</f>
        <v>0</v>
      </c>
      <c r="BF320" s="232">
        <f>IF(N320="snížená",J320,0)</f>
        <v>0</v>
      </c>
      <c r="BG320" s="232">
        <f>IF(N320="zákl. přenesená",J320,0)</f>
        <v>0</v>
      </c>
      <c r="BH320" s="232">
        <f>IF(N320="sníž. přenesená",J320,0)</f>
        <v>0</v>
      </c>
      <c r="BI320" s="232">
        <f>IF(N320="nulová",J320,0)</f>
        <v>0</v>
      </c>
      <c r="BJ320" s="17" t="s">
        <v>81</v>
      </c>
      <c r="BK320" s="232">
        <f>ROUND(I320*H320,2)</f>
        <v>0</v>
      </c>
      <c r="BL320" s="17" t="s">
        <v>197</v>
      </c>
      <c r="BM320" s="231" t="s">
        <v>560</v>
      </c>
    </row>
    <row r="321" s="13" customFormat="1">
      <c r="A321" s="13"/>
      <c r="B321" s="233"/>
      <c r="C321" s="234"/>
      <c r="D321" s="235" t="s">
        <v>166</v>
      </c>
      <c r="E321" s="236" t="s">
        <v>1</v>
      </c>
      <c r="F321" s="237" t="s">
        <v>790</v>
      </c>
      <c r="G321" s="234"/>
      <c r="H321" s="238">
        <v>34.600000000000001</v>
      </c>
      <c r="I321" s="239"/>
      <c r="J321" s="234"/>
      <c r="K321" s="234"/>
      <c r="L321" s="240"/>
      <c r="M321" s="241"/>
      <c r="N321" s="242"/>
      <c r="O321" s="242"/>
      <c r="P321" s="242"/>
      <c r="Q321" s="242"/>
      <c r="R321" s="242"/>
      <c r="S321" s="242"/>
      <c r="T321" s="24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4" t="s">
        <v>166</v>
      </c>
      <c r="AU321" s="244" t="s">
        <v>83</v>
      </c>
      <c r="AV321" s="13" t="s">
        <v>83</v>
      </c>
      <c r="AW321" s="13" t="s">
        <v>31</v>
      </c>
      <c r="AX321" s="13" t="s">
        <v>73</v>
      </c>
      <c r="AY321" s="244" t="s">
        <v>158</v>
      </c>
    </row>
    <row r="322" s="14" customFormat="1">
      <c r="A322" s="14"/>
      <c r="B322" s="245"/>
      <c r="C322" s="246"/>
      <c r="D322" s="235" t="s">
        <v>166</v>
      </c>
      <c r="E322" s="247" t="s">
        <v>1</v>
      </c>
      <c r="F322" s="248" t="s">
        <v>168</v>
      </c>
      <c r="G322" s="246"/>
      <c r="H322" s="249">
        <v>34.600000000000001</v>
      </c>
      <c r="I322" s="250"/>
      <c r="J322" s="246"/>
      <c r="K322" s="246"/>
      <c r="L322" s="251"/>
      <c r="M322" s="252"/>
      <c r="N322" s="253"/>
      <c r="O322" s="253"/>
      <c r="P322" s="253"/>
      <c r="Q322" s="253"/>
      <c r="R322" s="253"/>
      <c r="S322" s="253"/>
      <c r="T322" s="25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5" t="s">
        <v>166</v>
      </c>
      <c r="AU322" s="255" t="s">
        <v>83</v>
      </c>
      <c r="AV322" s="14" t="s">
        <v>165</v>
      </c>
      <c r="AW322" s="14" t="s">
        <v>31</v>
      </c>
      <c r="AX322" s="14" t="s">
        <v>81</v>
      </c>
      <c r="AY322" s="255" t="s">
        <v>158</v>
      </c>
    </row>
    <row r="323" s="2" customFormat="1" ht="16.5" customHeight="1">
      <c r="A323" s="38"/>
      <c r="B323" s="39"/>
      <c r="C323" s="219" t="s">
        <v>561</v>
      </c>
      <c r="D323" s="219" t="s">
        <v>161</v>
      </c>
      <c r="E323" s="220" t="s">
        <v>791</v>
      </c>
      <c r="F323" s="221" t="s">
        <v>792</v>
      </c>
      <c r="G323" s="222" t="s">
        <v>171</v>
      </c>
      <c r="H323" s="223">
        <v>34.600000000000001</v>
      </c>
      <c r="I323" s="224"/>
      <c r="J323" s="225">
        <f>ROUND(I323*H323,2)</f>
        <v>0</v>
      </c>
      <c r="K323" s="226"/>
      <c r="L323" s="44"/>
      <c r="M323" s="227" t="s">
        <v>1</v>
      </c>
      <c r="N323" s="228" t="s">
        <v>38</v>
      </c>
      <c r="O323" s="91"/>
      <c r="P323" s="229">
        <f>O323*H323</f>
        <v>0</v>
      </c>
      <c r="Q323" s="229">
        <v>0</v>
      </c>
      <c r="R323" s="229">
        <f>Q323*H323</f>
        <v>0</v>
      </c>
      <c r="S323" s="229">
        <v>0</v>
      </c>
      <c r="T323" s="230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31" t="s">
        <v>197</v>
      </c>
      <c r="AT323" s="231" t="s">
        <v>161</v>
      </c>
      <c r="AU323" s="231" t="s">
        <v>83</v>
      </c>
      <c r="AY323" s="17" t="s">
        <v>158</v>
      </c>
      <c r="BE323" s="232">
        <f>IF(N323="základní",J323,0)</f>
        <v>0</v>
      </c>
      <c r="BF323" s="232">
        <f>IF(N323="snížená",J323,0)</f>
        <v>0</v>
      </c>
      <c r="BG323" s="232">
        <f>IF(N323="zákl. přenesená",J323,0)</f>
        <v>0</v>
      </c>
      <c r="BH323" s="232">
        <f>IF(N323="sníž. přenesená",J323,0)</f>
        <v>0</v>
      </c>
      <c r="BI323" s="232">
        <f>IF(N323="nulová",J323,0)</f>
        <v>0</v>
      </c>
      <c r="BJ323" s="17" t="s">
        <v>81</v>
      </c>
      <c r="BK323" s="232">
        <f>ROUND(I323*H323,2)</f>
        <v>0</v>
      </c>
      <c r="BL323" s="17" t="s">
        <v>197</v>
      </c>
      <c r="BM323" s="231" t="s">
        <v>564</v>
      </c>
    </row>
    <row r="324" s="13" customFormat="1">
      <c r="A324" s="13"/>
      <c r="B324" s="233"/>
      <c r="C324" s="234"/>
      <c r="D324" s="235" t="s">
        <v>166</v>
      </c>
      <c r="E324" s="236" t="s">
        <v>1</v>
      </c>
      <c r="F324" s="237" t="s">
        <v>790</v>
      </c>
      <c r="G324" s="234"/>
      <c r="H324" s="238">
        <v>34.600000000000001</v>
      </c>
      <c r="I324" s="239"/>
      <c r="J324" s="234"/>
      <c r="K324" s="234"/>
      <c r="L324" s="240"/>
      <c r="M324" s="241"/>
      <c r="N324" s="242"/>
      <c r="O324" s="242"/>
      <c r="P324" s="242"/>
      <c r="Q324" s="242"/>
      <c r="R324" s="242"/>
      <c r="S324" s="242"/>
      <c r="T324" s="24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4" t="s">
        <v>166</v>
      </c>
      <c r="AU324" s="244" t="s">
        <v>83</v>
      </c>
      <c r="AV324" s="13" t="s">
        <v>83</v>
      </c>
      <c r="AW324" s="13" t="s">
        <v>31</v>
      </c>
      <c r="AX324" s="13" t="s">
        <v>73</v>
      </c>
      <c r="AY324" s="244" t="s">
        <v>158</v>
      </c>
    </row>
    <row r="325" s="14" customFormat="1">
      <c r="A325" s="14"/>
      <c r="B325" s="245"/>
      <c r="C325" s="246"/>
      <c r="D325" s="235" t="s">
        <v>166</v>
      </c>
      <c r="E325" s="247" t="s">
        <v>1</v>
      </c>
      <c r="F325" s="248" t="s">
        <v>168</v>
      </c>
      <c r="G325" s="246"/>
      <c r="H325" s="249">
        <v>34.600000000000001</v>
      </c>
      <c r="I325" s="250"/>
      <c r="J325" s="246"/>
      <c r="K325" s="246"/>
      <c r="L325" s="251"/>
      <c r="M325" s="252"/>
      <c r="N325" s="253"/>
      <c r="O325" s="253"/>
      <c r="P325" s="253"/>
      <c r="Q325" s="253"/>
      <c r="R325" s="253"/>
      <c r="S325" s="253"/>
      <c r="T325" s="25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5" t="s">
        <v>166</v>
      </c>
      <c r="AU325" s="255" t="s">
        <v>83</v>
      </c>
      <c r="AV325" s="14" t="s">
        <v>165</v>
      </c>
      <c r="AW325" s="14" t="s">
        <v>31</v>
      </c>
      <c r="AX325" s="14" t="s">
        <v>81</v>
      </c>
      <c r="AY325" s="255" t="s">
        <v>158</v>
      </c>
    </row>
    <row r="326" s="2" customFormat="1" ht="24.15" customHeight="1">
      <c r="A326" s="38"/>
      <c r="B326" s="39"/>
      <c r="C326" s="266" t="s">
        <v>368</v>
      </c>
      <c r="D326" s="266" t="s">
        <v>210</v>
      </c>
      <c r="E326" s="267" t="s">
        <v>793</v>
      </c>
      <c r="F326" s="268" t="s">
        <v>794</v>
      </c>
      <c r="G326" s="269" t="s">
        <v>171</v>
      </c>
      <c r="H326" s="270">
        <v>35.292000000000002</v>
      </c>
      <c r="I326" s="271"/>
      <c r="J326" s="272">
        <f>ROUND(I326*H326,2)</f>
        <v>0</v>
      </c>
      <c r="K326" s="273"/>
      <c r="L326" s="274"/>
      <c r="M326" s="275" t="s">
        <v>1</v>
      </c>
      <c r="N326" s="276" t="s">
        <v>38</v>
      </c>
      <c r="O326" s="91"/>
      <c r="P326" s="229">
        <f>O326*H326</f>
        <v>0</v>
      </c>
      <c r="Q326" s="229">
        <v>0</v>
      </c>
      <c r="R326" s="229">
        <f>Q326*H326</f>
        <v>0</v>
      </c>
      <c r="S326" s="229">
        <v>0</v>
      </c>
      <c r="T326" s="230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31" t="s">
        <v>236</v>
      </c>
      <c r="AT326" s="231" t="s">
        <v>210</v>
      </c>
      <c r="AU326" s="231" t="s">
        <v>83</v>
      </c>
      <c r="AY326" s="17" t="s">
        <v>158</v>
      </c>
      <c r="BE326" s="232">
        <f>IF(N326="základní",J326,0)</f>
        <v>0</v>
      </c>
      <c r="BF326" s="232">
        <f>IF(N326="snížená",J326,0)</f>
        <v>0</v>
      </c>
      <c r="BG326" s="232">
        <f>IF(N326="zákl. přenesená",J326,0)</f>
        <v>0</v>
      </c>
      <c r="BH326" s="232">
        <f>IF(N326="sníž. přenesená",J326,0)</f>
        <v>0</v>
      </c>
      <c r="BI326" s="232">
        <f>IF(N326="nulová",J326,0)</f>
        <v>0</v>
      </c>
      <c r="BJ326" s="17" t="s">
        <v>81</v>
      </c>
      <c r="BK326" s="232">
        <f>ROUND(I326*H326,2)</f>
        <v>0</v>
      </c>
      <c r="BL326" s="17" t="s">
        <v>197</v>
      </c>
      <c r="BM326" s="231" t="s">
        <v>567</v>
      </c>
    </row>
    <row r="327" s="13" customFormat="1">
      <c r="A327" s="13"/>
      <c r="B327" s="233"/>
      <c r="C327" s="234"/>
      <c r="D327" s="235" t="s">
        <v>166</v>
      </c>
      <c r="E327" s="236" t="s">
        <v>1</v>
      </c>
      <c r="F327" s="237" t="s">
        <v>795</v>
      </c>
      <c r="G327" s="234"/>
      <c r="H327" s="238">
        <v>35.292000000000002</v>
      </c>
      <c r="I327" s="239"/>
      <c r="J327" s="234"/>
      <c r="K327" s="234"/>
      <c r="L327" s="240"/>
      <c r="M327" s="241"/>
      <c r="N327" s="242"/>
      <c r="O327" s="242"/>
      <c r="P327" s="242"/>
      <c r="Q327" s="242"/>
      <c r="R327" s="242"/>
      <c r="S327" s="242"/>
      <c r="T327" s="24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4" t="s">
        <v>166</v>
      </c>
      <c r="AU327" s="244" t="s">
        <v>83</v>
      </c>
      <c r="AV327" s="13" t="s">
        <v>83</v>
      </c>
      <c r="AW327" s="13" t="s">
        <v>31</v>
      </c>
      <c r="AX327" s="13" t="s">
        <v>73</v>
      </c>
      <c r="AY327" s="244" t="s">
        <v>158</v>
      </c>
    </row>
    <row r="328" s="14" customFormat="1">
      <c r="A328" s="14"/>
      <c r="B328" s="245"/>
      <c r="C328" s="246"/>
      <c r="D328" s="235" t="s">
        <v>166</v>
      </c>
      <c r="E328" s="247" t="s">
        <v>1</v>
      </c>
      <c r="F328" s="248" t="s">
        <v>168</v>
      </c>
      <c r="G328" s="246"/>
      <c r="H328" s="249">
        <v>35.292000000000002</v>
      </c>
      <c r="I328" s="250"/>
      <c r="J328" s="246"/>
      <c r="K328" s="246"/>
      <c r="L328" s="251"/>
      <c r="M328" s="252"/>
      <c r="N328" s="253"/>
      <c r="O328" s="253"/>
      <c r="P328" s="253"/>
      <c r="Q328" s="253"/>
      <c r="R328" s="253"/>
      <c r="S328" s="253"/>
      <c r="T328" s="25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5" t="s">
        <v>166</v>
      </c>
      <c r="AU328" s="255" t="s">
        <v>83</v>
      </c>
      <c r="AV328" s="14" t="s">
        <v>165</v>
      </c>
      <c r="AW328" s="14" t="s">
        <v>31</v>
      </c>
      <c r="AX328" s="14" t="s">
        <v>81</v>
      </c>
      <c r="AY328" s="255" t="s">
        <v>158</v>
      </c>
    </row>
    <row r="329" s="2" customFormat="1" ht="24.15" customHeight="1">
      <c r="A329" s="38"/>
      <c r="B329" s="39"/>
      <c r="C329" s="219" t="s">
        <v>570</v>
      </c>
      <c r="D329" s="219" t="s">
        <v>161</v>
      </c>
      <c r="E329" s="220" t="s">
        <v>493</v>
      </c>
      <c r="F329" s="221" t="s">
        <v>494</v>
      </c>
      <c r="G329" s="222" t="s">
        <v>248</v>
      </c>
      <c r="H329" s="223">
        <v>0.40500000000000003</v>
      </c>
      <c r="I329" s="224"/>
      <c r="J329" s="225">
        <f>ROUND(I329*H329,2)</f>
        <v>0</v>
      </c>
      <c r="K329" s="226"/>
      <c r="L329" s="44"/>
      <c r="M329" s="227" t="s">
        <v>1</v>
      </c>
      <c r="N329" s="228" t="s">
        <v>38</v>
      </c>
      <c r="O329" s="91"/>
      <c r="P329" s="229">
        <f>O329*H329</f>
        <v>0</v>
      </c>
      <c r="Q329" s="229">
        <v>0</v>
      </c>
      <c r="R329" s="229">
        <f>Q329*H329</f>
        <v>0</v>
      </c>
      <c r="S329" s="229">
        <v>0</v>
      </c>
      <c r="T329" s="230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31" t="s">
        <v>197</v>
      </c>
      <c r="AT329" s="231" t="s">
        <v>161</v>
      </c>
      <c r="AU329" s="231" t="s">
        <v>83</v>
      </c>
      <c r="AY329" s="17" t="s">
        <v>158</v>
      </c>
      <c r="BE329" s="232">
        <f>IF(N329="základní",J329,0)</f>
        <v>0</v>
      </c>
      <c r="BF329" s="232">
        <f>IF(N329="snížená",J329,0)</f>
        <v>0</v>
      </c>
      <c r="BG329" s="232">
        <f>IF(N329="zákl. přenesená",J329,0)</f>
        <v>0</v>
      </c>
      <c r="BH329" s="232">
        <f>IF(N329="sníž. přenesená",J329,0)</f>
        <v>0</v>
      </c>
      <c r="BI329" s="232">
        <f>IF(N329="nulová",J329,0)</f>
        <v>0</v>
      </c>
      <c r="BJ329" s="17" t="s">
        <v>81</v>
      </c>
      <c r="BK329" s="232">
        <f>ROUND(I329*H329,2)</f>
        <v>0</v>
      </c>
      <c r="BL329" s="17" t="s">
        <v>197</v>
      </c>
      <c r="BM329" s="231" t="s">
        <v>573</v>
      </c>
    </row>
    <row r="330" s="12" customFormat="1" ht="22.8" customHeight="1">
      <c r="A330" s="12"/>
      <c r="B330" s="203"/>
      <c r="C330" s="204"/>
      <c r="D330" s="205" t="s">
        <v>72</v>
      </c>
      <c r="E330" s="217" t="s">
        <v>501</v>
      </c>
      <c r="F330" s="217" t="s">
        <v>502</v>
      </c>
      <c r="G330" s="204"/>
      <c r="H330" s="204"/>
      <c r="I330" s="207"/>
      <c r="J330" s="218">
        <f>BK330</f>
        <v>0</v>
      </c>
      <c r="K330" s="204"/>
      <c r="L330" s="209"/>
      <c r="M330" s="210"/>
      <c r="N330" s="211"/>
      <c r="O330" s="211"/>
      <c r="P330" s="212">
        <f>SUM(P331:P348)</f>
        <v>0</v>
      </c>
      <c r="Q330" s="211"/>
      <c r="R330" s="212">
        <f>SUM(R331:R348)</f>
        <v>0</v>
      </c>
      <c r="S330" s="211"/>
      <c r="T330" s="213">
        <f>SUM(T331:T348)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14" t="s">
        <v>83</v>
      </c>
      <c r="AT330" s="215" t="s">
        <v>72</v>
      </c>
      <c r="AU330" s="215" t="s">
        <v>81</v>
      </c>
      <c r="AY330" s="214" t="s">
        <v>158</v>
      </c>
      <c r="BK330" s="216">
        <f>SUM(BK331:BK348)</f>
        <v>0</v>
      </c>
    </row>
    <row r="331" s="2" customFormat="1" ht="16.5" customHeight="1">
      <c r="A331" s="38"/>
      <c r="B331" s="39"/>
      <c r="C331" s="219" t="s">
        <v>372</v>
      </c>
      <c r="D331" s="219" t="s">
        <v>161</v>
      </c>
      <c r="E331" s="220" t="s">
        <v>504</v>
      </c>
      <c r="F331" s="221" t="s">
        <v>505</v>
      </c>
      <c r="G331" s="222" t="s">
        <v>164</v>
      </c>
      <c r="H331" s="223">
        <v>3.0600000000000001</v>
      </c>
      <c r="I331" s="224"/>
      <c r="J331" s="225">
        <f>ROUND(I331*H331,2)</f>
        <v>0</v>
      </c>
      <c r="K331" s="226"/>
      <c r="L331" s="44"/>
      <c r="M331" s="227" t="s">
        <v>1</v>
      </c>
      <c r="N331" s="228" t="s">
        <v>38</v>
      </c>
      <c r="O331" s="91"/>
      <c r="P331" s="229">
        <f>O331*H331</f>
        <v>0</v>
      </c>
      <c r="Q331" s="229">
        <v>0</v>
      </c>
      <c r="R331" s="229">
        <f>Q331*H331</f>
        <v>0</v>
      </c>
      <c r="S331" s="229">
        <v>0</v>
      </c>
      <c r="T331" s="230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31" t="s">
        <v>197</v>
      </c>
      <c r="AT331" s="231" t="s">
        <v>161</v>
      </c>
      <c r="AU331" s="231" t="s">
        <v>83</v>
      </c>
      <c r="AY331" s="17" t="s">
        <v>158</v>
      </c>
      <c r="BE331" s="232">
        <f>IF(N331="základní",J331,0)</f>
        <v>0</v>
      </c>
      <c r="BF331" s="232">
        <f>IF(N331="snížená",J331,0)</f>
        <v>0</v>
      </c>
      <c r="BG331" s="232">
        <f>IF(N331="zákl. přenesená",J331,0)</f>
        <v>0</v>
      </c>
      <c r="BH331" s="232">
        <f>IF(N331="sníž. přenesená",J331,0)</f>
        <v>0</v>
      </c>
      <c r="BI331" s="232">
        <f>IF(N331="nulová",J331,0)</f>
        <v>0</v>
      </c>
      <c r="BJ331" s="17" t="s">
        <v>81</v>
      </c>
      <c r="BK331" s="232">
        <f>ROUND(I331*H331,2)</f>
        <v>0</v>
      </c>
      <c r="BL331" s="17" t="s">
        <v>197</v>
      </c>
      <c r="BM331" s="231" t="s">
        <v>577</v>
      </c>
    </row>
    <row r="332" s="13" customFormat="1">
      <c r="A332" s="13"/>
      <c r="B332" s="233"/>
      <c r="C332" s="234"/>
      <c r="D332" s="235" t="s">
        <v>166</v>
      </c>
      <c r="E332" s="236" t="s">
        <v>1</v>
      </c>
      <c r="F332" s="237" t="s">
        <v>796</v>
      </c>
      <c r="G332" s="234"/>
      <c r="H332" s="238">
        <v>3.0600000000000005</v>
      </c>
      <c r="I332" s="239"/>
      <c r="J332" s="234"/>
      <c r="K332" s="234"/>
      <c r="L332" s="240"/>
      <c r="M332" s="241"/>
      <c r="N332" s="242"/>
      <c r="O332" s="242"/>
      <c r="P332" s="242"/>
      <c r="Q332" s="242"/>
      <c r="R332" s="242"/>
      <c r="S332" s="242"/>
      <c r="T332" s="24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4" t="s">
        <v>166</v>
      </c>
      <c r="AU332" s="244" t="s">
        <v>83</v>
      </c>
      <c r="AV332" s="13" t="s">
        <v>83</v>
      </c>
      <c r="AW332" s="13" t="s">
        <v>31</v>
      </c>
      <c r="AX332" s="13" t="s">
        <v>73</v>
      </c>
      <c r="AY332" s="244" t="s">
        <v>158</v>
      </c>
    </row>
    <row r="333" s="14" customFormat="1">
      <c r="A333" s="14"/>
      <c r="B333" s="245"/>
      <c r="C333" s="246"/>
      <c r="D333" s="235" t="s">
        <v>166</v>
      </c>
      <c r="E333" s="247" t="s">
        <v>1</v>
      </c>
      <c r="F333" s="248" t="s">
        <v>168</v>
      </c>
      <c r="G333" s="246"/>
      <c r="H333" s="249">
        <v>3.0600000000000005</v>
      </c>
      <c r="I333" s="250"/>
      <c r="J333" s="246"/>
      <c r="K333" s="246"/>
      <c r="L333" s="251"/>
      <c r="M333" s="252"/>
      <c r="N333" s="253"/>
      <c r="O333" s="253"/>
      <c r="P333" s="253"/>
      <c r="Q333" s="253"/>
      <c r="R333" s="253"/>
      <c r="S333" s="253"/>
      <c r="T333" s="25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5" t="s">
        <v>166</v>
      </c>
      <c r="AU333" s="255" t="s">
        <v>83</v>
      </c>
      <c r="AV333" s="14" t="s">
        <v>165</v>
      </c>
      <c r="AW333" s="14" t="s">
        <v>31</v>
      </c>
      <c r="AX333" s="14" t="s">
        <v>81</v>
      </c>
      <c r="AY333" s="255" t="s">
        <v>158</v>
      </c>
    </row>
    <row r="334" s="2" customFormat="1" ht="16.5" customHeight="1">
      <c r="A334" s="38"/>
      <c r="B334" s="39"/>
      <c r="C334" s="219" t="s">
        <v>578</v>
      </c>
      <c r="D334" s="219" t="s">
        <v>161</v>
      </c>
      <c r="E334" s="220" t="s">
        <v>508</v>
      </c>
      <c r="F334" s="221" t="s">
        <v>509</v>
      </c>
      <c r="G334" s="222" t="s">
        <v>164</v>
      </c>
      <c r="H334" s="223">
        <v>3.0600000000000001</v>
      </c>
      <c r="I334" s="224"/>
      <c r="J334" s="225">
        <f>ROUND(I334*H334,2)</f>
        <v>0</v>
      </c>
      <c r="K334" s="226"/>
      <c r="L334" s="44"/>
      <c r="M334" s="227" t="s">
        <v>1</v>
      </c>
      <c r="N334" s="228" t="s">
        <v>38</v>
      </c>
      <c r="O334" s="91"/>
      <c r="P334" s="229">
        <f>O334*H334</f>
        <v>0</v>
      </c>
      <c r="Q334" s="229">
        <v>0</v>
      </c>
      <c r="R334" s="229">
        <f>Q334*H334</f>
        <v>0</v>
      </c>
      <c r="S334" s="229">
        <v>0</v>
      </c>
      <c r="T334" s="230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31" t="s">
        <v>197</v>
      </c>
      <c r="AT334" s="231" t="s">
        <v>161</v>
      </c>
      <c r="AU334" s="231" t="s">
        <v>83</v>
      </c>
      <c r="AY334" s="17" t="s">
        <v>158</v>
      </c>
      <c r="BE334" s="232">
        <f>IF(N334="základní",J334,0)</f>
        <v>0</v>
      </c>
      <c r="BF334" s="232">
        <f>IF(N334="snížená",J334,0)</f>
        <v>0</v>
      </c>
      <c r="BG334" s="232">
        <f>IF(N334="zákl. přenesená",J334,0)</f>
        <v>0</v>
      </c>
      <c r="BH334" s="232">
        <f>IF(N334="sníž. přenesená",J334,0)</f>
        <v>0</v>
      </c>
      <c r="BI334" s="232">
        <f>IF(N334="nulová",J334,0)</f>
        <v>0</v>
      </c>
      <c r="BJ334" s="17" t="s">
        <v>81</v>
      </c>
      <c r="BK334" s="232">
        <f>ROUND(I334*H334,2)</f>
        <v>0</v>
      </c>
      <c r="BL334" s="17" t="s">
        <v>197</v>
      </c>
      <c r="BM334" s="231" t="s">
        <v>581</v>
      </c>
    </row>
    <row r="335" s="2" customFormat="1" ht="24.15" customHeight="1">
      <c r="A335" s="38"/>
      <c r="B335" s="39"/>
      <c r="C335" s="219" t="s">
        <v>377</v>
      </c>
      <c r="D335" s="219" t="s">
        <v>161</v>
      </c>
      <c r="E335" s="220" t="s">
        <v>512</v>
      </c>
      <c r="F335" s="221" t="s">
        <v>513</v>
      </c>
      <c r="G335" s="222" t="s">
        <v>164</v>
      </c>
      <c r="H335" s="223">
        <v>4</v>
      </c>
      <c r="I335" s="224"/>
      <c r="J335" s="225">
        <f>ROUND(I335*H335,2)</f>
        <v>0</v>
      </c>
      <c r="K335" s="226"/>
      <c r="L335" s="44"/>
      <c r="M335" s="227" t="s">
        <v>1</v>
      </c>
      <c r="N335" s="228" t="s">
        <v>38</v>
      </c>
      <c r="O335" s="91"/>
      <c r="P335" s="229">
        <f>O335*H335</f>
        <v>0</v>
      </c>
      <c r="Q335" s="229">
        <v>0</v>
      </c>
      <c r="R335" s="229">
        <f>Q335*H335</f>
        <v>0</v>
      </c>
      <c r="S335" s="229">
        <v>0</v>
      </c>
      <c r="T335" s="230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31" t="s">
        <v>197</v>
      </c>
      <c r="AT335" s="231" t="s">
        <v>161</v>
      </c>
      <c r="AU335" s="231" t="s">
        <v>83</v>
      </c>
      <c r="AY335" s="17" t="s">
        <v>158</v>
      </c>
      <c r="BE335" s="232">
        <f>IF(N335="základní",J335,0)</f>
        <v>0</v>
      </c>
      <c r="BF335" s="232">
        <f>IF(N335="snížená",J335,0)</f>
        <v>0</v>
      </c>
      <c r="BG335" s="232">
        <f>IF(N335="zákl. přenesená",J335,0)</f>
        <v>0</v>
      </c>
      <c r="BH335" s="232">
        <f>IF(N335="sníž. přenesená",J335,0)</f>
        <v>0</v>
      </c>
      <c r="BI335" s="232">
        <f>IF(N335="nulová",J335,0)</f>
        <v>0</v>
      </c>
      <c r="BJ335" s="17" t="s">
        <v>81</v>
      </c>
      <c r="BK335" s="232">
        <f>ROUND(I335*H335,2)</f>
        <v>0</v>
      </c>
      <c r="BL335" s="17" t="s">
        <v>197</v>
      </c>
      <c r="BM335" s="231" t="s">
        <v>584</v>
      </c>
    </row>
    <row r="336" s="2" customFormat="1" ht="33" customHeight="1">
      <c r="A336" s="38"/>
      <c r="B336" s="39"/>
      <c r="C336" s="219" t="s">
        <v>585</v>
      </c>
      <c r="D336" s="219" t="s">
        <v>161</v>
      </c>
      <c r="E336" s="220" t="s">
        <v>515</v>
      </c>
      <c r="F336" s="221" t="s">
        <v>516</v>
      </c>
      <c r="G336" s="222" t="s">
        <v>164</v>
      </c>
      <c r="H336" s="223">
        <v>3.0600000000000001</v>
      </c>
      <c r="I336" s="224"/>
      <c r="J336" s="225">
        <f>ROUND(I336*H336,2)</f>
        <v>0</v>
      </c>
      <c r="K336" s="226"/>
      <c r="L336" s="44"/>
      <c r="M336" s="227" t="s">
        <v>1</v>
      </c>
      <c r="N336" s="228" t="s">
        <v>38</v>
      </c>
      <c r="O336" s="91"/>
      <c r="P336" s="229">
        <f>O336*H336</f>
        <v>0</v>
      </c>
      <c r="Q336" s="229">
        <v>0</v>
      </c>
      <c r="R336" s="229">
        <f>Q336*H336</f>
        <v>0</v>
      </c>
      <c r="S336" s="229">
        <v>0</v>
      </c>
      <c r="T336" s="230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31" t="s">
        <v>197</v>
      </c>
      <c r="AT336" s="231" t="s">
        <v>161</v>
      </c>
      <c r="AU336" s="231" t="s">
        <v>83</v>
      </c>
      <c r="AY336" s="17" t="s">
        <v>158</v>
      </c>
      <c r="BE336" s="232">
        <f>IF(N336="základní",J336,0)</f>
        <v>0</v>
      </c>
      <c r="BF336" s="232">
        <f>IF(N336="snížená",J336,0)</f>
        <v>0</v>
      </c>
      <c r="BG336" s="232">
        <f>IF(N336="zákl. přenesená",J336,0)</f>
        <v>0</v>
      </c>
      <c r="BH336" s="232">
        <f>IF(N336="sníž. přenesená",J336,0)</f>
        <v>0</v>
      </c>
      <c r="BI336" s="232">
        <f>IF(N336="nulová",J336,0)</f>
        <v>0</v>
      </c>
      <c r="BJ336" s="17" t="s">
        <v>81</v>
      </c>
      <c r="BK336" s="232">
        <f>ROUND(I336*H336,2)</f>
        <v>0</v>
      </c>
      <c r="BL336" s="17" t="s">
        <v>197</v>
      </c>
      <c r="BM336" s="231" t="s">
        <v>588</v>
      </c>
    </row>
    <row r="337" s="2" customFormat="1" ht="16.5" customHeight="1">
      <c r="A337" s="38"/>
      <c r="B337" s="39"/>
      <c r="C337" s="266" t="s">
        <v>382</v>
      </c>
      <c r="D337" s="266" t="s">
        <v>210</v>
      </c>
      <c r="E337" s="267" t="s">
        <v>519</v>
      </c>
      <c r="F337" s="268" t="s">
        <v>520</v>
      </c>
      <c r="G337" s="269" t="s">
        <v>164</v>
      </c>
      <c r="H337" s="270">
        <v>3.3660000000000001</v>
      </c>
      <c r="I337" s="271"/>
      <c r="J337" s="272">
        <f>ROUND(I337*H337,2)</f>
        <v>0</v>
      </c>
      <c r="K337" s="273"/>
      <c r="L337" s="274"/>
      <c r="M337" s="275" t="s">
        <v>1</v>
      </c>
      <c r="N337" s="276" t="s">
        <v>38</v>
      </c>
      <c r="O337" s="91"/>
      <c r="P337" s="229">
        <f>O337*H337</f>
        <v>0</v>
      </c>
      <c r="Q337" s="229">
        <v>0</v>
      </c>
      <c r="R337" s="229">
        <f>Q337*H337</f>
        <v>0</v>
      </c>
      <c r="S337" s="229">
        <v>0</v>
      </c>
      <c r="T337" s="230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31" t="s">
        <v>236</v>
      </c>
      <c r="AT337" s="231" t="s">
        <v>210</v>
      </c>
      <c r="AU337" s="231" t="s">
        <v>83</v>
      </c>
      <c r="AY337" s="17" t="s">
        <v>158</v>
      </c>
      <c r="BE337" s="232">
        <f>IF(N337="základní",J337,0)</f>
        <v>0</v>
      </c>
      <c r="BF337" s="232">
        <f>IF(N337="snížená",J337,0)</f>
        <v>0</v>
      </c>
      <c r="BG337" s="232">
        <f>IF(N337="zákl. přenesená",J337,0)</f>
        <v>0</v>
      </c>
      <c r="BH337" s="232">
        <f>IF(N337="sníž. přenesená",J337,0)</f>
        <v>0</v>
      </c>
      <c r="BI337" s="232">
        <f>IF(N337="nulová",J337,0)</f>
        <v>0</v>
      </c>
      <c r="BJ337" s="17" t="s">
        <v>81</v>
      </c>
      <c r="BK337" s="232">
        <f>ROUND(I337*H337,2)</f>
        <v>0</v>
      </c>
      <c r="BL337" s="17" t="s">
        <v>197</v>
      </c>
      <c r="BM337" s="231" t="s">
        <v>591</v>
      </c>
    </row>
    <row r="338" s="13" customFormat="1">
      <c r="A338" s="13"/>
      <c r="B338" s="233"/>
      <c r="C338" s="234"/>
      <c r="D338" s="235" t="s">
        <v>166</v>
      </c>
      <c r="E338" s="236" t="s">
        <v>1</v>
      </c>
      <c r="F338" s="237" t="s">
        <v>797</v>
      </c>
      <c r="G338" s="234"/>
      <c r="H338" s="238">
        <v>3.3660000000000005</v>
      </c>
      <c r="I338" s="239"/>
      <c r="J338" s="234"/>
      <c r="K338" s="234"/>
      <c r="L338" s="240"/>
      <c r="M338" s="241"/>
      <c r="N338" s="242"/>
      <c r="O338" s="242"/>
      <c r="P338" s="242"/>
      <c r="Q338" s="242"/>
      <c r="R338" s="242"/>
      <c r="S338" s="242"/>
      <c r="T338" s="24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4" t="s">
        <v>166</v>
      </c>
      <c r="AU338" s="244" t="s">
        <v>83</v>
      </c>
      <c r="AV338" s="13" t="s">
        <v>83</v>
      </c>
      <c r="AW338" s="13" t="s">
        <v>31</v>
      </c>
      <c r="AX338" s="13" t="s">
        <v>73</v>
      </c>
      <c r="AY338" s="244" t="s">
        <v>158</v>
      </c>
    </row>
    <row r="339" s="14" customFormat="1">
      <c r="A339" s="14"/>
      <c r="B339" s="245"/>
      <c r="C339" s="246"/>
      <c r="D339" s="235" t="s">
        <v>166</v>
      </c>
      <c r="E339" s="247" t="s">
        <v>1</v>
      </c>
      <c r="F339" s="248" t="s">
        <v>168</v>
      </c>
      <c r="G339" s="246"/>
      <c r="H339" s="249">
        <v>3.3660000000000005</v>
      </c>
      <c r="I339" s="250"/>
      <c r="J339" s="246"/>
      <c r="K339" s="246"/>
      <c r="L339" s="251"/>
      <c r="M339" s="252"/>
      <c r="N339" s="253"/>
      <c r="O339" s="253"/>
      <c r="P339" s="253"/>
      <c r="Q339" s="253"/>
      <c r="R339" s="253"/>
      <c r="S339" s="253"/>
      <c r="T339" s="25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5" t="s">
        <v>166</v>
      </c>
      <c r="AU339" s="255" t="s">
        <v>83</v>
      </c>
      <c r="AV339" s="14" t="s">
        <v>165</v>
      </c>
      <c r="AW339" s="14" t="s">
        <v>31</v>
      </c>
      <c r="AX339" s="14" t="s">
        <v>81</v>
      </c>
      <c r="AY339" s="255" t="s">
        <v>158</v>
      </c>
    </row>
    <row r="340" s="2" customFormat="1" ht="16.5" customHeight="1">
      <c r="A340" s="38"/>
      <c r="B340" s="39"/>
      <c r="C340" s="219" t="s">
        <v>592</v>
      </c>
      <c r="D340" s="219" t="s">
        <v>161</v>
      </c>
      <c r="E340" s="220" t="s">
        <v>523</v>
      </c>
      <c r="F340" s="221" t="s">
        <v>524</v>
      </c>
      <c r="G340" s="222" t="s">
        <v>171</v>
      </c>
      <c r="H340" s="223">
        <v>5.2999999999999998</v>
      </c>
      <c r="I340" s="224"/>
      <c r="J340" s="225">
        <f>ROUND(I340*H340,2)</f>
        <v>0</v>
      </c>
      <c r="K340" s="226"/>
      <c r="L340" s="44"/>
      <c r="M340" s="227" t="s">
        <v>1</v>
      </c>
      <c r="N340" s="228" t="s">
        <v>38</v>
      </c>
      <c r="O340" s="91"/>
      <c r="P340" s="229">
        <f>O340*H340</f>
        <v>0</v>
      </c>
      <c r="Q340" s="229">
        <v>0</v>
      </c>
      <c r="R340" s="229">
        <f>Q340*H340</f>
        <v>0</v>
      </c>
      <c r="S340" s="229">
        <v>0</v>
      </c>
      <c r="T340" s="230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31" t="s">
        <v>197</v>
      </c>
      <c r="AT340" s="231" t="s">
        <v>161</v>
      </c>
      <c r="AU340" s="231" t="s">
        <v>83</v>
      </c>
      <c r="AY340" s="17" t="s">
        <v>158</v>
      </c>
      <c r="BE340" s="232">
        <f>IF(N340="základní",J340,0)</f>
        <v>0</v>
      </c>
      <c r="BF340" s="232">
        <f>IF(N340="snížená",J340,0)</f>
        <v>0</v>
      </c>
      <c r="BG340" s="232">
        <f>IF(N340="zákl. přenesená",J340,0)</f>
        <v>0</v>
      </c>
      <c r="BH340" s="232">
        <f>IF(N340="sníž. přenesená",J340,0)</f>
        <v>0</v>
      </c>
      <c r="BI340" s="232">
        <f>IF(N340="nulová",J340,0)</f>
        <v>0</v>
      </c>
      <c r="BJ340" s="17" t="s">
        <v>81</v>
      </c>
      <c r="BK340" s="232">
        <f>ROUND(I340*H340,2)</f>
        <v>0</v>
      </c>
      <c r="BL340" s="17" t="s">
        <v>197</v>
      </c>
      <c r="BM340" s="231" t="s">
        <v>595</v>
      </c>
    </row>
    <row r="341" s="13" customFormat="1">
      <c r="A341" s="13"/>
      <c r="B341" s="233"/>
      <c r="C341" s="234"/>
      <c r="D341" s="235" t="s">
        <v>166</v>
      </c>
      <c r="E341" s="236" t="s">
        <v>1</v>
      </c>
      <c r="F341" s="237" t="s">
        <v>798</v>
      </c>
      <c r="G341" s="234"/>
      <c r="H341" s="238">
        <v>5.2999999999999998</v>
      </c>
      <c r="I341" s="239"/>
      <c r="J341" s="234"/>
      <c r="K341" s="234"/>
      <c r="L341" s="240"/>
      <c r="M341" s="241"/>
      <c r="N341" s="242"/>
      <c r="O341" s="242"/>
      <c r="P341" s="242"/>
      <c r="Q341" s="242"/>
      <c r="R341" s="242"/>
      <c r="S341" s="242"/>
      <c r="T341" s="24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4" t="s">
        <v>166</v>
      </c>
      <c r="AU341" s="244" t="s">
        <v>83</v>
      </c>
      <c r="AV341" s="13" t="s">
        <v>83</v>
      </c>
      <c r="AW341" s="13" t="s">
        <v>31</v>
      </c>
      <c r="AX341" s="13" t="s">
        <v>73</v>
      </c>
      <c r="AY341" s="244" t="s">
        <v>158</v>
      </c>
    </row>
    <row r="342" s="14" customFormat="1">
      <c r="A342" s="14"/>
      <c r="B342" s="245"/>
      <c r="C342" s="246"/>
      <c r="D342" s="235" t="s">
        <v>166</v>
      </c>
      <c r="E342" s="247" t="s">
        <v>1</v>
      </c>
      <c r="F342" s="248" t="s">
        <v>168</v>
      </c>
      <c r="G342" s="246"/>
      <c r="H342" s="249">
        <v>5.2999999999999998</v>
      </c>
      <c r="I342" s="250"/>
      <c r="J342" s="246"/>
      <c r="K342" s="246"/>
      <c r="L342" s="251"/>
      <c r="M342" s="252"/>
      <c r="N342" s="253"/>
      <c r="O342" s="253"/>
      <c r="P342" s="253"/>
      <c r="Q342" s="253"/>
      <c r="R342" s="253"/>
      <c r="S342" s="253"/>
      <c r="T342" s="25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5" t="s">
        <v>166</v>
      </c>
      <c r="AU342" s="255" t="s">
        <v>83</v>
      </c>
      <c r="AV342" s="14" t="s">
        <v>165</v>
      </c>
      <c r="AW342" s="14" t="s">
        <v>31</v>
      </c>
      <c r="AX342" s="14" t="s">
        <v>81</v>
      </c>
      <c r="AY342" s="255" t="s">
        <v>158</v>
      </c>
    </row>
    <row r="343" s="2" customFormat="1" ht="16.5" customHeight="1">
      <c r="A343" s="38"/>
      <c r="B343" s="39"/>
      <c r="C343" s="219" t="s">
        <v>385</v>
      </c>
      <c r="D343" s="219" t="s">
        <v>161</v>
      </c>
      <c r="E343" s="220" t="s">
        <v>528</v>
      </c>
      <c r="F343" s="221" t="s">
        <v>529</v>
      </c>
      <c r="G343" s="222" t="s">
        <v>171</v>
      </c>
      <c r="H343" s="223">
        <v>3.6000000000000001</v>
      </c>
      <c r="I343" s="224"/>
      <c r="J343" s="225">
        <f>ROUND(I343*H343,2)</f>
        <v>0</v>
      </c>
      <c r="K343" s="226"/>
      <c r="L343" s="44"/>
      <c r="M343" s="227" t="s">
        <v>1</v>
      </c>
      <c r="N343" s="228" t="s">
        <v>38</v>
      </c>
      <c r="O343" s="91"/>
      <c r="P343" s="229">
        <f>O343*H343</f>
        <v>0</v>
      </c>
      <c r="Q343" s="229">
        <v>0</v>
      </c>
      <c r="R343" s="229">
        <f>Q343*H343</f>
        <v>0</v>
      </c>
      <c r="S343" s="229">
        <v>0</v>
      </c>
      <c r="T343" s="230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31" t="s">
        <v>197</v>
      </c>
      <c r="AT343" s="231" t="s">
        <v>161</v>
      </c>
      <c r="AU343" s="231" t="s">
        <v>83</v>
      </c>
      <c r="AY343" s="17" t="s">
        <v>158</v>
      </c>
      <c r="BE343" s="232">
        <f>IF(N343="základní",J343,0)</f>
        <v>0</v>
      </c>
      <c r="BF343" s="232">
        <f>IF(N343="snížená",J343,0)</f>
        <v>0</v>
      </c>
      <c r="BG343" s="232">
        <f>IF(N343="zákl. přenesená",J343,0)</f>
        <v>0</v>
      </c>
      <c r="BH343" s="232">
        <f>IF(N343="sníž. přenesená",J343,0)</f>
        <v>0</v>
      </c>
      <c r="BI343" s="232">
        <f>IF(N343="nulová",J343,0)</f>
        <v>0</v>
      </c>
      <c r="BJ343" s="17" t="s">
        <v>81</v>
      </c>
      <c r="BK343" s="232">
        <f>ROUND(I343*H343,2)</f>
        <v>0</v>
      </c>
      <c r="BL343" s="17" t="s">
        <v>197</v>
      </c>
      <c r="BM343" s="231" t="s">
        <v>598</v>
      </c>
    </row>
    <row r="344" s="13" customFormat="1">
      <c r="A344" s="13"/>
      <c r="B344" s="233"/>
      <c r="C344" s="234"/>
      <c r="D344" s="235" t="s">
        <v>166</v>
      </c>
      <c r="E344" s="236" t="s">
        <v>1</v>
      </c>
      <c r="F344" s="237" t="s">
        <v>531</v>
      </c>
      <c r="G344" s="234"/>
      <c r="H344" s="238">
        <v>3.6000000000000001</v>
      </c>
      <c r="I344" s="239"/>
      <c r="J344" s="234"/>
      <c r="K344" s="234"/>
      <c r="L344" s="240"/>
      <c r="M344" s="241"/>
      <c r="N344" s="242"/>
      <c r="O344" s="242"/>
      <c r="P344" s="242"/>
      <c r="Q344" s="242"/>
      <c r="R344" s="242"/>
      <c r="S344" s="242"/>
      <c r="T344" s="24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4" t="s">
        <v>166</v>
      </c>
      <c r="AU344" s="244" t="s">
        <v>83</v>
      </c>
      <c r="AV344" s="13" t="s">
        <v>83</v>
      </c>
      <c r="AW344" s="13" t="s">
        <v>31</v>
      </c>
      <c r="AX344" s="13" t="s">
        <v>73</v>
      </c>
      <c r="AY344" s="244" t="s">
        <v>158</v>
      </c>
    </row>
    <row r="345" s="14" customFormat="1">
      <c r="A345" s="14"/>
      <c r="B345" s="245"/>
      <c r="C345" s="246"/>
      <c r="D345" s="235" t="s">
        <v>166</v>
      </c>
      <c r="E345" s="247" t="s">
        <v>1</v>
      </c>
      <c r="F345" s="248" t="s">
        <v>168</v>
      </c>
      <c r="G345" s="246"/>
      <c r="H345" s="249">
        <v>3.6000000000000001</v>
      </c>
      <c r="I345" s="250"/>
      <c r="J345" s="246"/>
      <c r="K345" s="246"/>
      <c r="L345" s="251"/>
      <c r="M345" s="252"/>
      <c r="N345" s="253"/>
      <c r="O345" s="253"/>
      <c r="P345" s="253"/>
      <c r="Q345" s="253"/>
      <c r="R345" s="253"/>
      <c r="S345" s="253"/>
      <c r="T345" s="25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5" t="s">
        <v>166</v>
      </c>
      <c r="AU345" s="255" t="s">
        <v>83</v>
      </c>
      <c r="AV345" s="14" t="s">
        <v>165</v>
      </c>
      <c r="AW345" s="14" t="s">
        <v>31</v>
      </c>
      <c r="AX345" s="14" t="s">
        <v>81</v>
      </c>
      <c r="AY345" s="255" t="s">
        <v>158</v>
      </c>
    </row>
    <row r="346" s="2" customFormat="1" ht="16.5" customHeight="1">
      <c r="A346" s="38"/>
      <c r="B346" s="39"/>
      <c r="C346" s="219" t="s">
        <v>600</v>
      </c>
      <c r="D346" s="219" t="s">
        <v>161</v>
      </c>
      <c r="E346" s="220" t="s">
        <v>532</v>
      </c>
      <c r="F346" s="221" t="s">
        <v>533</v>
      </c>
      <c r="G346" s="222" t="s">
        <v>207</v>
      </c>
      <c r="H346" s="223">
        <v>2</v>
      </c>
      <c r="I346" s="224"/>
      <c r="J346" s="225">
        <f>ROUND(I346*H346,2)</f>
        <v>0</v>
      </c>
      <c r="K346" s="226"/>
      <c r="L346" s="44"/>
      <c r="M346" s="227" t="s">
        <v>1</v>
      </c>
      <c r="N346" s="228" t="s">
        <v>38</v>
      </c>
      <c r="O346" s="91"/>
      <c r="P346" s="229">
        <f>O346*H346</f>
        <v>0</v>
      </c>
      <c r="Q346" s="229">
        <v>0</v>
      </c>
      <c r="R346" s="229">
        <f>Q346*H346</f>
        <v>0</v>
      </c>
      <c r="S346" s="229">
        <v>0</v>
      </c>
      <c r="T346" s="230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31" t="s">
        <v>197</v>
      </c>
      <c r="AT346" s="231" t="s">
        <v>161</v>
      </c>
      <c r="AU346" s="231" t="s">
        <v>83</v>
      </c>
      <c r="AY346" s="17" t="s">
        <v>158</v>
      </c>
      <c r="BE346" s="232">
        <f>IF(N346="základní",J346,0)</f>
        <v>0</v>
      </c>
      <c r="BF346" s="232">
        <f>IF(N346="snížená",J346,0)</f>
        <v>0</v>
      </c>
      <c r="BG346" s="232">
        <f>IF(N346="zákl. přenesená",J346,0)</f>
        <v>0</v>
      </c>
      <c r="BH346" s="232">
        <f>IF(N346="sníž. přenesená",J346,0)</f>
        <v>0</v>
      </c>
      <c r="BI346" s="232">
        <f>IF(N346="nulová",J346,0)</f>
        <v>0</v>
      </c>
      <c r="BJ346" s="17" t="s">
        <v>81</v>
      </c>
      <c r="BK346" s="232">
        <f>ROUND(I346*H346,2)</f>
        <v>0</v>
      </c>
      <c r="BL346" s="17" t="s">
        <v>197</v>
      </c>
      <c r="BM346" s="231" t="s">
        <v>603</v>
      </c>
    </row>
    <row r="347" s="2" customFormat="1" ht="21.75" customHeight="1">
      <c r="A347" s="38"/>
      <c r="B347" s="39"/>
      <c r="C347" s="219" t="s">
        <v>389</v>
      </c>
      <c r="D347" s="219" t="s">
        <v>161</v>
      </c>
      <c r="E347" s="220" t="s">
        <v>536</v>
      </c>
      <c r="F347" s="221" t="s">
        <v>537</v>
      </c>
      <c r="G347" s="222" t="s">
        <v>207</v>
      </c>
      <c r="H347" s="223">
        <v>1</v>
      </c>
      <c r="I347" s="224"/>
      <c r="J347" s="225">
        <f>ROUND(I347*H347,2)</f>
        <v>0</v>
      </c>
      <c r="K347" s="226"/>
      <c r="L347" s="44"/>
      <c r="M347" s="227" t="s">
        <v>1</v>
      </c>
      <c r="N347" s="228" t="s">
        <v>38</v>
      </c>
      <c r="O347" s="91"/>
      <c r="P347" s="229">
        <f>O347*H347</f>
        <v>0</v>
      </c>
      <c r="Q347" s="229">
        <v>0</v>
      </c>
      <c r="R347" s="229">
        <f>Q347*H347</f>
        <v>0</v>
      </c>
      <c r="S347" s="229">
        <v>0</v>
      </c>
      <c r="T347" s="230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31" t="s">
        <v>197</v>
      </c>
      <c r="AT347" s="231" t="s">
        <v>161</v>
      </c>
      <c r="AU347" s="231" t="s">
        <v>83</v>
      </c>
      <c r="AY347" s="17" t="s">
        <v>158</v>
      </c>
      <c r="BE347" s="232">
        <f>IF(N347="základní",J347,0)</f>
        <v>0</v>
      </c>
      <c r="BF347" s="232">
        <f>IF(N347="snížená",J347,0)</f>
        <v>0</v>
      </c>
      <c r="BG347" s="232">
        <f>IF(N347="zákl. přenesená",J347,0)</f>
        <v>0</v>
      </c>
      <c r="BH347" s="232">
        <f>IF(N347="sníž. přenesená",J347,0)</f>
        <v>0</v>
      </c>
      <c r="BI347" s="232">
        <f>IF(N347="nulová",J347,0)</f>
        <v>0</v>
      </c>
      <c r="BJ347" s="17" t="s">
        <v>81</v>
      </c>
      <c r="BK347" s="232">
        <f>ROUND(I347*H347,2)</f>
        <v>0</v>
      </c>
      <c r="BL347" s="17" t="s">
        <v>197</v>
      </c>
      <c r="BM347" s="231" t="s">
        <v>606</v>
      </c>
    </row>
    <row r="348" s="2" customFormat="1" ht="24.15" customHeight="1">
      <c r="A348" s="38"/>
      <c r="B348" s="39"/>
      <c r="C348" s="219" t="s">
        <v>609</v>
      </c>
      <c r="D348" s="219" t="s">
        <v>161</v>
      </c>
      <c r="E348" s="220" t="s">
        <v>544</v>
      </c>
      <c r="F348" s="221" t="s">
        <v>545</v>
      </c>
      <c r="G348" s="222" t="s">
        <v>248</v>
      </c>
      <c r="H348" s="223">
        <v>0.062</v>
      </c>
      <c r="I348" s="224"/>
      <c r="J348" s="225">
        <f>ROUND(I348*H348,2)</f>
        <v>0</v>
      </c>
      <c r="K348" s="226"/>
      <c r="L348" s="44"/>
      <c r="M348" s="227" t="s">
        <v>1</v>
      </c>
      <c r="N348" s="228" t="s">
        <v>38</v>
      </c>
      <c r="O348" s="91"/>
      <c r="P348" s="229">
        <f>O348*H348</f>
        <v>0</v>
      </c>
      <c r="Q348" s="229">
        <v>0</v>
      </c>
      <c r="R348" s="229">
        <f>Q348*H348</f>
        <v>0</v>
      </c>
      <c r="S348" s="229">
        <v>0</v>
      </c>
      <c r="T348" s="230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31" t="s">
        <v>197</v>
      </c>
      <c r="AT348" s="231" t="s">
        <v>161</v>
      </c>
      <c r="AU348" s="231" t="s">
        <v>83</v>
      </c>
      <c r="AY348" s="17" t="s">
        <v>158</v>
      </c>
      <c r="BE348" s="232">
        <f>IF(N348="základní",J348,0)</f>
        <v>0</v>
      </c>
      <c r="BF348" s="232">
        <f>IF(N348="snížená",J348,0)</f>
        <v>0</v>
      </c>
      <c r="BG348" s="232">
        <f>IF(N348="zákl. přenesená",J348,0)</f>
        <v>0</v>
      </c>
      <c r="BH348" s="232">
        <f>IF(N348="sníž. přenesená",J348,0)</f>
        <v>0</v>
      </c>
      <c r="BI348" s="232">
        <f>IF(N348="nulová",J348,0)</f>
        <v>0</v>
      </c>
      <c r="BJ348" s="17" t="s">
        <v>81</v>
      </c>
      <c r="BK348" s="232">
        <f>ROUND(I348*H348,2)</f>
        <v>0</v>
      </c>
      <c r="BL348" s="17" t="s">
        <v>197</v>
      </c>
      <c r="BM348" s="231" t="s">
        <v>612</v>
      </c>
    </row>
    <row r="349" s="12" customFormat="1" ht="22.8" customHeight="1">
      <c r="A349" s="12"/>
      <c r="B349" s="203"/>
      <c r="C349" s="204"/>
      <c r="D349" s="205" t="s">
        <v>72</v>
      </c>
      <c r="E349" s="217" t="s">
        <v>547</v>
      </c>
      <c r="F349" s="217" t="s">
        <v>548</v>
      </c>
      <c r="G349" s="204"/>
      <c r="H349" s="204"/>
      <c r="I349" s="207"/>
      <c r="J349" s="218">
        <f>BK349</f>
        <v>0</v>
      </c>
      <c r="K349" s="204"/>
      <c r="L349" s="209"/>
      <c r="M349" s="210"/>
      <c r="N349" s="211"/>
      <c r="O349" s="211"/>
      <c r="P349" s="212">
        <f>SUM(P350:P373)</f>
        <v>0</v>
      </c>
      <c r="Q349" s="211"/>
      <c r="R349" s="212">
        <f>SUM(R350:R373)</f>
        <v>0</v>
      </c>
      <c r="S349" s="211"/>
      <c r="T349" s="213">
        <f>SUM(T350:T373)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214" t="s">
        <v>83</v>
      </c>
      <c r="AT349" s="215" t="s">
        <v>72</v>
      </c>
      <c r="AU349" s="215" t="s">
        <v>81</v>
      </c>
      <c r="AY349" s="214" t="s">
        <v>158</v>
      </c>
      <c r="BK349" s="216">
        <f>SUM(BK350:BK373)</f>
        <v>0</v>
      </c>
    </row>
    <row r="350" s="2" customFormat="1" ht="16.5" customHeight="1">
      <c r="A350" s="38"/>
      <c r="B350" s="39"/>
      <c r="C350" s="219" t="s">
        <v>394</v>
      </c>
      <c r="D350" s="219" t="s">
        <v>161</v>
      </c>
      <c r="E350" s="220" t="s">
        <v>549</v>
      </c>
      <c r="F350" s="221" t="s">
        <v>550</v>
      </c>
      <c r="G350" s="222" t="s">
        <v>164</v>
      </c>
      <c r="H350" s="223">
        <v>3</v>
      </c>
      <c r="I350" s="224"/>
      <c r="J350" s="225">
        <f>ROUND(I350*H350,2)</f>
        <v>0</v>
      </c>
      <c r="K350" s="226"/>
      <c r="L350" s="44"/>
      <c r="M350" s="227" t="s">
        <v>1</v>
      </c>
      <c r="N350" s="228" t="s">
        <v>38</v>
      </c>
      <c r="O350" s="91"/>
      <c r="P350" s="229">
        <f>O350*H350</f>
        <v>0</v>
      </c>
      <c r="Q350" s="229">
        <v>0</v>
      </c>
      <c r="R350" s="229">
        <f>Q350*H350</f>
        <v>0</v>
      </c>
      <c r="S350" s="229">
        <v>0</v>
      </c>
      <c r="T350" s="230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31" t="s">
        <v>197</v>
      </c>
      <c r="AT350" s="231" t="s">
        <v>161</v>
      </c>
      <c r="AU350" s="231" t="s">
        <v>83</v>
      </c>
      <c r="AY350" s="17" t="s">
        <v>158</v>
      </c>
      <c r="BE350" s="232">
        <f>IF(N350="základní",J350,0)</f>
        <v>0</v>
      </c>
      <c r="BF350" s="232">
        <f>IF(N350="snížená",J350,0)</f>
        <v>0</v>
      </c>
      <c r="BG350" s="232">
        <f>IF(N350="zákl. přenesená",J350,0)</f>
        <v>0</v>
      </c>
      <c r="BH350" s="232">
        <f>IF(N350="sníž. přenesená",J350,0)</f>
        <v>0</v>
      </c>
      <c r="BI350" s="232">
        <f>IF(N350="nulová",J350,0)</f>
        <v>0</v>
      </c>
      <c r="BJ350" s="17" t="s">
        <v>81</v>
      </c>
      <c r="BK350" s="232">
        <f>ROUND(I350*H350,2)</f>
        <v>0</v>
      </c>
      <c r="BL350" s="17" t="s">
        <v>197</v>
      </c>
      <c r="BM350" s="231" t="s">
        <v>616</v>
      </c>
    </row>
    <row r="351" s="15" customFormat="1">
      <c r="A351" s="15"/>
      <c r="B351" s="256"/>
      <c r="C351" s="257"/>
      <c r="D351" s="235" t="s">
        <v>166</v>
      </c>
      <c r="E351" s="258" t="s">
        <v>1</v>
      </c>
      <c r="F351" s="259" t="s">
        <v>552</v>
      </c>
      <c r="G351" s="257"/>
      <c r="H351" s="258" t="s">
        <v>1</v>
      </c>
      <c r="I351" s="260"/>
      <c r="J351" s="257"/>
      <c r="K351" s="257"/>
      <c r="L351" s="261"/>
      <c r="M351" s="262"/>
      <c r="N351" s="263"/>
      <c r="O351" s="263"/>
      <c r="P351" s="263"/>
      <c r="Q351" s="263"/>
      <c r="R351" s="263"/>
      <c r="S351" s="263"/>
      <c r="T351" s="264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65" t="s">
        <v>166</v>
      </c>
      <c r="AU351" s="265" t="s">
        <v>83</v>
      </c>
      <c r="AV351" s="15" t="s">
        <v>81</v>
      </c>
      <c r="AW351" s="15" t="s">
        <v>31</v>
      </c>
      <c r="AX351" s="15" t="s">
        <v>73</v>
      </c>
      <c r="AY351" s="265" t="s">
        <v>158</v>
      </c>
    </row>
    <row r="352" s="13" customFormat="1">
      <c r="A352" s="13"/>
      <c r="B352" s="233"/>
      <c r="C352" s="234"/>
      <c r="D352" s="235" t="s">
        <v>166</v>
      </c>
      <c r="E352" s="236" t="s">
        <v>1</v>
      </c>
      <c r="F352" s="237" t="s">
        <v>799</v>
      </c>
      <c r="G352" s="234"/>
      <c r="H352" s="238">
        <v>3</v>
      </c>
      <c r="I352" s="239"/>
      <c r="J352" s="234"/>
      <c r="K352" s="234"/>
      <c r="L352" s="240"/>
      <c r="M352" s="241"/>
      <c r="N352" s="242"/>
      <c r="O352" s="242"/>
      <c r="P352" s="242"/>
      <c r="Q352" s="242"/>
      <c r="R352" s="242"/>
      <c r="S352" s="242"/>
      <c r="T352" s="24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4" t="s">
        <v>166</v>
      </c>
      <c r="AU352" s="244" t="s">
        <v>83</v>
      </c>
      <c r="AV352" s="13" t="s">
        <v>83</v>
      </c>
      <c r="AW352" s="13" t="s">
        <v>31</v>
      </c>
      <c r="AX352" s="13" t="s">
        <v>73</v>
      </c>
      <c r="AY352" s="244" t="s">
        <v>158</v>
      </c>
    </row>
    <row r="353" s="14" customFormat="1">
      <c r="A353" s="14"/>
      <c r="B353" s="245"/>
      <c r="C353" s="246"/>
      <c r="D353" s="235" t="s">
        <v>166</v>
      </c>
      <c r="E353" s="247" t="s">
        <v>1</v>
      </c>
      <c r="F353" s="248" t="s">
        <v>168</v>
      </c>
      <c r="G353" s="246"/>
      <c r="H353" s="249">
        <v>3</v>
      </c>
      <c r="I353" s="250"/>
      <c r="J353" s="246"/>
      <c r="K353" s="246"/>
      <c r="L353" s="251"/>
      <c r="M353" s="252"/>
      <c r="N353" s="253"/>
      <c r="O353" s="253"/>
      <c r="P353" s="253"/>
      <c r="Q353" s="253"/>
      <c r="R353" s="253"/>
      <c r="S353" s="253"/>
      <c r="T353" s="25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5" t="s">
        <v>166</v>
      </c>
      <c r="AU353" s="255" t="s">
        <v>83</v>
      </c>
      <c r="AV353" s="14" t="s">
        <v>165</v>
      </c>
      <c r="AW353" s="14" t="s">
        <v>31</v>
      </c>
      <c r="AX353" s="14" t="s">
        <v>81</v>
      </c>
      <c r="AY353" s="255" t="s">
        <v>158</v>
      </c>
    </row>
    <row r="354" s="2" customFormat="1" ht="24.15" customHeight="1">
      <c r="A354" s="38"/>
      <c r="B354" s="39"/>
      <c r="C354" s="219" t="s">
        <v>617</v>
      </c>
      <c r="D354" s="219" t="s">
        <v>161</v>
      </c>
      <c r="E354" s="220" t="s">
        <v>555</v>
      </c>
      <c r="F354" s="221" t="s">
        <v>556</v>
      </c>
      <c r="G354" s="222" t="s">
        <v>164</v>
      </c>
      <c r="H354" s="223">
        <v>3</v>
      </c>
      <c r="I354" s="224"/>
      <c r="J354" s="225">
        <f>ROUND(I354*H354,2)</f>
        <v>0</v>
      </c>
      <c r="K354" s="226"/>
      <c r="L354" s="44"/>
      <c r="M354" s="227" t="s">
        <v>1</v>
      </c>
      <c r="N354" s="228" t="s">
        <v>38</v>
      </c>
      <c r="O354" s="91"/>
      <c r="P354" s="229">
        <f>O354*H354</f>
        <v>0</v>
      </c>
      <c r="Q354" s="229">
        <v>0</v>
      </c>
      <c r="R354" s="229">
        <f>Q354*H354</f>
        <v>0</v>
      </c>
      <c r="S354" s="229">
        <v>0</v>
      </c>
      <c r="T354" s="230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31" t="s">
        <v>197</v>
      </c>
      <c r="AT354" s="231" t="s">
        <v>161</v>
      </c>
      <c r="AU354" s="231" t="s">
        <v>83</v>
      </c>
      <c r="AY354" s="17" t="s">
        <v>158</v>
      </c>
      <c r="BE354" s="232">
        <f>IF(N354="základní",J354,0)</f>
        <v>0</v>
      </c>
      <c r="BF354" s="232">
        <f>IF(N354="snížená",J354,0)</f>
        <v>0</v>
      </c>
      <c r="BG354" s="232">
        <f>IF(N354="zákl. přenesená",J354,0)</f>
        <v>0</v>
      </c>
      <c r="BH354" s="232">
        <f>IF(N354="sníž. přenesená",J354,0)</f>
        <v>0</v>
      </c>
      <c r="BI354" s="232">
        <f>IF(N354="nulová",J354,0)</f>
        <v>0</v>
      </c>
      <c r="BJ354" s="17" t="s">
        <v>81</v>
      </c>
      <c r="BK354" s="232">
        <f>ROUND(I354*H354,2)</f>
        <v>0</v>
      </c>
      <c r="BL354" s="17" t="s">
        <v>197</v>
      </c>
      <c r="BM354" s="231" t="s">
        <v>620</v>
      </c>
    </row>
    <row r="355" s="2" customFormat="1" ht="24.15" customHeight="1">
      <c r="A355" s="38"/>
      <c r="B355" s="39"/>
      <c r="C355" s="219" t="s">
        <v>398</v>
      </c>
      <c r="D355" s="219" t="s">
        <v>161</v>
      </c>
      <c r="E355" s="220" t="s">
        <v>558</v>
      </c>
      <c r="F355" s="221" t="s">
        <v>559</v>
      </c>
      <c r="G355" s="222" t="s">
        <v>164</v>
      </c>
      <c r="H355" s="223">
        <v>3</v>
      </c>
      <c r="I355" s="224"/>
      <c r="J355" s="225">
        <f>ROUND(I355*H355,2)</f>
        <v>0</v>
      </c>
      <c r="K355" s="226"/>
      <c r="L355" s="44"/>
      <c r="M355" s="227" t="s">
        <v>1</v>
      </c>
      <c r="N355" s="228" t="s">
        <v>38</v>
      </c>
      <c r="O355" s="91"/>
      <c r="P355" s="229">
        <f>O355*H355</f>
        <v>0</v>
      </c>
      <c r="Q355" s="229">
        <v>0</v>
      </c>
      <c r="R355" s="229">
        <f>Q355*H355</f>
        <v>0</v>
      </c>
      <c r="S355" s="229">
        <v>0</v>
      </c>
      <c r="T355" s="230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31" t="s">
        <v>197</v>
      </c>
      <c r="AT355" s="231" t="s">
        <v>161</v>
      </c>
      <c r="AU355" s="231" t="s">
        <v>83</v>
      </c>
      <c r="AY355" s="17" t="s">
        <v>158</v>
      </c>
      <c r="BE355" s="232">
        <f>IF(N355="základní",J355,0)</f>
        <v>0</v>
      </c>
      <c r="BF355" s="232">
        <f>IF(N355="snížená",J355,0)</f>
        <v>0</v>
      </c>
      <c r="BG355" s="232">
        <f>IF(N355="zákl. přenesená",J355,0)</f>
        <v>0</v>
      </c>
      <c r="BH355" s="232">
        <f>IF(N355="sníž. přenesená",J355,0)</f>
        <v>0</v>
      </c>
      <c r="BI355" s="232">
        <f>IF(N355="nulová",J355,0)</f>
        <v>0</v>
      </c>
      <c r="BJ355" s="17" t="s">
        <v>81</v>
      </c>
      <c r="BK355" s="232">
        <f>ROUND(I355*H355,2)</f>
        <v>0</v>
      </c>
      <c r="BL355" s="17" t="s">
        <v>197</v>
      </c>
      <c r="BM355" s="231" t="s">
        <v>623</v>
      </c>
    </row>
    <row r="356" s="2" customFormat="1" ht="24.15" customHeight="1">
      <c r="A356" s="38"/>
      <c r="B356" s="39"/>
      <c r="C356" s="219" t="s">
        <v>624</v>
      </c>
      <c r="D356" s="219" t="s">
        <v>161</v>
      </c>
      <c r="E356" s="220" t="s">
        <v>562</v>
      </c>
      <c r="F356" s="221" t="s">
        <v>563</v>
      </c>
      <c r="G356" s="222" t="s">
        <v>164</v>
      </c>
      <c r="H356" s="223">
        <v>3</v>
      </c>
      <c r="I356" s="224"/>
      <c r="J356" s="225">
        <f>ROUND(I356*H356,2)</f>
        <v>0</v>
      </c>
      <c r="K356" s="226"/>
      <c r="L356" s="44"/>
      <c r="M356" s="227" t="s">
        <v>1</v>
      </c>
      <c r="N356" s="228" t="s">
        <v>38</v>
      </c>
      <c r="O356" s="91"/>
      <c r="P356" s="229">
        <f>O356*H356</f>
        <v>0</v>
      </c>
      <c r="Q356" s="229">
        <v>0</v>
      </c>
      <c r="R356" s="229">
        <f>Q356*H356</f>
        <v>0</v>
      </c>
      <c r="S356" s="229">
        <v>0</v>
      </c>
      <c r="T356" s="230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31" t="s">
        <v>197</v>
      </c>
      <c r="AT356" s="231" t="s">
        <v>161</v>
      </c>
      <c r="AU356" s="231" t="s">
        <v>83</v>
      </c>
      <c r="AY356" s="17" t="s">
        <v>158</v>
      </c>
      <c r="BE356" s="232">
        <f>IF(N356="základní",J356,0)</f>
        <v>0</v>
      </c>
      <c r="BF356" s="232">
        <f>IF(N356="snížená",J356,0)</f>
        <v>0</v>
      </c>
      <c r="BG356" s="232">
        <f>IF(N356="zákl. přenesená",J356,0)</f>
        <v>0</v>
      </c>
      <c r="BH356" s="232">
        <f>IF(N356="sníž. přenesená",J356,0)</f>
        <v>0</v>
      </c>
      <c r="BI356" s="232">
        <f>IF(N356="nulová",J356,0)</f>
        <v>0</v>
      </c>
      <c r="BJ356" s="17" t="s">
        <v>81</v>
      </c>
      <c r="BK356" s="232">
        <f>ROUND(I356*H356,2)</f>
        <v>0</v>
      </c>
      <c r="BL356" s="17" t="s">
        <v>197</v>
      </c>
      <c r="BM356" s="231" t="s">
        <v>627</v>
      </c>
    </row>
    <row r="357" s="2" customFormat="1" ht="33" customHeight="1">
      <c r="A357" s="38"/>
      <c r="B357" s="39"/>
      <c r="C357" s="219" t="s">
        <v>402</v>
      </c>
      <c r="D357" s="219" t="s">
        <v>161</v>
      </c>
      <c r="E357" s="220" t="s">
        <v>565</v>
      </c>
      <c r="F357" s="221" t="s">
        <v>566</v>
      </c>
      <c r="G357" s="222" t="s">
        <v>164</v>
      </c>
      <c r="H357" s="223">
        <v>12.24</v>
      </c>
      <c r="I357" s="224"/>
      <c r="J357" s="225">
        <f>ROUND(I357*H357,2)</f>
        <v>0</v>
      </c>
      <c r="K357" s="226"/>
      <c r="L357" s="44"/>
      <c r="M357" s="227" t="s">
        <v>1</v>
      </c>
      <c r="N357" s="228" t="s">
        <v>38</v>
      </c>
      <c r="O357" s="91"/>
      <c r="P357" s="229">
        <f>O357*H357</f>
        <v>0</v>
      </c>
      <c r="Q357" s="229">
        <v>0</v>
      </c>
      <c r="R357" s="229">
        <f>Q357*H357</f>
        <v>0</v>
      </c>
      <c r="S357" s="229">
        <v>0</v>
      </c>
      <c r="T357" s="230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31" t="s">
        <v>197</v>
      </c>
      <c r="AT357" s="231" t="s">
        <v>161</v>
      </c>
      <c r="AU357" s="231" t="s">
        <v>83</v>
      </c>
      <c r="AY357" s="17" t="s">
        <v>158</v>
      </c>
      <c r="BE357" s="232">
        <f>IF(N357="základní",J357,0)</f>
        <v>0</v>
      </c>
      <c r="BF357" s="232">
        <f>IF(N357="snížená",J357,0)</f>
        <v>0</v>
      </c>
      <c r="BG357" s="232">
        <f>IF(N357="zákl. přenesená",J357,0)</f>
        <v>0</v>
      </c>
      <c r="BH357" s="232">
        <f>IF(N357="sníž. přenesená",J357,0)</f>
        <v>0</v>
      </c>
      <c r="BI357" s="232">
        <f>IF(N357="nulová",J357,0)</f>
        <v>0</v>
      </c>
      <c r="BJ357" s="17" t="s">
        <v>81</v>
      </c>
      <c r="BK357" s="232">
        <f>ROUND(I357*H357,2)</f>
        <v>0</v>
      </c>
      <c r="BL357" s="17" t="s">
        <v>197</v>
      </c>
      <c r="BM357" s="231" t="s">
        <v>633</v>
      </c>
    </row>
    <row r="358" s="15" customFormat="1">
      <c r="A358" s="15"/>
      <c r="B358" s="256"/>
      <c r="C358" s="257"/>
      <c r="D358" s="235" t="s">
        <v>166</v>
      </c>
      <c r="E358" s="258" t="s">
        <v>1</v>
      </c>
      <c r="F358" s="259" t="s">
        <v>568</v>
      </c>
      <c r="G358" s="257"/>
      <c r="H358" s="258" t="s">
        <v>1</v>
      </c>
      <c r="I358" s="260"/>
      <c r="J358" s="257"/>
      <c r="K358" s="257"/>
      <c r="L358" s="261"/>
      <c r="M358" s="262"/>
      <c r="N358" s="263"/>
      <c r="O358" s="263"/>
      <c r="P358" s="263"/>
      <c r="Q358" s="263"/>
      <c r="R358" s="263"/>
      <c r="S358" s="263"/>
      <c r="T358" s="264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65" t="s">
        <v>166</v>
      </c>
      <c r="AU358" s="265" t="s">
        <v>83</v>
      </c>
      <c r="AV358" s="15" t="s">
        <v>81</v>
      </c>
      <c r="AW358" s="15" t="s">
        <v>31</v>
      </c>
      <c r="AX358" s="15" t="s">
        <v>73</v>
      </c>
      <c r="AY358" s="265" t="s">
        <v>158</v>
      </c>
    </row>
    <row r="359" s="13" customFormat="1">
      <c r="A359" s="13"/>
      <c r="B359" s="233"/>
      <c r="C359" s="234"/>
      <c r="D359" s="235" t="s">
        <v>166</v>
      </c>
      <c r="E359" s="236" t="s">
        <v>1</v>
      </c>
      <c r="F359" s="237" t="s">
        <v>800</v>
      </c>
      <c r="G359" s="234"/>
      <c r="H359" s="238">
        <v>12.24</v>
      </c>
      <c r="I359" s="239"/>
      <c r="J359" s="234"/>
      <c r="K359" s="234"/>
      <c r="L359" s="240"/>
      <c r="M359" s="241"/>
      <c r="N359" s="242"/>
      <c r="O359" s="242"/>
      <c r="P359" s="242"/>
      <c r="Q359" s="242"/>
      <c r="R359" s="242"/>
      <c r="S359" s="242"/>
      <c r="T359" s="24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4" t="s">
        <v>166</v>
      </c>
      <c r="AU359" s="244" t="s">
        <v>83</v>
      </c>
      <c r="AV359" s="13" t="s">
        <v>83</v>
      </c>
      <c r="AW359" s="13" t="s">
        <v>31</v>
      </c>
      <c r="AX359" s="13" t="s">
        <v>73</v>
      </c>
      <c r="AY359" s="244" t="s">
        <v>158</v>
      </c>
    </row>
    <row r="360" s="14" customFormat="1">
      <c r="A360" s="14"/>
      <c r="B360" s="245"/>
      <c r="C360" s="246"/>
      <c r="D360" s="235" t="s">
        <v>166</v>
      </c>
      <c r="E360" s="247" t="s">
        <v>1</v>
      </c>
      <c r="F360" s="248" t="s">
        <v>168</v>
      </c>
      <c r="G360" s="246"/>
      <c r="H360" s="249">
        <v>12.24</v>
      </c>
      <c r="I360" s="250"/>
      <c r="J360" s="246"/>
      <c r="K360" s="246"/>
      <c r="L360" s="251"/>
      <c r="M360" s="252"/>
      <c r="N360" s="253"/>
      <c r="O360" s="253"/>
      <c r="P360" s="253"/>
      <c r="Q360" s="253"/>
      <c r="R360" s="253"/>
      <c r="S360" s="253"/>
      <c r="T360" s="25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5" t="s">
        <v>166</v>
      </c>
      <c r="AU360" s="255" t="s">
        <v>83</v>
      </c>
      <c r="AV360" s="14" t="s">
        <v>165</v>
      </c>
      <c r="AW360" s="14" t="s">
        <v>31</v>
      </c>
      <c r="AX360" s="14" t="s">
        <v>81</v>
      </c>
      <c r="AY360" s="255" t="s">
        <v>158</v>
      </c>
    </row>
    <row r="361" s="2" customFormat="1" ht="24.15" customHeight="1">
      <c r="A361" s="38"/>
      <c r="B361" s="39"/>
      <c r="C361" s="219" t="s">
        <v>634</v>
      </c>
      <c r="D361" s="219" t="s">
        <v>161</v>
      </c>
      <c r="E361" s="220" t="s">
        <v>571</v>
      </c>
      <c r="F361" s="221" t="s">
        <v>572</v>
      </c>
      <c r="G361" s="222" t="s">
        <v>171</v>
      </c>
      <c r="H361" s="223">
        <v>23</v>
      </c>
      <c r="I361" s="224"/>
      <c r="J361" s="225">
        <f>ROUND(I361*H361,2)</f>
        <v>0</v>
      </c>
      <c r="K361" s="226"/>
      <c r="L361" s="44"/>
      <c r="M361" s="227" t="s">
        <v>1</v>
      </c>
      <c r="N361" s="228" t="s">
        <v>38</v>
      </c>
      <c r="O361" s="91"/>
      <c r="P361" s="229">
        <f>O361*H361</f>
        <v>0</v>
      </c>
      <c r="Q361" s="229">
        <v>0</v>
      </c>
      <c r="R361" s="229">
        <f>Q361*H361</f>
        <v>0</v>
      </c>
      <c r="S361" s="229">
        <v>0</v>
      </c>
      <c r="T361" s="230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31" t="s">
        <v>197</v>
      </c>
      <c r="AT361" s="231" t="s">
        <v>161</v>
      </c>
      <c r="AU361" s="231" t="s">
        <v>83</v>
      </c>
      <c r="AY361" s="17" t="s">
        <v>158</v>
      </c>
      <c r="BE361" s="232">
        <f>IF(N361="základní",J361,0)</f>
        <v>0</v>
      </c>
      <c r="BF361" s="232">
        <f>IF(N361="snížená",J361,0)</f>
        <v>0</v>
      </c>
      <c r="BG361" s="232">
        <f>IF(N361="zákl. přenesená",J361,0)</f>
        <v>0</v>
      </c>
      <c r="BH361" s="232">
        <f>IF(N361="sníž. přenesená",J361,0)</f>
        <v>0</v>
      </c>
      <c r="BI361" s="232">
        <f>IF(N361="nulová",J361,0)</f>
        <v>0</v>
      </c>
      <c r="BJ361" s="17" t="s">
        <v>81</v>
      </c>
      <c r="BK361" s="232">
        <f>ROUND(I361*H361,2)</f>
        <v>0</v>
      </c>
      <c r="BL361" s="17" t="s">
        <v>197</v>
      </c>
      <c r="BM361" s="231" t="s">
        <v>637</v>
      </c>
    </row>
    <row r="362" s="13" customFormat="1">
      <c r="A362" s="13"/>
      <c r="B362" s="233"/>
      <c r="C362" s="234"/>
      <c r="D362" s="235" t="s">
        <v>166</v>
      </c>
      <c r="E362" s="236" t="s">
        <v>1</v>
      </c>
      <c r="F362" s="237" t="s">
        <v>801</v>
      </c>
      <c r="G362" s="234"/>
      <c r="H362" s="238">
        <v>23</v>
      </c>
      <c r="I362" s="239"/>
      <c r="J362" s="234"/>
      <c r="K362" s="234"/>
      <c r="L362" s="240"/>
      <c r="M362" s="241"/>
      <c r="N362" s="242"/>
      <c r="O362" s="242"/>
      <c r="P362" s="242"/>
      <c r="Q362" s="242"/>
      <c r="R362" s="242"/>
      <c r="S362" s="242"/>
      <c r="T362" s="24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4" t="s">
        <v>166</v>
      </c>
      <c r="AU362" s="244" t="s">
        <v>83</v>
      </c>
      <c r="AV362" s="13" t="s">
        <v>83</v>
      </c>
      <c r="AW362" s="13" t="s">
        <v>31</v>
      </c>
      <c r="AX362" s="13" t="s">
        <v>73</v>
      </c>
      <c r="AY362" s="244" t="s">
        <v>158</v>
      </c>
    </row>
    <row r="363" s="14" customFormat="1">
      <c r="A363" s="14"/>
      <c r="B363" s="245"/>
      <c r="C363" s="246"/>
      <c r="D363" s="235" t="s">
        <v>166</v>
      </c>
      <c r="E363" s="247" t="s">
        <v>1</v>
      </c>
      <c r="F363" s="248" t="s">
        <v>168</v>
      </c>
      <c r="G363" s="246"/>
      <c r="H363" s="249">
        <v>23</v>
      </c>
      <c r="I363" s="250"/>
      <c r="J363" s="246"/>
      <c r="K363" s="246"/>
      <c r="L363" s="251"/>
      <c r="M363" s="252"/>
      <c r="N363" s="253"/>
      <c r="O363" s="253"/>
      <c r="P363" s="253"/>
      <c r="Q363" s="253"/>
      <c r="R363" s="253"/>
      <c r="S363" s="253"/>
      <c r="T363" s="25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5" t="s">
        <v>166</v>
      </c>
      <c r="AU363" s="255" t="s">
        <v>83</v>
      </c>
      <c r="AV363" s="14" t="s">
        <v>165</v>
      </c>
      <c r="AW363" s="14" t="s">
        <v>31</v>
      </c>
      <c r="AX363" s="14" t="s">
        <v>81</v>
      </c>
      <c r="AY363" s="255" t="s">
        <v>158</v>
      </c>
    </row>
    <row r="364" s="2" customFormat="1" ht="24.15" customHeight="1">
      <c r="A364" s="38"/>
      <c r="B364" s="39"/>
      <c r="C364" s="219" t="s">
        <v>408</v>
      </c>
      <c r="D364" s="219" t="s">
        <v>161</v>
      </c>
      <c r="E364" s="220" t="s">
        <v>575</v>
      </c>
      <c r="F364" s="221" t="s">
        <v>576</v>
      </c>
      <c r="G364" s="222" t="s">
        <v>164</v>
      </c>
      <c r="H364" s="223">
        <v>12.24</v>
      </c>
      <c r="I364" s="224"/>
      <c r="J364" s="225">
        <f>ROUND(I364*H364,2)</f>
        <v>0</v>
      </c>
      <c r="K364" s="226"/>
      <c r="L364" s="44"/>
      <c r="M364" s="227" t="s">
        <v>1</v>
      </c>
      <c r="N364" s="228" t="s">
        <v>38</v>
      </c>
      <c r="O364" s="91"/>
      <c r="P364" s="229">
        <f>O364*H364</f>
        <v>0</v>
      </c>
      <c r="Q364" s="229">
        <v>0</v>
      </c>
      <c r="R364" s="229">
        <f>Q364*H364</f>
        <v>0</v>
      </c>
      <c r="S364" s="229">
        <v>0</v>
      </c>
      <c r="T364" s="230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31" t="s">
        <v>197</v>
      </c>
      <c r="AT364" s="231" t="s">
        <v>161</v>
      </c>
      <c r="AU364" s="231" t="s">
        <v>83</v>
      </c>
      <c r="AY364" s="17" t="s">
        <v>158</v>
      </c>
      <c r="BE364" s="232">
        <f>IF(N364="základní",J364,0)</f>
        <v>0</v>
      </c>
      <c r="BF364" s="232">
        <f>IF(N364="snížená",J364,0)</f>
        <v>0</v>
      </c>
      <c r="BG364" s="232">
        <f>IF(N364="zákl. přenesená",J364,0)</f>
        <v>0</v>
      </c>
      <c r="BH364" s="232">
        <f>IF(N364="sníž. přenesená",J364,0)</f>
        <v>0</v>
      </c>
      <c r="BI364" s="232">
        <f>IF(N364="nulová",J364,0)</f>
        <v>0</v>
      </c>
      <c r="BJ364" s="17" t="s">
        <v>81</v>
      </c>
      <c r="BK364" s="232">
        <f>ROUND(I364*H364,2)</f>
        <v>0</v>
      </c>
      <c r="BL364" s="17" t="s">
        <v>197</v>
      </c>
      <c r="BM364" s="231" t="s">
        <v>641</v>
      </c>
    </row>
    <row r="365" s="2" customFormat="1" ht="24.15" customHeight="1">
      <c r="A365" s="38"/>
      <c r="B365" s="39"/>
      <c r="C365" s="219" t="s">
        <v>642</v>
      </c>
      <c r="D365" s="219" t="s">
        <v>161</v>
      </c>
      <c r="E365" s="220" t="s">
        <v>579</v>
      </c>
      <c r="F365" s="221" t="s">
        <v>580</v>
      </c>
      <c r="G365" s="222" t="s">
        <v>171</v>
      </c>
      <c r="H365" s="223">
        <v>23</v>
      </c>
      <c r="I365" s="224"/>
      <c r="J365" s="225">
        <f>ROUND(I365*H365,2)</f>
        <v>0</v>
      </c>
      <c r="K365" s="226"/>
      <c r="L365" s="44"/>
      <c r="M365" s="227" t="s">
        <v>1</v>
      </c>
      <c r="N365" s="228" t="s">
        <v>38</v>
      </c>
      <c r="O365" s="91"/>
      <c r="P365" s="229">
        <f>O365*H365</f>
        <v>0</v>
      </c>
      <c r="Q365" s="229">
        <v>0</v>
      </c>
      <c r="R365" s="229">
        <f>Q365*H365</f>
        <v>0</v>
      </c>
      <c r="S365" s="229">
        <v>0</v>
      </c>
      <c r="T365" s="230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31" t="s">
        <v>197</v>
      </c>
      <c r="AT365" s="231" t="s">
        <v>161</v>
      </c>
      <c r="AU365" s="231" t="s">
        <v>83</v>
      </c>
      <c r="AY365" s="17" t="s">
        <v>158</v>
      </c>
      <c r="BE365" s="232">
        <f>IF(N365="základní",J365,0)</f>
        <v>0</v>
      </c>
      <c r="BF365" s="232">
        <f>IF(N365="snížená",J365,0)</f>
        <v>0</v>
      </c>
      <c r="BG365" s="232">
        <f>IF(N365="zákl. přenesená",J365,0)</f>
        <v>0</v>
      </c>
      <c r="BH365" s="232">
        <f>IF(N365="sníž. přenesená",J365,0)</f>
        <v>0</v>
      </c>
      <c r="BI365" s="232">
        <f>IF(N365="nulová",J365,0)</f>
        <v>0</v>
      </c>
      <c r="BJ365" s="17" t="s">
        <v>81</v>
      </c>
      <c r="BK365" s="232">
        <f>ROUND(I365*H365,2)</f>
        <v>0</v>
      </c>
      <c r="BL365" s="17" t="s">
        <v>197</v>
      </c>
      <c r="BM365" s="231" t="s">
        <v>645</v>
      </c>
    </row>
    <row r="366" s="2" customFormat="1" ht="24.15" customHeight="1">
      <c r="A366" s="38"/>
      <c r="B366" s="39"/>
      <c r="C366" s="219" t="s">
        <v>412</v>
      </c>
      <c r="D366" s="219" t="s">
        <v>161</v>
      </c>
      <c r="E366" s="220" t="s">
        <v>582</v>
      </c>
      <c r="F366" s="221" t="s">
        <v>583</v>
      </c>
      <c r="G366" s="222" t="s">
        <v>171</v>
      </c>
      <c r="H366" s="223">
        <v>23</v>
      </c>
      <c r="I366" s="224"/>
      <c r="J366" s="225">
        <f>ROUND(I366*H366,2)</f>
        <v>0</v>
      </c>
      <c r="K366" s="226"/>
      <c r="L366" s="44"/>
      <c r="M366" s="227" t="s">
        <v>1</v>
      </c>
      <c r="N366" s="228" t="s">
        <v>38</v>
      </c>
      <c r="O366" s="91"/>
      <c r="P366" s="229">
        <f>O366*H366</f>
        <v>0</v>
      </c>
      <c r="Q366" s="229">
        <v>0</v>
      </c>
      <c r="R366" s="229">
        <f>Q366*H366</f>
        <v>0</v>
      </c>
      <c r="S366" s="229">
        <v>0</v>
      </c>
      <c r="T366" s="230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31" t="s">
        <v>197</v>
      </c>
      <c r="AT366" s="231" t="s">
        <v>161</v>
      </c>
      <c r="AU366" s="231" t="s">
        <v>83</v>
      </c>
      <c r="AY366" s="17" t="s">
        <v>158</v>
      </c>
      <c r="BE366" s="232">
        <f>IF(N366="základní",J366,0)</f>
        <v>0</v>
      </c>
      <c r="BF366" s="232">
        <f>IF(N366="snížená",J366,0)</f>
        <v>0</v>
      </c>
      <c r="BG366" s="232">
        <f>IF(N366="zákl. přenesená",J366,0)</f>
        <v>0</v>
      </c>
      <c r="BH366" s="232">
        <f>IF(N366="sníž. přenesená",J366,0)</f>
        <v>0</v>
      </c>
      <c r="BI366" s="232">
        <f>IF(N366="nulová",J366,0)</f>
        <v>0</v>
      </c>
      <c r="BJ366" s="17" t="s">
        <v>81</v>
      </c>
      <c r="BK366" s="232">
        <f>ROUND(I366*H366,2)</f>
        <v>0</v>
      </c>
      <c r="BL366" s="17" t="s">
        <v>197</v>
      </c>
      <c r="BM366" s="231" t="s">
        <v>648</v>
      </c>
    </row>
    <row r="367" s="2" customFormat="1" ht="24.15" customHeight="1">
      <c r="A367" s="38"/>
      <c r="B367" s="39"/>
      <c r="C367" s="219" t="s">
        <v>649</v>
      </c>
      <c r="D367" s="219" t="s">
        <v>161</v>
      </c>
      <c r="E367" s="220" t="s">
        <v>586</v>
      </c>
      <c r="F367" s="221" t="s">
        <v>587</v>
      </c>
      <c r="G367" s="222" t="s">
        <v>164</v>
      </c>
      <c r="H367" s="223">
        <v>12.24</v>
      </c>
      <c r="I367" s="224"/>
      <c r="J367" s="225">
        <f>ROUND(I367*H367,2)</f>
        <v>0</v>
      </c>
      <c r="K367" s="226"/>
      <c r="L367" s="44"/>
      <c r="M367" s="227" t="s">
        <v>1</v>
      </c>
      <c r="N367" s="228" t="s">
        <v>38</v>
      </c>
      <c r="O367" s="91"/>
      <c r="P367" s="229">
        <f>O367*H367</f>
        <v>0</v>
      </c>
      <c r="Q367" s="229">
        <v>0</v>
      </c>
      <c r="R367" s="229">
        <f>Q367*H367</f>
        <v>0</v>
      </c>
      <c r="S367" s="229">
        <v>0</v>
      </c>
      <c r="T367" s="230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31" t="s">
        <v>197</v>
      </c>
      <c r="AT367" s="231" t="s">
        <v>161</v>
      </c>
      <c r="AU367" s="231" t="s">
        <v>83</v>
      </c>
      <c r="AY367" s="17" t="s">
        <v>158</v>
      </c>
      <c r="BE367" s="232">
        <f>IF(N367="základní",J367,0)</f>
        <v>0</v>
      </c>
      <c r="BF367" s="232">
        <f>IF(N367="snížená",J367,0)</f>
        <v>0</v>
      </c>
      <c r="BG367" s="232">
        <f>IF(N367="zákl. přenesená",J367,0)</f>
        <v>0</v>
      </c>
      <c r="BH367" s="232">
        <f>IF(N367="sníž. přenesená",J367,0)</f>
        <v>0</v>
      </c>
      <c r="BI367" s="232">
        <f>IF(N367="nulová",J367,0)</f>
        <v>0</v>
      </c>
      <c r="BJ367" s="17" t="s">
        <v>81</v>
      </c>
      <c r="BK367" s="232">
        <f>ROUND(I367*H367,2)</f>
        <v>0</v>
      </c>
      <c r="BL367" s="17" t="s">
        <v>197</v>
      </c>
      <c r="BM367" s="231" t="s">
        <v>652</v>
      </c>
    </row>
    <row r="368" s="2" customFormat="1" ht="24.15" customHeight="1">
      <c r="A368" s="38"/>
      <c r="B368" s="39"/>
      <c r="C368" s="219" t="s">
        <v>416</v>
      </c>
      <c r="D368" s="219" t="s">
        <v>161</v>
      </c>
      <c r="E368" s="220" t="s">
        <v>589</v>
      </c>
      <c r="F368" s="221" t="s">
        <v>590</v>
      </c>
      <c r="G368" s="222" t="s">
        <v>171</v>
      </c>
      <c r="H368" s="223">
        <v>23</v>
      </c>
      <c r="I368" s="224"/>
      <c r="J368" s="225">
        <f>ROUND(I368*H368,2)</f>
        <v>0</v>
      </c>
      <c r="K368" s="226"/>
      <c r="L368" s="44"/>
      <c r="M368" s="227" t="s">
        <v>1</v>
      </c>
      <c r="N368" s="228" t="s">
        <v>38</v>
      </c>
      <c r="O368" s="91"/>
      <c r="P368" s="229">
        <f>O368*H368</f>
        <v>0</v>
      </c>
      <c r="Q368" s="229">
        <v>0</v>
      </c>
      <c r="R368" s="229">
        <f>Q368*H368</f>
        <v>0</v>
      </c>
      <c r="S368" s="229">
        <v>0</v>
      </c>
      <c r="T368" s="230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31" t="s">
        <v>197</v>
      </c>
      <c r="AT368" s="231" t="s">
        <v>161</v>
      </c>
      <c r="AU368" s="231" t="s">
        <v>83</v>
      </c>
      <c r="AY368" s="17" t="s">
        <v>158</v>
      </c>
      <c r="BE368" s="232">
        <f>IF(N368="základní",J368,0)</f>
        <v>0</v>
      </c>
      <c r="BF368" s="232">
        <f>IF(N368="snížená",J368,0)</f>
        <v>0</v>
      </c>
      <c r="BG368" s="232">
        <f>IF(N368="zákl. přenesená",J368,0)</f>
        <v>0</v>
      </c>
      <c r="BH368" s="232">
        <f>IF(N368="sníž. přenesená",J368,0)</f>
        <v>0</v>
      </c>
      <c r="BI368" s="232">
        <f>IF(N368="nulová",J368,0)</f>
        <v>0</v>
      </c>
      <c r="BJ368" s="17" t="s">
        <v>81</v>
      </c>
      <c r="BK368" s="232">
        <f>ROUND(I368*H368,2)</f>
        <v>0</v>
      </c>
      <c r="BL368" s="17" t="s">
        <v>197</v>
      </c>
      <c r="BM368" s="231" t="s">
        <v>655</v>
      </c>
    </row>
    <row r="369" s="2" customFormat="1" ht="21.75" customHeight="1">
      <c r="A369" s="38"/>
      <c r="B369" s="39"/>
      <c r="C369" s="219" t="s">
        <v>658</v>
      </c>
      <c r="D369" s="219" t="s">
        <v>161</v>
      </c>
      <c r="E369" s="220" t="s">
        <v>593</v>
      </c>
      <c r="F369" s="221" t="s">
        <v>594</v>
      </c>
      <c r="G369" s="222" t="s">
        <v>164</v>
      </c>
      <c r="H369" s="223">
        <v>12.24</v>
      </c>
      <c r="I369" s="224"/>
      <c r="J369" s="225">
        <f>ROUND(I369*H369,2)</f>
        <v>0</v>
      </c>
      <c r="K369" s="226"/>
      <c r="L369" s="44"/>
      <c r="M369" s="227" t="s">
        <v>1</v>
      </c>
      <c r="N369" s="228" t="s">
        <v>38</v>
      </c>
      <c r="O369" s="91"/>
      <c r="P369" s="229">
        <f>O369*H369</f>
        <v>0</v>
      </c>
      <c r="Q369" s="229">
        <v>0</v>
      </c>
      <c r="R369" s="229">
        <f>Q369*H369</f>
        <v>0</v>
      </c>
      <c r="S369" s="229">
        <v>0</v>
      </c>
      <c r="T369" s="230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31" t="s">
        <v>197</v>
      </c>
      <c r="AT369" s="231" t="s">
        <v>161</v>
      </c>
      <c r="AU369" s="231" t="s">
        <v>83</v>
      </c>
      <c r="AY369" s="17" t="s">
        <v>158</v>
      </c>
      <c r="BE369" s="232">
        <f>IF(N369="základní",J369,0)</f>
        <v>0</v>
      </c>
      <c r="BF369" s="232">
        <f>IF(N369="snížená",J369,0)</f>
        <v>0</v>
      </c>
      <c r="BG369" s="232">
        <f>IF(N369="zákl. přenesená",J369,0)</f>
        <v>0</v>
      </c>
      <c r="BH369" s="232">
        <f>IF(N369="sníž. přenesená",J369,0)</f>
        <v>0</v>
      </c>
      <c r="BI369" s="232">
        <f>IF(N369="nulová",J369,0)</f>
        <v>0</v>
      </c>
      <c r="BJ369" s="17" t="s">
        <v>81</v>
      </c>
      <c r="BK369" s="232">
        <f>ROUND(I369*H369,2)</f>
        <v>0</v>
      </c>
      <c r="BL369" s="17" t="s">
        <v>197</v>
      </c>
      <c r="BM369" s="231" t="s">
        <v>662</v>
      </c>
    </row>
    <row r="370" s="2" customFormat="1" ht="24.15" customHeight="1">
      <c r="A370" s="38"/>
      <c r="B370" s="39"/>
      <c r="C370" s="219" t="s">
        <v>419</v>
      </c>
      <c r="D370" s="219" t="s">
        <v>161</v>
      </c>
      <c r="E370" s="220" t="s">
        <v>601</v>
      </c>
      <c r="F370" s="221" t="s">
        <v>602</v>
      </c>
      <c r="G370" s="222" t="s">
        <v>164</v>
      </c>
      <c r="H370" s="223">
        <v>60.045000000000002</v>
      </c>
      <c r="I370" s="224"/>
      <c r="J370" s="225">
        <f>ROUND(I370*H370,2)</f>
        <v>0</v>
      </c>
      <c r="K370" s="226"/>
      <c r="L370" s="44"/>
      <c r="M370" s="227" t="s">
        <v>1</v>
      </c>
      <c r="N370" s="228" t="s">
        <v>38</v>
      </c>
      <c r="O370" s="91"/>
      <c r="P370" s="229">
        <f>O370*H370</f>
        <v>0</v>
      </c>
      <c r="Q370" s="229">
        <v>0</v>
      </c>
      <c r="R370" s="229">
        <f>Q370*H370</f>
        <v>0</v>
      </c>
      <c r="S370" s="229">
        <v>0</v>
      </c>
      <c r="T370" s="230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31" t="s">
        <v>197</v>
      </c>
      <c r="AT370" s="231" t="s">
        <v>161</v>
      </c>
      <c r="AU370" s="231" t="s">
        <v>83</v>
      </c>
      <c r="AY370" s="17" t="s">
        <v>158</v>
      </c>
      <c r="BE370" s="232">
        <f>IF(N370="základní",J370,0)</f>
        <v>0</v>
      </c>
      <c r="BF370" s="232">
        <f>IF(N370="snížená",J370,0)</f>
        <v>0</v>
      </c>
      <c r="BG370" s="232">
        <f>IF(N370="zákl. přenesená",J370,0)</f>
        <v>0</v>
      </c>
      <c r="BH370" s="232">
        <f>IF(N370="sníž. přenesená",J370,0)</f>
        <v>0</v>
      </c>
      <c r="BI370" s="232">
        <f>IF(N370="nulová",J370,0)</f>
        <v>0</v>
      </c>
      <c r="BJ370" s="17" t="s">
        <v>81</v>
      </c>
      <c r="BK370" s="232">
        <f>ROUND(I370*H370,2)</f>
        <v>0</v>
      </c>
      <c r="BL370" s="17" t="s">
        <v>197</v>
      </c>
      <c r="BM370" s="231" t="s">
        <v>667</v>
      </c>
    </row>
    <row r="371" s="13" customFormat="1">
      <c r="A371" s="13"/>
      <c r="B371" s="233"/>
      <c r="C371" s="234"/>
      <c r="D371" s="235" t="s">
        <v>166</v>
      </c>
      <c r="E371" s="236" t="s">
        <v>1</v>
      </c>
      <c r="F371" s="237" t="s">
        <v>802</v>
      </c>
      <c r="G371" s="234"/>
      <c r="H371" s="238">
        <v>60.045000000000002</v>
      </c>
      <c r="I371" s="239"/>
      <c r="J371" s="234"/>
      <c r="K371" s="234"/>
      <c r="L371" s="240"/>
      <c r="M371" s="241"/>
      <c r="N371" s="242"/>
      <c r="O371" s="242"/>
      <c r="P371" s="242"/>
      <c r="Q371" s="242"/>
      <c r="R371" s="242"/>
      <c r="S371" s="242"/>
      <c r="T371" s="24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4" t="s">
        <v>166</v>
      </c>
      <c r="AU371" s="244" t="s">
        <v>83</v>
      </c>
      <c r="AV371" s="13" t="s">
        <v>83</v>
      </c>
      <c r="AW371" s="13" t="s">
        <v>31</v>
      </c>
      <c r="AX371" s="13" t="s">
        <v>73</v>
      </c>
      <c r="AY371" s="244" t="s">
        <v>158</v>
      </c>
    </row>
    <row r="372" s="14" customFormat="1">
      <c r="A372" s="14"/>
      <c r="B372" s="245"/>
      <c r="C372" s="246"/>
      <c r="D372" s="235" t="s">
        <v>166</v>
      </c>
      <c r="E372" s="247" t="s">
        <v>1</v>
      </c>
      <c r="F372" s="248" t="s">
        <v>168</v>
      </c>
      <c r="G372" s="246"/>
      <c r="H372" s="249">
        <v>60.045000000000002</v>
      </c>
      <c r="I372" s="250"/>
      <c r="J372" s="246"/>
      <c r="K372" s="246"/>
      <c r="L372" s="251"/>
      <c r="M372" s="252"/>
      <c r="N372" s="253"/>
      <c r="O372" s="253"/>
      <c r="P372" s="253"/>
      <c r="Q372" s="253"/>
      <c r="R372" s="253"/>
      <c r="S372" s="253"/>
      <c r="T372" s="25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5" t="s">
        <v>166</v>
      </c>
      <c r="AU372" s="255" t="s">
        <v>83</v>
      </c>
      <c r="AV372" s="14" t="s">
        <v>165</v>
      </c>
      <c r="AW372" s="14" t="s">
        <v>31</v>
      </c>
      <c r="AX372" s="14" t="s">
        <v>81</v>
      </c>
      <c r="AY372" s="255" t="s">
        <v>158</v>
      </c>
    </row>
    <row r="373" s="2" customFormat="1" ht="24.15" customHeight="1">
      <c r="A373" s="38"/>
      <c r="B373" s="39"/>
      <c r="C373" s="219" t="s">
        <v>670</v>
      </c>
      <c r="D373" s="219" t="s">
        <v>161</v>
      </c>
      <c r="E373" s="220" t="s">
        <v>604</v>
      </c>
      <c r="F373" s="221" t="s">
        <v>605</v>
      </c>
      <c r="G373" s="222" t="s">
        <v>164</v>
      </c>
      <c r="H373" s="223">
        <v>60.045000000000002</v>
      </c>
      <c r="I373" s="224"/>
      <c r="J373" s="225">
        <f>ROUND(I373*H373,2)</f>
        <v>0</v>
      </c>
      <c r="K373" s="226"/>
      <c r="L373" s="44"/>
      <c r="M373" s="227" t="s">
        <v>1</v>
      </c>
      <c r="N373" s="228" t="s">
        <v>38</v>
      </c>
      <c r="O373" s="91"/>
      <c r="P373" s="229">
        <f>O373*H373</f>
        <v>0</v>
      </c>
      <c r="Q373" s="229">
        <v>0</v>
      </c>
      <c r="R373" s="229">
        <f>Q373*H373</f>
        <v>0</v>
      </c>
      <c r="S373" s="229">
        <v>0</v>
      </c>
      <c r="T373" s="230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31" t="s">
        <v>197</v>
      </c>
      <c r="AT373" s="231" t="s">
        <v>161</v>
      </c>
      <c r="AU373" s="231" t="s">
        <v>83</v>
      </c>
      <c r="AY373" s="17" t="s">
        <v>158</v>
      </c>
      <c r="BE373" s="232">
        <f>IF(N373="základní",J373,0)</f>
        <v>0</v>
      </c>
      <c r="BF373" s="232">
        <f>IF(N373="snížená",J373,0)</f>
        <v>0</v>
      </c>
      <c r="BG373" s="232">
        <f>IF(N373="zákl. přenesená",J373,0)</f>
        <v>0</v>
      </c>
      <c r="BH373" s="232">
        <f>IF(N373="sníž. přenesená",J373,0)</f>
        <v>0</v>
      </c>
      <c r="BI373" s="232">
        <f>IF(N373="nulová",J373,0)</f>
        <v>0</v>
      </c>
      <c r="BJ373" s="17" t="s">
        <v>81</v>
      </c>
      <c r="BK373" s="232">
        <f>ROUND(I373*H373,2)</f>
        <v>0</v>
      </c>
      <c r="BL373" s="17" t="s">
        <v>197</v>
      </c>
      <c r="BM373" s="231" t="s">
        <v>673</v>
      </c>
    </row>
    <row r="374" s="12" customFormat="1" ht="22.8" customHeight="1">
      <c r="A374" s="12"/>
      <c r="B374" s="203"/>
      <c r="C374" s="204"/>
      <c r="D374" s="205" t="s">
        <v>72</v>
      </c>
      <c r="E374" s="217" t="s">
        <v>607</v>
      </c>
      <c r="F374" s="217" t="s">
        <v>608</v>
      </c>
      <c r="G374" s="204"/>
      <c r="H374" s="204"/>
      <c r="I374" s="207"/>
      <c r="J374" s="218">
        <f>BK374</f>
        <v>0</v>
      </c>
      <c r="K374" s="204"/>
      <c r="L374" s="209"/>
      <c r="M374" s="210"/>
      <c r="N374" s="211"/>
      <c r="O374" s="211"/>
      <c r="P374" s="212">
        <f>SUM(P375:P385)</f>
        <v>0</v>
      </c>
      <c r="Q374" s="211"/>
      <c r="R374" s="212">
        <f>SUM(R375:R385)</f>
        <v>0</v>
      </c>
      <c r="S374" s="211"/>
      <c r="T374" s="213">
        <f>SUM(T375:T385)</f>
        <v>0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214" t="s">
        <v>83</v>
      </c>
      <c r="AT374" s="215" t="s">
        <v>72</v>
      </c>
      <c r="AU374" s="215" t="s">
        <v>81</v>
      </c>
      <c r="AY374" s="214" t="s">
        <v>158</v>
      </c>
      <c r="BK374" s="216">
        <f>SUM(BK375:BK385)</f>
        <v>0</v>
      </c>
    </row>
    <row r="375" s="2" customFormat="1" ht="24.15" customHeight="1">
      <c r="A375" s="38"/>
      <c r="B375" s="39"/>
      <c r="C375" s="219" t="s">
        <v>423</v>
      </c>
      <c r="D375" s="219" t="s">
        <v>161</v>
      </c>
      <c r="E375" s="220" t="s">
        <v>610</v>
      </c>
      <c r="F375" s="221" t="s">
        <v>611</v>
      </c>
      <c r="G375" s="222" t="s">
        <v>164</v>
      </c>
      <c r="H375" s="223">
        <v>146.03299999999999</v>
      </c>
      <c r="I375" s="224"/>
      <c r="J375" s="225">
        <f>ROUND(I375*H375,2)</f>
        <v>0</v>
      </c>
      <c r="K375" s="226"/>
      <c r="L375" s="44"/>
      <c r="M375" s="227" t="s">
        <v>1</v>
      </c>
      <c r="N375" s="228" t="s">
        <v>38</v>
      </c>
      <c r="O375" s="91"/>
      <c r="P375" s="229">
        <f>O375*H375</f>
        <v>0</v>
      </c>
      <c r="Q375" s="229">
        <v>0</v>
      </c>
      <c r="R375" s="229">
        <f>Q375*H375</f>
        <v>0</v>
      </c>
      <c r="S375" s="229">
        <v>0</v>
      </c>
      <c r="T375" s="230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31" t="s">
        <v>197</v>
      </c>
      <c r="AT375" s="231" t="s">
        <v>161</v>
      </c>
      <c r="AU375" s="231" t="s">
        <v>83</v>
      </c>
      <c r="AY375" s="17" t="s">
        <v>158</v>
      </c>
      <c r="BE375" s="232">
        <f>IF(N375="základní",J375,0)</f>
        <v>0</v>
      </c>
      <c r="BF375" s="232">
        <f>IF(N375="snížená",J375,0)</f>
        <v>0</v>
      </c>
      <c r="BG375" s="232">
        <f>IF(N375="zákl. přenesená",J375,0)</f>
        <v>0</v>
      </c>
      <c r="BH375" s="232">
        <f>IF(N375="sníž. přenesená",J375,0)</f>
        <v>0</v>
      </c>
      <c r="BI375" s="232">
        <f>IF(N375="nulová",J375,0)</f>
        <v>0</v>
      </c>
      <c r="BJ375" s="17" t="s">
        <v>81</v>
      </c>
      <c r="BK375" s="232">
        <f>ROUND(I375*H375,2)</f>
        <v>0</v>
      </c>
      <c r="BL375" s="17" t="s">
        <v>197</v>
      </c>
      <c r="BM375" s="231" t="s">
        <v>803</v>
      </c>
    </row>
    <row r="376" s="13" customFormat="1">
      <c r="A376" s="13"/>
      <c r="B376" s="233"/>
      <c r="C376" s="234"/>
      <c r="D376" s="235" t="s">
        <v>166</v>
      </c>
      <c r="E376" s="236" t="s">
        <v>1</v>
      </c>
      <c r="F376" s="237" t="s">
        <v>804</v>
      </c>
      <c r="G376" s="234"/>
      <c r="H376" s="238">
        <v>146.03280000000001</v>
      </c>
      <c r="I376" s="239"/>
      <c r="J376" s="234"/>
      <c r="K376" s="234"/>
      <c r="L376" s="240"/>
      <c r="M376" s="241"/>
      <c r="N376" s="242"/>
      <c r="O376" s="242"/>
      <c r="P376" s="242"/>
      <c r="Q376" s="242"/>
      <c r="R376" s="242"/>
      <c r="S376" s="242"/>
      <c r="T376" s="24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4" t="s">
        <v>166</v>
      </c>
      <c r="AU376" s="244" t="s">
        <v>83</v>
      </c>
      <c r="AV376" s="13" t="s">
        <v>83</v>
      </c>
      <c r="AW376" s="13" t="s">
        <v>31</v>
      </c>
      <c r="AX376" s="13" t="s">
        <v>73</v>
      </c>
      <c r="AY376" s="244" t="s">
        <v>158</v>
      </c>
    </row>
    <row r="377" s="14" customFormat="1">
      <c r="A377" s="14"/>
      <c r="B377" s="245"/>
      <c r="C377" s="246"/>
      <c r="D377" s="235" t="s">
        <v>166</v>
      </c>
      <c r="E377" s="247" t="s">
        <v>1</v>
      </c>
      <c r="F377" s="248" t="s">
        <v>168</v>
      </c>
      <c r="G377" s="246"/>
      <c r="H377" s="249">
        <v>146.03280000000001</v>
      </c>
      <c r="I377" s="250"/>
      <c r="J377" s="246"/>
      <c r="K377" s="246"/>
      <c r="L377" s="251"/>
      <c r="M377" s="252"/>
      <c r="N377" s="253"/>
      <c r="O377" s="253"/>
      <c r="P377" s="253"/>
      <c r="Q377" s="253"/>
      <c r="R377" s="253"/>
      <c r="S377" s="253"/>
      <c r="T377" s="25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5" t="s">
        <v>166</v>
      </c>
      <c r="AU377" s="255" t="s">
        <v>83</v>
      </c>
      <c r="AV377" s="14" t="s">
        <v>165</v>
      </c>
      <c r="AW377" s="14" t="s">
        <v>31</v>
      </c>
      <c r="AX377" s="14" t="s">
        <v>81</v>
      </c>
      <c r="AY377" s="255" t="s">
        <v>158</v>
      </c>
    </row>
    <row r="378" s="2" customFormat="1" ht="16.5" customHeight="1">
      <c r="A378" s="38"/>
      <c r="B378" s="39"/>
      <c r="C378" s="219" t="s">
        <v>805</v>
      </c>
      <c r="D378" s="219" t="s">
        <v>161</v>
      </c>
      <c r="E378" s="220" t="s">
        <v>614</v>
      </c>
      <c r="F378" s="221" t="s">
        <v>615</v>
      </c>
      <c r="G378" s="222" t="s">
        <v>164</v>
      </c>
      <c r="H378" s="223">
        <v>206.078</v>
      </c>
      <c r="I378" s="224"/>
      <c r="J378" s="225">
        <f>ROUND(I378*H378,2)</f>
        <v>0</v>
      </c>
      <c r="K378" s="226"/>
      <c r="L378" s="44"/>
      <c r="M378" s="227" t="s">
        <v>1</v>
      </c>
      <c r="N378" s="228" t="s">
        <v>38</v>
      </c>
      <c r="O378" s="91"/>
      <c r="P378" s="229">
        <f>O378*H378</f>
        <v>0</v>
      </c>
      <c r="Q378" s="229">
        <v>0</v>
      </c>
      <c r="R378" s="229">
        <f>Q378*H378</f>
        <v>0</v>
      </c>
      <c r="S378" s="229">
        <v>0</v>
      </c>
      <c r="T378" s="230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31" t="s">
        <v>197</v>
      </c>
      <c r="AT378" s="231" t="s">
        <v>161</v>
      </c>
      <c r="AU378" s="231" t="s">
        <v>83</v>
      </c>
      <c r="AY378" s="17" t="s">
        <v>158</v>
      </c>
      <c r="BE378" s="232">
        <f>IF(N378="základní",J378,0)</f>
        <v>0</v>
      </c>
      <c r="BF378" s="232">
        <f>IF(N378="snížená",J378,0)</f>
        <v>0</v>
      </c>
      <c r="BG378" s="232">
        <f>IF(N378="zákl. přenesená",J378,0)</f>
        <v>0</v>
      </c>
      <c r="BH378" s="232">
        <f>IF(N378="sníž. přenesená",J378,0)</f>
        <v>0</v>
      </c>
      <c r="BI378" s="232">
        <f>IF(N378="nulová",J378,0)</f>
        <v>0</v>
      </c>
      <c r="BJ378" s="17" t="s">
        <v>81</v>
      </c>
      <c r="BK378" s="232">
        <f>ROUND(I378*H378,2)</f>
        <v>0</v>
      </c>
      <c r="BL378" s="17" t="s">
        <v>197</v>
      </c>
      <c r="BM378" s="231" t="s">
        <v>806</v>
      </c>
    </row>
    <row r="379" s="13" customFormat="1">
      <c r="A379" s="13"/>
      <c r="B379" s="233"/>
      <c r="C379" s="234"/>
      <c r="D379" s="235" t="s">
        <v>166</v>
      </c>
      <c r="E379" s="236" t="s">
        <v>1</v>
      </c>
      <c r="F379" s="237" t="s">
        <v>807</v>
      </c>
      <c r="G379" s="234"/>
      <c r="H379" s="238">
        <v>206.07779999999997</v>
      </c>
      <c r="I379" s="239"/>
      <c r="J379" s="234"/>
      <c r="K379" s="234"/>
      <c r="L379" s="240"/>
      <c r="M379" s="241"/>
      <c r="N379" s="242"/>
      <c r="O379" s="242"/>
      <c r="P379" s="242"/>
      <c r="Q379" s="242"/>
      <c r="R379" s="242"/>
      <c r="S379" s="242"/>
      <c r="T379" s="24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4" t="s">
        <v>166</v>
      </c>
      <c r="AU379" s="244" t="s">
        <v>83</v>
      </c>
      <c r="AV379" s="13" t="s">
        <v>83</v>
      </c>
      <c r="AW379" s="13" t="s">
        <v>31</v>
      </c>
      <c r="AX379" s="13" t="s">
        <v>73</v>
      </c>
      <c r="AY379" s="244" t="s">
        <v>158</v>
      </c>
    </row>
    <row r="380" s="14" customFormat="1">
      <c r="A380" s="14"/>
      <c r="B380" s="245"/>
      <c r="C380" s="246"/>
      <c r="D380" s="235" t="s">
        <v>166</v>
      </c>
      <c r="E380" s="247" t="s">
        <v>1</v>
      </c>
      <c r="F380" s="248" t="s">
        <v>168</v>
      </c>
      <c r="G380" s="246"/>
      <c r="H380" s="249">
        <v>206.07779999999997</v>
      </c>
      <c r="I380" s="250"/>
      <c r="J380" s="246"/>
      <c r="K380" s="246"/>
      <c r="L380" s="251"/>
      <c r="M380" s="252"/>
      <c r="N380" s="253"/>
      <c r="O380" s="253"/>
      <c r="P380" s="253"/>
      <c r="Q380" s="253"/>
      <c r="R380" s="253"/>
      <c r="S380" s="253"/>
      <c r="T380" s="25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5" t="s">
        <v>166</v>
      </c>
      <c r="AU380" s="255" t="s">
        <v>83</v>
      </c>
      <c r="AV380" s="14" t="s">
        <v>165</v>
      </c>
      <c r="AW380" s="14" t="s">
        <v>31</v>
      </c>
      <c r="AX380" s="14" t="s">
        <v>81</v>
      </c>
      <c r="AY380" s="255" t="s">
        <v>158</v>
      </c>
    </row>
    <row r="381" s="2" customFormat="1" ht="24.15" customHeight="1">
      <c r="A381" s="38"/>
      <c r="B381" s="39"/>
      <c r="C381" s="219" t="s">
        <v>426</v>
      </c>
      <c r="D381" s="219" t="s">
        <v>161</v>
      </c>
      <c r="E381" s="220" t="s">
        <v>618</v>
      </c>
      <c r="F381" s="221" t="s">
        <v>619</v>
      </c>
      <c r="G381" s="222" t="s">
        <v>164</v>
      </c>
      <c r="H381" s="223">
        <v>146.03299999999999</v>
      </c>
      <c r="I381" s="224"/>
      <c r="J381" s="225">
        <f>ROUND(I381*H381,2)</f>
        <v>0</v>
      </c>
      <c r="K381" s="226"/>
      <c r="L381" s="44"/>
      <c r="M381" s="227" t="s">
        <v>1</v>
      </c>
      <c r="N381" s="228" t="s">
        <v>38</v>
      </c>
      <c r="O381" s="91"/>
      <c r="P381" s="229">
        <f>O381*H381</f>
        <v>0</v>
      </c>
      <c r="Q381" s="229">
        <v>0</v>
      </c>
      <c r="R381" s="229">
        <f>Q381*H381</f>
        <v>0</v>
      </c>
      <c r="S381" s="229">
        <v>0</v>
      </c>
      <c r="T381" s="230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31" t="s">
        <v>197</v>
      </c>
      <c r="AT381" s="231" t="s">
        <v>161</v>
      </c>
      <c r="AU381" s="231" t="s">
        <v>83</v>
      </c>
      <c r="AY381" s="17" t="s">
        <v>158</v>
      </c>
      <c r="BE381" s="232">
        <f>IF(N381="základní",J381,0)</f>
        <v>0</v>
      </c>
      <c r="BF381" s="232">
        <f>IF(N381="snížená",J381,0)</f>
        <v>0</v>
      </c>
      <c r="BG381" s="232">
        <f>IF(N381="zákl. přenesená",J381,0)</f>
        <v>0</v>
      </c>
      <c r="BH381" s="232">
        <f>IF(N381="sníž. přenesená",J381,0)</f>
        <v>0</v>
      </c>
      <c r="BI381" s="232">
        <f>IF(N381="nulová",J381,0)</f>
        <v>0</v>
      </c>
      <c r="BJ381" s="17" t="s">
        <v>81</v>
      </c>
      <c r="BK381" s="232">
        <f>ROUND(I381*H381,2)</f>
        <v>0</v>
      </c>
      <c r="BL381" s="17" t="s">
        <v>197</v>
      </c>
      <c r="BM381" s="231" t="s">
        <v>808</v>
      </c>
    </row>
    <row r="382" s="2" customFormat="1" ht="33" customHeight="1">
      <c r="A382" s="38"/>
      <c r="B382" s="39"/>
      <c r="C382" s="219" t="s">
        <v>809</v>
      </c>
      <c r="D382" s="219" t="s">
        <v>161</v>
      </c>
      <c r="E382" s="220" t="s">
        <v>621</v>
      </c>
      <c r="F382" s="221" t="s">
        <v>622</v>
      </c>
      <c r="G382" s="222" t="s">
        <v>164</v>
      </c>
      <c r="H382" s="223">
        <v>146.03299999999999</v>
      </c>
      <c r="I382" s="224"/>
      <c r="J382" s="225">
        <f>ROUND(I382*H382,2)</f>
        <v>0</v>
      </c>
      <c r="K382" s="226"/>
      <c r="L382" s="44"/>
      <c r="M382" s="227" t="s">
        <v>1</v>
      </c>
      <c r="N382" s="228" t="s">
        <v>38</v>
      </c>
      <c r="O382" s="91"/>
      <c r="P382" s="229">
        <f>O382*H382</f>
        <v>0</v>
      </c>
      <c r="Q382" s="229">
        <v>0</v>
      </c>
      <c r="R382" s="229">
        <f>Q382*H382</f>
        <v>0</v>
      </c>
      <c r="S382" s="229">
        <v>0</v>
      </c>
      <c r="T382" s="230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31" t="s">
        <v>197</v>
      </c>
      <c r="AT382" s="231" t="s">
        <v>161</v>
      </c>
      <c r="AU382" s="231" t="s">
        <v>83</v>
      </c>
      <c r="AY382" s="17" t="s">
        <v>158</v>
      </c>
      <c r="BE382" s="232">
        <f>IF(N382="základní",J382,0)</f>
        <v>0</v>
      </c>
      <c r="BF382" s="232">
        <f>IF(N382="snížená",J382,0)</f>
        <v>0</v>
      </c>
      <c r="BG382" s="232">
        <f>IF(N382="zákl. přenesená",J382,0)</f>
        <v>0</v>
      </c>
      <c r="BH382" s="232">
        <f>IF(N382="sníž. přenesená",J382,0)</f>
        <v>0</v>
      </c>
      <c r="BI382" s="232">
        <f>IF(N382="nulová",J382,0)</f>
        <v>0</v>
      </c>
      <c r="BJ382" s="17" t="s">
        <v>81</v>
      </c>
      <c r="BK382" s="232">
        <f>ROUND(I382*H382,2)</f>
        <v>0</v>
      </c>
      <c r="BL382" s="17" t="s">
        <v>197</v>
      </c>
      <c r="BM382" s="231" t="s">
        <v>810</v>
      </c>
    </row>
    <row r="383" s="2" customFormat="1" ht="37.8" customHeight="1">
      <c r="A383" s="38"/>
      <c r="B383" s="39"/>
      <c r="C383" s="219" t="s">
        <v>430</v>
      </c>
      <c r="D383" s="219" t="s">
        <v>161</v>
      </c>
      <c r="E383" s="220" t="s">
        <v>625</v>
      </c>
      <c r="F383" s="221" t="s">
        <v>626</v>
      </c>
      <c r="G383" s="222" t="s">
        <v>164</v>
      </c>
      <c r="H383" s="223">
        <v>70.453000000000003</v>
      </c>
      <c r="I383" s="224"/>
      <c r="J383" s="225">
        <f>ROUND(I383*H383,2)</f>
        <v>0</v>
      </c>
      <c r="K383" s="226"/>
      <c r="L383" s="44"/>
      <c r="M383" s="227" t="s">
        <v>1</v>
      </c>
      <c r="N383" s="228" t="s">
        <v>38</v>
      </c>
      <c r="O383" s="91"/>
      <c r="P383" s="229">
        <f>O383*H383</f>
        <v>0</v>
      </c>
      <c r="Q383" s="229">
        <v>0</v>
      </c>
      <c r="R383" s="229">
        <f>Q383*H383</f>
        <v>0</v>
      </c>
      <c r="S383" s="229">
        <v>0</v>
      </c>
      <c r="T383" s="230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31" t="s">
        <v>197</v>
      </c>
      <c r="AT383" s="231" t="s">
        <v>161</v>
      </c>
      <c r="AU383" s="231" t="s">
        <v>83</v>
      </c>
      <c r="AY383" s="17" t="s">
        <v>158</v>
      </c>
      <c r="BE383" s="232">
        <f>IF(N383="základní",J383,0)</f>
        <v>0</v>
      </c>
      <c r="BF383" s="232">
        <f>IF(N383="snížená",J383,0)</f>
        <v>0</v>
      </c>
      <c r="BG383" s="232">
        <f>IF(N383="zákl. přenesená",J383,0)</f>
        <v>0</v>
      </c>
      <c r="BH383" s="232">
        <f>IF(N383="sníž. přenesená",J383,0)</f>
        <v>0</v>
      </c>
      <c r="BI383" s="232">
        <f>IF(N383="nulová",J383,0)</f>
        <v>0</v>
      </c>
      <c r="BJ383" s="17" t="s">
        <v>81</v>
      </c>
      <c r="BK383" s="232">
        <f>ROUND(I383*H383,2)</f>
        <v>0</v>
      </c>
      <c r="BL383" s="17" t="s">
        <v>197</v>
      </c>
      <c r="BM383" s="231" t="s">
        <v>811</v>
      </c>
    </row>
    <row r="384" s="13" customFormat="1">
      <c r="A384" s="13"/>
      <c r="B384" s="233"/>
      <c r="C384" s="234"/>
      <c r="D384" s="235" t="s">
        <v>166</v>
      </c>
      <c r="E384" s="236" t="s">
        <v>1</v>
      </c>
      <c r="F384" s="237" t="s">
        <v>812</v>
      </c>
      <c r="G384" s="234"/>
      <c r="H384" s="238">
        <v>70.452799999999996</v>
      </c>
      <c r="I384" s="239"/>
      <c r="J384" s="234"/>
      <c r="K384" s="234"/>
      <c r="L384" s="240"/>
      <c r="M384" s="241"/>
      <c r="N384" s="242"/>
      <c r="O384" s="242"/>
      <c r="P384" s="242"/>
      <c r="Q384" s="242"/>
      <c r="R384" s="242"/>
      <c r="S384" s="242"/>
      <c r="T384" s="24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4" t="s">
        <v>166</v>
      </c>
      <c r="AU384" s="244" t="s">
        <v>83</v>
      </c>
      <c r="AV384" s="13" t="s">
        <v>83</v>
      </c>
      <c r="AW384" s="13" t="s">
        <v>31</v>
      </c>
      <c r="AX384" s="13" t="s">
        <v>73</v>
      </c>
      <c r="AY384" s="244" t="s">
        <v>158</v>
      </c>
    </row>
    <row r="385" s="14" customFormat="1">
      <c r="A385" s="14"/>
      <c r="B385" s="245"/>
      <c r="C385" s="246"/>
      <c r="D385" s="235" t="s">
        <v>166</v>
      </c>
      <c r="E385" s="247" t="s">
        <v>1</v>
      </c>
      <c r="F385" s="248" t="s">
        <v>168</v>
      </c>
      <c r="G385" s="246"/>
      <c r="H385" s="249">
        <v>70.452799999999996</v>
      </c>
      <c r="I385" s="250"/>
      <c r="J385" s="246"/>
      <c r="K385" s="246"/>
      <c r="L385" s="251"/>
      <c r="M385" s="252"/>
      <c r="N385" s="253"/>
      <c r="O385" s="253"/>
      <c r="P385" s="253"/>
      <c r="Q385" s="253"/>
      <c r="R385" s="253"/>
      <c r="S385" s="253"/>
      <c r="T385" s="25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5" t="s">
        <v>166</v>
      </c>
      <c r="AU385" s="255" t="s">
        <v>83</v>
      </c>
      <c r="AV385" s="14" t="s">
        <v>165</v>
      </c>
      <c r="AW385" s="14" t="s">
        <v>31</v>
      </c>
      <c r="AX385" s="14" t="s">
        <v>81</v>
      </c>
      <c r="AY385" s="255" t="s">
        <v>158</v>
      </c>
    </row>
    <row r="386" s="12" customFormat="1" ht="22.8" customHeight="1">
      <c r="A386" s="12"/>
      <c r="B386" s="203"/>
      <c r="C386" s="204"/>
      <c r="D386" s="205" t="s">
        <v>72</v>
      </c>
      <c r="E386" s="217" t="s">
        <v>629</v>
      </c>
      <c r="F386" s="217" t="s">
        <v>630</v>
      </c>
      <c r="G386" s="204"/>
      <c r="H386" s="204"/>
      <c r="I386" s="207"/>
      <c r="J386" s="218">
        <f>BK386</f>
        <v>0</v>
      </c>
      <c r="K386" s="204"/>
      <c r="L386" s="209"/>
      <c r="M386" s="210"/>
      <c r="N386" s="211"/>
      <c r="O386" s="211"/>
      <c r="P386" s="212">
        <f>SUM(P387:P395)</f>
        <v>0</v>
      </c>
      <c r="Q386" s="211"/>
      <c r="R386" s="212">
        <f>SUM(R387:R395)</f>
        <v>0</v>
      </c>
      <c r="S386" s="211"/>
      <c r="T386" s="213">
        <f>SUM(T387:T395)</f>
        <v>0</v>
      </c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R386" s="214" t="s">
        <v>83</v>
      </c>
      <c r="AT386" s="215" t="s">
        <v>72</v>
      </c>
      <c r="AU386" s="215" t="s">
        <v>81</v>
      </c>
      <c r="AY386" s="214" t="s">
        <v>158</v>
      </c>
      <c r="BK386" s="216">
        <f>SUM(BK387:BK395)</f>
        <v>0</v>
      </c>
    </row>
    <row r="387" s="2" customFormat="1" ht="37.8" customHeight="1">
      <c r="A387" s="38"/>
      <c r="B387" s="39"/>
      <c r="C387" s="219" t="s">
        <v>813</v>
      </c>
      <c r="D387" s="219" t="s">
        <v>161</v>
      </c>
      <c r="E387" s="220" t="s">
        <v>631</v>
      </c>
      <c r="F387" s="221" t="s">
        <v>632</v>
      </c>
      <c r="G387" s="222" t="s">
        <v>207</v>
      </c>
      <c r="H387" s="223">
        <v>4</v>
      </c>
      <c r="I387" s="224"/>
      <c r="J387" s="225">
        <f>ROUND(I387*H387,2)</f>
        <v>0</v>
      </c>
      <c r="K387" s="226"/>
      <c r="L387" s="44"/>
      <c r="M387" s="227" t="s">
        <v>1</v>
      </c>
      <c r="N387" s="228" t="s">
        <v>38</v>
      </c>
      <c r="O387" s="91"/>
      <c r="P387" s="229">
        <f>O387*H387</f>
        <v>0</v>
      </c>
      <c r="Q387" s="229">
        <v>0</v>
      </c>
      <c r="R387" s="229">
        <f>Q387*H387</f>
        <v>0</v>
      </c>
      <c r="S387" s="229">
        <v>0</v>
      </c>
      <c r="T387" s="230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31" t="s">
        <v>197</v>
      </c>
      <c r="AT387" s="231" t="s">
        <v>161</v>
      </c>
      <c r="AU387" s="231" t="s">
        <v>83</v>
      </c>
      <c r="AY387" s="17" t="s">
        <v>158</v>
      </c>
      <c r="BE387" s="232">
        <f>IF(N387="základní",J387,0)</f>
        <v>0</v>
      </c>
      <c r="BF387" s="232">
        <f>IF(N387="snížená",J387,0)</f>
        <v>0</v>
      </c>
      <c r="BG387" s="232">
        <f>IF(N387="zákl. přenesená",J387,0)</f>
        <v>0</v>
      </c>
      <c r="BH387" s="232">
        <f>IF(N387="sníž. přenesená",J387,0)</f>
        <v>0</v>
      </c>
      <c r="BI387" s="232">
        <f>IF(N387="nulová",J387,0)</f>
        <v>0</v>
      </c>
      <c r="BJ387" s="17" t="s">
        <v>81</v>
      </c>
      <c r="BK387" s="232">
        <f>ROUND(I387*H387,2)</f>
        <v>0</v>
      </c>
      <c r="BL387" s="17" t="s">
        <v>197</v>
      </c>
      <c r="BM387" s="231" t="s">
        <v>814</v>
      </c>
    </row>
    <row r="388" s="2" customFormat="1" ht="24.15" customHeight="1">
      <c r="A388" s="38"/>
      <c r="B388" s="39"/>
      <c r="C388" s="266" t="s">
        <v>433</v>
      </c>
      <c r="D388" s="266" t="s">
        <v>210</v>
      </c>
      <c r="E388" s="267" t="s">
        <v>635</v>
      </c>
      <c r="F388" s="268" t="s">
        <v>636</v>
      </c>
      <c r="G388" s="269" t="s">
        <v>164</v>
      </c>
      <c r="H388" s="270">
        <v>23.039999999999999</v>
      </c>
      <c r="I388" s="271"/>
      <c r="J388" s="272">
        <f>ROUND(I388*H388,2)</f>
        <v>0</v>
      </c>
      <c r="K388" s="273"/>
      <c r="L388" s="274"/>
      <c r="M388" s="275" t="s">
        <v>1</v>
      </c>
      <c r="N388" s="276" t="s">
        <v>38</v>
      </c>
      <c r="O388" s="91"/>
      <c r="P388" s="229">
        <f>O388*H388</f>
        <v>0</v>
      </c>
      <c r="Q388" s="229">
        <v>0</v>
      </c>
      <c r="R388" s="229">
        <f>Q388*H388</f>
        <v>0</v>
      </c>
      <c r="S388" s="229">
        <v>0</v>
      </c>
      <c r="T388" s="230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31" t="s">
        <v>236</v>
      </c>
      <c r="AT388" s="231" t="s">
        <v>210</v>
      </c>
      <c r="AU388" s="231" t="s">
        <v>83</v>
      </c>
      <c r="AY388" s="17" t="s">
        <v>158</v>
      </c>
      <c r="BE388" s="232">
        <f>IF(N388="základní",J388,0)</f>
        <v>0</v>
      </c>
      <c r="BF388" s="232">
        <f>IF(N388="snížená",J388,0)</f>
        <v>0</v>
      </c>
      <c r="BG388" s="232">
        <f>IF(N388="zákl. přenesená",J388,0)</f>
        <v>0</v>
      </c>
      <c r="BH388" s="232">
        <f>IF(N388="sníž. přenesená",J388,0)</f>
        <v>0</v>
      </c>
      <c r="BI388" s="232">
        <f>IF(N388="nulová",J388,0)</f>
        <v>0</v>
      </c>
      <c r="BJ388" s="17" t="s">
        <v>81</v>
      </c>
      <c r="BK388" s="232">
        <f>ROUND(I388*H388,2)</f>
        <v>0</v>
      </c>
      <c r="BL388" s="17" t="s">
        <v>197</v>
      </c>
      <c r="BM388" s="231" t="s">
        <v>815</v>
      </c>
    </row>
    <row r="389" s="13" customFormat="1">
      <c r="A389" s="13"/>
      <c r="B389" s="233"/>
      <c r="C389" s="234"/>
      <c r="D389" s="235" t="s">
        <v>166</v>
      </c>
      <c r="E389" s="236" t="s">
        <v>1</v>
      </c>
      <c r="F389" s="237" t="s">
        <v>816</v>
      </c>
      <c r="G389" s="234"/>
      <c r="H389" s="238">
        <v>23.039999999999999</v>
      </c>
      <c r="I389" s="239"/>
      <c r="J389" s="234"/>
      <c r="K389" s="234"/>
      <c r="L389" s="240"/>
      <c r="M389" s="241"/>
      <c r="N389" s="242"/>
      <c r="O389" s="242"/>
      <c r="P389" s="242"/>
      <c r="Q389" s="242"/>
      <c r="R389" s="242"/>
      <c r="S389" s="242"/>
      <c r="T389" s="24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4" t="s">
        <v>166</v>
      </c>
      <c r="AU389" s="244" t="s">
        <v>83</v>
      </c>
      <c r="AV389" s="13" t="s">
        <v>83</v>
      </c>
      <c r="AW389" s="13" t="s">
        <v>31</v>
      </c>
      <c r="AX389" s="13" t="s">
        <v>73</v>
      </c>
      <c r="AY389" s="244" t="s">
        <v>158</v>
      </c>
    </row>
    <row r="390" s="14" customFormat="1">
      <c r="A390" s="14"/>
      <c r="B390" s="245"/>
      <c r="C390" s="246"/>
      <c r="D390" s="235" t="s">
        <v>166</v>
      </c>
      <c r="E390" s="247" t="s">
        <v>1</v>
      </c>
      <c r="F390" s="248" t="s">
        <v>168</v>
      </c>
      <c r="G390" s="246"/>
      <c r="H390" s="249">
        <v>23.039999999999999</v>
      </c>
      <c r="I390" s="250"/>
      <c r="J390" s="246"/>
      <c r="K390" s="246"/>
      <c r="L390" s="251"/>
      <c r="M390" s="252"/>
      <c r="N390" s="253"/>
      <c r="O390" s="253"/>
      <c r="P390" s="253"/>
      <c r="Q390" s="253"/>
      <c r="R390" s="253"/>
      <c r="S390" s="253"/>
      <c r="T390" s="25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5" t="s">
        <v>166</v>
      </c>
      <c r="AU390" s="255" t="s">
        <v>83</v>
      </c>
      <c r="AV390" s="14" t="s">
        <v>165</v>
      </c>
      <c r="AW390" s="14" t="s">
        <v>31</v>
      </c>
      <c r="AX390" s="14" t="s">
        <v>81</v>
      </c>
      <c r="AY390" s="255" t="s">
        <v>158</v>
      </c>
    </row>
    <row r="391" s="2" customFormat="1" ht="21.75" customHeight="1">
      <c r="A391" s="38"/>
      <c r="B391" s="39"/>
      <c r="C391" s="219" t="s">
        <v>817</v>
      </c>
      <c r="D391" s="219" t="s">
        <v>161</v>
      </c>
      <c r="E391" s="220" t="s">
        <v>639</v>
      </c>
      <c r="F391" s="221" t="s">
        <v>640</v>
      </c>
      <c r="G391" s="222" t="s">
        <v>207</v>
      </c>
      <c r="H391" s="223">
        <v>4</v>
      </c>
      <c r="I391" s="224"/>
      <c r="J391" s="225">
        <f>ROUND(I391*H391,2)</f>
        <v>0</v>
      </c>
      <c r="K391" s="226"/>
      <c r="L391" s="44"/>
      <c r="M391" s="227" t="s">
        <v>1</v>
      </c>
      <c r="N391" s="228" t="s">
        <v>38</v>
      </c>
      <c r="O391" s="91"/>
      <c r="P391" s="229">
        <f>O391*H391</f>
        <v>0</v>
      </c>
      <c r="Q391" s="229">
        <v>0</v>
      </c>
      <c r="R391" s="229">
        <f>Q391*H391</f>
        <v>0</v>
      </c>
      <c r="S391" s="229">
        <v>0</v>
      </c>
      <c r="T391" s="230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31" t="s">
        <v>197</v>
      </c>
      <c r="AT391" s="231" t="s">
        <v>161</v>
      </c>
      <c r="AU391" s="231" t="s">
        <v>83</v>
      </c>
      <c r="AY391" s="17" t="s">
        <v>158</v>
      </c>
      <c r="BE391" s="232">
        <f>IF(N391="základní",J391,0)</f>
        <v>0</v>
      </c>
      <c r="BF391" s="232">
        <f>IF(N391="snížená",J391,0)</f>
        <v>0</v>
      </c>
      <c r="BG391" s="232">
        <f>IF(N391="zákl. přenesená",J391,0)</f>
        <v>0</v>
      </c>
      <c r="BH391" s="232">
        <f>IF(N391="sníž. přenesená",J391,0)</f>
        <v>0</v>
      </c>
      <c r="BI391" s="232">
        <f>IF(N391="nulová",J391,0)</f>
        <v>0</v>
      </c>
      <c r="BJ391" s="17" t="s">
        <v>81</v>
      </c>
      <c r="BK391" s="232">
        <f>ROUND(I391*H391,2)</f>
        <v>0</v>
      </c>
      <c r="BL391" s="17" t="s">
        <v>197</v>
      </c>
      <c r="BM391" s="231" t="s">
        <v>818</v>
      </c>
    </row>
    <row r="392" s="2" customFormat="1" ht="33" customHeight="1">
      <c r="A392" s="38"/>
      <c r="B392" s="39"/>
      <c r="C392" s="266" t="s">
        <v>437</v>
      </c>
      <c r="D392" s="266" t="s">
        <v>210</v>
      </c>
      <c r="E392" s="267" t="s">
        <v>643</v>
      </c>
      <c r="F392" s="268" t="s">
        <v>644</v>
      </c>
      <c r="G392" s="269" t="s">
        <v>207</v>
      </c>
      <c r="H392" s="270">
        <v>4</v>
      </c>
      <c r="I392" s="271"/>
      <c r="J392" s="272">
        <f>ROUND(I392*H392,2)</f>
        <v>0</v>
      </c>
      <c r="K392" s="273"/>
      <c r="L392" s="274"/>
      <c r="M392" s="275" t="s">
        <v>1</v>
      </c>
      <c r="N392" s="276" t="s">
        <v>38</v>
      </c>
      <c r="O392" s="91"/>
      <c r="P392" s="229">
        <f>O392*H392</f>
        <v>0</v>
      </c>
      <c r="Q392" s="229">
        <v>0</v>
      </c>
      <c r="R392" s="229">
        <f>Q392*H392</f>
        <v>0</v>
      </c>
      <c r="S392" s="229">
        <v>0</v>
      </c>
      <c r="T392" s="230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31" t="s">
        <v>236</v>
      </c>
      <c r="AT392" s="231" t="s">
        <v>210</v>
      </c>
      <c r="AU392" s="231" t="s">
        <v>83</v>
      </c>
      <c r="AY392" s="17" t="s">
        <v>158</v>
      </c>
      <c r="BE392" s="232">
        <f>IF(N392="základní",J392,0)</f>
        <v>0</v>
      </c>
      <c r="BF392" s="232">
        <f>IF(N392="snížená",J392,0)</f>
        <v>0</v>
      </c>
      <c r="BG392" s="232">
        <f>IF(N392="zákl. přenesená",J392,0)</f>
        <v>0</v>
      </c>
      <c r="BH392" s="232">
        <f>IF(N392="sníž. přenesená",J392,0)</f>
        <v>0</v>
      </c>
      <c r="BI392" s="232">
        <f>IF(N392="nulová",J392,0)</f>
        <v>0</v>
      </c>
      <c r="BJ392" s="17" t="s">
        <v>81</v>
      </c>
      <c r="BK392" s="232">
        <f>ROUND(I392*H392,2)</f>
        <v>0</v>
      </c>
      <c r="BL392" s="17" t="s">
        <v>197</v>
      </c>
      <c r="BM392" s="231" t="s">
        <v>819</v>
      </c>
    </row>
    <row r="393" s="2" customFormat="1" ht="21.75" customHeight="1">
      <c r="A393" s="38"/>
      <c r="B393" s="39"/>
      <c r="C393" s="219" t="s">
        <v>820</v>
      </c>
      <c r="D393" s="219" t="s">
        <v>161</v>
      </c>
      <c r="E393" s="220" t="s">
        <v>646</v>
      </c>
      <c r="F393" s="221" t="s">
        <v>647</v>
      </c>
      <c r="G393" s="222" t="s">
        <v>207</v>
      </c>
      <c r="H393" s="223">
        <v>4</v>
      </c>
      <c r="I393" s="224"/>
      <c r="J393" s="225">
        <f>ROUND(I393*H393,2)</f>
        <v>0</v>
      </c>
      <c r="K393" s="226"/>
      <c r="L393" s="44"/>
      <c r="M393" s="227" t="s">
        <v>1</v>
      </c>
      <c r="N393" s="228" t="s">
        <v>38</v>
      </c>
      <c r="O393" s="91"/>
      <c r="P393" s="229">
        <f>O393*H393</f>
        <v>0</v>
      </c>
      <c r="Q393" s="229">
        <v>0</v>
      </c>
      <c r="R393" s="229">
        <f>Q393*H393</f>
        <v>0</v>
      </c>
      <c r="S393" s="229">
        <v>0</v>
      </c>
      <c r="T393" s="230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31" t="s">
        <v>197</v>
      </c>
      <c r="AT393" s="231" t="s">
        <v>161</v>
      </c>
      <c r="AU393" s="231" t="s">
        <v>83</v>
      </c>
      <c r="AY393" s="17" t="s">
        <v>158</v>
      </c>
      <c r="BE393" s="232">
        <f>IF(N393="základní",J393,0)</f>
        <v>0</v>
      </c>
      <c r="BF393" s="232">
        <f>IF(N393="snížená",J393,0)</f>
        <v>0</v>
      </c>
      <c r="BG393" s="232">
        <f>IF(N393="zákl. přenesená",J393,0)</f>
        <v>0</v>
      </c>
      <c r="BH393" s="232">
        <f>IF(N393="sníž. přenesená",J393,0)</f>
        <v>0</v>
      </c>
      <c r="BI393" s="232">
        <f>IF(N393="nulová",J393,0)</f>
        <v>0</v>
      </c>
      <c r="BJ393" s="17" t="s">
        <v>81</v>
      </c>
      <c r="BK393" s="232">
        <f>ROUND(I393*H393,2)</f>
        <v>0</v>
      </c>
      <c r="BL393" s="17" t="s">
        <v>197</v>
      </c>
      <c r="BM393" s="231" t="s">
        <v>821</v>
      </c>
    </row>
    <row r="394" s="2" customFormat="1" ht="33" customHeight="1">
      <c r="A394" s="38"/>
      <c r="B394" s="39"/>
      <c r="C394" s="266" t="s">
        <v>440</v>
      </c>
      <c r="D394" s="266" t="s">
        <v>210</v>
      </c>
      <c r="E394" s="267" t="s">
        <v>650</v>
      </c>
      <c r="F394" s="268" t="s">
        <v>651</v>
      </c>
      <c r="G394" s="269" t="s">
        <v>207</v>
      </c>
      <c r="H394" s="270">
        <v>4</v>
      </c>
      <c r="I394" s="271"/>
      <c r="J394" s="272">
        <f>ROUND(I394*H394,2)</f>
        <v>0</v>
      </c>
      <c r="K394" s="273"/>
      <c r="L394" s="274"/>
      <c r="M394" s="275" t="s">
        <v>1</v>
      </c>
      <c r="N394" s="276" t="s">
        <v>38</v>
      </c>
      <c r="O394" s="91"/>
      <c r="P394" s="229">
        <f>O394*H394</f>
        <v>0</v>
      </c>
      <c r="Q394" s="229">
        <v>0</v>
      </c>
      <c r="R394" s="229">
        <f>Q394*H394</f>
        <v>0</v>
      </c>
      <c r="S394" s="229">
        <v>0</v>
      </c>
      <c r="T394" s="230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31" t="s">
        <v>236</v>
      </c>
      <c r="AT394" s="231" t="s">
        <v>210</v>
      </c>
      <c r="AU394" s="231" t="s">
        <v>83</v>
      </c>
      <c r="AY394" s="17" t="s">
        <v>158</v>
      </c>
      <c r="BE394" s="232">
        <f>IF(N394="základní",J394,0)</f>
        <v>0</v>
      </c>
      <c r="BF394" s="232">
        <f>IF(N394="snížená",J394,0)</f>
        <v>0</v>
      </c>
      <c r="BG394" s="232">
        <f>IF(N394="zákl. přenesená",J394,0)</f>
        <v>0</v>
      </c>
      <c r="BH394" s="232">
        <f>IF(N394="sníž. přenesená",J394,0)</f>
        <v>0</v>
      </c>
      <c r="BI394" s="232">
        <f>IF(N394="nulová",J394,0)</f>
        <v>0</v>
      </c>
      <c r="BJ394" s="17" t="s">
        <v>81</v>
      </c>
      <c r="BK394" s="232">
        <f>ROUND(I394*H394,2)</f>
        <v>0</v>
      </c>
      <c r="BL394" s="17" t="s">
        <v>197</v>
      </c>
      <c r="BM394" s="231" t="s">
        <v>822</v>
      </c>
    </row>
    <row r="395" s="2" customFormat="1" ht="24.15" customHeight="1">
      <c r="A395" s="38"/>
      <c r="B395" s="39"/>
      <c r="C395" s="219" t="s">
        <v>823</v>
      </c>
      <c r="D395" s="219" t="s">
        <v>161</v>
      </c>
      <c r="E395" s="220" t="s">
        <v>653</v>
      </c>
      <c r="F395" s="221" t="s">
        <v>654</v>
      </c>
      <c r="G395" s="222" t="s">
        <v>248</v>
      </c>
      <c r="H395" s="223">
        <v>0.031</v>
      </c>
      <c r="I395" s="224"/>
      <c r="J395" s="225">
        <f>ROUND(I395*H395,2)</f>
        <v>0</v>
      </c>
      <c r="K395" s="226"/>
      <c r="L395" s="44"/>
      <c r="M395" s="227" t="s">
        <v>1</v>
      </c>
      <c r="N395" s="228" t="s">
        <v>38</v>
      </c>
      <c r="O395" s="91"/>
      <c r="P395" s="229">
        <f>O395*H395</f>
        <v>0</v>
      </c>
      <c r="Q395" s="229">
        <v>0</v>
      </c>
      <c r="R395" s="229">
        <f>Q395*H395</f>
        <v>0</v>
      </c>
      <c r="S395" s="229">
        <v>0</v>
      </c>
      <c r="T395" s="230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31" t="s">
        <v>197</v>
      </c>
      <c r="AT395" s="231" t="s">
        <v>161</v>
      </c>
      <c r="AU395" s="231" t="s">
        <v>83</v>
      </c>
      <c r="AY395" s="17" t="s">
        <v>158</v>
      </c>
      <c r="BE395" s="232">
        <f>IF(N395="základní",J395,0)</f>
        <v>0</v>
      </c>
      <c r="BF395" s="232">
        <f>IF(N395="snížená",J395,0)</f>
        <v>0</v>
      </c>
      <c r="BG395" s="232">
        <f>IF(N395="zákl. přenesená",J395,0)</f>
        <v>0</v>
      </c>
      <c r="BH395" s="232">
        <f>IF(N395="sníž. přenesená",J395,0)</f>
        <v>0</v>
      </c>
      <c r="BI395" s="232">
        <f>IF(N395="nulová",J395,0)</f>
        <v>0</v>
      </c>
      <c r="BJ395" s="17" t="s">
        <v>81</v>
      </c>
      <c r="BK395" s="232">
        <f>ROUND(I395*H395,2)</f>
        <v>0</v>
      </c>
      <c r="BL395" s="17" t="s">
        <v>197</v>
      </c>
      <c r="BM395" s="231" t="s">
        <v>824</v>
      </c>
    </row>
    <row r="396" s="12" customFormat="1" ht="25.92" customHeight="1">
      <c r="A396" s="12"/>
      <c r="B396" s="203"/>
      <c r="C396" s="204"/>
      <c r="D396" s="205" t="s">
        <v>72</v>
      </c>
      <c r="E396" s="206" t="s">
        <v>656</v>
      </c>
      <c r="F396" s="206" t="s">
        <v>657</v>
      </c>
      <c r="G396" s="204"/>
      <c r="H396" s="204"/>
      <c r="I396" s="207"/>
      <c r="J396" s="208">
        <f>BK396</f>
        <v>0</v>
      </c>
      <c r="K396" s="204"/>
      <c r="L396" s="209"/>
      <c r="M396" s="210"/>
      <c r="N396" s="211"/>
      <c r="O396" s="211"/>
      <c r="P396" s="212">
        <f>P397+P398+P400</f>
        <v>0</v>
      </c>
      <c r="Q396" s="211"/>
      <c r="R396" s="212">
        <f>R397+R398+R400</f>
        <v>0</v>
      </c>
      <c r="S396" s="211"/>
      <c r="T396" s="213">
        <f>T397+T398+T400</f>
        <v>0</v>
      </c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R396" s="214" t="s">
        <v>182</v>
      </c>
      <c r="AT396" s="215" t="s">
        <v>72</v>
      </c>
      <c r="AU396" s="215" t="s">
        <v>73</v>
      </c>
      <c r="AY396" s="214" t="s">
        <v>158</v>
      </c>
      <c r="BK396" s="216">
        <f>BK397+BK398+BK400</f>
        <v>0</v>
      </c>
    </row>
    <row r="397" s="2" customFormat="1" ht="24.15" customHeight="1">
      <c r="A397" s="38"/>
      <c r="B397" s="39"/>
      <c r="C397" s="219" t="s">
        <v>446</v>
      </c>
      <c r="D397" s="219" t="s">
        <v>161</v>
      </c>
      <c r="E397" s="220" t="s">
        <v>659</v>
      </c>
      <c r="F397" s="221" t="s">
        <v>660</v>
      </c>
      <c r="G397" s="222" t="s">
        <v>661</v>
      </c>
      <c r="H397" s="223">
        <v>1</v>
      </c>
      <c r="I397" s="224"/>
      <c r="J397" s="225">
        <f>ROUND(I397*H397,2)</f>
        <v>0</v>
      </c>
      <c r="K397" s="226"/>
      <c r="L397" s="44"/>
      <c r="M397" s="227" t="s">
        <v>1</v>
      </c>
      <c r="N397" s="228" t="s">
        <v>38</v>
      </c>
      <c r="O397" s="91"/>
      <c r="P397" s="229">
        <f>O397*H397</f>
        <v>0</v>
      </c>
      <c r="Q397" s="229">
        <v>0</v>
      </c>
      <c r="R397" s="229">
        <f>Q397*H397</f>
        <v>0</v>
      </c>
      <c r="S397" s="229">
        <v>0</v>
      </c>
      <c r="T397" s="230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31" t="s">
        <v>165</v>
      </c>
      <c r="AT397" s="231" t="s">
        <v>161</v>
      </c>
      <c r="AU397" s="231" t="s">
        <v>81</v>
      </c>
      <c r="AY397" s="17" t="s">
        <v>158</v>
      </c>
      <c r="BE397" s="232">
        <f>IF(N397="základní",J397,0)</f>
        <v>0</v>
      </c>
      <c r="BF397" s="232">
        <f>IF(N397="snížená",J397,0)</f>
        <v>0</v>
      </c>
      <c r="BG397" s="232">
        <f>IF(N397="zákl. přenesená",J397,0)</f>
        <v>0</v>
      </c>
      <c r="BH397" s="232">
        <f>IF(N397="sníž. přenesená",J397,0)</f>
        <v>0</v>
      </c>
      <c r="BI397" s="232">
        <f>IF(N397="nulová",J397,0)</f>
        <v>0</v>
      </c>
      <c r="BJ397" s="17" t="s">
        <v>81</v>
      </c>
      <c r="BK397" s="232">
        <f>ROUND(I397*H397,2)</f>
        <v>0</v>
      </c>
      <c r="BL397" s="17" t="s">
        <v>165</v>
      </c>
      <c r="BM397" s="231" t="s">
        <v>825</v>
      </c>
    </row>
    <row r="398" s="12" customFormat="1" ht="22.8" customHeight="1">
      <c r="A398" s="12"/>
      <c r="B398" s="203"/>
      <c r="C398" s="204"/>
      <c r="D398" s="205" t="s">
        <v>72</v>
      </c>
      <c r="E398" s="217" t="s">
        <v>663</v>
      </c>
      <c r="F398" s="217" t="s">
        <v>664</v>
      </c>
      <c r="G398" s="204"/>
      <c r="H398" s="204"/>
      <c r="I398" s="207"/>
      <c r="J398" s="218">
        <f>BK398</f>
        <v>0</v>
      </c>
      <c r="K398" s="204"/>
      <c r="L398" s="209"/>
      <c r="M398" s="210"/>
      <c r="N398" s="211"/>
      <c r="O398" s="211"/>
      <c r="P398" s="212">
        <f>P399</f>
        <v>0</v>
      </c>
      <c r="Q398" s="211"/>
      <c r="R398" s="212">
        <f>R399</f>
        <v>0</v>
      </c>
      <c r="S398" s="211"/>
      <c r="T398" s="213">
        <f>T399</f>
        <v>0</v>
      </c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R398" s="214" t="s">
        <v>182</v>
      </c>
      <c r="AT398" s="215" t="s">
        <v>72</v>
      </c>
      <c r="AU398" s="215" t="s">
        <v>81</v>
      </c>
      <c r="AY398" s="214" t="s">
        <v>158</v>
      </c>
      <c r="BK398" s="216">
        <f>BK399</f>
        <v>0</v>
      </c>
    </row>
    <row r="399" s="2" customFormat="1" ht="16.5" customHeight="1">
      <c r="A399" s="38"/>
      <c r="B399" s="39"/>
      <c r="C399" s="219" t="s">
        <v>826</v>
      </c>
      <c r="D399" s="219" t="s">
        <v>161</v>
      </c>
      <c r="E399" s="220" t="s">
        <v>665</v>
      </c>
      <c r="F399" s="221" t="s">
        <v>666</v>
      </c>
      <c r="G399" s="222" t="s">
        <v>661</v>
      </c>
      <c r="H399" s="223">
        <v>1</v>
      </c>
      <c r="I399" s="224"/>
      <c r="J399" s="225">
        <f>ROUND(I399*H399,2)</f>
        <v>0</v>
      </c>
      <c r="K399" s="226"/>
      <c r="L399" s="44"/>
      <c r="M399" s="227" t="s">
        <v>1</v>
      </c>
      <c r="N399" s="228" t="s">
        <v>38</v>
      </c>
      <c r="O399" s="91"/>
      <c r="P399" s="229">
        <f>O399*H399</f>
        <v>0</v>
      </c>
      <c r="Q399" s="229">
        <v>0</v>
      </c>
      <c r="R399" s="229">
        <f>Q399*H399</f>
        <v>0</v>
      </c>
      <c r="S399" s="229">
        <v>0</v>
      </c>
      <c r="T399" s="230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31" t="s">
        <v>165</v>
      </c>
      <c r="AT399" s="231" t="s">
        <v>161</v>
      </c>
      <c r="AU399" s="231" t="s">
        <v>83</v>
      </c>
      <c r="AY399" s="17" t="s">
        <v>158</v>
      </c>
      <c r="BE399" s="232">
        <f>IF(N399="základní",J399,0)</f>
        <v>0</v>
      </c>
      <c r="BF399" s="232">
        <f>IF(N399="snížená",J399,0)</f>
        <v>0</v>
      </c>
      <c r="BG399" s="232">
        <f>IF(N399="zákl. přenesená",J399,0)</f>
        <v>0</v>
      </c>
      <c r="BH399" s="232">
        <f>IF(N399="sníž. přenesená",J399,0)</f>
        <v>0</v>
      </c>
      <c r="BI399" s="232">
        <f>IF(N399="nulová",J399,0)</f>
        <v>0</v>
      </c>
      <c r="BJ399" s="17" t="s">
        <v>81</v>
      </c>
      <c r="BK399" s="232">
        <f>ROUND(I399*H399,2)</f>
        <v>0</v>
      </c>
      <c r="BL399" s="17" t="s">
        <v>165</v>
      </c>
      <c r="BM399" s="231" t="s">
        <v>827</v>
      </c>
    </row>
    <row r="400" s="12" customFormat="1" ht="22.8" customHeight="1">
      <c r="A400" s="12"/>
      <c r="B400" s="203"/>
      <c r="C400" s="204"/>
      <c r="D400" s="205" t="s">
        <v>72</v>
      </c>
      <c r="E400" s="217" t="s">
        <v>668</v>
      </c>
      <c r="F400" s="217" t="s">
        <v>669</v>
      </c>
      <c r="G400" s="204"/>
      <c r="H400" s="204"/>
      <c r="I400" s="207"/>
      <c r="J400" s="218">
        <f>BK400</f>
        <v>0</v>
      </c>
      <c r="K400" s="204"/>
      <c r="L400" s="209"/>
      <c r="M400" s="210"/>
      <c r="N400" s="211"/>
      <c r="O400" s="211"/>
      <c r="P400" s="212">
        <f>P401</f>
        <v>0</v>
      </c>
      <c r="Q400" s="211"/>
      <c r="R400" s="212">
        <f>R401</f>
        <v>0</v>
      </c>
      <c r="S400" s="211"/>
      <c r="T400" s="213">
        <f>T401</f>
        <v>0</v>
      </c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R400" s="214" t="s">
        <v>182</v>
      </c>
      <c r="AT400" s="215" t="s">
        <v>72</v>
      </c>
      <c r="AU400" s="215" t="s">
        <v>81</v>
      </c>
      <c r="AY400" s="214" t="s">
        <v>158</v>
      </c>
      <c r="BK400" s="216">
        <f>BK401</f>
        <v>0</v>
      </c>
    </row>
    <row r="401" s="2" customFormat="1" ht="21.75" customHeight="1">
      <c r="A401" s="38"/>
      <c r="B401" s="39"/>
      <c r="C401" s="219" t="s">
        <v>452</v>
      </c>
      <c r="D401" s="219" t="s">
        <v>161</v>
      </c>
      <c r="E401" s="220" t="s">
        <v>671</v>
      </c>
      <c r="F401" s="221" t="s">
        <v>828</v>
      </c>
      <c r="G401" s="222" t="s">
        <v>661</v>
      </c>
      <c r="H401" s="223">
        <v>1</v>
      </c>
      <c r="I401" s="224"/>
      <c r="J401" s="225">
        <f>ROUND(I401*H401,2)</f>
        <v>0</v>
      </c>
      <c r="K401" s="226"/>
      <c r="L401" s="44"/>
      <c r="M401" s="277" t="s">
        <v>1</v>
      </c>
      <c r="N401" s="278" t="s">
        <v>38</v>
      </c>
      <c r="O401" s="279"/>
      <c r="P401" s="280">
        <f>O401*H401</f>
        <v>0</v>
      </c>
      <c r="Q401" s="280">
        <v>0</v>
      </c>
      <c r="R401" s="280">
        <f>Q401*H401</f>
        <v>0</v>
      </c>
      <c r="S401" s="280">
        <v>0</v>
      </c>
      <c r="T401" s="281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31" t="s">
        <v>165</v>
      </c>
      <c r="AT401" s="231" t="s">
        <v>161</v>
      </c>
      <c r="AU401" s="231" t="s">
        <v>83</v>
      </c>
      <c r="AY401" s="17" t="s">
        <v>158</v>
      </c>
      <c r="BE401" s="232">
        <f>IF(N401="základní",J401,0)</f>
        <v>0</v>
      </c>
      <c r="BF401" s="232">
        <f>IF(N401="snížená",J401,0)</f>
        <v>0</v>
      </c>
      <c r="BG401" s="232">
        <f>IF(N401="zákl. přenesená",J401,0)</f>
        <v>0</v>
      </c>
      <c r="BH401" s="232">
        <f>IF(N401="sníž. přenesená",J401,0)</f>
        <v>0</v>
      </c>
      <c r="BI401" s="232">
        <f>IF(N401="nulová",J401,0)</f>
        <v>0</v>
      </c>
      <c r="BJ401" s="17" t="s">
        <v>81</v>
      </c>
      <c r="BK401" s="232">
        <f>ROUND(I401*H401,2)</f>
        <v>0</v>
      </c>
      <c r="BL401" s="17" t="s">
        <v>165</v>
      </c>
      <c r="BM401" s="231" t="s">
        <v>829</v>
      </c>
    </row>
    <row r="402" s="2" customFormat="1" ht="6.96" customHeight="1">
      <c r="A402" s="38"/>
      <c r="B402" s="66"/>
      <c r="C402" s="67"/>
      <c r="D402" s="67"/>
      <c r="E402" s="67"/>
      <c r="F402" s="67"/>
      <c r="G402" s="67"/>
      <c r="H402" s="67"/>
      <c r="I402" s="67"/>
      <c r="J402" s="67"/>
      <c r="K402" s="67"/>
      <c r="L402" s="44"/>
      <c r="M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</row>
  </sheetData>
  <sheetProtection sheet="1" autoFilter="0" formatColumns="0" formatRows="0" objects="1" scenarios="1" spinCount="100000" saltValue="DzwpZSEpC7GKSfVPjF9fxlXjVnYZN1WoR9b1q6ECSvZ4WuwjN5o2s8wwsehMxfSDC9w4y1nZws+1gd/SYFY1pg==" hashValue="22fbjcbkUstZWB+oNywIYCCot0JxloDS8aGyqm9hrWfqzv1wH3gUogM63SVG/rgHjrE23WPuaxk/5y+PLH4r6Q==" algorithmName="SHA-512" password="CC35"/>
  <autoFilter ref="C139:K401"/>
  <mergeCells count="9">
    <mergeCell ref="E7:H7"/>
    <mergeCell ref="E9:H9"/>
    <mergeCell ref="E18:H18"/>
    <mergeCell ref="E27:H27"/>
    <mergeCell ref="E85:H85"/>
    <mergeCell ref="E87:H87"/>
    <mergeCell ref="E130:H130"/>
    <mergeCell ref="E132:H13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 xml:space="preserve"> Modernizace 5 učeben na 6.ZŠ Cheb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830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26. 1. 2026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30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ROUND(J140,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ROUND((SUM(BE140:BE370)),  2)</f>
        <v>0</v>
      </c>
      <c r="G33" s="38"/>
      <c r="H33" s="38"/>
      <c r="I33" s="155">
        <v>0.20999999999999999</v>
      </c>
      <c r="J33" s="154">
        <f>ROUND(((SUM(BE140:BE370))*I33),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ROUND((SUM(BF140:BF370)),  2)</f>
        <v>0</v>
      </c>
      <c r="G34" s="38"/>
      <c r="H34" s="38"/>
      <c r="I34" s="155">
        <v>0.12</v>
      </c>
      <c r="J34" s="154">
        <f>ROUND(((SUM(BF140:BF370))*I34),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ROUND((SUM(BG140:BG370)),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ROUND((SUM(BH140:BH370)),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ROUND((SUM(BI140:BI370)),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 xml:space="preserve"> Modernizace 5 učeben na 6.ZŠ Cheb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01.4 - Stavební úpravy - učebna grafického centra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26. 1. 2026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30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115</v>
      </c>
      <c r="D94" s="176"/>
      <c r="E94" s="176"/>
      <c r="F94" s="176"/>
      <c r="G94" s="176"/>
      <c r="H94" s="176"/>
      <c r="I94" s="176"/>
      <c r="J94" s="177" t="s">
        <v>116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117</v>
      </c>
      <c r="D96" s="40"/>
      <c r="E96" s="40"/>
      <c r="F96" s="40"/>
      <c r="G96" s="40"/>
      <c r="H96" s="40"/>
      <c r="I96" s="40"/>
      <c r="J96" s="110">
        <f>J140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118</v>
      </c>
    </row>
    <row r="97" s="9" customFormat="1" ht="24.96" customHeight="1">
      <c r="A97" s="9"/>
      <c r="B97" s="179"/>
      <c r="C97" s="180"/>
      <c r="D97" s="181" t="s">
        <v>119</v>
      </c>
      <c r="E97" s="182"/>
      <c r="F97" s="182"/>
      <c r="G97" s="182"/>
      <c r="H97" s="182"/>
      <c r="I97" s="182"/>
      <c r="J97" s="183">
        <f>J141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120</v>
      </c>
      <c r="E98" s="188"/>
      <c r="F98" s="188"/>
      <c r="G98" s="188"/>
      <c r="H98" s="188"/>
      <c r="I98" s="188"/>
      <c r="J98" s="189">
        <f>J142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121</v>
      </c>
      <c r="E99" s="188"/>
      <c r="F99" s="188"/>
      <c r="G99" s="188"/>
      <c r="H99" s="188"/>
      <c r="I99" s="188"/>
      <c r="J99" s="189">
        <f>J152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122</v>
      </c>
      <c r="E100" s="188"/>
      <c r="F100" s="188"/>
      <c r="G100" s="188"/>
      <c r="H100" s="188"/>
      <c r="I100" s="188"/>
      <c r="J100" s="189">
        <f>J172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123</v>
      </c>
      <c r="E101" s="188"/>
      <c r="F101" s="188"/>
      <c r="G101" s="188"/>
      <c r="H101" s="188"/>
      <c r="I101" s="188"/>
      <c r="J101" s="189">
        <f>J191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124</v>
      </c>
      <c r="E102" s="188"/>
      <c r="F102" s="188"/>
      <c r="G102" s="188"/>
      <c r="H102" s="188"/>
      <c r="I102" s="188"/>
      <c r="J102" s="189">
        <f>J200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9"/>
      <c r="C103" s="180"/>
      <c r="D103" s="181" t="s">
        <v>125</v>
      </c>
      <c r="E103" s="182"/>
      <c r="F103" s="182"/>
      <c r="G103" s="182"/>
      <c r="H103" s="182"/>
      <c r="I103" s="182"/>
      <c r="J103" s="183">
        <f>J202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5"/>
      <c r="C104" s="186"/>
      <c r="D104" s="187" t="s">
        <v>126</v>
      </c>
      <c r="E104" s="188"/>
      <c r="F104" s="188"/>
      <c r="G104" s="188"/>
      <c r="H104" s="188"/>
      <c r="I104" s="188"/>
      <c r="J104" s="189">
        <f>J203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127</v>
      </c>
      <c r="E105" s="188"/>
      <c r="F105" s="188"/>
      <c r="G105" s="188"/>
      <c r="H105" s="188"/>
      <c r="I105" s="188"/>
      <c r="J105" s="189">
        <f>J210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128</v>
      </c>
      <c r="E106" s="188"/>
      <c r="F106" s="188"/>
      <c r="G106" s="188"/>
      <c r="H106" s="188"/>
      <c r="I106" s="188"/>
      <c r="J106" s="189">
        <f>J226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129</v>
      </c>
      <c r="E107" s="188"/>
      <c r="F107" s="188"/>
      <c r="G107" s="188"/>
      <c r="H107" s="188"/>
      <c r="I107" s="188"/>
      <c r="J107" s="189">
        <f>J232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130</v>
      </c>
      <c r="E108" s="188"/>
      <c r="F108" s="188"/>
      <c r="G108" s="188"/>
      <c r="H108" s="188"/>
      <c r="I108" s="188"/>
      <c r="J108" s="189">
        <f>J236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131</v>
      </c>
      <c r="E109" s="188"/>
      <c r="F109" s="188"/>
      <c r="G109" s="188"/>
      <c r="H109" s="188"/>
      <c r="I109" s="188"/>
      <c r="J109" s="189">
        <f>J243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132</v>
      </c>
      <c r="E110" s="188"/>
      <c r="F110" s="188"/>
      <c r="G110" s="188"/>
      <c r="H110" s="188"/>
      <c r="I110" s="188"/>
      <c r="J110" s="189">
        <f>J249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5"/>
      <c r="C111" s="186"/>
      <c r="D111" s="187" t="s">
        <v>133</v>
      </c>
      <c r="E111" s="188"/>
      <c r="F111" s="188"/>
      <c r="G111" s="188"/>
      <c r="H111" s="188"/>
      <c r="I111" s="188"/>
      <c r="J111" s="189">
        <f>J262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5"/>
      <c r="C112" s="186"/>
      <c r="D112" s="187" t="s">
        <v>134</v>
      </c>
      <c r="E112" s="188"/>
      <c r="F112" s="188"/>
      <c r="G112" s="188"/>
      <c r="H112" s="188"/>
      <c r="I112" s="188"/>
      <c r="J112" s="189">
        <f>J266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5"/>
      <c r="C113" s="186"/>
      <c r="D113" s="187" t="s">
        <v>135</v>
      </c>
      <c r="E113" s="188"/>
      <c r="F113" s="188"/>
      <c r="G113" s="188"/>
      <c r="H113" s="188"/>
      <c r="I113" s="188"/>
      <c r="J113" s="189">
        <f>J295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5"/>
      <c r="C114" s="186"/>
      <c r="D114" s="187" t="s">
        <v>136</v>
      </c>
      <c r="E114" s="188"/>
      <c r="F114" s="188"/>
      <c r="G114" s="188"/>
      <c r="H114" s="188"/>
      <c r="I114" s="188"/>
      <c r="J114" s="189">
        <f>J299</f>
        <v>0</v>
      </c>
      <c r="K114" s="186"/>
      <c r="L114" s="19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5"/>
      <c r="C115" s="186"/>
      <c r="D115" s="187" t="s">
        <v>137</v>
      </c>
      <c r="E115" s="188"/>
      <c r="F115" s="188"/>
      <c r="G115" s="188"/>
      <c r="H115" s="188"/>
      <c r="I115" s="188"/>
      <c r="J115" s="189">
        <f>J318</f>
        <v>0</v>
      </c>
      <c r="K115" s="186"/>
      <c r="L115" s="19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5"/>
      <c r="C116" s="186"/>
      <c r="D116" s="187" t="s">
        <v>138</v>
      </c>
      <c r="E116" s="188"/>
      <c r="F116" s="188"/>
      <c r="G116" s="188"/>
      <c r="H116" s="188"/>
      <c r="I116" s="188"/>
      <c r="J116" s="189">
        <f>J343</f>
        <v>0</v>
      </c>
      <c r="K116" s="186"/>
      <c r="L116" s="19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5"/>
      <c r="C117" s="186"/>
      <c r="D117" s="187" t="s">
        <v>139</v>
      </c>
      <c r="E117" s="188"/>
      <c r="F117" s="188"/>
      <c r="G117" s="188"/>
      <c r="H117" s="188"/>
      <c r="I117" s="188"/>
      <c r="J117" s="189">
        <f>J355</f>
        <v>0</v>
      </c>
      <c r="K117" s="186"/>
      <c r="L117" s="19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9" customFormat="1" ht="24.96" customHeight="1">
      <c r="A118" s="9"/>
      <c r="B118" s="179"/>
      <c r="C118" s="180"/>
      <c r="D118" s="181" t="s">
        <v>140</v>
      </c>
      <c r="E118" s="182"/>
      <c r="F118" s="182"/>
      <c r="G118" s="182"/>
      <c r="H118" s="182"/>
      <c r="I118" s="182"/>
      <c r="J118" s="183">
        <f>J365</f>
        <v>0</v>
      </c>
      <c r="K118" s="180"/>
      <c r="L118" s="184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="10" customFormat="1" ht="19.92" customHeight="1">
      <c r="A119" s="10"/>
      <c r="B119" s="185"/>
      <c r="C119" s="186"/>
      <c r="D119" s="187" t="s">
        <v>141</v>
      </c>
      <c r="E119" s="188"/>
      <c r="F119" s="188"/>
      <c r="G119" s="188"/>
      <c r="H119" s="188"/>
      <c r="I119" s="188"/>
      <c r="J119" s="189">
        <f>J367</f>
        <v>0</v>
      </c>
      <c r="K119" s="186"/>
      <c r="L119" s="19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85"/>
      <c r="C120" s="186"/>
      <c r="D120" s="187" t="s">
        <v>142</v>
      </c>
      <c r="E120" s="188"/>
      <c r="F120" s="188"/>
      <c r="G120" s="188"/>
      <c r="H120" s="188"/>
      <c r="I120" s="188"/>
      <c r="J120" s="189">
        <f>J369</f>
        <v>0</v>
      </c>
      <c r="K120" s="186"/>
      <c r="L120" s="19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2" customFormat="1" ht="21.84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66"/>
      <c r="C122" s="67"/>
      <c r="D122" s="67"/>
      <c r="E122" s="67"/>
      <c r="F122" s="67"/>
      <c r="G122" s="67"/>
      <c r="H122" s="67"/>
      <c r="I122" s="67"/>
      <c r="J122" s="67"/>
      <c r="K122" s="67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6" s="2" customFormat="1" ht="6.96" customHeight="1">
      <c r="A126" s="38"/>
      <c r="B126" s="68"/>
      <c r="C126" s="69"/>
      <c r="D126" s="69"/>
      <c r="E126" s="69"/>
      <c r="F126" s="69"/>
      <c r="G126" s="69"/>
      <c r="H126" s="69"/>
      <c r="I126" s="69"/>
      <c r="J126" s="69"/>
      <c r="K126" s="69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24.96" customHeight="1">
      <c r="A127" s="38"/>
      <c r="B127" s="39"/>
      <c r="C127" s="23" t="s">
        <v>143</v>
      </c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16</v>
      </c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6.5" customHeight="1">
      <c r="A130" s="38"/>
      <c r="B130" s="39"/>
      <c r="C130" s="40"/>
      <c r="D130" s="40"/>
      <c r="E130" s="174" t="str">
        <f>E7</f>
        <v xml:space="preserve"> Modernizace 5 učeben na 6.ZŠ Cheb</v>
      </c>
      <c r="F130" s="32"/>
      <c r="G130" s="32"/>
      <c r="H130" s="32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2" customHeight="1">
      <c r="A131" s="38"/>
      <c r="B131" s="39"/>
      <c r="C131" s="32" t="s">
        <v>112</v>
      </c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6.5" customHeight="1">
      <c r="A132" s="38"/>
      <c r="B132" s="39"/>
      <c r="C132" s="40"/>
      <c r="D132" s="40"/>
      <c r="E132" s="76" t="str">
        <f>E9</f>
        <v>SO 01.4 - Stavební úpravy - učebna grafického centra</v>
      </c>
      <c r="F132" s="40"/>
      <c r="G132" s="40"/>
      <c r="H132" s="40"/>
      <c r="I132" s="40"/>
      <c r="J132" s="40"/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6.96" customHeight="1">
      <c r="A133" s="38"/>
      <c r="B133" s="39"/>
      <c r="C133" s="40"/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2" customHeight="1">
      <c r="A134" s="38"/>
      <c r="B134" s="39"/>
      <c r="C134" s="32" t="s">
        <v>20</v>
      </c>
      <c r="D134" s="40"/>
      <c r="E134" s="40"/>
      <c r="F134" s="27" t="str">
        <f>F12</f>
        <v xml:space="preserve"> </v>
      </c>
      <c r="G134" s="40"/>
      <c r="H134" s="40"/>
      <c r="I134" s="32" t="s">
        <v>22</v>
      </c>
      <c r="J134" s="79" t="str">
        <f>IF(J12="","",J12)</f>
        <v>26. 1. 2026</v>
      </c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6.96" customHeight="1">
      <c r="A135" s="38"/>
      <c r="B135" s="39"/>
      <c r="C135" s="40"/>
      <c r="D135" s="40"/>
      <c r="E135" s="40"/>
      <c r="F135" s="40"/>
      <c r="G135" s="40"/>
      <c r="H135" s="40"/>
      <c r="I135" s="40"/>
      <c r="J135" s="40"/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5.15" customHeight="1">
      <c r="A136" s="38"/>
      <c r="B136" s="39"/>
      <c r="C136" s="32" t="s">
        <v>24</v>
      </c>
      <c r="D136" s="40"/>
      <c r="E136" s="40"/>
      <c r="F136" s="27" t="str">
        <f>E15</f>
        <v xml:space="preserve"> </v>
      </c>
      <c r="G136" s="40"/>
      <c r="H136" s="40"/>
      <c r="I136" s="32" t="s">
        <v>29</v>
      </c>
      <c r="J136" s="36" t="str">
        <f>E21</f>
        <v xml:space="preserve"> </v>
      </c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5.15" customHeight="1">
      <c r="A137" s="38"/>
      <c r="B137" s="39"/>
      <c r="C137" s="32" t="s">
        <v>27</v>
      </c>
      <c r="D137" s="40"/>
      <c r="E137" s="40"/>
      <c r="F137" s="27" t="str">
        <f>IF(E18="","",E18)</f>
        <v>Vyplň údaj</v>
      </c>
      <c r="G137" s="40"/>
      <c r="H137" s="40"/>
      <c r="I137" s="32" t="s">
        <v>30</v>
      </c>
      <c r="J137" s="36" t="str">
        <f>E24</f>
        <v xml:space="preserve"> </v>
      </c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0.32" customHeight="1">
      <c r="A138" s="38"/>
      <c r="B138" s="39"/>
      <c r="C138" s="40"/>
      <c r="D138" s="40"/>
      <c r="E138" s="40"/>
      <c r="F138" s="40"/>
      <c r="G138" s="40"/>
      <c r="H138" s="40"/>
      <c r="I138" s="40"/>
      <c r="J138" s="40"/>
      <c r="K138" s="40"/>
      <c r="L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11" customFormat="1" ht="29.28" customHeight="1">
      <c r="A139" s="191"/>
      <c r="B139" s="192"/>
      <c r="C139" s="193" t="s">
        <v>144</v>
      </c>
      <c r="D139" s="194" t="s">
        <v>58</v>
      </c>
      <c r="E139" s="194" t="s">
        <v>54</v>
      </c>
      <c r="F139" s="194" t="s">
        <v>55</v>
      </c>
      <c r="G139" s="194" t="s">
        <v>145</v>
      </c>
      <c r="H139" s="194" t="s">
        <v>146</v>
      </c>
      <c r="I139" s="194" t="s">
        <v>147</v>
      </c>
      <c r="J139" s="195" t="s">
        <v>116</v>
      </c>
      <c r="K139" s="196" t="s">
        <v>148</v>
      </c>
      <c r="L139" s="197"/>
      <c r="M139" s="100" t="s">
        <v>1</v>
      </c>
      <c r="N139" s="101" t="s">
        <v>37</v>
      </c>
      <c r="O139" s="101" t="s">
        <v>149</v>
      </c>
      <c r="P139" s="101" t="s">
        <v>150</v>
      </c>
      <c r="Q139" s="101" t="s">
        <v>151</v>
      </c>
      <c r="R139" s="101" t="s">
        <v>152</v>
      </c>
      <c r="S139" s="101" t="s">
        <v>153</v>
      </c>
      <c r="T139" s="102" t="s">
        <v>154</v>
      </c>
      <c r="U139" s="191"/>
      <c r="V139" s="191"/>
      <c r="W139" s="191"/>
      <c r="X139" s="191"/>
      <c r="Y139" s="191"/>
      <c r="Z139" s="191"/>
      <c r="AA139" s="191"/>
      <c r="AB139" s="191"/>
      <c r="AC139" s="191"/>
      <c r="AD139" s="191"/>
      <c r="AE139" s="191"/>
    </row>
    <row r="140" s="2" customFormat="1" ht="22.8" customHeight="1">
      <c r="A140" s="38"/>
      <c r="B140" s="39"/>
      <c r="C140" s="107" t="s">
        <v>155</v>
      </c>
      <c r="D140" s="40"/>
      <c r="E140" s="40"/>
      <c r="F140" s="40"/>
      <c r="G140" s="40"/>
      <c r="H140" s="40"/>
      <c r="I140" s="40"/>
      <c r="J140" s="198">
        <f>BK140</f>
        <v>0</v>
      </c>
      <c r="K140" s="40"/>
      <c r="L140" s="44"/>
      <c r="M140" s="103"/>
      <c r="N140" s="199"/>
      <c r="O140" s="104"/>
      <c r="P140" s="200">
        <f>P141+P202+P365</f>
        <v>0</v>
      </c>
      <c r="Q140" s="104"/>
      <c r="R140" s="200">
        <f>R141+R202+R365</f>
        <v>0</v>
      </c>
      <c r="S140" s="104"/>
      <c r="T140" s="201">
        <f>T141+T202+T365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72</v>
      </c>
      <c r="AU140" s="17" t="s">
        <v>118</v>
      </c>
      <c r="BK140" s="202">
        <f>BK141+BK202+BK365</f>
        <v>0</v>
      </c>
    </row>
    <row r="141" s="12" customFormat="1" ht="25.92" customHeight="1">
      <c r="A141" s="12"/>
      <c r="B141" s="203"/>
      <c r="C141" s="204"/>
      <c r="D141" s="205" t="s">
        <v>72</v>
      </c>
      <c r="E141" s="206" t="s">
        <v>156</v>
      </c>
      <c r="F141" s="206" t="s">
        <v>157</v>
      </c>
      <c r="G141" s="204"/>
      <c r="H141" s="204"/>
      <c r="I141" s="207"/>
      <c r="J141" s="208">
        <f>BK141</f>
        <v>0</v>
      </c>
      <c r="K141" s="204"/>
      <c r="L141" s="209"/>
      <c r="M141" s="210"/>
      <c r="N141" s="211"/>
      <c r="O141" s="211"/>
      <c r="P141" s="212">
        <f>P142+P152+P172+P191+P200</f>
        <v>0</v>
      </c>
      <c r="Q141" s="211"/>
      <c r="R141" s="212">
        <f>R142+R152+R172+R191+R200</f>
        <v>0</v>
      </c>
      <c r="S141" s="211"/>
      <c r="T141" s="213">
        <f>T142+T152+T172+T191+T200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4" t="s">
        <v>81</v>
      </c>
      <c r="AT141" s="215" t="s">
        <v>72</v>
      </c>
      <c r="AU141" s="215" t="s">
        <v>73</v>
      </c>
      <c r="AY141" s="214" t="s">
        <v>158</v>
      </c>
      <c r="BK141" s="216">
        <f>BK142+BK152+BK172+BK191+BK200</f>
        <v>0</v>
      </c>
    </row>
    <row r="142" s="12" customFormat="1" ht="22.8" customHeight="1">
      <c r="A142" s="12"/>
      <c r="B142" s="203"/>
      <c r="C142" s="204"/>
      <c r="D142" s="205" t="s">
        <v>72</v>
      </c>
      <c r="E142" s="217" t="s">
        <v>159</v>
      </c>
      <c r="F142" s="217" t="s">
        <v>160</v>
      </c>
      <c r="G142" s="204"/>
      <c r="H142" s="204"/>
      <c r="I142" s="207"/>
      <c r="J142" s="218">
        <f>BK142</f>
        <v>0</v>
      </c>
      <c r="K142" s="204"/>
      <c r="L142" s="209"/>
      <c r="M142" s="210"/>
      <c r="N142" s="211"/>
      <c r="O142" s="211"/>
      <c r="P142" s="212">
        <f>SUM(P143:P151)</f>
        <v>0</v>
      </c>
      <c r="Q142" s="211"/>
      <c r="R142" s="212">
        <f>SUM(R143:R151)</f>
        <v>0</v>
      </c>
      <c r="S142" s="211"/>
      <c r="T142" s="213">
        <f>SUM(T143:T151)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4" t="s">
        <v>81</v>
      </c>
      <c r="AT142" s="215" t="s">
        <v>72</v>
      </c>
      <c r="AU142" s="215" t="s">
        <v>81</v>
      </c>
      <c r="AY142" s="214" t="s">
        <v>158</v>
      </c>
      <c r="BK142" s="216">
        <f>SUM(BK143:BK151)</f>
        <v>0</v>
      </c>
    </row>
    <row r="143" s="2" customFormat="1" ht="24.15" customHeight="1">
      <c r="A143" s="38"/>
      <c r="B143" s="39"/>
      <c r="C143" s="219" t="s">
        <v>81</v>
      </c>
      <c r="D143" s="219" t="s">
        <v>161</v>
      </c>
      <c r="E143" s="220" t="s">
        <v>162</v>
      </c>
      <c r="F143" s="221" t="s">
        <v>163</v>
      </c>
      <c r="G143" s="222" t="s">
        <v>164</v>
      </c>
      <c r="H143" s="223">
        <v>8.1500000000000004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38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165</v>
      </c>
      <c r="AT143" s="231" t="s">
        <v>161</v>
      </c>
      <c r="AU143" s="231" t="s">
        <v>83</v>
      </c>
      <c r="AY143" s="17" t="s">
        <v>158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81</v>
      </c>
      <c r="BK143" s="232">
        <f>ROUND(I143*H143,2)</f>
        <v>0</v>
      </c>
      <c r="BL143" s="17" t="s">
        <v>165</v>
      </c>
      <c r="BM143" s="231" t="s">
        <v>83</v>
      </c>
    </row>
    <row r="144" s="13" customFormat="1">
      <c r="A144" s="13"/>
      <c r="B144" s="233"/>
      <c r="C144" s="234"/>
      <c r="D144" s="235" t="s">
        <v>166</v>
      </c>
      <c r="E144" s="236" t="s">
        <v>1</v>
      </c>
      <c r="F144" s="237" t="s">
        <v>831</v>
      </c>
      <c r="G144" s="234"/>
      <c r="H144" s="238">
        <v>8.1499999999999986</v>
      </c>
      <c r="I144" s="239"/>
      <c r="J144" s="234"/>
      <c r="K144" s="234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166</v>
      </c>
      <c r="AU144" s="244" t="s">
        <v>83</v>
      </c>
      <c r="AV144" s="13" t="s">
        <v>83</v>
      </c>
      <c r="AW144" s="13" t="s">
        <v>31</v>
      </c>
      <c r="AX144" s="13" t="s">
        <v>73</v>
      </c>
      <c r="AY144" s="244" t="s">
        <v>158</v>
      </c>
    </row>
    <row r="145" s="14" customFormat="1">
      <c r="A145" s="14"/>
      <c r="B145" s="245"/>
      <c r="C145" s="246"/>
      <c r="D145" s="235" t="s">
        <v>166</v>
      </c>
      <c r="E145" s="247" t="s">
        <v>1</v>
      </c>
      <c r="F145" s="248" t="s">
        <v>168</v>
      </c>
      <c r="G145" s="246"/>
      <c r="H145" s="249">
        <v>8.1499999999999986</v>
      </c>
      <c r="I145" s="250"/>
      <c r="J145" s="246"/>
      <c r="K145" s="246"/>
      <c r="L145" s="251"/>
      <c r="M145" s="252"/>
      <c r="N145" s="253"/>
      <c r="O145" s="253"/>
      <c r="P145" s="253"/>
      <c r="Q145" s="253"/>
      <c r="R145" s="253"/>
      <c r="S145" s="253"/>
      <c r="T145" s="25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5" t="s">
        <v>166</v>
      </c>
      <c r="AU145" s="255" t="s">
        <v>83</v>
      </c>
      <c r="AV145" s="14" t="s">
        <v>165</v>
      </c>
      <c r="AW145" s="14" t="s">
        <v>31</v>
      </c>
      <c r="AX145" s="14" t="s">
        <v>81</v>
      </c>
      <c r="AY145" s="255" t="s">
        <v>158</v>
      </c>
    </row>
    <row r="146" s="2" customFormat="1" ht="24.15" customHeight="1">
      <c r="A146" s="38"/>
      <c r="B146" s="39"/>
      <c r="C146" s="219" t="s">
        <v>83</v>
      </c>
      <c r="D146" s="219" t="s">
        <v>161</v>
      </c>
      <c r="E146" s="220" t="s">
        <v>169</v>
      </c>
      <c r="F146" s="221" t="s">
        <v>170</v>
      </c>
      <c r="G146" s="222" t="s">
        <v>171</v>
      </c>
      <c r="H146" s="223">
        <v>19.559999999999999</v>
      </c>
      <c r="I146" s="224"/>
      <c r="J146" s="225">
        <f>ROUND(I146*H146,2)</f>
        <v>0</v>
      </c>
      <c r="K146" s="226"/>
      <c r="L146" s="44"/>
      <c r="M146" s="227" t="s">
        <v>1</v>
      </c>
      <c r="N146" s="228" t="s">
        <v>38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165</v>
      </c>
      <c r="AT146" s="231" t="s">
        <v>161</v>
      </c>
      <c r="AU146" s="231" t="s">
        <v>83</v>
      </c>
      <c r="AY146" s="17" t="s">
        <v>158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81</v>
      </c>
      <c r="BK146" s="232">
        <f>ROUND(I146*H146,2)</f>
        <v>0</v>
      </c>
      <c r="BL146" s="17" t="s">
        <v>165</v>
      </c>
      <c r="BM146" s="231" t="s">
        <v>165</v>
      </c>
    </row>
    <row r="147" s="13" customFormat="1">
      <c r="A147" s="13"/>
      <c r="B147" s="233"/>
      <c r="C147" s="234"/>
      <c r="D147" s="235" t="s">
        <v>166</v>
      </c>
      <c r="E147" s="236" t="s">
        <v>1</v>
      </c>
      <c r="F147" s="237" t="s">
        <v>832</v>
      </c>
      <c r="G147" s="234"/>
      <c r="H147" s="238">
        <v>19.559999999999999</v>
      </c>
      <c r="I147" s="239"/>
      <c r="J147" s="234"/>
      <c r="K147" s="234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166</v>
      </c>
      <c r="AU147" s="244" t="s">
        <v>83</v>
      </c>
      <c r="AV147" s="13" t="s">
        <v>83</v>
      </c>
      <c r="AW147" s="13" t="s">
        <v>31</v>
      </c>
      <c r="AX147" s="13" t="s">
        <v>73</v>
      </c>
      <c r="AY147" s="244" t="s">
        <v>158</v>
      </c>
    </row>
    <row r="148" s="14" customFormat="1">
      <c r="A148" s="14"/>
      <c r="B148" s="245"/>
      <c r="C148" s="246"/>
      <c r="D148" s="235" t="s">
        <v>166</v>
      </c>
      <c r="E148" s="247" t="s">
        <v>1</v>
      </c>
      <c r="F148" s="248" t="s">
        <v>168</v>
      </c>
      <c r="G148" s="246"/>
      <c r="H148" s="249">
        <v>19.559999999999999</v>
      </c>
      <c r="I148" s="250"/>
      <c r="J148" s="246"/>
      <c r="K148" s="246"/>
      <c r="L148" s="251"/>
      <c r="M148" s="252"/>
      <c r="N148" s="253"/>
      <c r="O148" s="253"/>
      <c r="P148" s="253"/>
      <c r="Q148" s="253"/>
      <c r="R148" s="253"/>
      <c r="S148" s="253"/>
      <c r="T148" s="25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5" t="s">
        <v>166</v>
      </c>
      <c r="AU148" s="255" t="s">
        <v>83</v>
      </c>
      <c r="AV148" s="14" t="s">
        <v>165</v>
      </c>
      <c r="AW148" s="14" t="s">
        <v>31</v>
      </c>
      <c r="AX148" s="14" t="s">
        <v>81</v>
      </c>
      <c r="AY148" s="255" t="s">
        <v>158</v>
      </c>
    </row>
    <row r="149" s="2" customFormat="1" ht="16.5" customHeight="1">
      <c r="A149" s="38"/>
      <c r="B149" s="39"/>
      <c r="C149" s="219" t="s">
        <v>159</v>
      </c>
      <c r="D149" s="219" t="s">
        <v>161</v>
      </c>
      <c r="E149" s="220" t="s">
        <v>173</v>
      </c>
      <c r="F149" s="221" t="s">
        <v>174</v>
      </c>
      <c r="G149" s="222" t="s">
        <v>164</v>
      </c>
      <c r="H149" s="223">
        <v>9.1280000000000001</v>
      </c>
      <c r="I149" s="224"/>
      <c r="J149" s="225">
        <f>ROUND(I149*H149,2)</f>
        <v>0</v>
      </c>
      <c r="K149" s="226"/>
      <c r="L149" s="44"/>
      <c r="M149" s="227" t="s">
        <v>1</v>
      </c>
      <c r="N149" s="228" t="s">
        <v>38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165</v>
      </c>
      <c r="AT149" s="231" t="s">
        <v>161</v>
      </c>
      <c r="AU149" s="231" t="s">
        <v>83</v>
      </c>
      <c r="AY149" s="17" t="s">
        <v>158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81</v>
      </c>
      <c r="BK149" s="232">
        <f>ROUND(I149*H149,2)</f>
        <v>0</v>
      </c>
      <c r="BL149" s="17" t="s">
        <v>165</v>
      </c>
      <c r="BM149" s="231" t="s">
        <v>175</v>
      </c>
    </row>
    <row r="150" s="13" customFormat="1">
      <c r="A150" s="13"/>
      <c r="B150" s="233"/>
      <c r="C150" s="234"/>
      <c r="D150" s="235" t="s">
        <v>166</v>
      </c>
      <c r="E150" s="236" t="s">
        <v>1</v>
      </c>
      <c r="F150" s="237" t="s">
        <v>833</v>
      </c>
      <c r="G150" s="234"/>
      <c r="H150" s="238">
        <v>9.1279999999999983</v>
      </c>
      <c r="I150" s="239"/>
      <c r="J150" s="234"/>
      <c r="K150" s="234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166</v>
      </c>
      <c r="AU150" s="244" t="s">
        <v>83</v>
      </c>
      <c r="AV150" s="13" t="s">
        <v>83</v>
      </c>
      <c r="AW150" s="13" t="s">
        <v>31</v>
      </c>
      <c r="AX150" s="13" t="s">
        <v>73</v>
      </c>
      <c r="AY150" s="244" t="s">
        <v>158</v>
      </c>
    </row>
    <row r="151" s="14" customFormat="1">
      <c r="A151" s="14"/>
      <c r="B151" s="245"/>
      <c r="C151" s="246"/>
      <c r="D151" s="235" t="s">
        <v>166</v>
      </c>
      <c r="E151" s="247" t="s">
        <v>1</v>
      </c>
      <c r="F151" s="248" t="s">
        <v>168</v>
      </c>
      <c r="G151" s="246"/>
      <c r="H151" s="249">
        <v>9.1279999999999983</v>
      </c>
      <c r="I151" s="250"/>
      <c r="J151" s="246"/>
      <c r="K151" s="246"/>
      <c r="L151" s="251"/>
      <c r="M151" s="252"/>
      <c r="N151" s="253"/>
      <c r="O151" s="253"/>
      <c r="P151" s="253"/>
      <c r="Q151" s="253"/>
      <c r="R151" s="253"/>
      <c r="S151" s="253"/>
      <c r="T151" s="25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5" t="s">
        <v>166</v>
      </c>
      <c r="AU151" s="255" t="s">
        <v>83</v>
      </c>
      <c r="AV151" s="14" t="s">
        <v>165</v>
      </c>
      <c r="AW151" s="14" t="s">
        <v>31</v>
      </c>
      <c r="AX151" s="14" t="s">
        <v>81</v>
      </c>
      <c r="AY151" s="255" t="s">
        <v>158</v>
      </c>
    </row>
    <row r="152" s="12" customFormat="1" ht="22.8" customHeight="1">
      <c r="A152" s="12"/>
      <c r="B152" s="203"/>
      <c r="C152" s="204"/>
      <c r="D152" s="205" t="s">
        <v>72</v>
      </c>
      <c r="E152" s="217" t="s">
        <v>175</v>
      </c>
      <c r="F152" s="217" t="s">
        <v>177</v>
      </c>
      <c r="G152" s="204"/>
      <c r="H152" s="204"/>
      <c r="I152" s="207"/>
      <c r="J152" s="218">
        <f>BK152</f>
        <v>0</v>
      </c>
      <c r="K152" s="204"/>
      <c r="L152" s="209"/>
      <c r="M152" s="210"/>
      <c r="N152" s="211"/>
      <c r="O152" s="211"/>
      <c r="P152" s="212">
        <f>SUM(P153:P171)</f>
        <v>0</v>
      </c>
      <c r="Q152" s="211"/>
      <c r="R152" s="212">
        <f>SUM(R153:R171)</f>
        <v>0</v>
      </c>
      <c r="S152" s="211"/>
      <c r="T152" s="213">
        <f>SUM(T153:T171)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4" t="s">
        <v>81</v>
      </c>
      <c r="AT152" s="215" t="s">
        <v>72</v>
      </c>
      <c r="AU152" s="215" t="s">
        <v>81</v>
      </c>
      <c r="AY152" s="214" t="s">
        <v>158</v>
      </c>
      <c r="BK152" s="216">
        <f>SUM(BK153:BK171)</f>
        <v>0</v>
      </c>
    </row>
    <row r="153" s="2" customFormat="1" ht="24.15" customHeight="1">
      <c r="A153" s="38"/>
      <c r="B153" s="39"/>
      <c r="C153" s="219" t="s">
        <v>165</v>
      </c>
      <c r="D153" s="219" t="s">
        <v>161</v>
      </c>
      <c r="E153" s="220" t="s">
        <v>178</v>
      </c>
      <c r="F153" s="221" t="s">
        <v>179</v>
      </c>
      <c r="G153" s="222" t="s">
        <v>164</v>
      </c>
      <c r="H153" s="223">
        <v>200.65299999999999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38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165</v>
      </c>
      <c r="AT153" s="231" t="s">
        <v>161</v>
      </c>
      <c r="AU153" s="231" t="s">
        <v>83</v>
      </c>
      <c r="AY153" s="17" t="s">
        <v>158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81</v>
      </c>
      <c r="BK153" s="232">
        <f>ROUND(I153*H153,2)</f>
        <v>0</v>
      </c>
      <c r="BL153" s="17" t="s">
        <v>165</v>
      </c>
      <c r="BM153" s="231" t="s">
        <v>180</v>
      </c>
    </row>
    <row r="154" s="13" customFormat="1">
      <c r="A154" s="13"/>
      <c r="B154" s="233"/>
      <c r="C154" s="234"/>
      <c r="D154" s="235" t="s">
        <v>166</v>
      </c>
      <c r="E154" s="236" t="s">
        <v>1</v>
      </c>
      <c r="F154" s="237" t="s">
        <v>834</v>
      </c>
      <c r="G154" s="234"/>
      <c r="H154" s="238">
        <v>200.65299999999999</v>
      </c>
      <c r="I154" s="239"/>
      <c r="J154" s="234"/>
      <c r="K154" s="234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166</v>
      </c>
      <c r="AU154" s="244" t="s">
        <v>83</v>
      </c>
      <c r="AV154" s="13" t="s">
        <v>83</v>
      </c>
      <c r="AW154" s="13" t="s">
        <v>31</v>
      </c>
      <c r="AX154" s="13" t="s">
        <v>73</v>
      </c>
      <c r="AY154" s="244" t="s">
        <v>158</v>
      </c>
    </row>
    <row r="155" s="14" customFormat="1">
      <c r="A155" s="14"/>
      <c r="B155" s="245"/>
      <c r="C155" s="246"/>
      <c r="D155" s="235" t="s">
        <v>166</v>
      </c>
      <c r="E155" s="247" t="s">
        <v>1</v>
      </c>
      <c r="F155" s="248" t="s">
        <v>168</v>
      </c>
      <c r="G155" s="246"/>
      <c r="H155" s="249">
        <v>200.65299999999999</v>
      </c>
      <c r="I155" s="250"/>
      <c r="J155" s="246"/>
      <c r="K155" s="246"/>
      <c r="L155" s="251"/>
      <c r="M155" s="252"/>
      <c r="N155" s="253"/>
      <c r="O155" s="253"/>
      <c r="P155" s="253"/>
      <c r="Q155" s="253"/>
      <c r="R155" s="253"/>
      <c r="S155" s="253"/>
      <c r="T155" s="25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5" t="s">
        <v>166</v>
      </c>
      <c r="AU155" s="255" t="s">
        <v>83</v>
      </c>
      <c r="AV155" s="14" t="s">
        <v>165</v>
      </c>
      <c r="AW155" s="14" t="s">
        <v>31</v>
      </c>
      <c r="AX155" s="14" t="s">
        <v>81</v>
      </c>
      <c r="AY155" s="255" t="s">
        <v>158</v>
      </c>
    </row>
    <row r="156" s="2" customFormat="1" ht="24.15" customHeight="1">
      <c r="A156" s="38"/>
      <c r="B156" s="39"/>
      <c r="C156" s="219" t="s">
        <v>182</v>
      </c>
      <c r="D156" s="219" t="s">
        <v>161</v>
      </c>
      <c r="E156" s="220" t="s">
        <v>183</v>
      </c>
      <c r="F156" s="221" t="s">
        <v>184</v>
      </c>
      <c r="G156" s="222" t="s">
        <v>164</v>
      </c>
      <c r="H156" s="223">
        <v>192.01300000000001</v>
      </c>
      <c r="I156" s="224"/>
      <c r="J156" s="225">
        <f>ROUND(I156*H156,2)</f>
        <v>0</v>
      </c>
      <c r="K156" s="226"/>
      <c r="L156" s="44"/>
      <c r="M156" s="227" t="s">
        <v>1</v>
      </c>
      <c r="N156" s="228" t="s">
        <v>38</v>
      </c>
      <c r="O156" s="91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165</v>
      </c>
      <c r="AT156" s="231" t="s">
        <v>161</v>
      </c>
      <c r="AU156" s="231" t="s">
        <v>83</v>
      </c>
      <c r="AY156" s="17" t="s">
        <v>158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81</v>
      </c>
      <c r="BK156" s="232">
        <f>ROUND(I156*H156,2)</f>
        <v>0</v>
      </c>
      <c r="BL156" s="17" t="s">
        <v>165</v>
      </c>
      <c r="BM156" s="231" t="s">
        <v>185</v>
      </c>
    </row>
    <row r="157" s="13" customFormat="1">
      <c r="A157" s="13"/>
      <c r="B157" s="233"/>
      <c r="C157" s="234"/>
      <c r="D157" s="235" t="s">
        <v>166</v>
      </c>
      <c r="E157" s="236" t="s">
        <v>1</v>
      </c>
      <c r="F157" s="237" t="s">
        <v>835</v>
      </c>
      <c r="G157" s="234"/>
      <c r="H157" s="238">
        <v>192.01299999999998</v>
      </c>
      <c r="I157" s="239"/>
      <c r="J157" s="234"/>
      <c r="K157" s="234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166</v>
      </c>
      <c r="AU157" s="244" t="s">
        <v>83</v>
      </c>
      <c r="AV157" s="13" t="s">
        <v>83</v>
      </c>
      <c r="AW157" s="13" t="s">
        <v>31</v>
      </c>
      <c r="AX157" s="13" t="s">
        <v>73</v>
      </c>
      <c r="AY157" s="244" t="s">
        <v>158</v>
      </c>
    </row>
    <row r="158" s="14" customFormat="1">
      <c r="A158" s="14"/>
      <c r="B158" s="245"/>
      <c r="C158" s="246"/>
      <c r="D158" s="235" t="s">
        <v>166</v>
      </c>
      <c r="E158" s="247" t="s">
        <v>1</v>
      </c>
      <c r="F158" s="248" t="s">
        <v>168</v>
      </c>
      <c r="G158" s="246"/>
      <c r="H158" s="249">
        <v>192.01299999999998</v>
      </c>
      <c r="I158" s="250"/>
      <c r="J158" s="246"/>
      <c r="K158" s="246"/>
      <c r="L158" s="251"/>
      <c r="M158" s="252"/>
      <c r="N158" s="253"/>
      <c r="O158" s="253"/>
      <c r="P158" s="253"/>
      <c r="Q158" s="253"/>
      <c r="R158" s="253"/>
      <c r="S158" s="253"/>
      <c r="T158" s="25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5" t="s">
        <v>166</v>
      </c>
      <c r="AU158" s="255" t="s">
        <v>83</v>
      </c>
      <c r="AV158" s="14" t="s">
        <v>165</v>
      </c>
      <c r="AW158" s="14" t="s">
        <v>31</v>
      </c>
      <c r="AX158" s="14" t="s">
        <v>81</v>
      </c>
      <c r="AY158" s="255" t="s">
        <v>158</v>
      </c>
    </row>
    <row r="159" s="2" customFormat="1" ht="24.15" customHeight="1">
      <c r="A159" s="38"/>
      <c r="B159" s="39"/>
      <c r="C159" s="219" t="s">
        <v>175</v>
      </c>
      <c r="D159" s="219" t="s">
        <v>161</v>
      </c>
      <c r="E159" s="220" t="s">
        <v>187</v>
      </c>
      <c r="F159" s="221" t="s">
        <v>188</v>
      </c>
      <c r="G159" s="222" t="s">
        <v>164</v>
      </c>
      <c r="H159" s="223">
        <v>17.277999999999999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38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165</v>
      </c>
      <c r="AT159" s="231" t="s">
        <v>161</v>
      </c>
      <c r="AU159" s="231" t="s">
        <v>83</v>
      </c>
      <c r="AY159" s="17" t="s">
        <v>158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81</v>
      </c>
      <c r="BK159" s="232">
        <f>ROUND(I159*H159,2)</f>
        <v>0</v>
      </c>
      <c r="BL159" s="17" t="s">
        <v>165</v>
      </c>
      <c r="BM159" s="231" t="s">
        <v>8</v>
      </c>
    </row>
    <row r="160" s="13" customFormat="1">
      <c r="A160" s="13"/>
      <c r="B160" s="233"/>
      <c r="C160" s="234"/>
      <c r="D160" s="235" t="s">
        <v>166</v>
      </c>
      <c r="E160" s="236" t="s">
        <v>1</v>
      </c>
      <c r="F160" s="237" t="s">
        <v>836</v>
      </c>
      <c r="G160" s="234"/>
      <c r="H160" s="238">
        <v>17.277999999999999</v>
      </c>
      <c r="I160" s="239"/>
      <c r="J160" s="234"/>
      <c r="K160" s="234"/>
      <c r="L160" s="240"/>
      <c r="M160" s="241"/>
      <c r="N160" s="242"/>
      <c r="O160" s="242"/>
      <c r="P160" s="242"/>
      <c r="Q160" s="242"/>
      <c r="R160" s="242"/>
      <c r="S160" s="242"/>
      <c r="T160" s="24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4" t="s">
        <v>166</v>
      </c>
      <c r="AU160" s="244" t="s">
        <v>83</v>
      </c>
      <c r="AV160" s="13" t="s">
        <v>83</v>
      </c>
      <c r="AW160" s="13" t="s">
        <v>31</v>
      </c>
      <c r="AX160" s="13" t="s">
        <v>73</v>
      </c>
      <c r="AY160" s="244" t="s">
        <v>158</v>
      </c>
    </row>
    <row r="161" s="14" customFormat="1">
      <c r="A161" s="14"/>
      <c r="B161" s="245"/>
      <c r="C161" s="246"/>
      <c r="D161" s="235" t="s">
        <v>166</v>
      </c>
      <c r="E161" s="247" t="s">
        <v>1</v>
      </c>
      <c r="F161" s="248" t="s">
        <v>168</v>
      </c>
      <c r="G161" s="246"/>
      <c r="H161" s="249">
        <v>17.277999999999999</v>
      </c>
      <c r="I161" s="250"/>
      <c r="J161" s="246"/>
      <c r="K161" s="246"/>
      <c r="L161" s="251"/>
      <c r="M161" s="252"/>
      <c r="N161" s="253"/>
      <c r="O161" s="253"/>
      <c r="P161" s="253"/>
      <c r="Q161" s="253"/>
      <c r="R161" s="253"/>
      <c r="S161" s="253"/>
      <c r="T161" s="25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5" t="s">
        <v>166</v>
      </c>
      <c r="AU161" s="255" t="s">
        <v>83</v>
      </c>
      <c r="AV161" s="14" t="s">
        <v>165</v>
      </c>
      <c r="AW161" s="14" t="s">
        <v>31</v>
      </c>
      <c r="AX161" s="14" t="s">
        <v>81</v>
      </c>
      <c r="AY161" s="255" t="s">
        <v>158</v>
      </c>
    </row>
    <row r="162" s="2" customFormat="1" ht="24.15" customHeight="1">
      <c r="A162" s="38"/>
      <c r="B162" s="39"/>
      <c r="C162" s="219" t="s">
        <v>191</v>
      </c>
      <c r="D162" s="219" t="s">
        <v>161</v>
      </c>
      <c r="E162" s="220" t="s">
        <v>192</v>
      </c>
      <c r="F162" s="221" t="s">
        <v>193</v>
      </c>
      <c r="G162" s="222" t="s">
        <v>164</v>
      </c>
      <c r="H162" s="223">
        <v>192.01300000000001</v>
      </c>
      <c r="I162" s="224"/>
      <c r="J162" s="225">
        <f>ROUND(I162*H162,2)</f>
        <v>0</v>
      </c>
      <c r="K162" s="226"/>
      <c r="L162" s="44"/>
      <c r="M162" s="227" t="s">
        <v>1</v>
      </c>
      <c r="N162" s="228" t="s">
        <v>38</v>
      </c>
      <c r="O162" s="91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1" t="s">
        <v>165</v>
      </c>
      <c r="AT162" s="231" t="s">
        <v>161</v>
      </c>
      <c r="AU162" s="231" t="s">
        <v>83</v>
      </c>
      <c r="AY162" s="17" t="s">
        <v>158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7" t="s">
        <v>81</v>
      </c>
      <c r="BK162" s="232">
        <f>ROUND(I162*H162,2)</f>
        <v>0</v>
      </c>
      <c r="BL162" s="17" t="s">
        <v>165</v>
      </c>
      <c r="BM162" s="231" t="s">
        <v>194</v>
      </c>
    </row>
    <row r="163" s="2" customFormat="1" ht="24.15" customHeight="1">
      <c r="A163" s="38"/>
      <c r="B163" s="39"/>
      <c r="C163" s="219" t="s">
        <v>180</v>
      </c>
      <c r="D163" s="219" t="s">
        <v>161</v>
      </c>
      <c r="E163" s="220" t="s">
        <v>195</v>
      </c>
      <c r="F163" s="221" t="s">
        <v>196</v>
      </c>
      <c r="G163" s="222" t="s">
        <v>164</v>
      </c>
      <c r="H163" s="223">
        <v>28.800000000000001</v>
      </c>
      <c r="I163" s="224"/>
      <c r="J163" s="225">
        <f>ROUND(I163*H163,2)</f>
        <v>0</v>
      </c>
      <c r="K163" s="226"/>
      <c r="L163" s="44"/>
      <c r="M163" s="227" t="s">
        <v>1</v>
      </c>
      <c r="N163" s="228" t="s">
        <v>38</v>
      </c>
      <c r="O163" s="91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165</v>
      </c>
      <c r="AT163" s="231" t="s">
        <v>161</v>
      </c>
      <c r="AU163" s="231" t="s">
        <v>83</v>
      </c>
      <c r="AY163" s="17" t="s">
        <v>158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81</v>
      </c>
      <c r="BK163" s="232">
        <f>ROUND(I163*H163,2)</f>
        <v>0</v>
      </c>
      <c r="BL163" s="17" t="s">
        <v>165</v>
      </c>
      <c r="BM163" s="231" t="s">
        <v>197</v>
      </c>
    </row>
    <row r="164" s="13" customFormat="1">
      <c r="A164" s="13"/>
      <c r="B164" s="233"/>
      <c r="C164" s="234"/>
      <c r="D164" s="235" t="s">
        <v>166</v>
      </c>
      <c r="E164" s="236" t="s">
        <v>1</v>
      </c>
      <c r="F164" s="237" t="s">
        <v>837</v>
      </c>
      <c r="G164" s="234"/>
      <c r="H164" s="238">
        <v>28.799999999999997</v>
      </c>
      <c r="I164" s="239"/>
      <c r="J164" s="234"/>
      <c r="K164" s="234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166</v>
      </c>
      <c r="AU164" s="244" t="s">
        <v>83</v>
      </c>
      <c r="AV164" s="13" t="s">
        <v>83</v>
      </c>
      <c r="AW164" s="13" t="s">
        <v>31</v>
      </c>
      <c r="AX164" s="13" t="s">
        <v>73</v>
      </c>
      <c r="AY164" s="244" t="s">
        <v>158</v>
      </c>
    </row>
    <row r="165" s="14" customFormat="1">
      <c r="A165" s="14"/>
      <c r="B165" s="245"/>
      <c r="C165" s="246"/>
      <c r="D165" s="235" t="s">
        <v>166</v>
      </c>
      <c r="E165" s="247" t="s">
        <v>1</v>
      </c>
      <c r="F165" s="248" t="s">
        <v>168</v>
      </c>
      <c r="G165" s="246"/>
      <c r="H165" s="249">
        <v>28.799999999999997</v>
      </c>
      <c r="I165" s="250"/>
      <c r="J165" s="246"/>
      <c r="K165" s="246"/>
      <c r="L165" s="251"/>
      <c r="M165" s="252"/>
      <c r="N165" s="253"/>
      <c r="O165" s="253"/>
      <c r="P165" s="253"/>
      <c r="Q165" s="253"/>
      <c r="R165" s="253"/>
      <c r="S165" s="253"/>
      <c r="T165" s="25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5" t="s">
        <v>166</v>
      </c>
      <c r="AU165" s="255" t="s">
        <v>83</v>
      </c>
      <c r="AV165" s="14" t="s">
        <v>165</v>
      </c>
      <c r="AW165" s="14" t="s">
        <v>31</v>
      </c>
      <c r="AX165" s="14" t="s">
        <v>81</v>
      </c>
      <c r="AY165" s="255" t="s">
        <v>158</v>
      </c>
    </row>
    <row r="166" s="2" customFormat="1" ht="24.15" customHeight="1">
      <c r="A166" s="38"/>
      <c r="B166" s="39"/>
      <c r="C166" s="219" t="s">
        <v>199</v>
      </c>
      <c r="D166" s="219" t="s">
        <v>161</v>
      </c>
      <c r="E166" s="220" t="s">
        <v>200</v>
      </c>
      <c r="F166" s="221" t="s">
        <v>201</v>
      </c>
      <c r="G166" s="222" t="s">
        <v>202</v>
      </c>
      <c r="H166" s="223">
        <v>0.112</v>
      </c>
      <c r="I166" s="224"/>
      <c r="J166" s="225">
        <f>ROUND(I166*H166,2)</f>
        <v>0</v>
      </c>
      <c r="K166" s="226"/>
      <c r="L166" s="44"/>
      <c r="M166" s="227" t="s">
        <v>1</v>
      </c>
      <c r="N166" s="228" t="s">
        <v>38</v>
      </c>
      <c r="O166" s="91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165</v>
      </c>
      <c r="AT166" s="231" t="s">
        <v>161</v>
      </c>
      <c r="AU166" s="231" t="s">
        <v>83</v>
      </c>
      <c r="AY166" s="17" t="s">
        <v>158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81</v>
      </c>
      <c r="BK166" s="232">
        <f>ROUND(I166*H166,2)</f>
        <v>0</v>
      </c>
      <c r="BL166" s="17" t="s">
        <v>165</v>
      </c>
      <c r="BM166" s="231" t="s">
        <v>203</v>
      </c>
    </row>
    <row r="167" s="13" customFormat="1">
      <c r="A167" s="13"/>
      <c r="B167" s="233"/>
      <c r="C167" s="234"/>
      <c r="D167" s="235" t="s">
        <v>166</v>
      </c>
      <c r="E167" s="236" t="s">
        <v>1</v>
      </c>
      <c r="F167" s="237" t="s">
        <v>838</v>
      </c>
      <c r="G167" s="234"/>
      <c r="H167" s="238">
        <v>0.11234999999999999</v>
      </c>
      <c r="I167" s="239"/>
      <c r="J167" s="234"/>
      <c r="K167" s="234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166</v>
      </c>
      <c r="AU167" s="244" t="s">
        <v>83</v>
      </c>
      <c r="AV167" s="13" t="s">
        <v>83</v>
      </c>
      <c r="AW167" s="13" t="s">
        <v>31</v>
      </c>
      <c r="AX167" s="13" t="s">
        <v>73</v>
      </c>
      <c r="AY167" s="244" t="s">
        <v>158</v>
      </c>
    </row>
    <row r="168" s="14" customFormat="1">
      <c r="A168" s="14"/>
      <c r="B168" s="245"/>
      <c r="C168" s="246"/>
      <c r="D168" s="235" t="s">
        <v>166</v>
      </c>
      <c r="E168" s="247" t="s">
        <v>1</v>
      </c>
      <c r="F168" s="248" t="s">
        <v>168</v>
      </c>
      <c r="G168" s="246"/>
      <c r="H168" s="249">
        <v>0.11234999999999999</v>
      </c>
      <c r="I168" s="250"/>
      <c r="J168" s="246"/>
      <c r="K168" s="246"/>
      <c r="L168" s="251"/>
      <c r="M168" s="252"/>
      <c r="N168" s="253"/>
      <c r="O168" s="253"/>
      <c r="P168" s="253"/>
      <c r="Q168" s="253"/>
      <c r="R168" s="253"/>
      <c r="S168" s="253"/>
      <c r="T168" s="25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5" t="s">
        <v>166</v>
      </c>
      <c r="AU168" s="255" t="s">
        <v>83</v>
      </c>
      <c r="AV168" s="14" t="s">
        <v>165</v>
      </c>
      <c r="AW168" s="14" t="s">
        <v>31</v>
      </c>
      <c r="AX168" s="14" t="s">
        <v>81</v>
      </c>
      <c r="AY168" s="255" t="s">
        <v>158</v>
      </c>
    </row>
    <row r="169" s="2" customFormat="1" ht="21.75" customHeight="1">
      <c r="A169" s="38"/>
      <c r="B169" s="39"/>
      <c r="C169" s="219" t="s">
        <v>185</v>
      </c>
      <c r="D169" s="219" t="s">
        <v>161</v>
      </c>
      <c r="E169" s="220" t="s">
        <v>205</v>
      </c>
      <c r="F169" s="221" t="s">
        <v>206</v>
      </c>
      <c r="G169" s="222" t="s">
        <v>207</v>
      </c>
      <c r="H169" s="223">
        <v>1</v>
      </c>
      <c r="I169" s="224"/>
      <c r="J169" s="225">
        <f>ROUND(I169*H169,2)</f>
        <v>0</v>
      </c>
      <c r="K169" s="226"/>
      <c r="L169" s="44"/>
      <c r="M169" s="227" t="s">
        <v>1</v>
      </c>
      <c r="N169" s="228" t="s">
        <v>38</v>
      </c>
      <c r="O169" s="91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165</v>
      </c>
      <c r="AT169" s="231" t="s">
        <v>161</v>
      </c>
      <c r="AU169" s="231" t="s">
        <v>83</v>
      </c>
      <c r="AY169" s="17" t="s">
        <v>158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81</v>
      </c>
      <c r="BK169" s="232">
        <f>ROUND(I169*H169,2)</f>
        <v>0</v>
      </c>
      <c r="BL169" s="17" t="s">
        <v>165</v>
      </c>
      <c r="BM169" s="231" t="s">
        <v>208</v>
      </c>
    </row>
    <row r="170" s="2" customFormat="1" ht="24.15" customHeight="1">
      <c r="A170" s="38"/>
      <c r="B170" s="39"/>
      <c r="C170" s="266" t="s">
        <v>209</v>
      </c>
      <c r="D170" s="266" t="s">
        <v>210</v>
      </c>
      <c r="E170" s="267" t="s">
        <v>723</v>
      </c>
      <c r="F170" s="268" t="s">
        <v>724</v>
      </c>
      <c r="G170" s="269" t="s">
        <v>207</v>
      </c>
      <c r="H170" s="270">
        <v>2</v>
      </c>
      <c r="I170" s="271"/>
      <c r="J170" s="272">
        <f>ROUND(I170*H170,2)</f>
        <v>0</v>
      </c>
      <c r="K170" s="273"/>
      <c r="L170" s="274"/>
      <c r="M170" s="275" t="s">
        <v>1</v>
      </c>
      <c r="N170" s="276" t="s">
        <v>38</v>
      </c>
      <c r="O170" s="91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180</v>
      </c>
      <c r="AT170" s="231" t="s">
        <v>210</v>
      </c>
      <c r="AU170" s="231" t="s">
        <v>83</v>
      </c>
      <c r="AY170" s="17" t="s">
        <v>158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7" t="s">
        <v>81</v>
      </c>
      <c r="BK170" s="232">
        <f>ROUND(I170*H170,2)</f>
        <v>0</v>
      </c>
      <c r="BL170" s="17" t="s">
        <v>165</v>
      </c>
      <c r="BM170" s="231" t="s">
        <v>213</v>
      </c>
    </row>
    <row r="171" s="2" customFormat="1" ht="24.15" customHeight="1">
      <c r="A171" s="38"/>
      <c r="B171" s="39"/>
      <c r="C171" s="266" t="s">
        <v>8</v>
      </c>
      <c r="D171" s="266" t="s">
        <v>210</v>
      </c>
      <c r="E171" s="267" t="s">
        <v>211</v>
      </c>
      <c r="F171" s="268" t="s">
        <v>212</v>
      </c>
      <c r="G171" s="269" t="s">
        <v>207</v>
      </c>
      <c r="H171" s="270">
        <v>1</v>
      </c>
      <c r="I171" s="271"/>
      <c r="J171" s="272">
        <f>ROUND(I171*H171,2)</f>
        <v>0</v>
      </c>
      <c r="K171" s="273"/>
      <c r="L171" s="274"/>
      <c r="M171" s="275" t="s">
        <v>1</v>
      </c>
      <c r="N171" s="276" t="s">
        <v>38</v>
      </c>
      <c r="O171" s="91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1" t="s">
        <v>180</v>
      </c>
      <c r="AT171" s="231" t="s">
        <v>210</v>
      </c>
      <c r="AU171" s="231" t="s">
        <v>83</v>
      </c>
      <c r="AY171" s="17" t="s">
        <v>158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7" t="s">
        <v>81</v>
      </c>
      <c r="BK171" s="232">
        <f>ROUND(I171*H171,2)</f>
        <v>0</v>
      </c>
      <c r="BL171" s="17" t="s">
        <v>165</v>
      </c>
      <c r="BM171" s="231" t="s">
        <v>218</v>
      </c>
    </row>
    <row r="172" s="12" customFormat="1" ht="22.8" customHeight="1">
      <c r="A172" s="12"/>
      <c r="B172" s="203"/>
      <c r="C172" s="204"/>
      <c r="D172" s="205" t="s">
        <v>72</v>
      </c>
      <c r="E172" s="217" t="s">
        <v>199</v>
      </c>
      <c r="F172" s="217" t="s">
        <v>214</v>
      </c>
      <c r="G172" s="204"/>
      <c r="H172" s="204"/>
      <c r="I172" s="207"/>
      <c r="J172" s="218">
        <f>BK172</f>
        <v>0</v>
      </c>
      <c r="K172" s="204"/>
      <c r="L172" s="209"/>
      <c r="M172" s="210"/>
      <c r="N172" s="211"/>
      <c r="O172" s="211"/>
      <c r="P172" s="212">
        <f>SUM(P173:P190)</f>
        <v>0</v>
      </c>
      <c r="Q172" s="211"/>
      <c r="R172" s="212">
        <f>SUM(R173:R190)</f>
        <v>0</v>
      </c>
      <c r="S172" s="211"/>
      <c r="T172" s="213">
        <f>SUM(T173:T190)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4" t="s">
        <v>81</v>
      </c>
      <c r="AT172" s="215" t="s">
        <v>72</v>
      </c>
      <c r="AU172" s="215" t="s">
        <v>81</v>
      </c>
      <c r="AY172" s="214" t="s">
        <v>158</v>
      </c>
      <c r="BK172" s="216">
        <f>SUM(BK173:BK190)</f>
        <v>0</v>
      </c>
    </row>
    <row r="173" s="2" customFormat="1" ht="24.15" customHeight="1">
      <c r="A173" s="38"/>
      <c r="B173" s="39"/>
      <c r="C173" s="219" t="s">
        <v>221</v>
      </c>
      <c r="D173" s="219" t="s">
        <v>161</v>
      </c>
      <c r="E173" s="220" t="s">
        <v>215</v>
      </c>
      <c r="F173" s="221" t="s">
        <v>216</v>
      </c>
      <c r="G173" s="222" t="s">
        <v>217</v>
      </c>
      <c r="H173" s="223">
        <v>12</v>
      </c>
      <c r="I173" s="224"/>
      <c r="J173" s="225">
        <f>ROUND(I173*H173,2)</f>
        <v>0</v>
      </c>
      <c r="K173" s="226"/>
      <c r="L173" s="44"/>
      <c r="M173" s="227" t="s">
        <v>1</v>
      </c>
      <c r="N173" s="228" t="s">
        <v>38</v>
      </c>
      <c r="O173" s="91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1" t="s">
        <v>165</v>
      </c>
      <c r="AT173" s="231" t="s">
        <v>161</v>
      </c>
      <c r="AU173" s="231" t="s">
        <v>83</v>
      </c>
      <c r="AY173" s="17" t="s">
        <v>158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7" t="s">
        <v>81</v>
      </c>
      <c r="BK173" s="232">
        <f>ROUND(I173*H173,2)</f>
        <v>0</v>
      </c>
      <c r="BL173" s="17" t="s">
        <v>165</v>
      </c>
      <c r="BM173" s="231" t="s">
        <v>224</v>
      </c>
    </row>
    <row r="174" s="15" customFormat="1">
      <c r="A174" s="15"/>
      <c r="B174" s="256"/>
      <c r="C174" s="257"/>
      <c r="D174" s="235" t="s">
        <v>166</v>
      </c>
      <c r="E174" s="258" t="s">
        <v>1</v>
      </c>
      <c r="F174" s="259" t="s">
        <v>219</v>
      </c>
      <c r="G174" s="257"/>
      <c r="H174" s="258" t="s">
        <v>1</v>
      </c>
      <c r="I174" s="260"/>
      <c r="J174" s="257"/>
      <c r="K174" s="257"/>
      <c r="L174" s="261"/>
      <c r="M174" s="262"/>
      <c r="N174" s="263"/>
      <c r="O174" s="263"/>
      <c r="P174" s="263"/>
      <c r="Q174" s="263"/>
      <c r="R174" s="263"/>
      <c r="S174" s="263"/>
      <c r="T174" s="264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5" t="s">
        <v>166</v>
      </c>
      <c r="AU174" s="265" t="s">
        <v>83</v>
      </c>
      <c r="AV174" s="15" t="s">
        <v>81</v>
      </c>
      <c r="AW174" s="15" t="s">
        <v>31</v>
      </c>
      <c r="AX174" s="15" t="s">
        <v>73</v>
      </c>
      <c r="AY174" s="265" t="s">
        <v>158</v>
      </c>
    </row>
    <row r="175" s="13" customFormat="1">
      <c r="A175" s="13"/>
      <c r="B175" s="233"/>
      <c r="C175" s="234"/>
      <c r="D175" s="235" t="s">
        <v>166</v>
      </c>
      <c r="E175" s="236" t="s">
        <v>1</v>
      </c>
      <c r="F175" s="237" t="s">
        <v>725</v>
      </c>
      <c r="G175" s="234"/>
      <c r="H175" s="238">
        <v>12</v>
      </c>
      <c r="I175" s="239"/>
      <c r="J175" s="234"/>
      <c r="K175" s="234"/>
      <c r="L175" s="240"/>
      <c r="M175" s="241"/>
      <c r="N175" s="242"/>
      <c r="O175" s="242"/>
      <c r="P175" s="242"/>
      <c r="Q175" s="242"/>
      <c r="R175" s="242"/>
      <c r="S175" s="242"/>
      <c r="T175" s="24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4" t="s">
        <v>166</v>
      </c>
      <c r="AU175" s="244" t="s">
        <v>83</v>
      </c>
      <c r="AV175" s="13" t="s">
        <v>83</v>
      </c>
      <c r="AW175" s="13" t="s">
        <v>31</v>
      </c>
      <c r="AX175" s="13" t="s">
        <v>73</v>
      </c>
      <c r="AY175" s="244" t="s">
        <v>158</v>
      </c>
    </row>
    <row r="176" s="14" customFormat="1">
      <c r="A176" s="14"/>
      <c r="B176" s="245"/>
      <c r="C176" s="246"/>
      <c r="D176" s="235" t="s">
        <v>166</v>
      </c>
      <c r="E176" s="247" t="s">
        <v>1</v>
      </c>
      <c r="F176" s="248" t="s">
        <v>168</v>
      </c>
      <c r="G176" s="246"/>
      <c r="H176" s="249">
        <v>12</v>
      </c>
      <c r="I176" s="250"/>
      <c r="J176" s="246"/>
      <c r="K176" s="246"/>
      <c r="L176" s="251"/>
      <c r="M176" s="252"/>
      <c r="N176" s="253"/>
      <c r="O176" s="253"/>
      <c r="P176" s="253"/>
      <c r="Q176" s="253"/>
      <c r="R176" s="253"/>
      <c r="S176" s="253"/>
      <c r="T176" s="25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5" t="s">
        <v>166</v>
      </c>
      <c r="AU176" s="255" t="s">
        <v>83</v>
      </c>
      <c r="AV176" s="14" t="s">
        <v>165</v>
      </c>
      <c r="AW176" s="14" t="s">
        <v>31</v>
      </c>
      <c r="AX176" s="14" t="s">
        <v>81</v>
      </c>
      <c r="AY176" s="255" t="s">
        <v>158</v>
      </c>
    </row>
    <row r="177" s="2" customFormat="1" ht="24.15" customHeight="1">
      <c r="A177" s="38"/>
      <c r="B177" s="39"/>
      <c r="C177" s="219" t="s">
        <v>194</v>
      </c>
      <c r="D177" s="219" t="s">
        <v>161</v>
      </c>
      <c r="E177" s="220" t="s">
        <v>222</v>
      </c>
      <c r="F177" s="221" t="s">
        <v>223</v>
      </c>
      <c r="G177" s="222" t="s">
        <v>164</v>
      </c>
      <c r="H177" s="223">
        <v>104.47</v>
      </c>
      <c r="I177" s="224"/>
      <c r="J177" s="225">
        <f>ROUND(I177*H177,2)</f>
        <v>0</v>
      </c>
      <c r="K177" s="226"/>
      <c r="L177" s="44"/>
      <c r="M177" s="227" t="s">
        <v>1</v>
      </c>
      <c r="N177" s="228" t="s">
        <v>38</v>
      </c>
      <c r="O177" s="91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1" t="s">
        <v>165</v>
      </c>
      <c r="AT177" s="231" t="s">
        <v>161</v>
      </c>
      <c r="AU177" s="231" t="s">
        <v>83</v>
      </c>
      <c r="AY177" s="17" t="s">
        <v>158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7" t="s">
        <v>81</v>
      </c>
      <c r="BK177" s="232">
        <f>ROUND(I177*H177,2)</f>
        <v>0</v>
      </c>
      <c r="BL177" s="17" t="s">
        <v>165</v>
      </c>
      <c r="BM177" s="231" t="s">
        <v>227</v>
      </c>
    </row>
    <row r="178" s="13" customFormat="1">
      <c r="A178" s="13"/>
      <c r="B178" s="233"/>
      <c r="C178" s="234"/>
      <c r="D178" s="235" t="s">
        <v>166</v>
      </c>
      <c r="E178" s="236" t="s">
        <v>1</v>
      </c>
      <c r="F178" s="237" t="s">
        <v>839</v>
      </c>
      <c r="G178" s="234"/>
      <c r="H178" s="238">
        <v>104.47</v>
      </c>
      <c r="I178" s="239"/>
      <c r="J178" s="234"/>
      <c r="K178" s="234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166</v>
      </c>
      <c r="AU178" s="244" t="s">
        <v>83</v>
      </c>
      <c r="AV178" s="13" t="s">
        <v>83</v>
      </c>
      <c r="AW178" s="13" t="s">
        <v>31</v>
      </c>
      <c r="AX178" s="13" t="s">
        <v>73</v>
      </c>
      <c r="AY178" s="244" t="s">
        <v>158</v>
      </c>
    </row>
    <row r="179" s="14" customFormat="1">
      <c r="A179" s="14"/>
      <c r="B179" s="245"/>
      <c r="C179" s="246"/>
      <c r="D179" s="235" t="s">
        <v>166</v>
      </c>
      <c r="E179" s="247" t="s">
        <v>1</v>
      </c>
      <c r="F179" s="248" t="s">
        <v>168</v>
      </c>
      <c r="G179" s="246"/>
      <c r="H179" s="249">
        <v>104.47</v>
      </c>
      <c r="I179" s="250"/>
      <c r="J179" s="246"/>
      <c r="K179" s="246"/>
      <c r="L179" s="251"/>
      <c r="M179" s="252"/>
      <c r="N179" s="253"/>
      <c r="O179" s="253"/>
      <c r="P179" s="253"/>
      <c r="Q179" s="253"/>
      <c r="R179" s="253"/>
      <c r="S179" s="253"/>
      <c r="T179" s="25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5" t="s">
        <v>166</v>
      </c>
      <c r="AU179" s="255" t="s">
        <v>83</v>
      </c>
      <c r="AV179" s="14" t="s">
        <v>165</v>
      </c>
      <c r="AW179" s="14" t="s">
        <v>31</v>
      </c>
      <c r="AX179" s="14" t="s">
        <v>81</v>
      </c>
      <c r="AY179" s="255" t="s">
        <v>158</v>
      </c>
    </row>
    <row r="180" s="2" customFormat="1" ht="21.75" customHeight="1">
      <c r="A180" s="38"/>
      <c r="B180" s="39"/>
      <c r="C180" s="219" t="s">
        <v>229</v>
      </c>
      <c r="D180" s="219" t="s">
        <v>161</v>
      </c>
      <c r="E180" s="220" t="s">
        <v>225</v>
      </c>
      <c r="F180" s="221" t="s">
        <v>226</v>
      </c>
      <c r="G180" s="222" t="s">
        <v>164</v>
      </c>
      <c r="H180" s="223">
        <v>4.8899999999999997</v>
      </c>
      <c r="I180" s="224"/>
      <c r="J180" s="225">
        <f>ROUND(I180*H180,2)</f>
        <v>0</v>
      </c>
      <c r="K180" s="226"/>
      <c r="L180" s="44"/>
      <c r="M180" s="227" t="s">
        <v>1</v>
      </c>
      <c r="N180" s="228" t="s">
        <v>38</v>
      </c>
      <c r="O180" s="91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1" t="s">
        <v>165</v>
      </c>
      <c r="AT180" s="231" t="s">
        <v>161</v>
      </c>
      <c r="AU180" s="231" t="s">
        <v>83</v>
      </c>
      <c r="AY180" s="17" t="s">
        <v>158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7" t="s">
        <v>81</v>
      </c>
      <c r="BK180" s="232">
        <f>ROUND(I180*H180,2)</f>
        <v>0</v>
      </c>
      <c r="BL180" s="17" t="s">
        <v>165</v>
      </c>
      <c r="BM180" s="231" t="s">
        <v>232</v>
      </c>
    </row>
    <row r="181" s="13" customFormat="1">
      <c r="A181" s="13"/>
      <c r="B181" s="233"/>
      <c r="C181" s="234"/>
      <c r="D181" s="235" t="s">
        <v>166</v>
      </c>
      <c r="E181" s="236" t="s">
        <v>1</v>
      </c>
      <c r="F181" s="237" t="s">
        <v>840</v>
      </c>
      <c r="G181" s="234"/>
      <c r="H181" s="238">
        <v>4.8899999999999997</v>
      </c>
      <c r="I181" s="239"/>
      <c r="J181" s="234"/>
      <c r="K181" s="234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166</v>
      </c>
      <c r="AU181" s="244" t="s">
        <v>83</v>
      </c>
      <c r="AV181" s="13" t="s">
        <v>83</v>
      </c>
      <c r="AW181" s="13" t="s">
        <v>31</v>
      </c>
      <c r="AX181" s="13" t="s">
        <v>73</v>
      </c>
      <c r="AY181" s="244" t="s">
        <v>158</v>
      </c>
    </row>
    <row r="182" s="14" customFormat="1">
      <c r="A182" s="14"/>
      <c r="B182" s="245"/>
      <c r="C182" s="246"/>
      <c r="D182" s="235" t="s">
        <v>166</v>
      </c>
      <c r="E182" s="247" t="s">
        <v>1</v>
      </c>
      <c r="F182" s="248" t="s">
        <v>168</v>
      </c>
      <c r="G182" s="246"/>
      <c r="H182" s="249">
        <v>4.8899999999999997</v>
      </c>
      <c r="I182" s="250"/>
      <c r="J182" s="246"/>
      <c r="K182" s="246"/>
      <c r="L182" s="251"/>
      <c r="M182" s="252"/>
      <c r="N182" s="253"/>
      <c r="O182" s="253"/>
      <c r="P182" s="253"/>
      <c r="Q182" s="253"/>
      <c r="R182" s="253"/>
      <c r="S182" s="253"/>
      <c r="T182" s="25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5" t="s">
        <v>166</v>
      </c>
      <c r="AU182" s="255" t="s">
        <v>83</v>
      </c>
      <c r="AV182" s="14" t="s">
        <v>165</v>
      </c>
      <c r="AW182" s="14" t="s">
        <v>31</v>
      </c>
      <c r="AX182" s="14" t="s">
        <v>81</v>
      </c>
      <c r="AY182" s="255" t="s">
        <v>158</v>
      </c>
    </row>
    <row r="183" s="2" customFormat="1" ht="21.75" customHeight="1">
      <c r="A183" s="38"/>
      <c r="B183" s="39"/>
      <c r="C183" s="219" t="s">
        <v>197</v>
      </c>
      <c r="D183" s="219" t="s">
        <v>161</v>
      </c>
      <c r="E183" s="220" t="s">
        <v>230</v>
      </c>
      <c r="F183" s="221" t="s">
        <v>231</v>
      </c>
      <c r="G183" s="222" t="s">
        <v>164</v>
      </c>
      <c r="H183" s="223">
        <v>5</v>
      </c>
      <c r="I183" s="224"/>
      <c r="J183" s="225">
        <f>ROUND(I183*H183,2)</f>
        <v>0</v>
      </c>
      <c r="K183" s="226"/>
      <c r="L183" s="44"/>
      <c r="M183" s="227" t="s">
        <v>1</v>
      </c>
      <c r="N183" s="228" t="s">
        <v>38</v>
      </c>
      <c r="O183" s="91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1" t="s">
        <v>165</v>
      </c>
      <c r="AT183" s="231" t="s">
        <v>161</v>
      </c>
      <c r="AU183" s="231" t="s">
        <v>83</v>
      </c>
      <c r="AY183" s="17" t="s">
        <v>158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7" t="s">
        <v>81</v>
      </c>
      <c r="BK183" s="232">
        <f>ROUND(I183*H183,2)</f>
        <v>0</v>
      </c>
      <c r="BL183" s="17" t="s">
        <v>165</v>
      </c>
      <c r="BM183" s="231" t="s">
        <v>236</v>
      </c>
    </row>
    <row r="184" s="13" customFormat="1">
      <c r="A184" s="13"/>
      <c r="B184" s="233"/>
      <c r="C184" s="234"/>
      <c r="D184" s="235" t="s">
        <v>166</v>
      </c>
      <c r="E184" s="236" t="s">
        <v>1</v>
      </c>
      <c r="F184" s="237" t="s">
        <v>841</v>
      </c>
      <c r="G184" s="234"/>
      <c r="H184" s="238">
        <v>5</v>
      </c>
      <c r="I184" s="239"/>
      <c r="J184" s="234"/>
      <c r="K184" s="234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166</v>
      </c>
      <c r="AU184" s="244" t="s">
        <v>83</v>
      </c>
      <c r="AV184" s="13" t="s">
        <v>83</v>
      </c>
      <c r="AW184" s="13" t="s">
        <v>31</v>
      </c>
      <c r="AX184" s="13" t="s">
        <v>73</v>
      </c>
      <c r="AY184" s="244" t="s">
        <v>158</v>
      </c>
    </row>
    <row r="185" s="14" customFormat="1">
      <c r="A185" s="14"/>
      <c r="B185" s="245"/>
      <c r="C185" s="246"/>
      <c r="D185" s="235" t="s">
        <v>166</v>
      </c>
      <c r="E185" s="247" t="s">
        <v>1</v>
      </c>
      <c r="F185" s="248" t="s">
        <v>168</v>
      </c>
      <c r="G185" s="246"/>
      <c r="H185" s="249">
        <v>5</v>
      </c>
      <c r="I185" s="250"/>
      <c r="J185" s="246"/>
      <c r="K185" s="246"/>
      <c r="L185" s="251"/>
      <c r="M185" s="252"/>
      <c r="N185" s="253"/>
      <c r="O185" s="253"/>
      <c r="P185" s="253"/>
      <c r="Q185" s="253"/>
      <c r="R185" s="253"/>
      <c r="S185" s="253"/>
      <c r="T185" s="25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5" t="s">
        <v>166</v>
      </c>
      <c r="AU185" s="255" t="s">
        <v>83</v>
      </c>
      <c r="AV185" s="14" t="s">
        <v>165</v>
      </c>
      <c r="AW185" s="14" t="s">
        <v>31</v>
      </c>
      <c r="AX185" s="14" t="s">
        <v>81</v>
      </c>
      <c r="AY185" s="255" t="s">
        <v>158</v>
      </c>
    </row>
    <row r="186" s="2" customFormat="1" ht="24.15" customHeight="1">
      <c r="A186" s="38"/>
      <c r="B186" s="39"/>
      <c r="C186" s="219" t="s">
        <v>239</v>
      </c>
      <c r="D186" s="219" t="s">
        <v>161</v>
      </c>
      <c r="E186" s="220" t="s">
        <v>234</v>
      </c>
      <c r="F186" s="221" t="s">
        <v>235</v>
      </c>
      <c r="G186" s="222" t="s">
        <v>171</v>
      </c>
      <c r="H186" s="223">
        <v>10.699999999999999</v>
      </c>
      <c r="I186" s="224"/>
      <c r="J186" s="225">
        <f>ROUND(I186*H186,2)</f>
        <v>0</v>
      </c>
      <c r="K186" s="226"/>
      <c r="L186" s="44"/>
      <c r="M186" s="227" t="s">
        <v>1</v>
      </c>
      <c r="N186" s="228" t="s">
        <v>38</v>
      </c>
      <c r="O186" s="91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1" t="s">
        <v>165</v>
      </c>
      <c r="AT186" s="231" t="s">
        <v>161</v>
      </c>
      <c r="AU186" s="231" t="s">
        <v>83</v>
      </c>
      <c r="AY186" s="17" t="s">
        <v>158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7" t="s">
        <v>81</v>
      </c>
      <c r="BK186" s="232">
        <f>ROUND(I186*H186,2)</f>
        <v>0</v>
      </c>
      <c r="BL186" s="17" t="s">
        <v>165</v>
      </c>
      <c r="BM186" s="231" t="s">
        <v>243</v>
      </c>
    </row>
    <row r="187" s="15" customFormat="1">
      <c r="A187" s="15"/>
      <c r="B187" s="256"/>
      <c r="C187" s="257"/>
      <c r="D187" s="235" t="s">
        <v>166</v>
      </c>
      <c r="E187" s="258" t="s">
        <v>1</v>
      </c>
      <c r="F187" s="259" t="s">
        <v>237</v>
      </c>
      <c r="G187" s="257"/>
      <c r="H187" s="258" t="s">
        <v>1</v>
      </c>
      <c r="I187" s="260"/>
      <c r="J187" s="257"/>
      <c r="K187" s="257"/>
      <c r="L187" s="261"/>
      <c r="M187" s="262"/>
      <c r="N187" s="263"/>
      <c r="O187" s="263"/>
      <c r="P187" s="263"/>
      <c r="Q187" s="263"/>
      <c r="R187" s="263"/>
      <c r="S187" s="263"/>
      <c r="T187" s="264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5" t="s">
        <v>166</v>
      </c>
      <c r="AU187" s="265" t="s">
        <v>83</v>
      </c>
      <c r="AV187" s="15" t="s">
        <v>81</v>
      </c>
      <c r="AW187" s="15" t="s">
        <v>31</v>
      </c>
      <c r="AX187" s="15" t="s">
        <v>73</v>
      </c>
      <c r="AY187" s="265" t="s">
        <v>158</v>
      </c>
    </row>
    <row r="188" s="13" customFormat="1">
      <c r="A188" s="13"/>
      <c r="B188" s="233"/>
      <c r="C188" s="234"/>
      <c r="D188" s="235" t="s">
        <v>166</v>
      </c>
      <c r="E188" s="236" t="s">
        <v>1</v>
      </c>
      <c r="F188" s="237" t="s">
        <v>842</v>
      </c>
      <c r="G188" s="234"/>
      <c r="H188" s="238">
        <v>10.699999999999999</v>
      </c>
      <c r="I188" s="239"/>
      <c r="J188" s="234"/>
      <c r="K188" s="234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166</v>
      </c>
      <c r="AU188" s="244" t="s">
        <v>83</v>
      </c>
      <c r="AV188" s="13" t="s">
        <v>83</v>
      </c>
      <c r="AW188" s="13" t="s">
        <v>31</v>
      </c>
      <c r="AX188" s="13" t="s">
        <v>73</v>
      </c>
      <c r="AY188" s="244" t="s">
        <v>158</v>
      </c>
    </row>
    <row r="189" s="14" customFormat="1">
      <c r="A189" s="14"/>
      <c r="B189" s="245"/>
      <c r="C189" s="246"/>
      <c r="D189" s="235" t="s">
        <v>166</v>
      </c>
      <c r="E189" s="247" t="s">
        <v>1</v>
      </c>
      <c r="F189" s="248" t="s">
        <v>168</v>
      </c>
      <c r="G189" s="246"/>
      <c r="H189" s="249">
        <v>10.699999999999999</v>
      </c>
      <c r="I189" s="250"/>
      <c r="J189" s="246"/>
      <c r="K189" s="246"/>
      <c r="L189" s="251"/>
      <c r="M189" s="252"/>
      <c r="N189" s="253"/>
      <c r="O189" s="253"/>
      <c r="P189" s="253"/>
      <c r="Q189" s="253"/>
      <c r="R189" s="253"/>
      <c r="S189" s="253"/>
      <c r="T189" s="25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5" t="s">
        <v>166</v>
      </c>
      <c r="AU189" s="255" t="s">
        <v>83</v>
      </c>
      <c r="AV189" s="14" t="s">
        <v>165</v>
      </c>
      <c r="AW189" s="14" t="s">
        <v>31</v>
      </c>
      <c r="AX189" s="14" t="s">
        <v>81</v>
      </c>
      <c r="AY189" s="255" t="s">
        <v>158</v>
      </c>
    </row>
    <row r="190" s="2" customFormat="1" ht="16.5" customHeight="1">
      <c r="A190" s="38"/>
      <c r="B190" s="39"/>
      <c r="C190" s="219" t="s">
        <v>203</v>
      </c>
      <c r="D190" s="219" t="s">
        <v>161</v>
      </c>
      <c r="E190" s="220" t="s">
        <v>240</v>
      </c>
      <c r="F190" s="221" t="s">
        <v>241</v>
      </c>
      <c r="G190" s="222" t="s">
        <v>242</v>
      </c>
      <c r="H190" s="223">
        <v>25</v>
      </c>
      <c r="I190" s="224"/>
      <c r="J190" s="225">
        <f>ROUND(I190*H190,2)</f>
        <v>0</v>
      </c>
      <c r="K190" s="226"/>
      <c r="L190" s="44"/>
      <c r="M190" s="227" t="s">
        <v>1</v>
      </c>
      <c r="N190" s="228" t="s">
        <v>38</v>
      </c>
      <c r="O190" s="91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1" t="s">
        <v>165</v>
      </c>
      <c r="AT190" s="231" t="s">
        <v>161</v>
      </c>
      <c r="AU190" s="231" t="s">
        <v>83</v>
      </c>
      <c r="AY190" s="17" t="s">
        <v>158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7" t="s">
        <v>81</v>
      </c>
      <c r="BK190" s="232">
        <f>ROUND(I190*H190,2)</f>
        <v>0</v>
      </c>
      <c r="BL190" s="17" t="s">
        <v>165</v>
      </c>
      <c r="BM190" s="231" t="s">
        <v>249</v>
      </c>
    </row>
    <row r="191" s="12" customFormat="1" ht="22.8" customHeight="1">
      <c r="A191" s="12"/>
      <c r="B191" s="203"/>
      <c r="C191" s="204"/>
      <c r="D191" s="205" t="s">
        <v>72</v>
      </c>
      <c r="E191" s="217" t="s">
        <v>244</v>
      </c>
      <c r="F191" s="217" t="s">
        <v>245</v>
      </c>
      <c r="G191" s="204"/>
      <c r="H191" s="204"/>
      <c r="I191" s="207"/>
      <c r="J191" s="218">
        <f>BK191</f>
        <v>0</v>
      </c>
      <c r="K191" s="204"/>
      <c r="L191" s="209"/>
      <c r="M191" s="210"/>
      <c r="N191" s="211"/>
      <c r="O191" s="211"/>
      <c r="P191" s="212">
        <f>SUM(P192:P199)</f>
        <v>0</v>
      </c>
      <c r="Q191" s="211"/>
      <c r="R191" s="212">
        <f>SUM(R192:R199)</f>
        <v>0</v>
      </c>
      <c r="S191" s="211"/>
      <c r="T191" s="213">
        <f>SUM(T192:T199)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4" t="s">
        <v>81</v>
      </c>
      <c r="AT191" s="215" t="s">
        <v>72</v>
      </c>
      <c r="AU191" s="215" t="s">
        <v>81</v>
      </c>
      <c r="AY191" s="214" t="s">
        <v>158</v>
      </c>
      <c r="BK191" s="216">
        <f>SUM(BK192:BK199)</f>
        <v>0</v>
      </c>
    </row>
    <row r="192" s="2" customFormat="1" ht="16.5" customHeight="1">
      <c r="A192" s="38"/>
      <c r="B192" s="39"/>
      <c r="C192" s="219" t="s">
        <v>250</v>
      </c>
      <c r="D192" s="219" t="s">
        <v>161</v>
      </c>
      <c r="E192" s="220" t="s">
        <v>246</v>
      </c>
      <c r="F192" s="221" t="s">
        <v>247</v>
      </c>
      <c r="G192" s="222" t="s">
        <v>248</v>
      </c>
      <c r="H192" s="223">
        <v>3.2090000000000001</v>
      </c>
      <c r="I192" s="224"/>
      <c r="J192" s="225">
        <f>ROUND(I192*H192,2)</f>
        <v>0</v>
      </c>
      <c r="K192" s="226"/>
      <c r="L192" s="44"/>
      <c r="M192" s="227" t="s">
        <v>1</v>
      </c>
      <c r="N192" s="228" t="s">
        <v>38</v>
      </c>
      <c r="O192" s="91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1" t="s">
        <v>165</v>
      </c>
      <c r="AT192" s="231" t="s">
        <v>161</v>
      </c>
      <c r="AU192" s="231" t="s">
        <v>83</v>
      </c>
      <c r="AY192" s="17" t="s">
        <v>158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7" t="s">
        <v>81</v>
      </c>
      <c r="BK192" s="232">
        <f>ROUND(I192*H192,2)</f>
        <v>0</v>
      </c>
      <c r="BL192" s="17" t="s">
        <v>165</v>
      </c>
      <c r="BM192" s="231" t="s">
        <v>253</v>
      </c>
    </row>
    <row r="193" s="2" customFormat="1" ht="33" customHeight="1">
      <c r="A193" s="38"/>
      <c r="B193" s="39"/>
      <c r="C193" s="219" t="s">
        <v>208</v>
      </c>
      <c r="D193" s="219" t="s">
        <v>161</v>
      </c>
      <c r="E193" s="220" t="s">
        <v>251</v>
      </c>
      <c r="F193" s="221" t="s">
        <v>252</v>
      </c>
      <c r="G193" s="222" t="s">
        <v>248</v>
      </c>
      <c r="H193" s="223">
        <v>3.2090000000000001</v>
      </c>
      <c r="I193" s="224"/>
      <c r="J193" s="225">
        <f>ROUND(I193*H193,2)</f>
        <v>0</v>
      </c>
      <c r="K193" s="226"/>
      <c r="L193" s="44"/>
      <c r="M193" s="227" t="s">
        <v>1</v>
      </c>
      <c r="N193" s="228" t="s">
        <v>38</v>
      </c>
      <c r="O193" s="91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1" t="s">
        <v>165</v>
      </c>
      <c r="AT193" s="231" t="s">
        <v>161</v>
      </c>
      <c r="AU193" s="231" t="s">
        <v>83</v>
      </c>
      <c r="AY193" s="17" t="s">
        <v>158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7" t="s">
        <v>81</v>
      </c>
      <c r="BK193" s="232">
        <f>ROUND(I193*H193,2)</f>
        <v>0</v>
      </c>
      <c r="BL193" s="17" t="s">
        <v>165</v>
      </c>
      <c r="BM193" s="231" t="s">
        <v>256</v>
      </c>
    </row>
    <row r="194" s="2" customFormat="1" ht="24.15" customHeight="1">
      <c r="A194" s="38"/>
      <c r="B194" s="39"/>
      <c r="C194" s="219" t="s">
        <v>7</v>
      </c>
      <c r="D194" s="219" t="s">
        <v>161</v>
      </c>
      <c r="E194" s="220" t="s">
        <v>254</v>
      </c>
      <c r="F194" s="221" t="s">
        <v>255</v>
      </c>
      <c r="G194" s="222" t="s">
        <v>248</v>
      </c>
      <c r="H194" s="223">
        <v>3.2090000000000001</v>
      </c>
      <c r="I194" s="224"/>
      <c r="J194" s="225">
        <f>ROUND(I194*H194,2)</f>
        <v>0</v>
      </c>
      <c r="K194" s="226"/>
      <c r="L194" s="44"/>
      <c r="M194" s="227" t="s">
        <v>1</v>
      </c>
      <c r="N194" s="228" t="s">
        <v>38</v>
      </c>
      <c r="O194" s="91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1" t="s">
        <v>165</v>
      </c>
      <c r="AT194" s="231" t="s">
        <v>161</v>
      </c>
      <c r="AU194" s="231" t="s">
        <v>83</v>
      </c>
      <c r="AY194" s="17" t="s">
        <v>158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7" t="s">
        <v>81</v>
      </c>
      <c r="BK194" s="232">
        <f>ROUND(I194*H194,2)</f>
        <v>0</v>
      </c>
      <c r="BL194" s="17" t="s">
        <v>165</v>
      </c>
      <c r="BM194" s="231" t="s">
        <v>259</v>
      </c>
    </row>
    <row r="195" s="2" customFormat="1" ht="24.15" customHeight="1">
      <c r="A195" s="38"/>
      <c r="B195" s="39"/>
      <c r="C195" s="219" t="s">
        <v>213</v>
      </c>
      <c r="D195" s="219" t="s">
        <v>161</v>
      </c>
      <c r="E195" s="220" t="s">
        <v>257</v>
      </c>
      <c r="F195" s="221" t="s">
        <v>258</v>
      </c>
      <c r="G195" s="222" t="s">
        <v>248</v>
      </c>
      <c r="H195" s="223">
        <v>38.508000000000003</v>
      </c>
      <c r="I195" s="224"/>
      <c r="J195" s="225">
        <f>ROUND(I195*H195,2)</f>
        <v>0</v>
      </c>
      <c r="K195" s="226"/>
      <c r="L195" s="44"/>
      <c r="M195" s="227" t="s">
        <v>1</v>
      </c>
      <c r="N195" s="228" t="s">
        <v>38</v>
      </c>
      <c r="O195" s="91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1" t="s">
        <v>165</v>
      </c>
      <c r="AT195" s="231" t="s">
        <v>161</v>
      </c>
      <c r="AU195" s="231" t="s">
        <v>83</v>
      </c>
      <c r="AY195" s="17" t="s">
        <v>158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7" t="s">
        <v>81</v>
      </c>
      <c r="BK195" s="232">
        <f>ROUND(I195*H195,2)</f>
        <v>0</v>
      </c>
      <c r="BL195" s="17" t="s">
        <v>165</v>
      </c>
      <c r="BM195" s="231" t="s">
        <v>263</v>
      </c>
    </row>
    <row r="196" s="13" customFormat="1">
      <c r="A196" s="13"/>
      <c r="B196" s="233"/>
      <c r="C196" s="234"/>
      <c r="D196" s="235" t="s">
        <v>166</v>
      </c>
      <c r="E196" s="236" t="s">
        <v>1</v>
      </c>
      <c r="F196" s="237" t="s">
        <v>843</v>
      </c>
      <c r="G196" s="234"/>
      <c r="H196" s="238">
        <v>38.508000000000003</v>
      </c>
      <c r="I196" s="239"/>
      <c r="J196" s="234"/>
      <c r="K196" s="234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166</v>
      </c>
      <c r="AU196" s="244" t="s">
        <v>83</v>
      </c>
      <c r="AV196" s="13" t="s">
        <v>83</v>
      </c>
      <c r="AW196" s="13" t="s">
        <v>31</v>
      </c>
      <c r="AX196" s="13" t="s">
        <v>73</v>
      </c>
      <c r="AY196" s="244" t="s">
        <v>158</v>
      </c>
    </row>
    <row r="197" s="14" customFormat="1">
      <c r="A197" s="14"/>
      <c r="B197" s="245"/>
      <c r="C197" s="246"/>
      <c r="D197" s="235" t="s">
        <v>166</v>
      </c>
      <c r="E197" s="247" t="s">
        <v>1</v>
      </c>
      <c r="F197" s="248" t="s">
        <v>168</v>
      </c>
      <c r="G197" s="246"/>
      <c r="H197" s="249">
        <v>38.508000000000003</v>
      </c>
      <c r="I197" s="250"/>
      <c r="J197" s="246"/>
      <c r="K197" s="246"/>
      <c r="L197" s="251"/>
      <c r="M197" s="252"/>
      <c r="N197" s="253"/>
      <c r="O197" s="253"/>
      <c r="P197" s="253"/>
      <c r="Q197" s="253"/>
      <c r="R197" s="253"/>
      <c r="S197" s="253"/>
      <c r="T197" s="25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5" t="s">
        <v>166</v>
      </c>
      <c r="AU197" s="255" t="s">
        <v>83</v>
      </c>
      <c r="AV197" s="14" t="s">
        <v>165</v>
      </c>
      <c r="AW197" s="14" t="s">
        <v>31</v>
      </c>
      <c r="AX197" s="14" t="s">
        <v>81</v>
      </c>
      <c r="AY197" s="255" t="s">
        <v>158</v>
      </c>
    </row>
    <row r="198" s="2" customFormat="1" ht="49.05" customHeight="1">
      <c r="A198" s="38"/>
      <c r="B198" s="39"/>
      <c r="C198" s="219" t="s">
        <v>264</v>
      </c>
      <c r="D198" s="219" t="s">
        <v>161</v>
      </c>
      <c r="E198" s="220" t="s">
        <v>261</v>
      </c>
      <c r="F198" s="221" t="s">
        <v>262</v>
      </c>
      <c r="G198" s="222" t="s">
        <v>248</v>
      </c>
      <c r="H198" s="223">
        <v>1.6559999999999999</v>
      </c>
      <c r="I198" s="224"/>
      <c r="J198" s="225">
        <f>ROUND(I198*H198,2)</f>
        <v>0</v>
      </c>
      <c r="K198" s="226"/>
      <c r="L198" s="44"/>
      <c r="M198" s="227" t="s">
        <v>1</v>
      </c>
      <c r="N198" s="228" t="s">
        <v>38</v>
      </c>
      <c r="O198" s="91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1" t="s">
        <v>165</v>
      </c>
      <c r="AT198" s="231" t="s">
        <v>161</v>
      </c>
      <c r="AU198" s="231" t="s">
        <v>83</v>
      </c>
      <c r="AY198" s="17" t="s">
        <v>158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7" t="s">
        <v>81</v>
      </c>
      <c r="BK198" s="232">
        <f>ROUND(I198*H198,2)</f>
        <v>0</v>
      </c>
      <c r="BL198" s="17" t="s">
        <v>165</v>
      </c>
      <c r="BM198" s="231" t="s">
        <v>267</v>
      </c>
    </row>
    <row r="199" s="2" customFormat="1" ht="33" customHeight="1">
      <c r="A199" s="38"/>
      <c r="B199" s="39"/>
      <c r="C199" s="219" t="s">
        <v>218</v>
      </c>
      <c r="D199" s="219" t="s">
        <v>161</v>
      </c>
      <c r="E199" s="220" t="s">
        <v>265</v>
      </c>
      <c r="F199" s="221" t="s">
        <v>266</v>
      </c>
      <c r="G199" s="222" t="s">
        <v>248</v>
      </c>
      <c r="H199" s="223">
        <v>1.317</v>
      </c>
      <c r="I199" s="224"/>
      <c r="J199" s="225">
        <f>ROUND(I199*H199,2)</f>
        <v>0</v>
      </c>
      <c r="K199" s="226"/>
      <c r="L199" s="44"/>
      <c r="M199" s="227" t="s">
        <v>1</v>
      </c>
      <c r="N199" s="228" t="s">
        <v>38</v>
      </c>
      <c r="O199" s="91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1" t="s">
        <v>165</v>
      </c>
      <c r="AT199" s="231" t="s">
        <v>161</v>
      </c>
      <c r="AU199" s="231" t="s">
        <v>83</v>
      </c>
      <c r="AY199" s="17" t="s">
        <v>158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7" t="s">
        <v>81</v>
      </c>
      <c r="BK199" s="232">
        <f>ROUND(I199*H199,2)</f>
        <v>0</v>
      </c>
      <c r="BL199" s="17" t="s">
        <v>165</v>
      </c>
      <c r="BM199" s="231" t="s">
        <v>272</v>
      </c>
    </row>
    <row r="200" s="12" customFormat="1" ht="22.8" customHeight="1">
      <c r="A200" s="12"/>
      <c r="B200" s="203"/>
      <c r="C200" s="204"/>
      <c r="D200" s="205" t="s">
        <v>72</v>
      </c>
      <c r="E200" s="217" t="s">
        <v>268</v>
      </c>
      <c r="F200" s="217" t="s">
        <v>269</v>
      </c>
      <c r="G200" s="204"/>
      <c r="H200" s="204"/>
      <c r="I200" s="207"/>
      <c r="J200" s="218">
        <f>BK200</f>
        <v>0</v>
      </c>
      <c r="K200" s="204"/>
      <c r="L200" s="209"/>
      <c r="M200" s="210"/>
      <c r="N200" s="211"/>
      <c r="O200" s="211"/>
      <c r="P200" s="212">
        <f>P201</f>
        <v>0</v>
      </c>
      <c r="Q200" s="211"/>
      <c r="R200" s="212">
        <f>R201</f>
        <v>0</v>
      </c>
      <c r="S200" s="211"/>
      <c r="T200" s="213">
        <f>T201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4" t="s">
        <v>81</v>
      </c>
      <c r="AT200" s="215" t="s">
        <v>72</v>
      </c>
      <c r="AU200" s="215" t="s">
        <v>81</v>
      </c>
      <c r="AY200" s="214" t="s">
        <v>158</v>
      </c>
      <c r="BK200" s="216">
        <f>BK201</f>
        <v>0</v>
      </c>
    </row>
    <row r="201" s="2" customFormat="1" ht="21.75" customHeight="1">
      <c r="A201" s="38"/>
      <c r="B201" s="39"/>
      <c r="C201" s="219" t="s">
        <v>277</v>
      </c>
      <c r="D201" s="219" t="s">
        <v>161</v>
      </c>
      <c r="E201" s="220" t="s">
        <v>270</v>
      </c>
      <c r="F201" s="221" t="s">
        <v>271</v>
      </c>
      <c r="G201" s="222" t="s">
        <v>248</v>
      </c>
      <c r="H201" s="223">
        <v>3.6469999999999998</v>
      </c>
      <c r="I201" s="224"/>
      <c r="J201" s="225">
        <f>ROUND(I201*H201,2)</f>
        <v>0</v>
      </c>
      <c r="K201" s="226"/>
      <c r="L201" s="44"/>
      <c r="M201" s="227" t="s">
        <v>1</v>
      </c>
      <c r="N201" s="228" t="s">
        <v>38</v>
      </c>
      <c r="O201" s="91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1" t="s">
        <v>165</v>
      </c>
      <c r="AT201" s="231" t="s">
        <v>161</v>
      </c>
      <c r="AU201" s="231" t="s">
        <v>83</v>
      </c>
      <c r="AY201" s="17" t="s">
        <v>158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7" t="s">
        <v>81</v>
      </c>
      <c r="BK201" s="232">
        <f>ROUND(I201*H201,2)</f>
        <v>0</v>
      </c>
      <c r="BL201" s="17" t="s">
        <v>165</v>
      </c>
      <c r="BM201" s="231" t="s">
        <v>280</v>
      </c>
    </row>
    <row r="202" s="12" customFormat="1" ht="25.92" customHeight="1">
      <c r="A202" s="12"/>
      <c r="B202" s="203"/>
      <c r="C202" s="204"/>
      <c r="D202" s="205" t="s">
        <v>72</v>
      </c>
      <c r="E202" s="206" t="s">
        <v>273</v>
      </c>
      <c r="F202" s="206" t="s">
        <v>274</v>
      </c>
      <c r="G202" s="204"/>
      <c r="H202" s="204"/>
      <c r="I202" s="207"/>
      <c r="J202" s="208">
        <f>BK202</f>
        <v>0</v>
      </c>
      <c r="K202" s="204"/>
      <c r="L202" s="209"/>
      <c r="M202" s="210"/>
      <c r="N202" s="211"/>
      <c r="O202" s="211"/>
      <c r="P202" s="212">
        <f>P203+P210+P226+P232+P236+P243+P249+P262+P266+P295+P299+P318+P343+P355</f>
        <v>0</v>
      </c>
      <c r="Q202" s="211"/>
      <c r="R202" s="212">
        <f>R203+R210+R226+R232+R236+R243+R249+R262+R266+R295+R299+R318+R343+R355</f>
        <v>0</v>
      </c>
      <c r="S202" s="211"/>
      <c r="T202" s="213">
        <f>T203+T210+T226+T232+T236+T243+T249+T262+T266+T295+T299+T318+T343+T355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4" t="s">
        <v>83</v>
      </c>
      <c r="AT202" s="215" t="s">
        <v>72</v>
      </c>
      <c r="AU202" s="215" t="s">
        <v>73</v>
      </c>
      <c r="AY202" s="214" t="s">
        <v>158</v>
      </c>
      <c r="BK202" s="216">
        <f>BK203+BK210+BK226+BK232+BK236+BK243+BK249+BK262+BK266+BK295+BK299+BK318+BK343+BK355</f>
        <v>0</v>
      </c>
    </row>
    <row r="203" s="12" customFormat="1" ht="22.8" customHeight="1">
      <c r="A203" s="12"/>
      <c r="B203" s="203"/>
      <c r="C203" s="204"/>
      <c r="D203" s="205" t="s">
        <v>72</v>
      </c>
      <c r="E203" s="217" t="s">
        <v>275</v>
      </c>
      <c r="F203" s="217" t="s">
        <v>276</v>
      </c>
      <c r="G203" s="204"/>
      <c r="H203" s="204"/>
      <c r="I203" s="207"/>
      <c r="J203" s="218">
        <f>BK203</f>
        <v>0</v>
      </c>
      <c r="K203" s="204"/>
      <c r="L203" s="209"/>
      <c r="M203" s="210"/>
      <c r="N203" s="211"/>
      <c r="O203" s="211"/>
      <c r="P203" s="212">
        <f>SUM(P204:P209)</f>
        <v>0</v>
      </c>
      <c r="Q203" s="211"/>
      <c r="R203" s="212">
        <f>SUM(R204:R209)</f>
        <v>0</v>
      </c>
      <c r="S203" s="211"/>
      <c r="T203" s="213">
        <f>SUM(T204:T209)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4" t="s">
        <v>83</v>
      </c>
      <c r="AT203" s="215" t="s">
        <v>72</v>
      </c>
      <c r="AU203" s="215" t="s">
        <v>81</v>
      </c>
      <c r="AY203" s="214" t="s">
        <v>158</v>
      </c>
      <c r="BK203" s="216">
        <f>SUM(BK204:BK209)</f>
        <v>0</v>
      </c>
    </row>
    <row r="204" s="2" customFormat="1" ht="16.5" customHeight="1">
      <c r="A204" s="38"/>
      <c r="B204" s="39"/>
      <c r="C204" s="219" t="s">
        <v>224</v>
      </c>
      <c r="D204" s="219" t="s">
        <v>161</v>
      </c>
      <c r="E204" s="220" t="s">
        <v>278</v>
      </c>
      <c r="F204" s="221" t="s">
        <v>279</v>
      </c>
      <c r="G204" s="222" t="s">
        <v>171</v>
      </c>
      <c r="H204" s="223">
        <v>7</v>
      </c>
      <c r="I204" s="224"/>
      <c r="J204" s="225">
        <f>ROUND(I204*H204,2)</f>
        <v>0</v>
      </c>
      <c r="K204" s="226"/>
      <c r="L204" s="44"/>
      <c r="M204" s="227" t="s">
        <v>1</v>
      </c>
      <c r="N204" s="228" t="s">
        <v>38</v>
      </c>
      <c r="O204" s="91"/>
      <c r="P204" s="229">
        <f>O204*H204</f>
        <v>0</v>
      </c>
      <c r="Q204" s="229">
        <v>0</v>
      </c>
      <c r="R204" s="229">
        <f>Q204*H204</f>
        <v>0</v>
      </c>
      <c r="S204" s="229">
        <v>0</v>
      </c>
      <c r="T204" s="23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1" t="s">
        <v>197</v>
      </c>
      <c r="AT204" s="231" t="s">
        <v>161</v>
      </c>
      <c r="AU204" s="231" t="s">
        <v>83</v>
      </c>
      <c r="AY204" s="17" t="s">
        <v>158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7" t="s">
        <v>81</v>
      </c>
      <c r="BK204" s="232">
        <f>ROUND(I204*H204,2)</f>
        <v>0</v>
      </c>
      <c r="BL204" s="17" t="s">
        <v>197</v>
      </c>
      <c r="BM204" s="231" t="s">
        <v>283</v>
      </c>
    </row>
    <row r="205" s="2" customFormat="1" ht="16.5" customHeight="1">
      <c r="A205" s="38"/>
      <c r="B205" s="39"/>
      <c r="C205" s="219" t="s">
        <v>284</v>
      </c>
      <c r="D205" s="219" t="s">
        <v>161</v>
      </c>
      <c r="E205" s="220" t="s">
        <v>281</v>
      </c>
      <c r="F205" s="221" t="s">
        <v>282</v>
      </c>
      <c r="G205" s="222" t="s">
        <v>171</v>
      </c>
      <c r="H205" s="223">
        <v>5.5</v>
      </c>
      <c r="I205" s="224"/>
      <c r="J205" s="225">
        <f>ROUND(I205*H205,2)</f>
        <v>0</v>
      </c>
      <c r="K205" s="226"/>
      <c r="L205" s="44"/>
      <c r="M205" s="227" t="s">
        <v>1</v>
      </c>
      <c r="N205" s="228" t="s">
        <v>38</v>
      </c>
      <c r="O205" s="91"/>
      <c r="P205" s="229">
        <f>O205*H205</f>
        <v>0</v>
      </c>
      <c r="Q205" s="229">
        <v>0</v>
      </c>
      <c r="R205" s="229">
        <f>Q205*H205</f>
        <v>0</v>
      </c>
      <c r="S205" s="229">
        <v>0</v>
      </c>
      <c r="T205" s="23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1" t="s">
        <v>197</v>
      </c>
      <c r="AT205" s="231" t="s">
        <v>161</v>
      </c>
      <c r="AU205" s="231" t="s">
        <v>83</v>
      </c>
      <c r="AY205" s="17" t="s">
        <v>158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7" t="s">
        <v>81</v>
      </c>
      <c r="BK205" s="232">
        <f>ROUND(I205*H205,2)</f>
        <v>0</v>
      </c>
      <c r="BL205" s="17" t="s">
        <v>197</v>
      </c>
      <c r="BM205" s="231" t="s">
        <v>287</v>
      </c>
    </row>
    <row r="206" s="2" customFormat="1" ht="16.5" customHeight="1">
      <c r="A206" s="38"/>
      <c r="B206" s="39"/>
      <c r="C206" s="219" t="s">
        <v>227</v>
      </c>
      <c r="D206" s="219" t="s">
        <v>161</v>
      </c>
      <c r="E206" s="220" t="s">
        <v>285</v>
      </c>
      <c r="F206" s="221" t="s">
        <v>286</v>
      </c>
      <c r="G206" s="222" t="s">
        <v>207</v>
      </c>
      <c r="H206" s="223">
        <v>4</v>
      </c>
      <c r="I206" s="224"/>
      <c r="J206" s="225">
        <f>ROUND(I206*H206,2)</f>
        <v>0</v>
      </c>
      <c r="K206" s="226"/>
      <c r="L206" s="44"/>
      <c r="M206" s="227" t="s">
        <v>1</v>
      </c>
      <c r="N206" s="228" t="s">
        <v>38</v>
      </c>
      <c r="O206" s="91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1" t="s">
        <v>197</v>
      </c>
      <c r="AT206" s="231" t="s">
        <v>161</v>
      </c>
      <c r="AU206" s="231" t="s">
        <v>83</v>
      </c>
      <c r="AY206" s="17" t="s">
        <v>158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7" t="s">
        <v>81</v>
      </c>
      <c r="BK206" s="232">
        <f>ROUND(I206*H206,2)</f>
        <v>0</v>
      </c>
      <c r="BL206" s="17" t="s">
        <v>197</v>
      </c>
      <c r="BM206" s="231" t="s">
        <v>290</v>
      </c>
    </row>
    <row r="207" s="2" customFormat="1" ht="16.5" customHeight="1">
      <c r="A207" s="38"/>
      <c r="B207" s="39"/>
      <c r="C207" s="219" t="s">
        <v>291</v>
      </c>
      <c r="D207" s="219" t="s">
        <v>161</v>
      </c>
      <c r="E207" s="220" t="s">
        <v>288</v>
      </c>
      <c r="F207" s="221" t="s">
        <v>289</v>
      </c>
      <c r="G207" s="222" t="s">
        <v>171</v>
      </c>
      <c r="H207" s="223">
        <v>5.5</v>
      </c>
      <c r="I207" s="224"/>
      <c r="J207" s="225">
        <f>ROUND(I207*H207,2)</f>
        <v>0</v>
      </c>
      <c r="K207" s="226"/>
      <c r="L207" s="44"/>
      <c r="M207" s="227" t="s">
        <v>1</v>
      </c>
      <c r="N207" s="228" t="s">
        <v>38</v>
      </c>
      <c r="O207" s="91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1" t="s">
        <v>197</v>
      </c>
      <c r="AT207" s="231" t="s">
        <v>161</v>
      </c>
      <c r="AU207" s="231" t="s">
        <v>83</v>
      </c>
      <c r="AY207" s="17" t="s">
        <v>158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7" t="s">
        <v>81</v>
      </c>
      <c r="BK207" s="232">
        <f>ROUND(I207*H207,2)</f>
        <v>0</v>
      </c>
      <c r="BL207" s="17" t="s">
        <v>197</v>
      </c>
      <c r="BM207" s="231" t="s">
        <v>294</v>
      </c>
    </row>
    <row r="208" s="2" customFormat="1" ht="24.15" customHeight="1">
      <c r="A208" s="38"/>
      <c r="B208" s="39"/>
      <c r="C208" s="219" t="s">
        <v>232</v>
      </c>
      <c r="D208" s="219" t="s">
        <v>161</v>
      </c>
      <c r="E208" s="220" t="s">
        <v>292</v>
      </c>
      <c r="F208" s="221" t="s">
        <v>293</v>
      </c>
      <c r="G208" s="222" t="s">
        <v>171</v>
      </c>
      <c r="H208" s="223">
        <v>7</v>
      </c>
      <c r="I208" s="224"/>
      <c r="J208" s="225">
        <f>ROUND(I208*H208,2)</f>
        <v>0</v>
      </c>
      <c r="K208" s="226"/>
      <c r="L208" s="44"/>
      <c r="M208" s="227" t="s">
        <v>1</v>
      </c>
      <c r="N208" s="228" t="s">
        <v>38</v>
      </c>
      <c r="O208" s="91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1" t="s">
        <v>197</v>
      </c>
      <c r="AT208" s="231" t="s">
        <v>161</v>
      </c>
      <c r="AU208" s="231" t="s">
        <v>83</v>
      </c>
      <c r="AY208" s="17" t="s">
        <v>158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7" t="s">
        <v>81</v>
      </c>
      <c r="BK208" s="232">
        <f>ROUND(I208*H208,2)</f>
        <v>0</v>
      </c>
      <c r="BL208" s="17" t="s">
        <v>197</v>
      </c>
      <c r="BM208" s="231" t="s">
        <v>297</v>
      </c>
    </row>
    <row r="209" s="2" customFormat="1" ht="24.15" customHeight="1">
      <c r="A209" s="38"/>
      <c r="B209" s="39"/>
      <c r="C209" s="219" t="s">
        <v>300</v>
      </c>
      <c r="D209" s="219" t="s">
        <v>161</v>
      </c>
      <c r="E209" s="220" t="s">
        <v>295</v>
      </c>
      <c r="F209" s="221" t="s">
        <v>296</v>
      </c>
      <c r="G209" s="222" t="s">
        <v>248</v>
      </c>
      <c r="H209" s="223">
        <v>0.033000000000000002</v>
      </c>
      <c r="I209" s="224"/>
      <c r="J209" s="225">
        <f>ROUND(I209*H209,2)</f>
        <v>0</v>
      </c>
      <c r="K209" s="226"/>
      <c r="L209" s="44"/>
      <c r="M209" s="227" t="s">
        <v>1</v>
      </c>
      <c r="N209" s="228" t="s">
        <v>38</v>
      </c>
      <c r="O209" s="91"/>
      <c r="P209" s="229">
        <f>O209*H209</f>
        <v>0</v>
      </c>
      <c r="Q209" s="229">
        <v>0</v>
      </c>
      <c r="R209" s="229">
        <f>Q209*H209</f>
        <v>0</v>
      </c>
      <c r="S209" s="229">
        <v>0</v>
      </c>
      <c r="T209" s="230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1" t="s">
        <v>197</v>
      </c>
      <c r="AT209" s="231" t="s">
        <v>161</v>
      </c>
      <c r="AU209" s="231" t="s">
        <v>83</v>
      </c>
      <c r="AY209" s="17" t="s">
        <v>158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7" t="s">
        <v>81</v>
      </c>
      <c r="BK209" s="232">
        <f>ROUND(I209*H209,2)</f>
        <v>0</v>
      </c>
      <c r="BL209" s="17" t="s">
        <v>197</v>
      </c>
      <c r="BM209" s="231" t="s">
        <v>303</v>
      </c>
    </row>
    <row r="210" s="12" customFormat="1" ht="22.8" customHeight="1">
      <c r="A210" s="12"/>
      <c r="B210" s="203"/>
      <c r="C210" s="204"/>
      <c r="D210" s="205" t="s">
        <v>72</v>
      </c>
      <c r="E210" s="217" t="s">
        <v>298</v>
      </c>
      <c r="F210" s="217" t="s">
        <v>299</v>
      </c>
      <c r="G210" s="204"/>
      <c r="H210" s="204"/>
      <c r="I210" s="207"/>
      <c r="J210" s="218">
        <f>BK210</f>
        <v>0</v>
      </c>
      <c r="K210" s="204"/>
      <c r="L210" s="209"/>
      <c r="M210" s="210"/>
      <c r="N210" s="211"/>
      <c r="O210" s="211"/>
      <c r="P210" s="212">
        <f>SUM(P211:P225)</f>
        <v>0</v>
      </c>
      <c r="Q210" s="211"/>
      <c r="R210" s="212">
        <f>SUM(R211:R225)</f>
        <v>0</v>
      </c>
      <c r="S210" s="211"/>
      <c r="T210" s="213">
        <f>SUM(T211:T225)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4" t="s">
        <v>83</v>
      </c>
      <c r="AT210" s="215" t="s">
        <v>72</v>
      </c>
      <c r="AU210" s="215" t="s">
        <v>81</v>
      </c>
      <c r="AY210" s="214" t="s">
        <v>158</v>
      </c>
      <c r="BK210" s="216">
        <f>SUM(BK211:BK225)</f>
        <v>0</v>
      </c>
    </row>
    <row r="211" s="2" customFormat="1" ht="16.5" customHeight="1">
      <c r="A211" s="38"/>
      <c r="B211" s="39"/>
      <c r="C211" s="219" t="s">
        <v>236</v>
      </c>
      <c r="D211" s="219" t="s">
        <v>161</v>
      </c>
      <c r="E211" s="220" t="s">
        <v>301</v>
      </c>
      <c r="F211" s="221" t="s">
        <v>302</v>
      </c>
      <c r="G211" s="222" t="s">
        <v>171</v>
      </c>
      <c r="H211" s="223">
        <v>26</v>
      </c>
      <c r="I211" s="224"/>
      <c r="J211" s="225">
        <f>ROUND(I211*H211,2)</f>
        <v>0</v>
      </c>
      <c r="K211" s="226"/>
      <c r="L211" s="44"/>
      <c r="M211" s="227" t="s">
        <v>1</v>
      </c>
      <c r="N211" s="228" t="s">
        <v>38</v>
      </c>
      <c r="O211" s="91"/>
      <c r="P211" s="229">
        <f>O211*H211</f>
        <v>0</v>
      </c>
      <c r="Q211" s="229">
        <v>0</v>
      </c>
      <c r="R211" s="229">
        <f>Q211*H211</f>
        <v>0</v>
      </c>
      <c r="S211" s="229">
        <v>0</v>
      </c>
      <c r="T211" s="23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1" t="s">
        <v>197</v>
      </c>
      <c r="AT211" s="231" t="s">
        <v>161</v>
      </c>
      <c r="AU211" s="231" t="s">
        <v>83</v>
      </c>
      <c r="AY211" s="17" t="s">
        <v>158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7" t="s">
        <v>81</v>
      </c>
      <c r="BK211" s="232">
        <f>ROUND(I211*H211,2)</f>
        <v>0</v>
      </c>
      <c r="BL211" s="17" t="s">
        <v>197</v>
      </c>
      <c r="BM211" s="231" t="s">
        <v>307</v>
      </c>
    </row>
    <row r="212" s="13" customFormat="1">
      <c r="A212" s="13"/>
      <c r="B212" s="233"/>
      <c r="C212" s="234"/>
      <c r="D212" s="235" t="s">
        <v>166</v>
      </c>
      <c r="E212" s="236" t="s">
        <v>1</v>
      </c>
      <c r="F212" s="237" t="s">
        <v>844</v>
      </c>
      <c r="G212" s="234"/>
      <c r="H212" s="238">
        <v>26</v>
      </c>
      <c r="I212" s="239"/>
      <c r="J212" s="234"/>
      <c r="K212" s="234"/>
      <c r="L212" s="240"/>
      <c r="M212" s="241"/>
      <c r="N212" s="242"/>
      <c r="O212" s="242"/>
      <c r="P212" s="242"/>
      <c r="Q212" s="242"/>
      <c r="R212" s="242"/>
      <c r="S212" s="242"/>
      <c r="T212" s="24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4" t="s">
        <v>166</v>
      </c>
      <c r="AU212" s="244" t="s">
        <v>83</v>
      </c>
      <c r="AV212" s="13" t="s">
        <v>83</v>
      </c>
      <c r="AW212" s="13" t="s">
        <v>31</v>
      </c>
      <c r="AX212" s="13" t="s">
        <v>73</v>
      </c>
      <c r="AY212" s="244" t="s">
        <v>158</v>
      </c>
    </row>
    <row r="213" s="14" customFormat="1">
      <c r="A213" s="14"/>
      <c r="B213" s="245"/>
      <c r="C213" s="246"/>
      <c r="D213" s="235" t="s">
        <v>166</v>
      </c>
      <c r="E213" s="247" t="s">
        <v>1</v>
      </c>
      <c r="F213" s="248" t="s">
        <v>168</v>
      </c>
      <c r="G213" s="246"/>
      <c r="H213" s="249">
        <v>26</v>
      </c>
      <c r="I213" s="250"/>
      <c r="J213" s="246"/>
      <c r="K213" s="246"/>
      <c r="L213" s="251"/>
      <c r="M213" s="252"/>
      <c r="N213" s="253"/>
      <c r="O213" s="253"/>
      <c r="P213" s="253"/>
      <c r="Q213" s="253"/>
      <c r="R213" s="253"/>
      <c r="S213" s="253"/>
      <c r="T213" s="25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5" t="s">
        <v>166</v>
      </c>
      <c r="AU213" s="255" t="s">
        <v>83</v>
      </c>
      <c r="AV213" s="14" t="s">
        <v>165</v>
      </c>
      <c r="AW213" s="14" t="s">
        <v>31</v>
      </c>
      <c r="AX213" s="14" t="s">
        <v>81</v>
      </c>
      <c r="AY213" s="255" t="s">
        <v>158</v>
      </c>
    </row>
    <row r="214" s="2" customFormat="1" ht="24.15" customHeight="1">
      <c r="A214" s="38"/>
      <c r="B214" s="39"/>
      <c r="C214" s="219" t="s">
        <v>308</v>
      </c>
      <c r="D214" s="219" t="s">
        <v>161</v>
      </c>
      <c r="E214" s="220" t="s">
        <v>305</v>
      </c>
      <c r="F214" s="221" t="s">
        <v>306</v>
      </c>
      <c r="G214" s="222" t="s">
        <v>207</v>
      </c>
      <c r="H214" s="223">
        <v>4</v>
      </c>
      <c r="I214" s="224"/>
      <c r="J214" s="225">
        <f>ROUND(I214*H214,2)</f>
        <v>0</v>
      </c>
      <c r="K214" s="226"/>
      <c r="L214" s="44"/>
      <c r="M214" s="227" t="s">
        <v>1</v>
      </c>
      <c r="N214" s="228" t="s">
        <v>38</v>
      </c>
      <c r="O214" s="91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1" t="s">
        <v>197</v>
      </c>
      <c r="AT214" s="231" t="s">
        <v>161</v>
      </c>
      <c r="AU214" s="231" t="s">
        <v>83</v>
      </c>
      <c r="AY214" s="17" t="s">
        <v>158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7" t="s">
        <v>81</v>
      </c>
      <c r="BK214" s="232">
        <f>ROUND(I214*H214,2)</f>
        <v>0</v>
      </c>
      <c r="BL214" s="17" t="s">
        <v>197</v>
      </c>
      <c r="BM214" s="231" t="s">
        <v>311</v>
      </c>
    </row>
    <row r="215" s="2" customFormat="1" ht="16.5" customHeight="1">
      <c r="A215" s="38"/>
      <c r="B215" s="39"/>
      <c r="C215" s="266" t="s">
        <v>243</v>
      </c>
      <c r="D215" s="266" t="s">
        <v>210</v>
      </c>
      <c r="E215" s="267" t="s">
        <v>309</v>
      </c>
      <c r="F215" s="268" t="s">
        <v>310</v>
      </c>
      <c r="G215" s="269" t="s">
        <v>207</v>
      </c>
      <c r="H215" s="270">
        <v>4</v>
      </c>
      <c r="I215" s="271"/>
      <c r="J215" s="272">
        <f>ROUND(I215*H215,2)</f>
        <v>0</v>
      </c>
      <c r="K215" s="273"/>
      <c r="L215" s="274"/>
      <c r="M215" s="275" t="s">
        <v>1</v>
      </c>
      <c r="N215" s="276" t="s">
        <v>38</v>
      </c>
      <c r="O215" s="91"/>
      <c r="P215" s="229">
        <f>O215*H215</f>
        <v>0</v>
      </c>
      <c r="Q215" s="229">
        <v>0</v>
      </c>
      <c r="R215" s="229">
        <f>Q215*H215</f>
        <v>0</v>
      </c>
      <c r="S215" s="229">
        <v>0</v>
      </c>
      <c r="T215" s="230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1" t="s">
        <v>236</v>
      </c>
      <c r="AT215" s="231" t="s">
        <v>210</v>
      </c>
      <c r="AU215" s="231" t="s">
        <v>83</v>
      </c>
      <c r="AY215" s="17" t="s">
        <v>158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7" t="s">
        <v>81</v>
      </c>
      <c r="BK215" s="232">
        <f>ROUND(I215*H215,2)</f>
        <v>0</v>
      </c>
      <c r="BL215" s="17" t="s">
        <v>197</v>
      </c>
      <c r="BM215" s="231" t="s">
        <v>314</v>
      </c>
    </row>
    <row r="216" s="2" customFormat="1" ht="24.15" customHeight="1">
      <c r="A216" s="38"/>
      <c r="B216" s="39"/>
      <c r="C216" s="219" t="s">
        <v>315</v>
      </c>
      <c r="D216" s="219" t="s">
        <v>161</v>
      </c>
      <c r="E216" s="220" t="s">
        <v>312</v>
      </c>
      <c r="F216" s="221" t="s">
        <v>313</v>
      </c>
      <c r="G216" s="222" t="s">
        <v>171</v>
      </c>
      <c r="H216" s="223">
        <v>10.199999999999999</v>
      </c>
      <c r="I216" s="224"/>
      <c r="J216" s="225">
        <f>ROUND(I216*H216,2)</f>
        <v>0</v>
      </c>
      <c r="K216" s="226"/>
      <c r="L216" s="44"/>
      <c r="M216" s="227" t="s">
        <v>1</v>
      </c>
      <c r="N216" s="228" t="s">
        <v>38</v>
      </c>
      <c r="O216" s="91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1" t="s">
        <v>197</v>
      </c>
      <c r="AT216" s="231" t="s">
        <v>161</v>
      </c>
      <c r="AU216" s="231" t="s">
        <v>83</v>
      </c>
      <c r="AY216" s="17" t="s">
        <v>158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7" t="s">
        <v>81</v>
      </c>
      <c r="BK216" s="232">
        <f>ROUND(I216*H216,2)</f>
        <v>0</v>
      </c>
      <c r="BL216" s="17" t="s">
        <v>197</v>
      </c>
      <c r="BM216" s="231" t="s">
        <v>318</v>
      </c>
    </row>
    <row r="217" s="13" customFormat="1">
      <c r="A217" s="13"/>
      <c r="B217" s="233"/>
      <c r="C217" s="234"/>
      <c r="D217" s="235" t="s">
        <v>166</v>
      </c>
      <c r="E217" s="236" t="s">
        <v>1</v>
      </c>
      <c r="F217" s="237" t="s">
        <v>845</v>
      </c>
      <c r="G217" s="234"/>
      <c r="H217" s="238">
        <v>10.199999999999999</v>
      </c>
      <c r="I217" s="239"/>
      <c r="J217" s="234"/>
      <c r="K217" s="234"/>
      <c r="L217" s="240"/>
      <c r="M217" s="241"/>
      <c r="N217" s="242"/>
      <c r="O217" s="242"/>
      <c r="P217" s="242"/>
      <c r="Q217" s="242"/>
      <c r="R217" s="242"/>
      <c r="S217" s="242"/>
      <c r="T217" s="24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4" t="s">
        <v>166</v>
      </c>
      <c r="AU217" s="244" t="s">
        <v>83</v>
      </c>
      <c r="AV217" s="13" t="s">
        <v>83</v>
      </c>
      <c r="AW217" s="13" t="s">
        <v>31</v>
      </c>
      <c r="AX217" s="13" t="s">
        <v>73</v>
      </c>
      <c r="AY217" s="244" t="s">
        <v>158</v>
      </c>
    </row>
    <row r="218" s="14" customFormat="1">
      <c r="A218" s="14"/>
      <c r="B218" s="245"/>
      <c r="C218" s="246"/>
      <c r="D218" s="235" t="s">
        <v>166</v>
      </c>
      <c r="E218" s="247" t="s">
        <v>1</v>
      </c>
      <c r="F218" s="248" t="s">
        <v>168</v>
      </c>
      <c r="G218" s="246"/>
      <c r="H218" s="249">
        <v>10.199999999999999</v>
      </c>
      <c r="I218" s="250"/>
      <c r="J218" s="246"/>
      <c r="K218" s="246"/>
      <c r="L218" s="251"/>
      <c r="M218" s="252"/>
      <c r="N218" s="253"/>
      <c r="O218" s="253"/>
      <c r="P218" s="253"/>
      <c r="Q218" s="253"/>
      <c r="R218" s="253"/>
      <c r="S218" s="253"/>
      <c r="T218" s="25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5" t="s">
        <v>166</v>
      </c>
      <c r="AU218" s="255" t="s">
        <v>83</v>
      </c>
      <c r="AV218" s="14" t="s">
        <v>165</v>
      </c>
      <c r="AW218" s="14" t="s">
        <v>31</v>
      </c>
      <c r="AX218" s="14" t="s">
        <v>81</v>
      </c>
      <c r="AY218" s="255" t="s">
        <v>158</v>
      </c>
    </row>
    <row r="219" s="2" customFormat="1" ht="24.15" customHeight="1">
      <c r="A219" s="38"/>
      <c r="B219" s="39"/>
      <c r="C219" s="219" t="s">
        <v>249</v>
      </c>
      <c r="D219" s="219" t="s">
        <v>161</v>
      </c>
      <c r="E219" s="220" t="s">
        <v>316</v>
      </c>
      <c r="F219" s="221" t="s">
        <v>317</v>
      </c>
      <c r="G219" s="222" t="s">
        <v>171</v>
      </c>
      <c r="H219" s="223">
        <v>14</v>
      </c>
      <c r="I219" s="224"/>
      <c r="J219" s="225">
        <f>ROUND(I219*H219,2)</f>
        <v>0</v>
      </c>
      <c r="K219" s="226"/>
      <c r="L219" s="44"/>
      <c r="M219" s="227" t="s">
        <v>1</v>
      </c>
      <c r="N219" s="228" t="s">
        <v>38</v>
      </c>
      <c r="O219" s="91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1" t="s">
        <v>197</v>
      </c>
      <c r="AT219" s="231" t="s">
        <v>161</v>
      </c>
      <c r="AU219" s="231" t="s">
        <v>83</v>
      </c>
      <c r="AY219" s="17" t="s">
        <v>158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7" t="s">
        <v>81</v>
      </c>
      <c r="BK219" s="232">
        <f>ROUND(I219*H219,2)</f>
        <v>0</v>
      </c>
      <c r="BL219" s="17" t="s">
        <v>197</v>
      </c>
      <c r="BM219" s="231" t="s">
        <v>321</v>
      </c>
    </row>
    <row r="220" s="13" customFormat="1">
      <c r="A220" s="13"/>
      <c r="B220" s="233"/>
      <c r="C220" s="234"/>
      <c r="D220" s="235" t="s">
        <v>166</v>
      </c>
      <c r="E220" s="236" t="s">
        <v>1</v>
      </c>
      <c r="F220" s="237" t="s">
        <v>731</v>
      </c>
      <c r="G220" s="234"/>
      <c r="H220" s="238">
        <v>14</v>
      </c>
      <c r="I220" s="239"/>
      <c r="J220" s="234"/>
      <c r="K220" s="234"/>
      <c r="L220" s="240"/>
      <c r="M220" s="241"/>
      <c r="N220" s="242"/>
      <c r="O220" s="242"/>
      <c r="P220" s="242"/>
      <c r="Q220" s="242"/>
      <c r="R220" s="242"/>
      <c r="S220" s="242"/>
      <c r="T220" s="24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4" t="s">
        <v>166</v>
      </c>
      <c r="AU220" s="244" t="s">
        <v>83</v>
      </c>
      <c r="AV220" s="13" t="s">
        <v>83</v>
      </c>
      <c r="AW220" s="13" t="s">
        <v>31</v>
      </c>
      <c r="AX220" s="13" t="s">
        <v>73</v>
      </c>
      <c r="AY220" s="244" t="s">
        <v>158</v>
      </c>
    </row>
    <row r="221" s="14" customFormat="1">
      <c r="A221" s="14"/>
      <c r="B221" s="245"/>
      <c r="C221" s="246"/>
      <c r="D221" s="235" t="s">
        <v>166</v>
      </c>
      <c r="E221" s="247" t="s">
        <v>1</v>
      </c>
      <c r="F221" s="248" t="s">
        <v>168</v>
      </c>
      <c r="G221" s="246"/>
      <c r="H221" s="249">
        <v>14</v>
      </c>
      <c r="I221" s="250"/>
      <c r="J221" s="246"/>
      <c r="K221" s="246"/>
      <c r="L221" s="251"/>
      <c r="M221" s="252"/>
      <c r="N221" s="253"/>
      <c r="O221" s="253"/>
      <c r="P221" s="253"/>
      <c r="Q221" s="253"/>
      <c r="R221" s="253"/>
      <c r="S221" s="253"/>
      <c r="T221" s="25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5" t="s">
        <v>166</v>
      </c>
      <c r="AU221" s="255" t="s">
        <v>83</v>
      </c>
      <c r="AV221" s="14" t="s">
        <v>165</v>
      </c>
      <c r="AW221" s="14" t="s">
        <v>31</v>
      </c>
      <c r="AX221" s="14" t="s">
        <v>81</v>
      </c>
      <c r="AY221" s="255" t="s">
        <v>158</v>
      </c>
    </row>
    <row r="222" s="2" customFormat="1" ht="24.15" customHeight="1">
      <c r="A222" s="38"/>
      <c r="B222" s="39"/>
      <c r="C222" s="219" t="s">
        <v>322</v>
      </c>
      <c r="D222" s="219" t="s">
        <v>161</v>
      </c>
      <c r="E222" s="220" t="s">
        <v>319</v>
      </c>
      <c r="F222" s="221" t="s">
        <v>320</v>
      </c>
      <c r="G222" s="222" t="s">
        <v>171</v>
      </c>
      <c r="H222" s="223">
        <v>24.199999999999999</v>
      </c>
      <c r="I222" s="224"/>
      <c r="J222" s="225">
        <f>ROUND(I222*H222,2)</f>
        <v>0</v>
      </c>
      <c r="K222" s="226"/>
      <c r="L222" s="44"/>
      <c r="M222" s="227" t="s">
        <v>1</v>
      </c>
      <c r="N222" s="228" t="s">
        <v>38</v>
      </c>
      <c r="O222" s="91"/>
      <c r="P222" s="229">
        <f>O222*H222</f>
        <v>0</v>
      </c>
      <c r="Q222" s="229">
        <v>0</v>
      </c>
      <c r="R222" s="229">
        <f>Q222*H222</f>
        <v>0</v>
      </c>
      <c r="S222" s="229">
        <v>0</v>
      </c>
      <c r="T222" s="23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1" t="s">
        <v>197</v>
      </c>
      <c r="AT222" s="231" t="s">
        <v>161</v>
      </c>
      <c r="AU222" s="231" t="s">
        <v>83</v>
      </c>
      <c r="AY222" s="17" t="s">
        <v>158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7" t="s">
        <v>81</v>
      </c>
      <c r="BK222" s="232">
        <f>ROUND(I222*H222,2)</f>
        <v>0</v>
      </c>
      <c r="BL222" s="17" t="s">
        <v>197</v>
      </c>
      <c r="BM222" s="231" t="s">
        <v>325</v>
      </c>
    </row>
    <row r="223" s="2" customFormat="1" ht="24.15" customHeight="1">
      <c r="A223" s="38"/>
      <c r="B223" s="39"/>
      <c r="C223" s="219" t="s">
        <v>253</v>
      </c>
      <c r="D223" s="219" t="s">
        <v>161</v>
      </c>
      <c r="E223" s="220" t="s">
        <v>323</v>
      </c>
      <c r="F223" s="221" t="s">
        <v>324</v>
      </c>
      <c r="G223" s="222" t="s">
        <v>207</v>
      </c>
      <c r="H223" s="223">
        <v>4</v>
      </c>
      <c r="I223" s="224"/>
      <c r="J223" s="225">
        <f>ROUND(I223*H223,2)</f>
        <v>0</v>
      </c>
      <c r="K223" s="226"/>
      <c r="L223" s="44"/>
      <c r="M223" s="227" t="s">
        <v>1</v>
      </c>
      <c r="N223" s="228" t="s">
        <v>38</v>
      </c>
      <c r="O223" s="91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1" t="s">
        <v>197</v>
      </c>
      <c r="AT223" s="231" t="s">
        <v>161</v>
      </c>
      <c r="AU223" s="231" t="s">
        <v>83</v>
      </c>
      <c r="AY223" s="17" t="s">
        <v>158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7" t="s">
        <v>81</v>
      </c>
      <c r="BK223" s="232">
        <f>ROUND(I223*H223,2)</f>
        <v>0</v>
      </c>
      <c r="BL223" s="17" t="s">
        <v>197</v>
      </c>
      <c r="BM223" s="231" t="s">
        <v>328</v>
      </c>
    </row>
    <row r="224" s="2" customFormat="1" ht="24.15" customHeight="1">
      <c r="A224" s="38"/>
      <c r="B224" s="39"/>
      <c r="C224" s="219" t="s">
        <v>329</v>
      </c>
      <c r="D224" s="219" t="s">
        <v>161</v>
      </c>
      <c r="E224" s="220" t="s">
        <v>326</v>
      </c>
      <c r="F224" s="221" t="s">
        <v>327</v>
      </c>
      <c r="G224" s="222" t="s">
        <v>171</v>
      </c>
      <c r="H224" s="223">
        <v>24.199999999999999</v>
      </c>
      <c r="I224" s="224"/>
      <c r="J224" s="225">
        <f>ROUND(I224*H224,2)</f>
        <v>0</v>
      </c>
      <c r="K224" s="226"/>
      <c r="L224" s="44"/>
      <c r="M224" s="227" t="s">
        <v>1</v>
      </c>
      <c r="N224" s="228" t="s">
        <v>38</v>
      </c>
      <c r="O224" s="91"/>
      <c r="P224" s="229">
        <f>O224*H224</f>
        <v>0</v>
      </c>
      <c r="Q224" s="229">
        <v>0</v>
      </c>
      <c r="R224" s="229">
        <f>Q224*H224</f>
        <v>0</v>
      </c>
      <c r="S224" s="229">
        <v>0</v>
      </c>
      <c r="T224" s="230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1" t="s">
        <v>197</v>
      </c>
      <c r="AT224" s="231" t="s">
        <v>161</v>
      </c>
      <c r="AU224" s="231" t="s">
        <v>83</v>
      </c>
      <c r="AY224" s="17" t="s">
        <v>158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7" t="s">
        <v>81</v>
      </c>
      <c r="BK224" s="232">
        <f>ROUND(I224*H224,2)</f>
        <v>0</v>
      </c>
      <c r="BL224" s="17" t="s">
        <v>197</v>
      </c>
      <c r="BM224" s="231" t="s">
        <v>332</v>
      </c>
    </row>
    <row r="225" s="2" customFormat="1" ht="24.15" customHeight="1">
      <c r="A225" s="38"/>
      <c r="B225" s="39"/>
      <c r="C225" s="219" t="s">
        <v>256</v>
      </c>
      <c r="D225" s="219" t="s">
        <v>161</v>
      </c>
      <c r="E225" s="220" t="s">
        <v>330</v>
      </c>
      <c r="F225" s="221" t="s">
        <v>331</v>
      </c>
      <c r="G225" s="222" t="s">
        <v>248</v>
      </c>
      <c r="H225" s="223">
        <v>0.035000000000000003</v>
      </c>
      <c r="I225" s="224"/>
      <c r="J225" s="225">
        <f>ROUND(I225*H225,2)</f>
        <v>0</v>
      </c>
      <c r="K225" s="226"/>
      <c r="L225" s="44"/>
      <c r="M225" s="227" t="s">
        <v>1</v>
      </c>
      <c r="N225" s="228" t="s">
        <v>38</v>
      </c>
      <c r="O225" s="91"/>
      <c r="P225" s="229">
        <f>O225*H225</f>
        <v>0</v>
      </c>
      <c r="Q225" s="229">
        <v>0</v>
      </c>
      <c r="R225" s="229">
        <f>Q225*H225</f>
        <v>0</v>
      </c>
      <c r="S225" s="229">
        <v>0</v>
      </c>
      <c r="T225" s="230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1" t="s">
        <v>197</v>
      </c>
      <c r="AT225" s="231" t="s">
        <v>161</v>
      </c>
      <c r="AU225" s="231" t="s">
        <v>83</v>
      </c>
      <c r="AY225" s="17" t="s">
        <v>158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7" t="s">
        <v>81</v>
      </c>
      <c r="BK225" s="232">
        <f>ROUND(I225*H225,2)</f>
        <v>0</v>
      </c>
      <c r="BL225" s="17" t="s">
        <v>197</v>
      </c>
      <c r="BM225" s="231" t="s">
        <v>338</v>
      </c>
    </row>
    <row r="226" s="12" customFormat="1" ht="22.8" customHeight="1">
      <c r="A226" s="12"/>
      <c r="B226" s="203"/>
      <c r="C226" s="204"/>
      <c r="D226" s="205" t="s">
        <v>72</v>
      </c>
      <c r="E226" s="217" t="s">
        <v>333</v>
      </c>
      <c r="F226" s="217" t="s">
        <v>334</v>
      </c>
      <c r="G226" s="204"/>
      <c r="H226" s="204"/>
      <c r="I226" s="207"/>
      <c r="J226" s="218">
        <f>BK226</f>
        <v>0</v>
      </c>
      <c r="K226" s="204"/>
      <c r="L226" s="209"/>
      <c r="M226" s="210"/>
      <c r="N226" s="211"/>
      <c r="O226" s="211"/>
      <c r="P226" s="212">
        <f>SUM(P227:P231)</f>
        <v>0</v>
      </c>
      <c r="Q226" s="211"/>
      <c r="R226" s="212">
        <f>SUM(R227:R231)</f>
        <v>0</v>
      </c>
      <c r="S226" s="211"/>
      <c r="T226" s="213">
        <f>SUM(T227:T231)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4" t="s">
        <v>83</v>
      </c>
      <c r="AT226" s="215" t="s">
        <v>72</v>
      </c>
      <c r="AU226" s="215" t="s">
        <v>81</v>
      </c>
      <c r="AY226" s="214" t="s">
        <v>158</v>
      </c>
      <c r="BK226" s="216">
        <f>SUM(BK227:BK231)</f>
        <v>0</v>
      </c>
    </row>
    <row r="227" s="2" customFormat="1" ht="16.5" customHeight="1">
      <c r="A227" s="38"/>
      <c r="B227" s="39"/>
      <c r="C227" s="219" t="s">
        <v>339</v>
      </c>
      <c r="D227" s="219" t="s">
        <v>161</v>
      </c>
      <c r="E227" s="220" t="s">
        <v>335</v>
      </c>
      <c r="F227" s="221" t="s">
        <v>336</v>
      </c>
      <c r="G227" s="222" t="s">
        <v>337</v>
      </c>
      <c r="H227" s="223">
        <v>3</v>
      </c>
      <c r="I227" s="224"/>
      <c r="J227" s="225">
        <f>ROUND(I227*H227,2)</f>
        <v>0</v>
      </c>
      <c r="K227" s="226"/>
      <c r="L227" s="44"/>
      <c r="M227" s="227" t="s">
        <v>1</v>
      </c>
      <c r="N227" s="228" t="s">
        <v>38</v>
      </c>
      <c r="O227" s="91"/>
      <c r="P227" s="229">
        <f>O227*H227</f>
        <v>0</v>
      </c>
      <c r="Q227" s="229">
        <v>0</v>
      </c>
      <c r="R227" s="229">
        <f>Q227*H227</f>
        <v>0</v>
      </c>
      <c r="S227" s="229">
        <v>0</v>
      </c>
      <c r="T227" s="230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1" t="s">
        <v>197</v>
      </c>
      <c r="AT227" s="231" t="s">
        <v>161</v>
      </c>
      <c r="AU227" s="231" t="s">
        <v>83</v>
      </c>
      <c r="AY227" s="17" t="s">
        <v>158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7" t="s">
        <v>81</v>
      </c>
      <c r="BK227" s="232">
        <f>ROUND(I227*H227,2)</f>
        <v>0</v>
      </c>
      <c r="BL227" s="17" t="s">
        <v>197</v>
      </c>
      <c r="BM227" s="231" t="s">
        <v>342</v>
      </c>
    </row>
    <row r="228" s="2" customFormat="1" ht="24.15" customHeight="1">
      <c r="A228" s="38"/>
      <c r="B228" s="39"/>
      <c r="C228" s="219" t="s">
        <v>259</v>
      </c>
      <c r="D228" s="219" t="s">
        <v>161</v>
      </c>
      <c r="E228" s="220" t="s">
        <v>343</v>
      </c>
      <c r="F228" s="221" t="s">
        <v>344</v>
      </c>
      <c r="G228" s="222" t="s">
        <v>337</v>
      </c>
      <c r="H228" s="223">
        <v>8</v>
      </c>
      <c r="I228" s="224"/>
      <c r="J228" s="225">
        <f>ROUND(I228*H228,2)</f>
        <v>0</v>
      </c>
      <c r="K228" s="226"/>
      <c r="L228" s="44"/>
      <c r="M228" s="227" t="s">
        <v>1</v>
      </c>
      <c r="N228" s="228" t="s">
        <v>38</v>
      </c>
      <c r="O228" s="91"/>
      <c r="P228" s="229">
        <f>O228*H228</f>
        <v>0</v>
      </c>
      <c r="Q228" s="229">
        <v>0</v>
      </c>
      <c r="R228" s="229">
        <f>Q228*H228</f>
        <v>0</v>
      </c>
      <c r="S228" s="229">
        <v>0</v>
      </c>
      <c r="T228" s="230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1" t="s">
        <v>197</v>
      </c>
      <c r="AT228" s="231" t="s">
        <v>161</v>
      </c>
      <c r="AU228" s="231" t="s">
        <v>83</v>
      </c>
      <c r="AY228" s="17" t="s">
        <v>158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7" t="s">
        <v>81</v>
      </c>
      <c r="BK228" s="232">
        <f>ROUND(I228*H228,2)</f>
        <v>0</v>
      </c>
      <c r="BL228" s="17" t="s">
        <v>197</v>
      </c>
      <c r="BM228" s="231" t="s">
        <v>345</v>
      </c>
    </row>
    <row r="229" s="2" customFormat="1" ht="16.5" customHeight="1">
      <c r="A229" s="38"/>
      <c r="B229" s="39"/>
      <c r="C229" s="219" t="s">
        <v>346</v>
      </c>
      <c r="D229" s="219" t="s">
        <v>161</v>
      </c>
      <c r="E229" s="220" t="s">
        <v>347</v>
      </c>
      <c r="F229" s="221" t="s">
        <v>348</v>
      </c>
      <c r="G229" s="222" t="s">
        <v>337</v>
      </c>
      <c r="H229" s="223">
        <v>3</v>
      </c>
      <c r="I229" s="224"/>
      <c r="J229" s="225">
        <f>ROUND(I229*H229,2)</f>
        <v>0</v>
      </c>
      <c r="K229" s="226"/>
      <c r="L229" s="44"/>
      <c r="M229" s="227" t="s">
        <v>1</v>
      </c>
      <c r="N229" s="228" t="s">
        <v>38</v>
      </c>
      <c r="O229" s="91"/>
      <c r="P229" s="229">
        <f>O229*H229</f>
        <v>0</v>
      </c>
      <c r="Q229" s="229">
        <v>0</v>
      </c>
      <c r="R229" s="229">
        <f>Q229*H229</f>
        <v>0</v>
      </c>
      <c r="S229" s="229">
        <v>0</v>
      </c>
      <c r="T229" s="230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1" t="s">
        <v>197</v>
      </c>
      <c r="AT229" s="231" t="s">
        <v>161</v>
      </c>
      <c r="AU229" s="231" t="s">
        <v>83</v>
      </c>
      <c r="AY229" s="17" t="s">
        <v>158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7" t="s">
        <v>81</v>
      </c>
      <c r="BK229" s="232">
        <f>ROUND(I229*H229,2)</f>
        <v>0</v>
      </c>
      <c r="BL229" s="17" t="s">
        <v>197</v>
      </c>
      <c r="BM229" s="231" t="s">
        <v>349</v>
      </c>
    </row>
    <row r="230" s="2" customFormat="1" ht="16.5" customHeight="1">
      <c r="A230" s="38"/>
      <c r="B230" s="39"/>
      <c r="C230" s="219" t="s">
        <v>263</v>
      </c>
      <c r="D230" s="219" t="s">
        <v>161</v>
      </c>
      <c r="E230" s="220" t="s">
        <v>354</v>
      </c>
      <c r="F230" s="221" t="s">
        <v>355</v>
      </c>
      <c r="G230" s="222" t="s">
        <v>207</v>
      </c>
      <c r="H230" s="223">
        <v>2</v>
      </c>
      <c r="I230" s="224"/>
      <c r="J230" s="225">
        <f>ROUND(I230*H230,2)</f>
        <v>0</v>
      </c>
      <c r="K230" s="226"/>
      <c r="L230" s="44"/>
      <c r="M230" s="227" t="s">
        <v>1</v>
      </c>
      <c r="N230" s="228" t="s">
        <v>38</v>
      </c>
      <c r="O230" s="91"/>
      <c r="P230" s="229">
        <f>O230*H230</f>
        <v>0</v>
      </c>
      <c r="Q230" s="229">
        <v>0</v>
      </c>
      <c r="R230" s="229">
        <f>Q230*H230</f>
        <v>0</v>
      </c>
      <c r="S230" s="229">
        <v>0</v>
      </c>
      <c r="T230" s="230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1" t="s">
        <v>197</v>
      </c>
      <c r="AT230" s="231" t="s">
        <v>161</v>
      </c>
      <c r="AU230" s="231" t="s">
        <v>83</v>
      </c>
      <c r="AY230" s="17" t="s">
        <v>158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7" t="s">
        <v>81</v>
      </c>
      <c r="BK230" s="232">
        <f>ROUND(I230*H230,2)</f>
        <v>0</v>
      </c>
      <c r="BL230" s="17" t="s">
        <v>197</v>
      </c>
      <c r="BM230" s="231" t="s">
        <v>352</v>
      </c>
    </row>
    <row r="231" s="2" customFormat="1" ht="24.15" customHeight="1">
      <c r="A231" s="38"/>
      <c r="B231" s="39"/>
      <c r="C231" s="219" t="s">
        <v>353</v>
      </c>
      <c r="D231" s="219" t="s">
        <v>161</v>
      </c>
      <c r="E231" s="220" t="s">
        <v>357</v>
      </c>
      <c r="F231" s="221" t="s">
        <v>358</v>
      </c>
      <c r="G231" s="222" t="s">
        <v>248</v>
      </c>
      <c r="H231" s="223">
        <v>0.0030000000000000001</v>
      </c>
      <c r="I231" s="224"/>
      <c r="J231" s="225">
        <f>ROUND(I231*H231,2)</f>
        <v>0</v>
      </c>
      <c r="K231" s="226"/>
      <c r="L231" s="44"/>
      <c r="M231" s="227" t="s">
        <v>1</v>
      </c>
      <c r="N231" s="228" t="s">
        <v>38</v>
      </c>
      <c r="O231" s="91"/>
      <c r="P231" s="229">
        <f>O231*H231</f>
        <v>0</v>
      </c>
      <c r="Q231" s="229">
        <v>0</v>
      </c>
      <c r="R231" s="229">
        <f>Q231*H231</f>
        <v>0</v>
      </c>
      <c r="S231" s="229">
        <v>0</v>
      </c>
      <c r="T231" s="230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1" t="s">
        <v>197</v>
      </c>
      <c r="AT231" s="231" t="s">
        <v>161</v>
      </c>
      <c r="AU231" s="231" t="s">
        <v>83</v>
      </c>
      <c r="AY231" s="17" t="s">
        <v>158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7" t="s">
        <v>81</v>
      </c>
      <c r="BK231" s="232">
        <f>ROUND(I231*H231,2)</f>
        <v>0</v>
      </c>
      <c r="BL231" s="17" t="s">
        <v>197</v>
      </c>
      <c r="BM231" s="231" t="s">
        <v>356</v>
      </c>
    </row>
    <row r="232" s="12" customFormat="1" ht="22.8" customHeight="1">
      <c r="A232" s="12"/>
      <c r="B232" s="203"/>
      <c r="C232" s="204"/>
      <c r="D232" s="205" t="s">
        <v>72</v>
      </c>
      <c r="E232" s="217" t="s">
        <v>360</v>
      </c>
      <c r="F232" s="217" t="s">
        <v>361</v>
      </c>
      <c r="G232" s="204"/>
      <c r="H232" s="204"/>
      <c r="I232" s="207"/>
      <c r="J232" s="218">
        <f>BK232</f>
        <v>0</v>
      </c>
      <c r="K232" s="204"/>
      <c r="L232" s="209"/>
      <c r="M232" s="210"/>
      <c r="N232" s="211"/>
      <c r="O232" s="211"/>
      <c r="P232" s="212">
        <f>SUM(P233:P235)</f>
        <v>0</v>
      </c>
      <c r="Q232" s="211"/>
      <c r="R232" s="212">
        <f>SUM(R233:R235)</f>
        <v>0</v>
      </c>
      <c r="S232" s="211"/>
      <c r="T232" s="213">
        <f>SUM(T233:T235)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14" t="s">
        <v>83</v>
      </c>
      <c r="AT232" s="215" t="s">
        <v>72</v>
      </c>
      <c r="AU232" s="215" t="s">
        <v>81</v>
      </c>
      <c r="AY232" s="214" t="s">
        <v>158</v>
      </c>
      <c r="BK232" s="216">
        <f>SUM(BK233:BK235)</f>
        <v>0</v>
      </c>
    </row>
    <row r="233" s="2" customFormat="1" ht="24.15" customHeight="1">
      <c r="A233" s="38"/>
      <c r="B233" s="39"/>
      <c r="C233" s="219" t="s">
        <v>267</v>
      </c>
      <c r="D233" s="219" t="s">
        <v>161</v>
      </c>
      <c r="E233" s="220" t="s">
        <v>363</v>
      </c>
      <c r="F233" s="221" t="s">
        <v>364</v>
      </c>
      <c r="G233" s="222" t="s">
        <v>207</v>
      </c>
      <c r="H233" s="223">
        <v>4</v>
      </c>
      <c r="I233" s="224"/>
      <c r="J233" s="225">
        <f>ROUND(I233*H233,2)</f>
        <v>0</v>
      </c>
      <c r="K233" s="226"/>
      <c r="L233" s="44"/>
      <c r="M233" s="227" t="s">
        <v>1</v>
      </c>
      <c r="N233" s="228" t="s">
        <v>38</v>
      </c>
      <c r="O233" s="91"/>
      <c r="P233" s="229">
        <f>O233*H233</f>
        <v>0</v>
      </c>
      <c r="Q233" s="229">
        <v>0</v>
      </c>
      <c r="R233" s="229">
        <f>Q233*H233</f>
        <v>0</v>
      </c>
      <c r="S233" s="229">
        <v>0</v>
      </c>
      <c r="T233" s="230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1" t="s">
        <v>197</v>
      </c>
      <c r="AT233" s="231" t="s">
        <v>161</v>
      </c>
      <c r="AU233" s="231" t="s">
        <v>83</v>
      </c>
      <c r="AY233" s="17" t="s">
        <v>158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7" t="s">
        <v>81</v>
      </c>
      <c r="BK233" s="232">
        <f>ROUND(I233*H233,2)</f>
        <v>0</v>
      </c>
      <c r="BL233" s="17" t="s">
        <v>197</v>
      </c>
      <c r="BM233" s="231" t="s">
        <v>359</v>
      </c>
    </row>
    <row r="234" s="2" customFormat="1" ht="24.15" customHeight="1">
      <c r="A234" s="38"/>
      <c r="B234" s="39"/>
      <c r="C234" s="219" t="s">
        <v>362</v>
      </c>
      <c r="D234" s="219" t="s">
        <v>161</v>
      </c>
      <c r="E234" s="220" t="s">
        <v>366</v>
      </c>
      <c r="F234" s="221" t="s">
        <v>367</v>
      </c>
      <c r="G234" s="222" t="s">
        <v>207</v>
      </c>
      <c r="H234" s="223">
        <v>4</v>
      </c>
      <c r="I234" s="224"/>
      <c r="J234" s="225">
        <f>ROUND(I234*H234,2)</f>
        <v>0</v>
      </c>
      <c r="K234" s="226"/>
      <c r="L234" s="44"/>
      <c r="M234" s="227" t="s">
        <v>1</v>
      </c>
      <c r="N234" s="228" t="s">
        <v>38</v>
      </c>
      <c r="O234" s="91"/>
      <c r="P234" s="229">
        <f>O234*H234</f>
        <v>0</v>
      </c>
      <c r="Q234" s="229">
        <v>0</v>
      </c>
      <c r="R234" s="229">
        <f>Q234*H234</f>
        <v>0</v>
      </c>
      <c r="S234" s="229">
        <v>0</v>
      </c>
      <c r="T234" s="230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1" t="s">
        <v>197</v>
      </c>
      <c r="AT234" s="231" t="s">
        <v>161</v>
      </c>
      <c r="AU234" s="231" t="s">
        <v>83</v>
      </c>
      <c r="AY234" s="17" t="s">
        <v>158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7" t="s">
        <v>81</v>
      </c>
      <c r="BK234" s="232">
        <f>ROUND(I234*H234,2)</f>
        <v>0</v>
      </c>
      <c r="BL234" s="17" t="s">
        <v>197</v>
      </c>
      <c r="BM234" s="231" t="s">
        <v>365</v>
      </c>
    </row>
    <row r="235" s="2" customFormat="1" ht="21.75" customHeight="1">
      <c r="A235" s="38"/>
      <c r="B235" s="39"/>
      <c r="C235" s="219" t="s">
        <v>272</v>
      </c>
      <c r="D235" s="219" t="s">
        <v>161</v>
      </c>
      <c r="E235" s="220" t="s">
        <v>370</v>
      </c>
      <c r="F235" s="221" t="s">
        <v>371</v>
      </c>
      <c r="G235" s="222" t="s">
        <v>248</v>
      </c>
      <c r="H235" s="223">
        <v>0.002</v>
      </c>
      <c r="I235" s="224"/>
      <c r="J235" s="225">
        <f>ROUND(I235*H235,2)</f>
        <v>0</v>
      </c>
      <c r="K235" s="226"/>
      <c r="L235" s="44"/>
      <c r="M235" s="227" t="s">
        <v>1</v>
      </c>
      <c r="N235" s="228" t="s">
        <v>38</v>
      </c>
      <c r="O235" s="91"/>
      <c r="P235" s="229">
        <f>O235*H235</f>
        <v>0</v>
      </c>
      <c r="Q235" s="229">
        <v>0</v>
      </c>
      <c r="R235" s="229">
        <f>Q235*H235</f>
        <v>0</v>
      </c>
      <c r="S235" s="229">
        <v>0</v>
      </c>
      <c r="T235" s="230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1" t="s">
        <v>197</v>
      </c>
      <c r="AT235" s="231" t="s">
        <v>161</v>
      </c>
      <c r="AU235" s="231" t="s">
        <v>83</v>
      </c>
      <c r="AY235" s="17" t="s">
        <v>158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7" t="s">
        <v>81</v>
      </c>
      <c r="BK235" s="232">
        <f>ROUND(I235*H235,2)</f>
        <v>0</v>
      </c>
      <c r="BL235" s="17" t="s">
        <v>197</v>
      </c>
      <c r="BM235" s="231" t="s">
        <v>368</v>
      </c>
    </row>
    <row r="236" s="12" customFormat="1" ht="22.8" customHeight="1">
      <c r="A236" s="12"/>
      <c r="B236" s="203"/>
      <c r="C236" s="204"/>
      <c r="D236" s="205" t="s">
        <v>72</v>
      </c>
      <c r="E236" s="217" t="s">
        <v>373</v>
      </c>
      <c r="F236" s="217" t="s">
        <v>374</v>
      </c>
      <c r="G236" s="204"/>
      <c r="H236" s="204"/>
      <c r="I236" s="207"/>
      <c r="J236" s="218">
        <f>BK236</f>
        <v>0</v>
      </c>
      <c r="K236" s="204"/>
      <c r="L236" s="209"/>
      <c r="M236" s="210"/>
      <c r="N236" s="211"/>
      <c r="O236" s="211"/>
      <c r="P236" s="212">
        <f>SUM(P237:P242)</f>
        <v>0</v>
      </c>
      <c r="Q236" s="211"/>
      <c r="R236" s="212">
        <f>SUM(R237:R242)</f>
        <v>0</v>
      </c>
      <c r="S236" s="211"/>
      <c r="T236" s="213">
        <f>SUM(T237:T242)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4" t="s">
        <v>83</v>
      </c>
      <c r="AT236" s="215" t="s">
        <v>72</v>
      </c>
      <c r="AU236" s="215" t="s">
        <v>81</v>
      </c>
      <c r="AY236" s="214" t="s">
        <v>158</v>
      </c>
      <c r="BK236" s="216">
        <f>SUM(BK237:BK242)</f>
        <v>0</v>
      </c>
    </row>
    <row r="237" s="2" customFormat="1" ht="16.5" customHeight="1">
      <c r="A237" s="38"/>
      <c r="B237" s="39"/>
      <c r="C237" s="219" t="s">
        <v>369</v>
      </c>
      <c r="D237" s="219" t="s">
        <v>161</v>
      </c>
      <c r="E237" s="220" t="s">
        <v>375</v>
      </c>
      <c r="F237" s="221" t="s">
        <v>376</v>
      </c>
      <c r="G237" s="222" t="s">
        <v>164</v>
      </c>
      <c r="H237" s="223">
        <v>5.4400000000000004</v>
      </c>
      <c r="I237" s="224"/>
      <c r="J237" s="225">
        <f>ROUND(I237*H237,2)</f>
        <v>0</v>
      </c>
      <c r="K237" s="226"/>
      <c r="L237" s="44"/>
      <c r="M237" s="227" t="s">
        <v>1</v>
      </c>
      <c r="N237" s="228" t="s">
        <v>38</v>
      </c>
      <c r="O237" s="91"/>
      <c r="P237" s="229">
        <f>O237*H237</f>
        <v>0</v>
      </c>
      <c r="Q237" s="229">
        <v>0</v>
      </c>
      <c r="R237" s="229">
        <f>Q237*H237</f>
        <v>0</v>
      </c>
      <c r="S237" s="229">
        <v>0</v>
      </c>
      <c r="T237" s="230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1" t="s">
        <v>197</v>
      </c>
      <c r="AT237" s="231" t="s">
        <v>161</v>
      </c>
      <c r="AU237" s="231" t="s">
        <v>83</v>
      </c>
      <c r="AY237" s="17" t="s">
        <v>158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7" t="s">
        <v>81</v>
      </c>
      <c r="BK237" s="232">
        <f>ROUND(I237*H237,2)</f>
        <v>0</v>
      </c>
      <c r="BL237" s="17" t="s">
        <v>197</v>
      </c>
      <c r="BM237" s="231" t="s">
        <v>372</v>
      </c>
    </row>
    <row r="238" s="13" customFormat="1">
      <c r="A238" s="13"/>
      <c r="B238" s="233"/>
      <c r="C238" s="234"/>
      <c r="D238" s="235" t="s">
        <v>166</v>
      </c>
      <c r="E238" s="236" t="s">
        <v>1</v>
      </c>
      <c r="F238" s="237" t="s">
        <v>846</v>
      </c>
      <c r="G238" s="234"/>
      <c r="H238" s="238">
        <v>5.4400000000000004</v>
      </c>
      <c r="I238" s="239"/>
      <c r="J238" s="234"/>
      <c r="K238" s="234"/>
      <c r="L238" s="240"/>
      <c r="M238" s="241"/>
      <c r="N238" s="242"/>
      <c r="O238" s="242"/>
      <c r="P238" s="242"/>
      <c r="Q238" s="242"/>
      <c r="R238" s="242"/>
      <c r="S238" s="242"/>
      <c r="T238" s="24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4" t="s">
        <v>166</v>
      </c>
      <c r="AU238" s="244" t="s">
        <v>83</v>
      </c>
      <c r="AV238" s="13" t="s">
        <v>83</v>
      </c>
      <c r="AW238" s="13" t="s">
        <v>31</v>
      </c>
      <c r="AX238" s="13" t="s">
        <v>73</v>
      </c>
      <c r="AY238" s="244" t="s">
        <v>158</v>
      </c>
    </row>
    <row r="239" s="14" customFormat="1">
      <c r="A239" s="14"/>
      <c r="B239" s="245"/>
      <c r="C239" s="246"/>
      <c r="D239" s="235" t="s">
        <v>166</v>
      </c>
      <c r="E239" s="247" t="s">
        <v>1</v>
      </c>
      <c r="F239" s="248" t="s">
        <v>168</v>
      </c>
      <c r="G239" s="246"/>
      <c r="H239" s="249">
        <v>5.4400000000000004</v>
      </c>
      <c r="I239" s="250"/>
      <c r="J239" s="246"/>
      <c r="K239" s="246"/>
      <c r="L239" s="251"/>
      <c r="M239" s="252"/>
      <c r="N239" s="253"/>
      <c r="O239" s="253"/>
      <c r="P239" s="253"/>
      <c r="Q239" s="253"/>
      <c r="R239" s="253"/>
      <c r="S239" s="253"/>
      <c r="T239" s="25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5" t="s">
        <v>166</v>
      </c>
      <c r="AU239" s="255" t="s">
        <v>83</v>
      </c>
      <c r="AV239" s="14" t="s">
        <v>165</v>
      </c>
      <c r="AW239" s="14" t="s">
        <v>31</v>
      </c>
      <c r="AX239" s="14" t="s">
        <v>81</v>
      </c>
      <c r="AY239" s="255" t="s">
        <v>158</v>
      </c>
    </row>
    <row r="240" s="2" customFormat="1" ht="16.5" customHeight="1">
      <c r="A240" s="38"/>
      <c r="B240" s="39"/>
      <c r="C240" s="219" t="s">
        <v>280</v>
      </c>
      <c r="D240" s="219" t="s">
        <v>161</v>
      </c>
      <c r="E240" s="220" t="s">
        <v>380</v>
      </c>
      <c r="F240" s="221" t="s">
        <v>381</v>
      </c>
      <c r="G240" s="222" t="s">
        <v>164</v>
      </c>
      <c r="H240" s="223">
        <v>5.4400000000000004</v>
      </c>
      <c r="I240" s="224"/>
      <c r="J240" s="225">
        <f>ROUND(I240*H240,2)</f>
        <v>0</v>
      </c>
      <c r="K240" s="226"/>
      <c r="L240" s="44"/>
      <c r="M240" s="227" t="s">
        <v>1</v>
      </c>
      <c r="N240" s="228" t="s">
        <v>38</v>
      </c>
      <c r="O240" s="91"/>
      <c r="P240" s="229">
        <f>O240*H240</f>
        <v>0</v>
      </c>
      <c r="Q240" s="229">
        <v>0</v>
      </c>
      <c r="R240" s="229">
        <f>Q240*H240</f>
        <v>0</v>
      </c>
      <c r="S240" s="229">
        <v>0</v>
      </c>
      <c r="T240" s="230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1" t="s">
        <v>197</v>
      </c>
      <c r="AT240" s="231" t="s">
        <v>161</v>
      </c>
      <c r="AU240" s="231" t="s">
        <v>83</v>
      </c>
      <c r="AY240" s="17" t="s">
        <v>158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7" t="s">
        <v>81</v>
      </c>
      <c r="BK240" s="232">
        <f>ROUND(I240*H240,2)</f>
        <v>0</v>
      </c>
      <c r="BL240" s="17" t="s">
        <v>197</v>
      </c>
      <c r="BM240" s="231" t="s">
        <v>377</v>
      </c>
    </row>
    <row r="241" s="2" customFormat="1" ht="16.5" customHeight="1">
      <c r="A241" s="38"/>
      <c r="B241" s="39"/>
      <c r="C241" s="219" t="s">
        <v>379</v>
      </c>
      <c r="D241" s="219" t="s">
        <v>161</v>
      </c>
      <c r="E241" s="220" t="s">
        <v>383</v>
      </c>
      <c r="F241" s="221" t="s">
        <v>384</v>
      </c>
      <c r="G241" s="222" t="s">
        <v>164</v>
      </c>
      <c r="H241" s="223">
        <v>5.4400000000000004</v>
      </c>
      <c r="I241" s="224"/>
      <c r="J241" s="225">
        <f>ROUND(I241*H241,2)</f>
        <v>0</v>
      </c>
      <c r="K241" s="226"/>
      <c r="L241" s="44"/>
      <c r="M241" s="227" t="s">
        <v>1</v>
      </c>
      <c r="N241" s="228" t="s">
        <v>38</v>
      </c>
      <c r="O241" s="91"/>
      <c r="P241" s="229">
        <f>O241*H241</f>
        <v>0</v>
      </c>
      <c r="Q241" s="229">
        <v>0</v>
      </c>
      <c r="R241" s="229">
        <f>Q241*H241</f>
        <v>0</v>
      </c>
      <c r="S241" s="229">
        <v>0</v>
      </c>
      <c r="T241" s="230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1" t="s">
        <v>197</v>
      </c>
      <c r="AT241" s="231" t="s">
        <v>161</v>
      </c>
      <c r="AU241" s="231" t="s">
        <v>83</v>
      </c>
      <c r="AY241" s="17" t="s">
        <v>158</v>
      </c>
      <c r="BE241" s="232">
        <f>IF(N241="základní",J241,0)</f>
        <v>0</v>
      </c>
      <c r="BF241" s="232">
        <f>IF(N241="snížená",J241,0)</f>
        <v>0</v>
      </c>
      <c r="BG241" s="232">
        <f>IF(N241="zákl. přenesená",J241,0)</f>
        <v>0</v>
      </c>
      <c r="BH241" s="232">
        <f>IF(N241="sníž. přenesená",J241,0)</f>
        <v>0</v>
      </c>
      <c r="BI241" s="232">
        <f>IF(N241="nulová",J241,0)</f>
        <v>0</v>
      </c>
      <c r="BJ241" s="17" t="s">
        <v>81</v>
      </c>
      <c r="BK241" s="232">
        <f>ROUND(I241*H241,2)</f>
        <v>0</v>
      </c>
      <c r="BL241" s="17" t="s">
        <v>197</v>
      </c>
      <c r="BM241" s="231" t="s">
        <v>382</v>
      </c>
    </row>
    <row r="242" s="2" customFormat="1" ht="24.15" customHeight="1">
      <c r="A242" s="38"/>
      <c r="B242" s="39"/>
      <c r="C242" s="219" t="s">
        <v>283</v>
      </c>
      <c r="D242" s="219" t="s">
        <v>161</v>
      </c>
      <c r="E242" s="220" t="s">
        <v>387</v>
      </c>
      <c r="F242" s="221" t="s">
        <v>388</v>
      </c>
      <c r="G242" s="222" t="s">
        <v>248</v>
      </c>
      <c r="H242" s="223">
        <v>0.0080000000000000002</v>
      </c>
      <c r="I242" s="224"/>
      <c r="J242" s="225">
        <f>ROUND(I242*H242,2)</f>
        <v>0</v>
      </c>
      <c r="K242" s="226"/>
      <c r="L242" s="44"/>
      <c r="M242" s="227" t="s">
        <v>1</v>
      </c>
      <c r="N242" s="228" t="s">
        <v>38</v>
      </c>
      <c r="O242" s="91"/>
      <c r="P242" s="229">
        <f>O242*H242</f>
        <v>0</v>
      </c>
      <c r="Q242" s="229">
        <v>0</v>
      </c>
      <c r="R242" s="229">
        <f>Q242*H242</f>
        <v>0</v>
      </c>
      <c r="S242" s="229">
        <v>0</v>
      </c>
      <c r="T242" s="230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1" t="s">
        <v>197</v>
      </c>
      <c r="AT242" s="231" t="s">
        <v>161</v>
      </c>
      <c r="AU242" s="231" t="s">
        <v>83</v>
      </c>
      <c r="AY242" s="17" t="s">
        <v>158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7" t="s">
        <v>81</v>
      </c>
      <c r="BK242" s="232">
        <f>ROUND(I242*H242,2)</f>
        <v>0</v>
      </c>
      <c r="BL242" s="17" t="s">
        <v>197</v>
      </c>
      <c r="BM242" s="231" t="s">
        <v>385</v>
      </c>
    </row>
    <row r="243" s="12" customFormat="1" ht="22.8" customHeight="1">
      <c r="A243" s="12"/>
      <c r="B243" s="203"/>
      <c r="C243" s="204"/>
      <c r="D243" s="205" t="s">
        <v>72</v>
      </c>
      <c r="E243" s="217" t="s">
        <v>390</v>
      </c>
      <c r="F243" s="217" t="s">
        <v>391</v>
      </c>
      <c r="G243" s="204"/>
      <c r="H243" s="204"/>
      <c r="I243" s="207"/>
      <c r="J243" s="218">
        <f>BK243</f>
        <v>0</v>
      </c>
      <c r="K243" s="204"/>
      <c r="L243" s="209"/>
      <c r="M243" s="210"/>
      <c r="N243" s="211"/>
      <c r="O243" s="211"/>
      <c r="P243" s="212">
        <f>SUM(P244:P248)</f>
        <v>0</v>
      </c>
      <c r="Q243" s="211"/>
      <c r="R243" s="212">
        <f>SUM(R244:R248)</f>
        <v>0</v>
      </c>
      <c r="S243" s="211"/>
      <c r="T243" s="213">
        <f>SUM(T244:T248)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4" t="s">
        <v>83</v>
      </c>
      <c r="AT243" s="215" t="s">
        <v>72</v>
      </c>
      <c r="AU243" s="215" t="s">
        <v>81</v>
      </c>
      <c r="AY243" s="214" t="s">
        <v>158</v>
      </c>
      <c r="BK243" s="216">
        <f>SUM(BK244:BK248)</f>
        <v>0</v>
      </c>
    </row>
    <row r="244" s="2" customFormat="1" ht="37.8" customHeight="1">
      <c r="A244" s="38"/>
      <c r="B244" s="39"/>
      <c r="C244" s="219" t="s">
        <v>386</v>
      </c>
      <c r="D244" s="219" t="s">
        <v>161</v>
      </c>
      <c r="E244" s="220" t="s">
        <v>392</v>
      </c>
      <c r="F244" s="221" t="s">
        <v>393</v>
      </c>
      <c r="G244" s="222" t="s">
        <v>164</v>
      </c>
      <c r="H244" s="223">
        <v>84.180000000000007</v>
      </c>
      <c r="I244" s="224"/>
      <c r="J244" s="225">
        <f>ROUND(I244*H244,2)</f>
        <v>0</v>
      </c>
      <c r="K244" s="226"/>
      <c r="L244" s="44"/>
      <c r="M244" s="227" t="s">
        <v>1</v>
      </c>
      <c r="N244" s="228" t="s">
        <v>38</v>
      </c>
      <c r="O244" s="91"/>
      <c r="P244" s="229">
        <f>O244*H244</f>
        <v>0</v>
      </c>
      <c r="Q244" s="229">
        <v>0</v>
      </c>
      <c r="R244" s="229">
        <f>Q244*H244</f>
        <v>0</v>
      </c>
      <c r="S244" s="229">
        <v>0</v>
      </c>
      <c r="T244" s="230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1" t="s">
        <v>197</v>
      </c>
      <c r="AT244" s="231" t="s">
        <v>161</v>
      </c>
      <c r="AU244" s="231" t="s">
        <v>83</v>
      </c>
      <c r="AY244" s="17" t="s">
        <v>158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7" t="s">
        <v>81</v>
      </c>
      <c r="BK244" s="232">
        <f>ROUND(I244*H244,2)</f>
        <v>0</v>
      </c>
      <c r="BL244" s="17" t="s">
        <v>197</v>
      </c>
      <c r="BM244" s="231" t="s">
        <v>389</v>
      </c>
    </row>
    <row r="245" s="2" customFormat="1" ht="24.15" customHeight="1">
      <c r="A245" s="38"/>
      <c r="B245" s="39"/>
      <c r="C245" s="266" t="s">
        <v>287</v>
      </c>
      <c r="D245" s="266" t="s">
        <v>210</v>
      </c>
      <c r="E245" s="267" t="s">
        <v>396</v>
      </c>
      <c r="F245" s="268" t="s">
        <v>397</v>
      </c>
      <c r="G245" s="269" t="s">
        <v>164</v>
      </c>
      <c r="H245" s="270">
        <v>88.388999999999996</v>
      </c>
      <c r="I245" s="271"/>
      <c r="J245" s="272">
        <f>ROUND(I245*H245,2)</f>
        <v>0</v>
      </c>
      <c r="K245" s="273"/>
      <c r="L245" s="274"/>
      <c r="M245" s="275" t="s">
        <v>1</v>
      </c>
      <c r="N245" s="276" t="s">
        <v>38</v>
      </c>
      <c r="O245" s="91"/>
      <c r="P245" s="229">
        <f>O245*H245</f>
        <v>0</v>
      </c>
      <c r="Q245" s="229">
        <v>0</v>
      </c>
      <c r="R245" s="229">
        <f>Q245*H245</f>
        <v>0</v>
      </c>
      <c r="S245" s="229">
        <v>0</v>
      </c>
      <c r="T245" s="230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1" t="s">
        <v>236</v>
      </c>
      <c r="AT245" s="231" t="s">
        <v>210</v>
      </c>
      <c r="AU245" s="231" t="s">
        <v>83</v>
      </c>
      <c r="AY245" s="17" t="s">
        <v>158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7" t="s">
        <v>81</v>
      </c>
      <c r="BK245" s="232">
        <f>ROUND(I245*H245,2)</f>
        <v>0</v>
      </c>
      <c r="BL245" s="17" t="s">
        <v>197</v>
      </c>
      <c r="BM245" s="231" t="s">
        <v>394</v>
      </c>
    </row>
    <row r="246" s="13" customFormat="1">
      <c r="A246" s="13"/>
      <c r="B246" s="233"/>
      <c r="C246" s="234"/>
      <c r="D246" s="235" t="s">
        <v>166</v>
      </c>
      <c r="E246" s="236" t="s">
        <v>1</v>
      </c>
      <c r="F246" s="237" t="s">
        <v>847</v>
      </c>
      <c r="G246" s="234"/>
      <c r="H246" s="238">
        <v>88.38900000000001</v>
      </c>
      <c r="I246" s="239"/>
      <c r="J246" s="234"/>
      <c r="K246" s="234"/>
      <c r="L246" s="240"/>
      <c r="M246" s="241"/>
      <c r="N246" s="242"/>
      <c r="O246" s="242"/>
      <c r="P246" s="242"/>
      <c r="Q246" s="242"/>
      <c r="R246" s="242"/>
      <c r="S246" s="242"/>
      <c r="T246" s="24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4" t="s">
        <v>166</v>
      </c>
      <c r="AU246" s="244" t="s">
        <v>83</v>
      </c>
      <c r="AV246" s="13" t="s">
        <v>83</v>
      </c>
      <c r="AW246" s="13" t="s">
        <v>31</v>
      </c>
      <c r="AX246" s="13" t="s">
        <v>73</v>
      </c>
      <c r="AY246" s="244" t="s">
        <v>158</v>
      </c>
    </row>
    <row r="247" s="14" customFormat="1">
      <c r="A247" s="14"/>
      <c r="B247" s="245"/>
      <c r="C247" s="246"/>
      <c r="D247" s="235" t="s">
        <v>166</v>
      </c>
      <c r="E247" s="247" t="s">
        <v>1</v>
      </c>
      <c r="F247" s="248" t="s">
        <v>168</v>
      </c>
      <c r="G247" s="246"/>
      <c r="H247" s="249">
        <v>88.38900000000001</v>
      </c>
      <c r="I247" s="250"/>
      <c r="J247" s="246"/>
      <c r="K247" s="246"/>
      <c r="L247" s="251"/>
      <c r="M247" s="252"/>
      <c r="N247" s="253"/>
      <c r="O247" s="253"/>
      <c r="P247" s="253"/>
      <c r="Q247" s="253"/>
      <c r="R247" s="253"/>
      <c r="S247" s="253"/>
      <c r="T247" s="25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5" t="s">
        <v>166</v>
      </c>
      <c r="AU247" s="255" t="s">
        <v>83</v>
      </c>
      <c r="AV247" s="14" t="s">
        <v>165</v>
      </c>
      <c r="AW247" s="14" t="s">
        <v>31</v>
      </c>
      <c r="AX247" s="14" t="s">
        <v>81</v>
      </c>
      <c r="AY247" s="255" t="s">
        <v>158</v>
      </c>
    </row>
    <row r="248" s="2" customFormat="1" ht="24.15" customHeight="1">
      <c r="A248" s="38"/>
      <c r="B248" s="39"/>
      <c r="C248" s="219" t="s">
        <v>395</v>
      </c>
      <c r="D248" s="219" t="s">
        <v>161</v>
      </c>
      <c r="E248" s="220" t="s">
        <v>400</v>
      </c>
      <c r="F248" s="221" t="s">
        <v>401</v>
      </c>
      <c r="G248" s="222" t="s">
        <v>248</v>
      </c>
      <c r="H248" s="223">
        <v>0.22600000000000001</v>
      </c>
      <c r="I248" s="224"/>
      <c r="J248" s="225">
        <f>ROUND(I248*H248,2)</f>
        <v>0</v>
      </c>
      <c r="K248" s="226"/>
      <c r="L248" s="44"/>
      <c r="M248" s="227" t="s">
        <v>1</v>
      </c>
      <c r="N248" s="228" t="s">
        <v>38</v>
      </c>
      <c r="O248" s="91"/>
      <c r="P248" s="229">
        <f>O248*H248</f>
        <v>0</v>
      </c>
      <c r="Q248" s="229">
        <v>0</v>
      </c>
      <c r="R248" s="229">
        <f>Q248*H248</f>
        <v>0</v>
      </c>
      <c r="S248" s="229">
        <v>0</v>
      </c>
      <c r="T248" s="230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1" t="s">
        <v>197</v>
      </c>
      <c r="AT248" s="231" t="s">
        <v>161</v>
      </c>
      <c r="AU248" s="231" t="s">
        <v>83</v>
      </c>
      <c r="AY248" s="17" t="s">
        <v>158</v>
      </c>
      <c r="BE248" s="232">
        <f>IF(N248="základní",J248,0)</f>
        <v>0</v>
      </c>
      <c r="BF248" s="232">
        <f>IF(N248="snížená",J248,0)</f>
        <v>0</v>
      </c>
      <c r="BG248" s="232">
        <f>IF(N248="zákl. přenesená",J248,0)</f>
        <v>0</v>
      </c>
      <c r="BH248" s="232">
        <f>IF(N248="sníž. přenesená",J248,0)</f>
        <v>0</v>
      </c>
      <c r="BI248" s="232">
        <f>IF(N248="nulová",J248,0)</f>
        <v>0</v>
      </c>
      <c r="BJ248" s="17" t="s">
        <v>81</v>
      </c>
      <c r="BK248" s="232">
        <f>ROUND(I248*H248,2)</f>
        <v>0</v>
      </c>
      <c r="BL248" s="17" t="s">
        <v>197</v>
      </c>
      <c r="BM248" s="231" t="s">
        <v>398</v>
      </c>
    </row>
    <row r="249" s="12" customFormat="1" ht="22.8" customHeight="1">
      <c r="A249" s="12"/>
      <c r="B249" s="203"/>
      <c r="C249" s="204"/>
      <c r="D249" s="205" t="s">
        <v>72</v>
      </c>
      <c r="E249" s="217" t="s">
        <v>403</v>
      </c>
      <c r="F249" s="217" t="s">
        <v>404</v>
      </c>
      <c r="G249" s="204"/>
      <c r="H249" s="204"/>
      <c r="I249" s="207"/>
      <c r="J249" s="218">
        <f>BK249</f>
        <v>0</v>
      </c>
      <c r="K249" s="204"/>
      <c r="L249" s="209"/>
      <c r="M249" s="210"/>
      <c r="N249" s="211"/>
      <c r="O249" s="211"/>
      <c r="P249" s="212">
        <f>SUM(P250:P261)</f>
        <v>0</v>
      </c>
      <c r="Q249" s="211"/>
      <c r="R249" s="212">
        <f>SUM(R250:R261)</f>
        <v>0</v>
      </c>
      <c r="S249" s="211"/>
      <c r="T249" s="213">
        <f>SUM(T250:T261)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14" t="s">
        <v>83</v>
      </c>
      <c r="AT249" s="215" t="s">
        <v>72</v>
      </c>
      <c r="AU249" s="215" t="s">
        <v>81</v>
      </c>
      <c r="AY249" s="214" t="s">
        <v>158</v>
      </c>
      <c r="BK249" s="216">
        <f>SUM(BK250:BK261)</f>
        <v>0</v>
      </c>
    </row>
    <row r="250" s="2" customFormat="1" ht="24.15" customHeight="1">
      <c r="A250" s="38"/>
      <c r="B250" s="39"/>
      <c r="C250" s="219" t="s">
        <v>290</v>
      </c>
      <c r="D250" s="219" t="s">
        <v>161</v>
      </c>
      <c r="E250" s="220" t="s">
        <v>764</v>
      </c>
      <c r="F250" s="221" t="s">
        <v>765</v>
      </c>
      <c r="G250" s="222" t="s">
        <v>207</v>
      </c>
      <c r="H250" s="223">
        <v>4</v>
      </c>
      <c r="I250" s="224"/>
      <c r="J250" s="225">
        <f>ROUND(I250*H250,2)</f>
        <v>0</v>
      </c>
      <c r="K250" s="226"/>
      <c r="L250" s="44"/>
      <c r="M250" s="227" t="s">
        <v>1</v>
      </c>
      <c r="N250" s="228" t="s">
        <v>38</v>
      </c>
      <c r="O250" s="91"/>
      <c r="P250" s="229">
        <f>O250*H250</f>
        <v>0</v>
      </c>
      <c r="Q250" s="229">
        <v>0</v>
      </c>
      <c r="R250" s="229">
        <f>Q250*H250</f>
        <v>0</v>
      </c>
      <c r="S250" s="229">
        <v>0</v>
      </c>
      <c r="T250" s="230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1" t="s">
        <v>197</v>
      </c>
      <c r="AT250" s="231" t="s">
        <v>161</v>
      </c>
      <c r="AU250" s="231" t="s">
        <v>83</v>
      </c>
      <c r="AY250" s="17" t="s">
        <v>158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7" t="s">
        <v>81</v>
      </c>
      <c r="BK250" s="232">
        <f>ROUND(I250*H250,2)</f>
        <v>0</v>
      </c>
      <c r="BL250" s="17" t="s">
        <v>197</v>
      </c>
      <c r="BM250" s="231" t="s">
        <v>402</v>
      </c>
    </row>
    <row r="251" s="2" customFormat="1" ht="24.15" customHeight="1">
      <c r="A251" s="38"/>
      <c r="B251" s="39"/>
      <c r="C251" s="219" t="s">
        <v>405</v>
      </c>
      <c r="D251" s="219" t="s">
        <v>161</v>
      </c>
      <c r="E251" s="220" t="s">
        <v>773</v>
      </c>
      <c r="F251" s="221" t="s">
        <v>774</v>
      </c>
      <c r="G251" s="222" t="s">
        <v>207</v>
      </c>
      <c r="H251" s="223">
        <v>2</v>
      </c>
      <c r="I251" s="224"/>
      <c r="J251" s="225">
        <f>ROUND(I251*H251,2)</f>
        <v>0</v>
      </c>
      <c r="K251" s="226"/>
      <c r="L251" s="44"/>
      <c r="M251" s="227" t="s">
        <v>1</v>
      </c>
      <c r="N251" s="228" t="s">
        <v>38</v>
      </c>
      <c r="O251" s="91"/>
      <c r="P251" s="229">
        <f>O251*H251</f>
        <v>0</v>
      </c>
      <c r="Q251" s="229">
        <v>0</v>
      </c>
      <c r="R251" s="229">
        <f>Q251*H251</f>
        <v>0</v>
      </c>
      <c r="S251" s="229">
        <v>0</v>
      </c>
      <c r="T251" s="230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1" t="s">
        <v>197</v>
      </c>
      <c r="AT251" s="231" t="s">
        <v>161</v>
      </c>
      <c r="AU251" s="231" t="s">
        <v>83</v>
      </c>
      <c r="AY251" s="17" t="s">
        <v>158</v>
      </c>
      <c r="BE251" s="232">
        <f>IF(N251="základní",J251,0)</f>
        <v>0</v>
      </c>
      <c r="BF251" s="232">
        <f>IF(N251="snížená",J251,0)</f>
        <v>0</v>
      </c>
      <c r="BG251" s="232">
        <f>IF(N251="zákl. přenesená",J251,0)</f>
        <v>0</v>
      </c>
      <c r="BH251" s="232">
        <f>IF(N251="sníž. přenesená",J251,0)</f>
        <v>0</v>
      </c>
      <c r="BI251" s="232">
        <f>IF(N251="nulová",J251,0)</f>
        <v>0</v>
      </c>
      <c r="BJ251" s="17" t="s">
        <v>81</v>
      </c>
      <c r="BK251" s="232">
        <f>ROUND(I251*H251,2)</f>
        <v>0</v>
      </c>
      <c r="BL251" s="17" t="s">
        <v>197</v>
      </c>
      <c r="BM251" s="231" t="s">
        <v>408</v>
      </c>
    </row>
    <row r="252" s="2" customFormat="1" ht="24.15" customHeight="1">
      <c r="A252" s="38"/>
      <c r="B252" s="39"/>
      <c r="C252" s="266" t="s">
        <v>294</v>
      </c>
      <c r="D252" s="266" t="s">
        <v>210</v>
      </c>
      <c r="E252" s="267" t="s">
        <v>775</v>
      </c>
      <c r="F252" s="268" t="s">
        <v>776</v>
      </c>
      <c r="G252" s="269" t="s">
        <v>207</v>
      </c>
      <c r="H252" s="270">
        <v>2</v>
      </c>
      <c r="I252" s="271"/>
      <c r="J252" s="272">
        <f>ROUND(I252*H252,2)</f>
        <v>0</v>
      </c>
      <c r="K252" s="273"/>
      <c r="L252" s="274"/>
      <c r="M252" s="275" t="s">
        <v>1</v>
      </c>
      <c r="N252" s="276" t="s">
        <v>38</v>
      </c>
      <c r="O252" s="91"/>
      <c r="P252" s="229">
        <f>O252*H252</f>
        <v>0</v>
      </c>
      <c r="Q252" s="229">
        <v>0</v>
      </c>
      <c r="R252" s="229">
        <f>Q252*H252</f>
        <v>0</v>
      </c>
      <c r="S252" s="229">
        <v>0</v>
      </c>
      <c r="T252" s="230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1" t="s">
        <v>236</v>
      </c>
      <c r="AT252" s="231" t="s">
        <v>210</v>
      </c>
      <c r="AU252" s="231" t="s">
        <v>83</v>
      </c>
      <c r="AY252" s="17" t="s">
        <v>158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7" t="s">
        <v>81</v>
      </c>
      <c r="BK252" s="232">
        <f>ROUND(I252*H252,2)</f>
        <v>0</v>
      </c>
      <c r="BL252" s="17" t="s">
        <v>197</v>
      </c>
      <c r="BM252" s="231" t="s">
        <v>412</v>
      </c>
    </row>
    <row r="253" s="2" customFormat="1" ht="24.15" customHeight="1">
      <c r="A253" s="38"/>
      <c r="B253" s="39"/>
      <c r="C253" s="219" t="s">
        <v>413</v>
      </c>
      <c r="D253" s="219" t="s">
        <v>161</v>
      </c>
      <c r="E253" s="220" t="s">
        <v>410</v>
      </c>
      <c r="F253" s="221" t="s">
        <v>411</v>
      </c>
      <c r="G253" s="222" t="s">
        <v>207</v>
      </c>
      <c r="H253" s="223">
        <v>1</v>
      </c>
      <c r="I253" s="224"/>
      <c r="J253" s="225">
        <f>ROUND(I253*H253,2)</f>
        <v>0</v>
      </c>
      <c r="K253" s="226"/>
      <c r="L253" s="44"/>
      <c r="M253" s="227" t="s">
        <v>1</v>
      </c>
      <c r="N253" s="228" t="s">
        <v>38</v>
      </c>
      <c r="O253" s="91"/>
      <c r="P253" s="229">
        <f>O253*H253</f>
        <v>0</v>
      </c>
      <c r="Q253" s="229">
        <v>0</v>
      </c>
      <c r="R253" s="229">
        <f>Q253*H253</f>
        <v>0</v>
      </c>
      <c r="S253" s="229">
        <v>0</v>
      </c>
      <c r="T253" s="230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1" t="s">
        <v>197</v>
      </c>
      <c r="AT253" s="231" t="s">
        <v>161</v>
      </c>
      <c r="AU253" s="231" t="s">
        <v>83</v>
      </c>
      <c r="AY253" s="17" t="s">
        <v>158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7" t="s">
        <v>81</v>
      </c>
      <c r="BK253" s="232">
        <f>ROUND(I253*H253,2)</f>
        <v>0</v>
      </c>
      <c r="BL253" s="17" t="s">
        <v>197</v>
      </c>
      <c r="BM253" s="231" t="s">
        <v>416</v>
      </c>
    </row>
    <row r="254" s="2" customFormat="1" ht="24.15" customHeight="1">
      <c r="A254" s="38"/>
      <c r="B254" s="39"/>
      <c r="C254" s="266" t="s">
        <v>297</v>
      </c>
      <c r="D254" s="266" t="s">
        <v>210</v>
      </c>
      <c r="E254" s="267" t="s">
        <v>414</v>
      </c>
      <c r="F254" s="268" t="s">
        <v>415</v>
      </c>
      <c r="G254" s="269" t="s">
        <v>207</v>
      </c>
      <c r="H254" s="270">
        <v>1</v>
      </c>
      <c r="I254" s="271"/>
      <c r="J254" s="272">
        <f>ROUND(I254*H254,2)</f>
        <v>0</v>
      </c>
      <c r="K254" s="273"/>
      <c r="L254" s="274"/>
      <c r="M254" s="275" t="s">
        <v>1</v>
      </c>
      <c r="N254" s="276" t="s">
        <v>38</v>
      </c>
      <c r="O254" s="91"/>
      <c r="P254" s="229">
        <f>O254*H254</f>
        <v>0</v>
      </c>
      <c r="Q254" s="229">
        <v>0</v>
      </c>
      <c r="R254" s="229">
        <f>Q254*H254</f>
        <v>0</v>
      </c>
      <c r="S254" s="229">
        <v>0</v>
      </c>
      <c r="T254" s="230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1" t="s">
        <v>236</v>
      </c>
      <c r="AT254" s="231" t="s">
        <v>210</v>
      </c>
      <c r="AU254" s="231" t="s">
        <v>83</v>
      </c>
      <c r="AY254" s="17" t="s">
        <v>158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7" t="s">
        <v>81</v>
      </c>
      <c r="BK254" s="232">
        <f>ROUND(I254*H254,2)</f>
        <v>0</v>
      </c>
      <c r="BL254" s="17" t="s">
        <v>197</v>
      </c>
      <c r="BM254" s="231" t="s">
        <v>419</v>
      </c>
    </row>
    <row r="255" s="2" customFormat="1" ht="16.5" customHeight="1">
      <c r="A255" s="38"/>
      <c r="B255" s="39"/>
      <c r="C255" s="219" t="s">
        <v>420</v>
      </c>
      <c r="D255" s="219" t="s">
        <v>161</v>
      </c>
      <c r="E255" s="220" t="s">
        <v>417</v>
      </c>
      <c r="F255" s="221" t="s">
        <v>418</v>
      </c>
      <c r="G255" s="222" t="s">
        <v>207</v>
      </c>
      <c r="H255" s="223">
        <v>3</v>
      </c>
      <c r="I255" s="224"/>
      <c r="J255" s="225">
        <f>ROUND(I255*H255,2)</f>
        <v>0</v>
      </c>
      <c r="K255" s="226"/>
      <c r="L255" s="44"/>
      <c r="M255" s="227" t="s">
        <v>1</v>
      </c>
      <c r="N255" s="228" t="s">
        <v>38</v>
      </c>
      <c r="O255" s="91"/>
      <c r="P255" s="229">
        <f>O255*H255</f>
        <v>0</v>
      </c>
      <c r="Q255" s="229">
        <v>0</v>
      </c>
      <c r="R255" s="229">
        <f>Q255*H255</f>
        <v>0</v>
      </c>
      <c r="S255" s="229">
        <v>0</v>
      </c>
      <c r="T255" s="230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1" t="s">
        <v>197</v>
      </c>
      <c r="AT255" s="231" t="s">
        <v>161</v>
      </c>
      <c r="AU255" s="231" t="s">
        <v>83</v>
      </c>
      <c r="AY255" s="17" t="s">
        <v>158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7" t="s">
        <v>81</v>
      </c>
      <c r="BK255" s="232">
        <f>ROUND(I255*H255,2)</f>
        <v>0</v>
      </c>
      <c r="BL255" s="17" t="s">
        <v>197</v>
      </c>
      <c r="BM255" s="231" t="s">
        <v>423</v>
      </c>
    </row>
    <row r="256" s="2" customFormat="1" ht="16.5" customHeight="1">
      <c r="A256" s="38"/>
      <c r="B256" s="39"/>
      <c r="C256" s="266" t="s">
        <v>303</v>
      </c>
      <c r="D256" s="266" t="s">
        <v>210</v>
      </c>
      <c r="E256" s="267" t="s">
        <v>421</v>
      </c>
      <c r="F256" s="268" t="s">
        <v>422</v>
      </c>
      <c r="G256" s="269" t="s">
        <v>207</v>
      </c>
      <c r="H256" s="270">
        <v>3</v>
      </c>
      <c r="I256" s="271"/>
      <c r="J256" s="272">
        <f>ROUND(I256*H256,2)</f>
        <v>0</v>
      </c>
      <c r="K256" s="273"/>
      <c r="L256" s="274"/>
      <c r="M256" s="275" t="s">
        <v>1</v>
      </c>
      <c r="N256" s="276" t="s">
        <v>38</v>
      </c>
      <c r="O256" s="91"/>
      <c r="P256" s="229">
        <f>O256*H256</f>
        <v>0</v>
      </c>
      <c r="Q256" s="229">
        <v>0</v>
      </c>
      <c r="R256" s="229">
        <f>Q256*H256</f>
        <v>0</v>
      </c>
      <c r="S256" s="229">
        <v>0</v>
      </c>
      <c r="T256" s="230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1" t="s">
        <v>236</v>
      </c>
      <c r="AT256" s="231" t="s">
        <v>210</v>
      </c>
      <c r="AU256" s="231" t="s">
        <v>83</v>
      </c>
      <c r="AY256" s="17" t="s">
        <v>158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7" t="s">
        <v>81</v>
      </c>
      <c r="BK256" s="232">
        <f>ROUND(I256*H256,2)</f>
        <v>0</v>
      </c>
      <c r="BL256" s="17" t="s">
        <v>197</v>
      </c>
      <c r="BM256" s="231" t="s">
        <v>426</v>
      </c>
    </row>
    <row r="257" s="2" customFormat="1" ht="16.5" customHeight="1">
      <c r="A257" s="38"/>
      <c r="B257" s="39"/>
      <c r="C257" s="266" t="s">
        <v>427</v>
      </c>
      <c r="D257" s="266" t="s">
        <v>210</v>
      </c>
      <c r="E257" s="267" t="s">
        <v>424</v>
      </c>
      <c r="F257" s="268" t="s">
        <v>425</v>
      </c>
      <c r="G257" s="269" t="s">
        <v>207</v>
      </c>
      <c r="H257" s="270">
        <v>3</v>
      </c>
      <c r="I257" s="271"/>
      <c r="J257" s="272">
        <f>ROUND(I257*H257,2)</f>
        <v>0</v>
      </c>
      <c r="K257" s="273"/>
      <c r="L257" s="274"/>
      <c r="M257" s="275" t="s">
        <v>1</v>
      </c>
      <c r="N257" s="276" t="s">
        <v>38</v>
      </c>
      <c r="O257" s="91"/>
      <c r="P257" s="229">
        <f>O257*H257</f>
        <v>0</v>
      </c>
      <c r="Q257" s="229">
        <v>0</v>
      </c>
      <c r="R257" s="229">
        <f>Q257*H257</f>
        <v>0</v>
      </c>
      <c r="S257" s="229">
        <v>0</v>
      </c>
      <c r="T257" s="230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31" t="s">
        <v>236</v>
      </c>
      <c r="AT257" s="231" t="s">
        <v>210</v>
      </c>
      <c r="AU257" s="231" t="s">
        <v>83</v>
      </c>
      <c r="AY257" s="17" t="s">
        <v>158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7" t="s">
        <v>81</v>
      </c>
      <c r="BK257" s="232">
        <f>ROUND(I257*H257,2)</f>
        <v>0</v>
      </c>
      <c r="BL257" s="17" t="s">
        <v>197</v>
      </c>
      <c r="BM257" s="231" t="s">
        <v>430</v>
      </c>
    </row>
    <row r="258" s="2" customFormat="1" ht="21.75" customHeight="1">
      <c r="A258" s="38"/>
      <c r="B258" s="39"/>
      <c r="C258" s="219" t="s">
        <v>307</v>
      </c>
      <c r="D258" s="219" t="s">
        <v>161</v>
      </c>
      <c r="E258" s="220" t="s">
        <v>428</v>
      </c>
      <c r="F258" s="221" t="s">
        <v>429</v>
      </c>
      <c r="G258" s="222" t="s">
        <v>207</v>
      </c>
      <c r="H258" s="223">
        <v>3</v>
      </c>
      <c r="I258" s="224"/>
      <c r="J258" s="225">
        <f>ROUND(I258*H258,2)</f>
        <v>0</v>
      </c>
      <c r="K258" s="226"/>
      <c r="L258" s="44"/>
      <c r="M258" s="227" t="s">
        <v>1</v>
      </c>
      <c r="N258" s="228" t="s">
        <v>38</v>
      </c>
      <c r="O258" s="91"/>
      <c r="P258" s="229">
        <f>O258*H258</f>
        <v>0</v>
      </c>
      <c r="Q258" s="229">
        <v>0</v>
      </c>
      <c r="R258" s="229">
        <f>Q258*H258</f>
        <v>0</v>
      </c>
      <c r="S258" s="229">
        <v>0</v>
      </c>
      <c r="T258" s="230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1" t="s">
        <v>197</v>
      </c>
      <c r="AT258" s="231" t="s">
        <v>161</v>
      </c>
      <c r="AU258" s="231" t="s">
        <v>83</v>
      </c>
      <c r="AY258" s="17" t="s">
        <v>158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7" t="s">
        <v>81</v>
      </c>
      <c r="BK258" s="232">
        <f>ROUND(I258*H258,2)</f>
        <v>0</v>
      </c>
      <c r="BL258" s="17" t="s">
        <v>197</v>
      </c>
      <c r="BM258" s="231" t="s">
        <v>433</v>
      </c>
    </row>
    <row r="259" s="2" customFormat="1" ht="24.15" customHeight="1">
      <c r="A259" s="38"/>
      <c r="B259" s="39"/>
      <c r="C259" s="266" t="s">
        <v>434</v>
      </c>
      <c r="D259" s="266" t="s">
        <v>210</v>
      </c>
      <c r="E259" s="267" t="s">
        <v>431</v>
      </c>
      <c r="F259" s="268" t="s">
        <v>432</v>
      </c>
      <c r="G259" s="269" t="s">
        <v>207</v>
      </c>
      <c r="H259" s="270">
        <v>3</v>
      </c>
      <c r="I259" s="271"/>
      <c r="J259" s="272">
        <f>ROUND(I259*H259,2)</f>
        <v>0</v>
      </c>
      <c r="K259" s="273"/>
      <c r="L259" s="274"/>
      <c r="M259" s="275" t="s">
        <v>1</v>
      </c>
      <c r="N259" s="276" t="s">
        <v>38</v>
      </c>
      <c r="O259" s="91"/>
      <c r="P259" s="229">
        <f>O259*H259</f>
        <v>0</v>
      </c>
      <c r="Q259" s="229">
        <v>0</v>
      </c>
      <c r="R259" s="229">
        <f>Q259*H259</f>
        <v>0</v>
      </c>
      <c r="S259" s="229">
        <v>0</v>
      </c>
      <c r="T259" s="230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1" t="s">
        <v>236</v>
      </c>
      <c r="AT259" s="231" t="s">
        <v>210</v>
      </c>
      <c r="AU259" s="231" t="s">
        <v>83</v>
      </c>
      <c r="AY259" s="17" t="s">
        <v>158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7" t="s">
        <v>81</v>
      </c>
      <c r="BK259" s="232">
        <f>ROUND(I259*H259,2)</f>
        <v>0</v>
      </c>
      <c r="BL259" s="17" t="s">
        <v>197</v>
      </c>
      <c r="BM259" s="231" t="s">
        <v>437</v>
      </c>
    </row>
    <row r="260" s="2" customFormat="1" ht="24.15" customHeight="1">
      <c r="A260" s="38"/>
      <c r="B260" s="39"/>
      <c r="C260" s="219" t="s">
        <v>311</v>
      </c>
      <c r="D260" s="219" t="s">
        <v>161</v>
      </c>
      <c r="E260" s="220" t="s">
        <v>435</v>
      </c>
      <c r="F260" s="221" t="s">
        <v>436</v>
      </c>
      <c r="G260" s="222" t="s">
        <v>207</v>
      </c>
      <c r="H260" s="223">
        <v>3</v>
      </c>
      <c r="I260" s="224"/>
      <c r="J260" s="225">
        <f>ROUND(I260*H260,2)</f>
        <v>0</v>
      </c>
      <c r="K260" s="226"/>
      <c r="L260" s="44"/>
      <c r="M260" s="227" t="s">
        <v>1</v>
      </c>
      <c r="N260" s="228" t="s">
        <v>38</v>
      </c>
      <c r="O260" s="91"/>
      <c r="P260" s="229">
        <f>O260*H260</f>
        <v>0</v>
      </c>
      <c r="Q260" s="229">
        <v>0</v>
      </c>
      <c r="R260" s="229">
        <f>Q260*H260</f>
        <v>0</v>
      </c>
      <c r="S260" s="229">
        <v>0</v>
      </c>
      <c r="T260" s="230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1" t="s">
        <v>197</v>
      </c>
      <c r="AT260" s="231" t="s">
        <v>161</v>
      </c>
      <c r="AU260" s="231" t="s">
        <v>83</v>
      </c>
      <c r="AY260" s="17" t="s">
        <v>158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7" t="s">
        <v>81</v>
      </c>
      <c r="BK260" s="232">
        <f>ROUND(I260*H260,2)</f>
        <v>0</v>
      </c>
      <c r="BL260" s="17" t="s">
        <v>197</v>
      </c>
      <c r="BM260" s="231" t="s">
        <v>440</v>
      </c>
    </row>
    <row r="261" s="2" customFormat="1" ht="24.15" customHeight="1">
      <c r="A261" s="38"/>
      <c r="B261" s="39"/>
      <c r="C261" s="219" t="s">
        <v>443</v>
      </c>
      <c r="D261" s="219" t="s">
        <v>161</v>
      </c>
      <c r="E261" s="220" t="s">
        <v>438</v>
      </c>
      <c r="F261" s="221" t="s">
        <v>439</v>
      </c>
      <c r="G261" s="222" t="s">
        <v>248</v>
      </c>
      <c r="H261" s="223">
        <v>0.064000000000000001</v>
      </c>
      <c r="I261" s="224"/>
      <c r="J261" s="225">
        <f>ROUND(I261*H261,2)</f>
        <v>0</v>
      </c>
      <c r="K261" s="226"/>
      <c r="L261" s="44"/>
      <c r="M261" s="227" t="s">
        <v>1</v>
      </c>
      <c r="N261" s="228" t="s">
        <v>38</v>
      </c>
      <c r="O261" s="91"/>
      <c r="P261" s="229">
        <f>O261*H261</f>
        <v>0</v>
      </c>
      <c r="Q261" s="229">
        <v>0</v>
      </c>
      <c r="R261" s="229">
        <f>Q261*H261</f>
        <v>0</v>
      </c>
      <c r="S261" s="229">
        <v>0</v>
      </c>
      <c r="T261" s="230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1" t="s">
        <v>197</v>
      </c>
      <c r="AT261" s="231" t="s">
        <v>161</v>
      </c>
      <c r="AU261" s="231" t="s">
        <v>83</v>
      </c>
      <c r="AY261" s="17" t="s">
        <v>158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7" t="s">
        <v>81</v>
      </c>
      <c r="BK261" s="232">
        <f>ROUND(I261*H261,2)</f>
        <v>0</v>
      </c>
      <c r="BL261" s="17" t="s">
        <v>197</v>
      </c>
      <c r="BM261" s="231" t="s">
        <v>446</v>
      </c>
    </row>
    <row r="262" s="12" customFormat="1" ht="22.8" customHeight="1">
      <c r="A262" s="12"/>
      <c r="B262" s="203"/>
      <c r="C262" s="204"/>
      <c r="D262" s="205" t="s">
        <v>72</v>
      </c>
      <c r="E262" s="217" t="s">
        <v>441</v>
      </c>
      <c r="F262" s="217" t="s">
        <v>442</v>
      </c>
      <c r="G262" s="204"/>
      <c r="H262" s="204"/>
      <c r="I262" s="207"/>
      <c r="J262" s="218">
        <f>BK262</f>
        <v>0</v>
      </c>
      <c r="K262" s="204"/>
      <c r="L262" s="209"/>
      <c r="M262" s="210"/>
      <c r="N262" s="211"/>
      <c r="O262" s="211"/>
      <c r="P262" s="212">
        <f>SUM(P263:P265)</f>
        <v>0</v>
      </c>
      <c r="Q262" s="211"/>
      <c r="R262" s="212">
        <f>SUM(R263:R265)</f>
        <v>0</v>
      </c>
      <c r="S262" s="211"/>
      <c r="T262" s="213">
        <f>SUM(T263:T265)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14" t="s">
        <v>83</v>
      </c>
      <c r="AT262" s="215" t="s">
        <v>72</v>
      </c>
      <c r="AU262" s="215" t="s">
        <v>81</v>
      </c>
      <c r="AY262" s="214" t="s">
        <v>158</v>
      </c>
      <c r="BK262" s="216">
        <f>SUM(BK263:BK265)</f>
        <v>0</v>
      </c>
    </row>
    <row r="263" s="2" customFormat="1" ht="33" customHeight="1">
      <c r="A263" s="38"/>
      <c r="B263" s="39"/>
      <c r="C263" s="219" t="s">
        <v>314</v>
      </c>
      <c r="D263" s="219" t="s">
        <v>161</v>
      </c>
      <c r="E263" s="220" t="s">
        <v>444</v>
      </c>
      <c r="F263" s="221" t="s">
        <v>445</v>
      </c>
      <c r="G263" s="222" t="s">
        <v>164</v>
      </c>
      <c r="H263" s="223">
        <v>6.4560000000000004</v>
      </c>
      <c r="I263" s="224"/>
      <c r="J263" s="225">
        <f>ROUND(I263*H263,2)</f>
        <v>0</v>
      </c>
      <c r="K263" s="226"/>
      <c r="L263" s="44"/>
      <c r="M263" s="227" t="s">
        <v>1</v>
      </c>
      <c r="N263" s="228" t="s">
        <v>38</v>
      </c>
      <c r="O263" s="91"/>
      <c r="P263" s="229">
        <f>O263*H263</f>
        <v>0</v>
      </c>
      <c r="Q263" s="229">
        <v>0</v>
      </c>
      <c r="R263" s="229">
        <f>Q263*H263</f>
        <v>0</v>
      </c>
      <c r="S263" s="229">
        <v>0</v>
      </c>
      <c r="T263" s="230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31" t="s">
        <v>197</v>
      </c>
      <c r="AT263" s="231" t="s">
        <v>161</v>
      </c>
      <c r="AU263" s="231" t="s">
        <v>83</v>
      </c>
      <c r="AY263" s="17" t="s">
        <v>158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7" t="s">
        <v>81</v>
      </c>
      <c r="BK263" s="232">
        <f>ROUND(I263*H263,2)</f>
        <v>0</v>
      </c>
      <c r="BL263" s="17" t="s">
        <v>197</v>
      </c>
      <c r="BM263" s="231" t="s">
        <v>452</v>
      </c>
    </row>
    <row r="264" s="13" customFormat="1">
      <c r="A264" s="13"/>
      <c r="B264" s="233"/>
      <c r="C264" s="234"/>
      <c r="D264" s="235" t="s">
        <v>166</v>
      </c>
      <c r="E264" s="236" t="s">
        <v>1</v>
      </c>
      <c r="F264" s="237" t="s">
        <v>848</v>
      </c>
      <c r="G264" s="234"/>
      <c r="H264" s="238">
        <v>6.4560000000000004</v>
      </c>
      <c r="I264" s="239"/>
      <c r="J264" s="234"/>
      <c r="K264" s="234"/>
      <c r="L264" s="240"/>
      <c r="M264" s="241"/>
      <c r="N264" s="242"/>
      <c r="O264" s="242"/>
      <c r="P264" s="242"/>
      <c r="Q264" s="242"/>
      <c r="R264" s="242"/>
      <c r="S264" s="242"/>
      <c r="T264" s="24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4" t="s">
        <v>166</v>
      </c>
      <c r="AU264" s="244" t="s">
        <v>83</v>
      </c>
      <c r="AV264" s="13" t="s">
        <v>83</v>
      </c>
      <c r="AW264" s="13" t="s">
        <v>31</v>
      </c>
      <c r="AX264" s="13" t="s">
        <v>73</v>
      </c>
      <c r="AY264" s="244" t="s">
        <v>158</v>
      </c>
    </row>
    <row r="265" s="14" customFormat="1">
      <c r="A265" s="14"/>
      <c r="B265" s="245"/>
      <c r="C265" s="246"/>
      <c r="D265" s="235" t="s">
        <v>166</v>
      </c>
      <c r="E265" s="247" t="s">
        <v>1</v>
      </c>
      <c r="F265" s="248" t="s">
        <v>168</v>
      </c>
      <c r="G265" s="246"/>
      <c r="H265" s="249">
        <v>6.4560000000000004</v>
      </c>
      <c r="I265" s="250"/>
      <c r="J265" s="246"/>
      <c r="K265" s="246"/>
      <c r="L265" s="251"/>
      <c r="M265" s="252"/>
      <c r="N265" s="253"/>
      <c r="O265" s="253"/>
      <c r="P265" s="253"/>
      <c r="Q265" s="253"/>
      <c r="R265" s="253"/>
      <c r="S265" s="253"/>
      <c r="T265" s="25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5" t="s">
        <v>166</v>
      </c>
      <c r="AU265" s="255" t="s">
        <v>83</v>
      </c>
      <c r="AV265" s="14" t="s">
        <v>165</v>
      </c>
      <c r="AW265" s="14" t="s">
        <v>31</v>
      </c>
      <c r="AX265" s="14" t="s">
        <v>81</v>
      </c>
      <c r="AY265" s="255" t="s">
        <v>158</v>
      </c>
    </row>
    <row r="266" s="12" customFormat="1" ht="22.8" customHeight="1">
      <c r="A266" s="12"/>
      <c r="B266" s="203"/>
      <c r="C266" s="204"/>
      <c r="D266" s="205" t="s">
        <v>72</v>
      </c>
      <c r="E266" s="217" t="s">
        <v>448</v>
      </c>
      <c r="F266" s="217" t="s">
        <v>449</v>
      </c>
      <c r="G266" s="204"/>
      <c r="H266" s="204"/>
      <c r="I266" s="207"/>
      <c r="J266" s="218">
        <f>BK266</f>
        <v>0</v>
      </c>
      <c r="K266" s="204"/>
      <c r="L266" s="209"/>
      <c r="M266" s="210"/>
      <c r="N266" s="211"/>
      <c r="O266" s="211"/>
      <c r="P266" s="212">
        <f>SUM(P267:P294)</f>
        <v>0</v>
      </c>
      <c r="Q266" s="211"/>
      <c r="R266" s="212">
        <f>SUM(R267:R294)</f>
        <v>0</v>
      </c>
      <c r="S266" s="211"/>
      <c r="T266" s="213">
        <f>SUM(T267:T294)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4" t="s">
        <v>83</v>
      </c>
      <c r="AT266" s="215" t="s">
        <v>72</v>
      </c>
      <c r="AU266" s="215" t="s">
        <v>81</v>
      </c>
      <c r="AY266" s="214" t="s">
        <v>158</v>
      </c>
      <c r="BK266" s="216">
        <f>SUM(BK267:BK294)</f>
        <v>0</v>
      </c>
    </row>
    <row r="267" s="2" customFormat="1" ht="16.5" customHeight="1">
      <c r="A267" s="38"/>
      <c r="B267" s="39"/>
      <c r="C267" s="219" t="s">
        <v>453</v>
      </c>
      <c r="D267" s="219" t="s">
        <v>161</v>
      </c>
      <c r="E267" s="220" t="s">
        <v>450</v>
      </c>
      <c r="F267" s="221" t="s">
        <v>451</v>
      </c>
      <c r="G267" s="222" t="s">
        <v>164</v>
      </c>
      <c r="H267" s="223">
        <v>104.47</v>
      </c>
      <c r="I267" s="224"/>
      <c r="J267" s="225">
        <f>ROUND(I267*H267,2)</f>
        <v>0</v>
      </c>
      <c r="K267" s="226"/>
      <c r="L267" s="44"/>
      <c r="M267" s="227" t="s">
        <v>1</v>
      </c>
      <c r="N267" s="228" t="s">
        <v>38</v>
      </c>
      <c r="O267" s="91"/>
      <c r="P267" s="229">
        <f>O267*H267</f>
        <v>0</v>
      </c>
      <c r="Q267" s="229">
        <v>0</v>
      </c>
      <c r="R267" s="229">
        <f>Q267*H267</f>
        <v>0</v>
      </c>
      <c r="S267" s="229">
        <v>0</v>
      </c>
      <c r="T267" s="230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1" t="s">
        <v>197</v>
      </c>
      <c r="AT267" s="231" t="s">
        <v>161</v>
      </c>
      <c r="AU267" s="231" t="s">
        <v>83</v>
      </c>
      <c r="AY267" s="17" t="s">
        <v>158</v>
      </c>
      <c r="BE267" s="232">
        <f>IF(N267="základní",J267,0)</f>
        <v>0</v>
      </c>
      <c r="BF267" s="232">
        <f>IF(N267="snížená",J267,0)</f>
        <v>0</v>
      </c>
      <c r="BG267" s="232">
        <f>IF(N267="zákl. přenesená",J267,0)</f>
        <v>0</v>
      </c>
      <c r="BH267" s="232">
        <f>IF(N267="sníž. přenesená",J267,0)</f>
        <v>0</v>
      </c>
      <c r="BI267" s="232">
        <f>IF(N267="nulová",J267,0)</f>
        <v>0</v>
      </c>
      <c r="BJ267" s="17" t="s">
        <v>81</v>
      </c>
      <c r="BK267" s="232">
        <f>ROUND(I267*H267,2)</f>
        <v>0</v>
      </c>
      <c r="BL267" s="17" t="s">
        <v>197</v>
      </c>
      <c r="BM267" s="231" t="s">
        <v>456</v>
      </c>
    </row>
    <row r="268" s="13" customFormat="1">
      <c r="A268" s="13"/>
      <c r="B268" s="233"/>
      <c r="C268" s="234"/>
      <c r="D268" s="235" t="s">
        <v>166</v>
      </c>
      <c r="E268" s="236" t="s">
        <v>1</v>
      </c>
      <c r="F268" s="237" t="s">
        <v>839</v>
      </c>
      <c r="G268" s="234"/>
      <c r="H268" s="238">
        <v>104.47</v>
      </c>
      <c r="I268" s="239"/>
      <c r="J268" s="234"/>
      <c r="K268" s="234"/>
      <c r="L268" s="240"/>
      <c r="M268" s="241"/>
      <c r="N268" s="242"/>
      <c r="O268" s="242"/>
      <c r="P268" s="242"/>
      <c r="Q268" s="242"/>
      <c r="R268" s="242"/>
      <c r="S268" s="242"/>
      <c r="T268" s="24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4" t="s">
        <v>166</v>
      </c>
      <c r="AU268" s="244" t="s">
        <v>83</v>
      </c>
      <c r="AV268" s="13" t="s">
        <v>83</v>
      </c>
      <c r="AW268" s="13" t="s">
        <v>31</v>
      </c>
      <c r="AX268" s="13" t="s">
        <v>73</v>
      </c>
      <c r="AY268" s="244" t="s">
        <v>158</v>
      </c>
    </row>
    <row r="269" s="14" customFormat="1">
      <c r="A269" s="14"/>
      <c r="B269" s="245"/>
      <c r="C269" s="246"/>
      <c r="D269" s="235" t="s">
        <v>166</v>
      </c>
      <c r="E269" s="247" t="s">
        <v>1</v>
      </c>
      <c r="F269" s="248" t="s">
        <v>168</v>
      </c>
      <c r="G269" s="246"/>
      <c r="H269" s="249">
        <v>104.47</v>
      </c>
      <c r="I269" s="250"/>
      <c r="J269" s="246"/>
      <c r="K269" s="246"/>
      <c r="L269" s="251"/>
      <c r="M269" s="252"/>
      <c r="N269" s="253"/>
      <c r="O269" s="253"/>
      <c r="P269" s="253"/>
      <c r="Q269" s="253"/>
      <c r="R269" s="253"/>
      <c r="S269" s="253"/>
      <c r="T269" s="25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5" t="s">
        <v>166</v>
      </c>
      <c r="AU269" s="255" t="s">
        <v>83</v>
      </c>
      <c r="AV269" s="14" t="s">
        <v>165</v>
      </c>
      <c r="AW269" s="14" t="s">
        <v>31</v>
      </c>
      <c r="AX269" s="14" t="s">
        <v>81</v>
      </c>
      <c r="AY269" s="255" t="s">
        <v>158</v>
      </c>
    </row>
    <row r="270" s="2" customFormat="1" ht="24.15" customHeight="1">
      <c r="A270" s="38"/>
      <c r="B270" s="39"/>
      <c r="C270" s="219" t="s">
        <v>318</v>
      </c>
      <c r="D270" s="219" t="s">
        <v>161</v>
      </c>
      <c r="E270" s="220" t="s">
        <v>454</v>
      </c>
      <c r="F270" s="221" t="s">
        <v>455</v>
      </c>
      <c r="G270" s="222" t="s">
        <v>164</v>
      </c>
      <c r="H270" s="223">
        <v>104.47</v>
      </c>
      <c r="I270" s="224"/>
      <c r="J270" s="225">
        <f>ROUND(I270*H270,2)</f>
        <v>0</v>
      </c>
      <c r="K270" s="226"/>
      <c r="L270" s="44"/>
      <c r="M270" s="227" t="s">
        <v>1</v>
      </c>
      <c r="N270" s="228" t="s">
        <v>38</v>
      </c>
      <c r="O270" s="91"/>
      <c r="P270" s="229">
        <f>O270*H270</f>
        <v>0</v>
      </c>
      <c r="Q270" s="229">
        <v>0</v>
      </c>
      <c r="R270" s="229">
        <f>Q270*H270</f>
        <v>0</v>
      </c>
      <c r="S270" s="229">
        <v>0</v>
      </c>
      <c r="T270" s="230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1" t="s">
        <v>197</v>
      </c>
      <c r="AT270" s="231" t="s">
        <v>161</v>
      </c>
      <c r="AU270" s="231" t="s">
        <v>83</v>
      </c>
      <c r="AY270" s="17" t="s">
        <v>158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7" t="s">
        <v>81</v>
      </c>
      <c r="BK270" s="232">
        <f>ROUND(I270*H270,2)</f>
        <v>0</v>
      </c>
      <c r="BL270" s="17" t="s">
        <v>197</v>
      </c>
      <c r="BM270" s="231" t="s">
        <v>459</v>
      </c>
    </row>
    <row r="271" s="2" customFormat="1" ht="24.15" customHeight="1">
      <c r="A271" s="38"/>
      <c r="B271" s="39"/>
      <c r="C271" s="219" t="s">
        <v>461</v>
      </c>
      <c r="D271" s="219" t="s">
        <v>161</v>
      </c>
      <c r="E271" s="220" t="s">
        <v>457</v>
      </c>
      <c r="F271" s="221" t="s">
        <v>458</v>
      </c>
      <c r="G271" s="222" t="s">
        <v>164</v>
      </c>
      <c r="H271" s="223">
        <v>208.94</v>
      </c>
      <c r="I271" s="224"/>
      <c r="J271" s="225">
        <f>ROUND(I271*H271,2)</f>
        <v>0</v>
      </c>
      <c r="K271" s="226"/>
      <c r="L271" s="44"/>
      <c r="M271" s="227" t="s">
        <v>1</v>
      </c>
      <c r="N271" s="228" t="s">
        <v>38</v>
      </c>
      <c r="O271" s="91"/>
      <c r="P271" s="229">
        <f>O271*H271</f>
        <v>0</v>
      </c>
      <c r="Q271" s="229">
        <v>0</v>
      </c>
      <c r="R271" s="229">
        <f>Q271*H271</f>
        <v>0</v>
      </c>
      <c r="S271" s="229">
        <v>0</v>
      </c>
      <c r="T271" s="230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1" t="s">
        <v>197</v>
      </c>
      <c r="AT271" s="231" t="s">
        <v>161</v>
      </c>
      <c r="AU271" s="231" t="s">
        <v>83</v>
      </c>
      <c r="AY271" s="17" t="s">
        <v>158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7" t="s">
        <v>81</v>
      </c>
      <c r="BK271" s="232">
        <f>ROUND(I271*H271,2)</f>
        <v>0</v>
      </c>
      <c r="BL271" s="17" t="s">
        <v>197</v>
      </c>
      <c r="BM271" s="231" t="s">
        <v>464</v>
      </c>
    </row>
    <row r="272" s="13" customFormat="1">
      <c r="A272" s="13"/>
      <c r="B272" s="233"/>
      <c r="C272" s="234"/>
      <c r="D272" s="235" t="s">
        <v>166</v>
      </c>
      <c r="E272" s="236" t="s">
        <v>1</v>
      </c>
      <c r="F272" s="237" t="s">
        <v>849</v>
      </c>
      <c r="G272" s="234"/>
      <c r="H272" s="238">
        <v>208.94</v>
      </c>
      <c r="I272" s="239"/>
      <c r="J272" s="234"/>
      <c r="K272" s="234"/>
      <c r="L272" s="240"/>
      <c r="M272" s="241"/>
      <c r="N272" s="242"/>
      <c r="O272" s="242"/>
      <c r="P272" s="242"/>
      <c r="Q272" s="242"/>
      <c r="R272" s="242"/>
      <c r="S272" s="242"/>
      <c r="T272" s="24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4" t="s">
        <v>166</v>
      </c>
      <c r="AU272" s="244" t="s">
        <v>83</v>
      </c>
      <c r="AV272" s="13" t="s">
        <v>83</v>
      </c>
      <c r="AW272" s="13" t="s">
        <v>31</v>
      </c>
      <c r="AX272" s="13" t="s">
        <v>73</v>
      </c>
      <c r="AY272" s="244" t="s">
        <v>158</v>
      </c>
    </row>
    <row r="273" s="14" customFormat="1">
      <c r="A273" s="14"/>
      <c r="B273" s="245"/>
      <c r="C273" s="246"/>
      <c r="D273" s="235" t="s">
        <v>166</v>
      </c>
      <c r="E273" s="247" t="s">
        <v>1</v>
      </c>
      <c r="F273" s="248" t="s">
        <v>168</v>
      </c>
      <c r="G273" s="246"/>
      <c r="H273" s="249">
        <v>208.94</v>
      </c>
      <c r="I273" s="250"/>
      <c r="J273" s="246"/>
      <c r="K273" s="246"/>
      <c r="L273" s="251"/>
      <c r="M273" s="252"/>
      <c r="N273" s="253"/>
      <c r="O273" s="253"/>
      <c r="P273" s="253"/>
      <c r="Q273" s="253"/>
      <c r="R273" s="253"/>
      <c r="S273" s="253"/>
      <c r="T273" s="25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5" t="s">
        <v>166</v>
      </c>
      <c r="AU273" s="255" t="s">
        <v>83</v>
      </c>
      <c r="AV273" s="14" t="s">
        <v>165</v>
      </c>
      <c r="AW273" s="14" t="s">
        <v>31</v>
      </c>
      <c r="AX273" s="14" t="s">
        <v>81</v>
      </c>
      <c r="AY273" s="255" t="s">
        <v>158</v>
      </c>
    </row>
    <row r="274" s="2" customFormat="1" ht="24.15" customHeight="1">
      <c r="A274" s="38"/>
      <c r="B274" s="39"/>
      <c r="C274" s="219" t="s">
        <v>321</v>
      </c>
      <c r="D274" s="219" t="s">
        <v>161</v>
      </c>
      <c r="E274" s="220" t="s">
        <v>694</v>
      </c>
      <c r="F274" s="221" t="s">
        <v>695</v>
      </c>
      <c r="G274" s="222" t="s">
        <v>164</v>
      </c>
      <c r="H274" s="223">
        <v>104.47</v>
      </c>
      <c r="I274" s="224"/>
      <c r="J274" s="225">
        <f>ROUND(I274*H274,2)</f>
        <v>0</v>
      </c>
      <c r="K274" s="226"/>
      <c r="L274" s="44"/>
      <c r="M274" s="227" t="s">
        <v>1</v>
      </c>
      <c r="N274" s="228" t="s">
        <v>38</v>
      </c>
      <c r="O274" s="91"/>
      <c r="P274" s="229">
        <f>O274*H274</f>
        <v>0</v>
      </c>
      <c r="Q274" s="229">
        <v>0</v>
      </c>
      <c r="R274" s="229">
        <f>Q274*H274</f>
        <v>0</v>
      </c>
      <c r="S274" s="229">
        <v>0</v>
      </c>
      <c r="T274" s="230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31" t="s">
        <v>197</v>
      </c>
      <c r="AT274" s="231" t="s">
        <v>161</v>
      </c>
      <c r="AU274" s="231" t="s">
        <v>83</v>
      </c>
      <c r="AY274" s="17" t="s">
        <v>158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7" t="s">
        <v>81</v>
      </c>
      <c r="BK274" s="232">
        <f>ROUND(I274*H274,2)</f>
        <v>0</v>
      </c>
      <c r="BL274" s="17" t="s">
        <v>197</v>
      </c>
      <c r="BM274" s="231" t="s">
        <v>468</v>
      </c>
    </row>
    <row r="275" s="2" customFormat="1" ht="33" customHeight="1">
      <c r="A275" s="38"/>
      <c r="B275" s="39"/>
      <c r="C275" s="266" t="s">
        <v>469</v>
      </c>
      <c r="D275" s="266" t="s">
        <v>210</v>
      </c>
      <c r="E275" s="267" t="s">
        <v>696</v>
      </c>
      <c r="F275" s="268" t="s">
        <v>697</v>
      </c>
      <c r="G275" s="269" t="s">
        <v>164</v>
      </c>
      <c r="H275" s="270">
        <v>114.917</v>
      </c>
      <c r="I275" s="271"/>
      <c r="J275" s="272">
        <f>ROUND(I275*H275,2)</f>
        <v>0</v>
      </c>
      <c r="K275" s="273"/>
      <c r="L275" s="274"/>
      <c r="M275" s="275" t="s">
        <v>1</v>
      </c>
      <c r="N275" s="276" t="s">
        <v>38</v>
      </c>
      <c r="O275" s="91"/>
      <c r="P275" s="229">
        <f>O275*H275</f>
        <v>0</v>
      </c>
      <c r="Q275" s="229">
        <v>0</v>
      </c>
      <c r="R275" s="229">
        <f>Q275*H275</f>
        <v>0</v>
      </c>
      <c r="S275" s="229">
        <v>0</v>
      </c>
      <c r="T275" s="230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1" t="s">
        <v>236</v>
      </c>
      <c r="AT275" s="231" t="s">
        <v>210</v>
      </c>
      <c r="AU275" s="231" t="s">
        <v>83</v>
      </c>
      <c r="AY275" s="17" t="s">
        <v>158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7" t="s">
        <v>81</v>
      </c>
      <c r="BK275" s="232">
        <f>ROUND(I275*H275,2)</f>
        <v>0</v>
      </c>
      <c r="BL275" s="17" t="s">
        <v>197</v>
      </c>
      <c r="BM275" s="231" t="s">
        <v>472</v>
      </c>
    </row>
    <row r="276" s="13" customFormat="1">
      <c r="A276" s="13"/>
      <c r="B276" s="233"/>
      <c r="C276" s="234"/>
      <c r="D276" s="235" t="s">
        <v>166</v>
      </c>
      <c r="E276" s="236" t="s">
        <v>1</v>
      </c>
      <c r="F276" s="237" t="s">
        <v>850</v>
      </c>
      <c r="G276" s="234"/>
      <c r="H276" s="238">
        <v>114.917</v>
      </c>
      <c r="I276" s="239"/>
      <c r="J276" s="234"/>
      <c r="K276" s="234"/>
      <c r="L276" s="240"/>
      <c r="M276" s="241"/>
      <c r="N276" s="242"/>
      <c r="O276" s="242"/>
      <c r="P276" s="242"/>
      <c r="Q276" s="242"/>
      <c r="R276" s="242"/>
      <c r="S276" s="242"/>
      <c r="T276" s="24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4" t="s">
        <v>166</v>
      </c>
      <c r="AU276" s="244" t="s">
        <v>83</v>
      </c>
      <c r="AV276" s="13" t="s">
        <v>83</v>
      </c>
      <c r="AW276" s="13" t="s">
        <v>31</v>
      </c>
      <c r="AX276" s="13" t="s">
        <v>73</v>
      </c>
      <c r="AY276" s="244" t="s">
        <v>158</v>
      </c>
    </row>
    <row r="277" s="14" customFormat="1">
      <c r="A277" s="14"/>
      <c r="B277" s="245"/>
      <c r="C277" s="246"/>
      <c r="D277" s="235" t="s">
        <v>166</v>
      </c>
      <c r="E277" s="247" t="s">
        <v>1</v>
      </c>
      <c r="F277" s="248" t="s">
        <v>168</v>
      </c>
      <c r="G277" s="246"/>
      <c r="H277" s="249">
        <v>114.917</v>
      </c>
      <c r="I277" s="250"/>
      <c r="J277" s="246"/>
      <c r="K277" s="246"/>
      <c r="L277" s="251"/>
      <c r="M277" s="252"/>
      <c r="N277" s="253"/>
      <c r="O277" s="253"/>
      <c r="P277" s="253"/>
      <c r="Q277" s="253"/>
      <c r="R277" s="253"/>
      <c r="S277" s="253"/>
      <c r="T277" s="25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5" t="s">
        <v>166</v>
      </c>
      <c r="AU277" s="255" t="s">
        <v>83</v>
      </c>
      <c r="AV277" s="14" t="s">
        <v>165</v>
      </c>
      <c r="AW277" s="14" t="s">
        <v>31</v>
      </c>
      <c r="AX277" s="14" t="s">
        <v>81</v>
      </c>
      <c r="AY277" s="255" t="s">
        <v>158</v>
      </c>
    </row>
    <row r="278" s="2" customFormat="1" ht="21.75" customHeight="1">
      <c r="A278" s="38"/>
      <c r="B278" s="39"/>
      <c r="C278" s="219" t="s">
        <v>325</v>
      </c>
      <c r="D278" s="219" t="s">
        <v>161</v>
      </c>
      <c r="E278" s="220" t="s">
        <v>470</v>
      </c>
      <c r="F278" s="221" t="s">
        <v>471</v>
      </c>
      <c r="G278" s="222" t="s">
        <v>171</v>
      </c>
      <c r="H278" s="223">
        <v>61.549999999999997</v>
      </c>
      <c r="I278" s="224"/>
      <c r="J278" s="225">
        <f>ROUND(I278*H278,2)</f>
        <v>0</v>
      </c>
      <c r="K278" s="226"/>
      <c r="L278" s="44"/>
      <c r="M278" s="227" t="s">
        <v>1</v>
      </c>
      <c r="N278" s="228" t="s">
        <v>38</v>
      </c>
      <c r="O278" s="91"/>
      <c r="P278" s="229">
        <f>O278*H278</f>
        <v>0</v>
      </c>
      <c r="Q278" s="229">
        <v>0</v>
      </c>
      <c r="R278" s="229">
        <f>Q278*H278</f>
        <v>0</v>
      </c>
      <c r="S278" s="229">
        <v>0</v>
      </c>
      <c r="T278" s="230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31" t="s">
        <v>197</v>
      </c>
      <c r="AT278" s="231" t="s">
        <v>161</v>
      </c>
      <c r="AU278" s="231" t="s">
        <v>83</v>
      </c>
      <c r="AY278" s="17" t="s">
        <v>158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7" t="s">
        <v>81</v>
      </c>
      <c r="BK278" s="232">
        <f>ROUND(I278*H278,2)</f>
        <v>0</v>
      </c>
      <c r="BL278" s="17" t="s">
        <v>197</v>
      </c>
      <c r="BM278" s="231" t="s">
        <v>476</v>
      </c>
    </row>
    <row r="279" s="13" customFormat="1">
      <c r="A279" s="13"/>
      <c r="B279" s="233"/>
      <c r="C279" s="234"/>
      <c r="D279" s="235" t="s">
        <v>166</v>
      </c>
      <c r="E279" s="236" t="s">
        <v>1</v>
      </c>
      <c r="F279" s="237" t="s">
        <v>851</v>
      </c>
      <c r="G279" s="234"/>
      <c r="H279" s="238">
        <v>61.549999999999997</v>
      </c>
      <c r="I279" s="239"/>
      <c r="J279" s="234"/>
      <c r="K279" s="234"/>
      <c r="L279" s="240"/>
      <c r="M279" s="241"/>
      <c r="N279" s="242"/>
      <c r="O279" s="242"/>
      <c r="P279" s="242"/>
      <c r="Q279" s="242"/>
      <c r="R279" s="242"/>
      <c r="S279" s="242"/>
      <c r="T279" s="24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4" t="s">
        <v>166</v>
      </c>
      <c r="AU279" s="244" t="s">
        <v>83</v>
      </c>
      <c r="AV279" s="13" t="s">
        <v>83</v>
      </c>
      <c r="AW279" s="13" t="s">
        <v>31</v>
      </c>
      <c r="AX279" s="13" t="s">
        <v>73</v>
      </c>
      <c r="AY279" s="244" t="s">
        <v>158</v>
      </c>
    </row>
    <row r="280" s="14" customFormat="1">
      <c r="A280" s="14"/>
      <c r="B280" s="245"/>
      <c r="C280" s="246"/>
      <c r="D280" s="235" t="s">
        <v>166</v>
      </c>
      <c r="E280" s="247" t="s">
        <v>1</v>
      </c>
      <c r="F280" s="248" t="s">
        <v>168</v>
      </c>
      <c r="G280" s="246"/>
      <c r="H280" s="249">
        <v>61.549999999999997</v>
      </c>
      <c r="I280" s="250"/>
      <c r="J280" s="246"/>
      <c r="K280" s="246"/>
      <c r="L280" s="251"/>
      <c r="M280" s="252"/>
      <c r="N280" s="253"/>
      <c r="O280" s="253"/>
      <c r="P280" s="253"/>
      <c r="Q280" s="253"/>
      <c r="R280" s="253"/>
      <c r="S280" s="253"/>
      <c r="T280" s="25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5" t="s">
        <v>166</v>
      </c>
      <c r="AU280" s="255" t="s">
        <v>83</v>
      </c>
      <c r="AV280" s="14" t="s">
        <v>165</v>
      </c>
      <c r="AW280" s="14" t="s">
        <v>31</v>
      </c>
      <c r="AX280" s="14" t="s">
        <v>81</v>
      </c>
      <c r="AY280" s="255" t="s">
        <v>158</v>
      </c>
    </row>
    <row r="281" s="2" customFormat="1" ht="16.5" customHeight="1">
      <c r="A281" s="38"/>
      <c r="B281" s="39"/>
      <c r="C281" s="219" t="s">
        <v>477</v>
      </c>
      <c r="D281" s="219" t="s">
        <v>161</v>
      </c>
      <c r="E281" s="220" t="s">
        <v>474</v>
      </c>
      <c r="F281" s="221" t="s">
        <v>475</v>
      </c>
      <c r="G281" s="222" t="s">
        <v>171</v>
      </c>
      <c r="H281" s="223">
        <v>58.25</v>
      </c>
      <c r="I281" s="224"/>
      <c r="J281" s="225">
        <f>ROUND(I281*H281,2)</f>
        <v>0</v>
      </c>
      <c r="K281" s="226"/>
      <c r="L281" s="44"/>
      <c r="M281" s="227" t="s">
        <v>1</v>
      </c>
      <c r="N281" s="228" t="s">
        <v>38</v>
      </c>
      <c r="O281" s="91"/>
      <c r="P281" s="229">
        <f>O281*H281</f>
        <v>0</v>
      </c>
      <c r="Q281" s="229">
        <v>0</v>
      </c>
      <c r="R281" s="229">
        <f>Q281*H281</f>
        <v>0</v>
      </c>
      <c r="S281" s="229">
        <v>0</v>
      </c>
      <c r="T281" s="230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1" t="s">
        <v>197</v>
      </c>
      <c r="AT281" s="231" t="s">
        <v>161</v>
      </c>
      <c r="AU281" s="231" t="s">
        <v>83</v>
      </c>
      <c r="AY281" s="17" t="s">
        <v>158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7" t="s">
        <v>81</v>
      </c>
      <c r="BK281" s="232">
        <f>ROUND(I281*H281,2)</f>
        <v>0</v>
      </c>
      <c r="BL281" s="17" t="s">
        <v>197</v>
      </c>
      <c r="BM281" s="231" t="s">
        <v>480</v>
      </c>
    </row>
    <row r="282" s="13" customFormat="1">
      <c r="A282" s="13"/>
      <c r="B282" s="233"/>
      <c r="C282" s="234"/>
      <c r="D282" s="235" t="s">
        <v>166</v>
      </c>
      <c r="E282" s="236" t="s">
        <v>1</v>
      </c>
      <c r="F282" s="237" t="s">
        <v>852</v>
      </c>
      <c r="G282" s="234"/>
      <c r="H282" s="238">
        <v>58.250000000000007</v>
      </c>
      <c r="I282" s="239"/>
      <c r="J282" s="234"/>
      <c r="K282" s="234"/>
      <c r="L282" s="240"/>
      <c r="M282" s="241"/>
      <c r="N282" s="242"/>
      <c r="O282" s="242"/>
      <c r="P282" s="242"/>
      <c r="Q282" s="242"/>
      <c r="R282" s="242"/>
      <c r="S282" s="242"/>
      <c r="T282" s="24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4" t="s">
        <v>166</v>
      </c>
      <c r="AU282" s="244" t="s">
        <v>83</v>
      </c>
      <c r="AV282" s="13" t="s">
        <v>83</v>
      </c>
      <c r="AW282" s="13" t="s">
        <v>31</v>
      </c>
      <c r="AX282" s="13" t="s">
        <v>73</v>
      </c>
      <c r="AY282" s="244" t="s">
        <v>158</v>
      </c>
    </row>
    <row r="283" s="14" customFormat="1">
      <c r="A283" s="14"/>
      <c r="B283" s="245"/>
      <c r="C283" s="246"/>
      <c r="D283" s="235" t="s">
        <v>166</v>
      </c>
      <c r="E283" s="247" t="s">
        <v>1</v>
      </c>
      <c r="F283" s="248" t="s">
        <v>168</v>
      </c>
      <c r="G283" s="246"/>
      <c r="H283" s="249">
        <v>58.250000000000007</v>
      </c>
      <c r="I283" s="250"/>
      <c r="J283" s="246"/>
      <c r="K283" s="246"/>
      <c r="L283" s="251"/>
      <c r="M283" s="252"/>
      <c r="N283" s="253"/>
      <c r="O283" s="253"/>
      <c r="P283" s="253"/>
      <c r="Q283" s="253"/>
      <c r="R283" s="253"/>
      <c r="S283" s="253"/>
      <c r="T283" s="25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5" t="s">
        <v>166</v>
      </c>
      <c r="AU283" s="255" t="s">
        <v>83</v>
      </c>
      <c r="AV283" s="14" t="s">
        <v>165</v>
      </c>
      <c r="AW283" s="14" t="s">
        <v>31</v>
      </c>
      <c r="AX283" s="14" t="s">
        <v>81</v>
      </c>
      <c r="AY283" s="255" t="s">
        <v>158</v>
      </c>
    </row>
    <row r="284" s="2" customFormat="1" ht="16.5" customHeight="1">
      <c r="A284" s="38"/>
      <c r="B284" s="39"/>
      <c r="C284" s="266" t="s">
        <v>328</v>
      </c>
      <c r="D284" s="266" t="s">
        <v>210</v>
      </c>
      <c r="E284" s="267" t="s">
        <v>478</v>
      </c>
      <c r="F284" s="268" t="s">
        <v>479</v>
      </c>
      <c r="G284" s="269" t="s">
        <v>171</v>
      </c>
      <c r="H284" s="270">
        <v>59.414999999999999</v>
      </c>
      <c r="I284" s="271"/>
      <c r="J284" s="272">
        <f>ROUND(I284*H284,2)</f>
        <v>0</v>
      </c>
      <c r="K284" s="273"/>
      <c r="L284" s="274"/>
      <c r="M284" s="275" t="s">
        <v>1</v>
      </c>
      <c r="N284" s="276" t="s">
        <v>38</v>
      </c>
      <c r="O284" s="91"/>
      <c r="P284" s="229">
        <f>O284*H284</f>
        <v>0</v>
      </c>
      <c r="Q284" s="229">
        <v>0</v>
      </c>
      <c r="R284" s="229">
        <f>Q284*H284</f>
        <v>0</v>
      </c>
      <c r="S284" s="229">
        <v>0</v>
      </c>
      <c r="T284" s="230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1" t="s">
        <v>236</v>
      </c>
      <c r="AT284" s="231" t="s">
        <v>210</v>
      </c>
      <c r="AU284" s="231" t="s">
        <v>83</v>
      </c>
      <c r="AY284" s="17" t="s">
        <v>158</v>
      </c>
      <c r="BE284" s="232">
        <f>IF(N284="základní",J284,0)</f>
        <v>0</v>
      </c>
      <c r="BF284" s="232">
        <f>IF(N284="snížená",J284,0)</f>
        <v>0</v>
      </c>
      <c r="BG284" s="232">
        <f>IF(N284="zákl. přenesená",J284,0)</f>
        <v>0</v>
      </c>
      <c r="BH284" s="232">
        <f>IF(N284="sníž. přenesená",J284,0)</f>
        <v>0</v>
      </c>
      <c r="BI284" s="232">
        <f>IF(N284="nulová",J284,0)</f>
        <v>0</v>
      </c>
      <c r="BJ284" s="17" t="s">
        <v>81</v>
      </c>
      <c r="BK284" s="232">
        <f>ROUND(I284*H284,2)</f>
        <v>0</v>
      </c>
      <c r="BL284" s="17" t="s">
        <v>197</v>
      </c>
      <c r="BM284" s="231" t="s">
        <v>484</v>
      </c>
    </row>
    <row r="285" s="13" customFormat="1">
      <c r="A285" s="13"/>
      <c r="B285" s="233"/>
      <c r="C285" s="234"/>
      <c r="D285" s="235" t="s">
        <v>166</v>
      </c>
      <c r="E285" s="236" t="s">
        <v>1</v>
      </c>
      <c r="F285" s="237" t="s">
        <v>853</v>
      </c>
      <c r="G285" s="234"/>
      <c r="H285" s="238">
        <v>59.414999999999999</v>
      </c>
      <c r="I285" s="239"/>
      <c r="J285" s="234"/>
      <c r="K285" s="234"/>
      <c r="L285" s="240"/>
      <c r="M285" s="241"/>
      <c r="N285" s="242"/>
      <c r="O285" s="242"/>
      <c r="P285" s="242"/>
      <c r="Q285" s="242"/>
      <c r="R285" s="242"/>
      <c r="S285" s="242"/>
      <c r="T285" s="24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4" t="s">
        <v>166</v>
      </c>
      <c r="AU285" s="244" t="s">
        <v>83</v>
      </c>
      <c r="AV285" s="13" t="s">
        <v>83</v>
      </c>
      <c r="AW285" s="13" t="s">
        <v>31</v>
      </c>
      <c r="AX285" s="13" t="s">
        <v>73</v>
      </c>
      <c r="AY285" s="244" t="s">
        <v>158</v>
      </c>
    </row>
    <row r="286" s="14" customFormat="1">
      <c r="A286" s="14"/>
      <c r="B286" s="245"/>
      <c r="C286" s="246"/>
      <c r="D286" s="235" t="s">
        <v>166</v>
      </c>
      <c r="E286" s="247" t="s">
        <v>1</v>
      </c>
      <c r="F286" s="248" t="s">
        <v>168</v>
      </c>
      <c r="G286" s="246"/>
      <c r="H286" s="249">
        <v>59.414999999999999</v>
      </c>
      <c r="I286" s="250"/>
      <c r="J286" s="246"/>
      <c r="K286" s="246"/>
      <c r="L286" s="251"/>
      <c r="M286" s="252"/>
      <c r="N286" s="253"/>
      <c r="O286" s="253"/>
      <c r="P286" s="253"/>
      <c r="Q286" s="253"/>
      <c r="R286" s="253"/>
      <c r="S286" s="253"/>
      <c r="T286" s="25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5" t="s">
        <v>166</v>
      </c>
      <c r="AU286" s="255" t="s">
        <v>83</v>
      </c>
      <c r="AV286" s="14" t="s">
        <v>165</v>
      </c>
      <c r="AW286" s="14" t="s">
        <v>31</v>
      </c>
      <c r="AX286" s="14" t="s">
        <v>81</v>
      </c>
      <c r="AY286" s="255" t="s">
        <v>158</v>
      </c>
    </row>
    <row r="287" s="2" customFormat="1" ht="16.5" customHeight="1">
      <c r="A287" s="38"/>
      <c r="B287" s="39"/>
      <c r="C287" s="219" t="s">
        <v>485</v>
      </c>
      <c r="D287" s="219" t="s">
        <v>161</v>
      </c>
      <c r="E287" s="220" t="s">
        <v>482</v>
      </c>
      <c r="F287" s="221" t="s">
        <v>483</v>
      </c>
      <c r="G287" s="222" t="s">
        <v>171</v>
      </c>
      <c r="H287" s="223">
        <v>2.5</v>
      </c>
      <c r="I287" s="224"/>
      <c r="J287" s="225">
        <f>ROUND(I287*H287,2)</f>
        <v>0</v>
      </c>
      <c r="K287" s="226"/>
      <c r="L287" s="44"/>
      <c r="M287" s="227" t="s">
        <v>1</v>
      </c>
      <c r="N287" s="228" t="s">
        <v>38</v>
      </c>
      <c r="O287" s="91"/>
      <c r="P287" s="229">
        <f>O287*H287</f>
        <v>0</v>
      </c>
      <c r="Q287" s="229">
        <v>0</v>
      </c>
      <c r="R287" s="229">
        <f>Q287*H287</f>
        <v>0</v>
      </c>
      <c r="S287" s="229">
        <v>0</v>
      </c>
      <c r="T287" s="230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31" t="s">
        <v>197</v>
      </c>
      <c r="AT287" s="231" t="s">
        <v>161</v>
      </c>
      <c r="AU287" s="231" t="s">
        <v>83</v>
      </c>
      <c r="AY287" s="17" t="s">
        <v>158</v>
      </c>
      <c r="BE287" s="232">
        <f>IF(N287="základní",J287,0)</f>
        <v>0</v>
      </c>
      <c r="BF287" s="232">
        <f>IF(N287="snížená",J287,0)</f>
        <v>0</v>
      </c>
      <c r="BG287" s="232">
        <f>IF(N287="zákl. přenesená",J287,0)</f>
        <v>0</v>
      </c>
      <c r="BH287" s="232">
        <f>IF(N287="sníž. přenesená",J287,0)</f>
        <v>0</v>
      </c>
      <c r="BI287" s="232">
        <f>IF(N287="nulová",J287,0)</f>
        <v>0</v>
      </c>
      <c r="BJ287" s="17" t="s">
        <v>81</v>
      </c>
      <c r="BK287" s="232">
        <f>ROUND(I287*H287,2)</f>
        <v>0</v>
      </c>
      <c r="BL287" s="17" t="s">
        <v>197</v>
      </c>
      <c r="BM287" s="231" t="s">
        <v>488</v>
      </c>
    </row>
    <row r="288" s="13" customFormat="1">
      <c r="A288" s="13"/>
      <c r="B288" s="233"/>
      <c r="C288" s="234"/>
      <c r="D288" s="235" t="s">
        <v>166</v>
      </c>
      <c r="E288" s="236" t="s">
        <v>1</v>
      </c>
      <c r="F288" s="237" t="s">
        <v>854</v>
      </c>
      <c r="G288" s="234"/>
      <c r="H288" s="238">
        <v>2.5</v>
      </c>
      <c r="I288" s="239"/>
      <c r="J288" s="234"/>
      <c r="K288" s="234"/>
      <c r="L288" s="240"/>
      <c r="M288" s="241"/>
      <c r="N288" s="242"/>
      <c r="O288" s="242"/>
      <c r="P288" s="242"/>
      <c r="Q288" s="242"/>
      <c r="R288" s="242"/>
      <c r="S288" s="242"/>
      <c r="T288" s="24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4" t="s">
        <v>166</v>
      </c>
      <c r="AU288" s="244" t="s">
        <v>83</v>
      </c>
      <c r="AV288" s="13" t="s">
        <v>83</v>
      </c>
      <c r="AW288" s="13" t="s">
        <v>31</v>
      </c>
      <c r="AX288" s="13" t="s">
        <v>73</v>
      </c>
      <c r="AY288" s="244" t="s">
        <v>158</v>
      </c>
    </row>
    <row r="289" s="14" customFormat="1">
      <c r="A289" s="14"/>
      <c r="B289" s="245"/>
      <c r="C289" s="246"/>
      <c r="D289" s="235" t="s">
        <v>166</v>
      </c>
      <c r="E289" s="247" t="s">
        <v>1</v>
      </c>
      <c r="F289" s="248" t="s">
        <v>168</v>
      </c>
      <c r="G289" s="246"/>
      <c r="H289" s="249">
        <v>2.5</v>
      </c>
      <c r="I289" s="250"/>
      <c r="J289" s="246"/>
      <c r="K289" s="246"/>
      <c r="L289" s="251"/>
      <c r="M289" s="252"/>
      <c r="N289" s="253"/>
      <c r="O289" s="253"/>
      <c r="P289" s="253"/>
      <c r="Q289" s="253"/>
      <c r="R289" s="253"/>
      <c r="S289" s="253"/>
      <c r="T289" s="25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5" t="s">
        <v>166</v>
      </c>
      <c r="AU289" s="255" t="s">
        <v>83</v>
      </c>
      <c r="AV289" s="14" t="s">
        <v>165</v>
      </c>
      <c r="AW289" s="14" t="s">
        <v>31</v>
      </c>
      <c r="AX289" s="14" t="s">
        <v>81</v>
      </c>
      <c r="AY289" s="255" t="s">
        <v>158</v>
      </c>
    </row>
    <row r="290" s="2" customFormat="1" ht="16.5" customHeight="1">
      <c r="A290" s="38"/>
      <c r="B290" s="39"/>
      <c r="C290" s="266" t="s">
        <v>332</v>
      </c>
      <c r="D290" s="266" t="s">
        <v>210</v>
      </c>
      <c r="E290" s="267" t="s">
        <v>486</v>
      </c>
      <c r="F290" s="268" t="s">
        <v>487</v>
      </c>
      <c r="G290" s="269" t="s">
        <v>171</v>
      </c>
      <c r="H290" s="270">
        <v>2.5499999999999998</v>
      </c>
      <c r="I290" s="271"/>
      <c r="J290" s="272">
        <f>ROUND(I290*H290,2)</f>
        <v>0</v>
      </c>
      <c r="K290" s="273"/>
      <c r="L290" s="274"/>
      <c r="M290" s="275" t="s">
        <v>1</v>
      </c>
      <c r="N290" s="276" t="s">
        <v>38</v>
      </c>
      <c r="O290" s="91"/>
      <c r="P290" s="229">
        <f>O290*H290</f>
        <v>0</v>
      </c>
      <c r="Q290" s="229">
        <v>0</v>
      </c>
      <c r="R290" s="229">
        <f>Q290*H290</f>
        <v>0</v>
      </c>
      <c r="S290" s="229">
        <v>0</v>
      </c>
      <c r="T290" s="230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31" t="s">
        <v>236</v>
      </c>
      <c r="AT290" s="231" t="s">
        <v>210</v>
      </c>
      <c r="AU290" s="231" t="s">
        <v>83</v>
      </c>
      <c r="AY290" s="17" t="s">
        <v>158</v>
      </c>
      <c r="BE290" s="232">
        <f>IF(N290="základní",J290,0)</f>
        <v>0</v>
      </c>
      <c r="BF290" s="232">
        <f>IF(N290="snížená",J290,0)</f>
        <v>0</v>
      </c>
      <c r="BG290" s="232">
        <f>IF(N290="zákl. přenesená",J290,0)</f>
        <v>0</v>
      </c>
      <c r="BH290" s="232">
        <f>IF(N290="sníž. přenesená",J290,0)</f>
        <v>0</v>
      </c>
      <c r="BI290" s="232">
        <f>IF(N290="nulová",J290,0)</f>
        <v>0</v>
      </c>
      <c r="BJ290" s="17" t="s">
        <v>81</v>
      </c>
      <c r="BK290" s="232">
        <f>ROUND(I290*H290,2)</f>
        <v>0</v>
      </c>
      <c r="BL290" s="17" t="s">
        <v>197</v>
      </c>
      <c r="BM290" s="231" t="s">
        <v>491</v>
      </c>
    </row>
    <row r="291" s="2" customFormat="1" ht="16.5" customHeight="1">
      <c r="A291" s="38"/>
      <c r="B291" s="39"/>
      <c r="C291" s="219" t="s">
        <v>492</v>
      </c>
      <c r="D291" s="219" t="s">
        <v>161</v>
      </c>
      <c r="E291" s="220" t="s">
        <v>489</v>
      </c>
      <c r="F291" s="221" t="s">
        <v>490</v>
      </c>
      <c r="G291" s="222" t="s">
        <v>164</v>
      </c>
      <c r="H291" s="223">
        <v>104.47</v>
      </c>
      <c r="I291" s="224"/>
      <c r="J291" s="225">
        <f>ROUND(I291*H291,2)</f>
        <v>0</v>
      </c>
      <c r="K291" s="226"/>
      <c r="L291" s="44"/>
      <c r="M291" s="227" t="s">
        <v>1</v>
      </c>
      <c r="N291" s="228" t="s">
        <v>38</v>
      </c>
      <c r="O291" s="91"/>
      <c r="P291" s="229">
        <f>O291*H291</f>
        <v>0</v>
      </c>
      <c r="Q291" s="229">
        <v>0</v>
      </c>
      <c r="R291" s="229">
        <f>Q291*H291</f>
        <v>0</v>
      </c>
      <c r="S291" s="229">
        <v>0</v>
      </c>
      <c r="T291" s="230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1" t="s">
        <v>197</v>
      </c>
      <c r="AT291" s="231" t="s">
        <v>161</v>
      </c>
      <c r="AU291" s="231" t="s">
        <v>83</v>
      </c>
      <c r="AY291" s="17" t="s">
        <v>158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7" t="s">
        <v>81</v>
      </c>
      <c r="BK291" s="232">
        <f>ROUND(I291*H291,2)</f>
        <v>0</v>
      </c>
      <c r="BL291" s="17" t="s">
        <v>197</v>
      </c>
      <c r="BM291" s="231" t="s">
        <v>495</v>
      </c>
    </row>
    <row r="292" s="13" customFormat="1">
      <c r="A292" s="13"/>
      <c r="B292" s="233"/>
      <c r="C292" s="234"/>
      <c r="D292" s="235" t="s">
        <v>166</v>
      </c>
      <c r="E292" s="236" t="s">
        <v>1</v>
      </c>
      <c r="F292" s="237" t="s">
        <v>855</v>
      </c>
      <c r="G292" s="234"/>
      <c r="H292" s="238">
        <v>104.47</v>
      </c>
      <c r="I292" s="239"/>
      <c r="J292" s="234"/>
      <c r="K292" s="234"/>
      <c r="L292" s="240"/>
      <c r="M292" s="241"/>
      <c r="N292" s="242"/>
      <c r="O292" s="242"/>
      <c r="P292" s="242"/>
      <c r="Q292" s="242"/>
      <c r="R292" s="242"/>
      <c r="S292" s="242"/>
      <c r="T292" s="24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4" t="s">
        <v>166</v>
      </c>
      <c r="AU292" s="244" t="s">
        <v>83</v>
      </c>
      <c r="AV292" s="13" t="s">
        <v>83</v>
      </c>
      <c r="AW292" s="13" t="s">
        <v>31</v>
      </c>
      <c r="AX292" s="13" t="s">
        <v>73</v>
      </c>
      <c r="AY292" s="244" t="s">
        <v>158</v>
      </c>
    </row>
    <row r="293" s="14" customFormat="1">
      <c r="A293" s="14"/>
      <c r="B293" s="245"/>
      <c r="C293" s="246"/>
      <c r="D293" s="235" t="s">
        <v>166</v>
      </c>
      <c r="E293" s="247" t="s">
        <v>1</v>
      </c>
      <c r="F293" s="248" t="s">
        <v>168</v>
      </c>
      <c r="G293" s="246"/>
      <c r="H293" s="249">
        <v>104.47</v>
      </c>
      <c r="I293" s="250"/>
      <c r="J293" s="246"/>
      <c r="K293" s="246"/>
      <c r="L293" s="251"/>
      <c r="M293" s="252"/>
      <c r="N293" s="253"/>
      <c r="O293" s="253"/>
      <c r="P293" s="253"/>
      <c r="Q293" s="253"/>
      <c r="R293" s="253"/>
      <c r="S293" s="253"/>
      <c r="T293" s="25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5" t="s">
        <v>166</v>
      </c>
      <c r="AU293" s="255" t="s">
        <v>83</v>
      </c>
      <c r="AV293" s="14" t="s">
        <v>165</v>
      </c>
      <c r="AW293" s="14" t="s">
        <v>31</v>
      </c>
      <c r="AX293" s="14" t="s">
        <v>81</v>
      </c>
      <c r="AY293" s="255" t="s">
        <v>158</v>
      </c>
    </row>
    <row r="294" s="2" customFormat="1" ht="24.15" customHeight="1">
      <c r="A294" s="38"/>
      <c r="B294" s="39"/>
      <c r="C294" s="219" t="s">
        <v>338</v>
      </c>
      <c r="D294" s="219" t="s">
        <v>161</v>
      </c>
      <c r="E294" s="220" t="s">
        <v>493</v>
      </c>
      <c r="F294" s="221" t="s">
        <v>494</v>
      </c>
      <c r="G294" s="222" t="s">
        <v>248</v>
      </c>
      <c r="H294" s="223">
        <v>2.0299999999999998</v>
      </c>
      <c r="I294" s="224"/>
      <c r="J294" s="225">
        <f>ROUND(I294*H294,2)</f>
        <v>0</v>
      </c>
      <c r="K294" s="226"/>
      <c r="L294" s="44"/>
      <c r="M294" s="227" t="s">
        <v>1</v>
      </c>
      <c r="N294" s="228" t="s">
        <v>38</v>
      </c>
      <c r="O294" s="91"/>
      <c r="P294" s="229">
        <f>O294*H294</f>
        <v>0</v>
      </c>
      <c r="Q294" s="229">
        <v>0</v>
      </c>
      <c r="R294" s="229">
        <f>Q294*H294</f>
        <v>0</v>
      </c>
      <c r="S294" s="229">
        <v>0</v>
      </c>
      <c r="T294" s="230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31" t="s">
        <v>197</v>
      </c>
      <c r="AT294" s="231" t="s">
        <v>161</v>
      </c>
      <c r="AU294" s="231" t="s">
        <v>83</v>
      </c>
      <c r="AY294" s="17" t="s">
        <v>158</v>
      </c>
      <c r="BE294" s="232">
        <f>IF(N294="základní",J294,0)</f>
        <v>0</v>
      </c>
      <c r="BF294" s="232">
        <f>IF(N294="snížená",J294,0)</f>
        <v>0</v>
      </c>
      <c r="BG294" s="232">
        <f>IF(N294="zákl. přenesená",J294,0)</f>
        <v>0</v>
      </c>
      <c r="BH294" s="232">
        <f>IF(N294="sníž. přenesená",J294,0)</f>
        <v>0</v>
      </c>
      <c r="BI294" s="232">
        <f>IF(N294="nulová",J294,0)</f>
        <v>0</v>
      </c>
      <c r="BJ294" s="17" t="s">
        <v>81</v>
      </c>
      <c r="BK294" s="232">
        <f>ROUND(I294*H294,2)</f>
        <v>0</v>
      </c>
      <c r="BL294" s="17" t="s">
        <v>197</v>
      </c>
      <c r="BM294" s="231" t="s">
        <v>500</v>
      </c>
    </row>
    <row r="295" s="12" customFormat="1" ht="22.8" customHeight="1">
      <c r="A295" s="12"/>
      <c r="B295" s="203"/>
      <c r="C295" s="204"/>
      <c r="D295" s="205" t="s">
        <v>72</v>
      </c>
      <c r="E295" s="217" t="s">
        <v>496</v>
      </c>
      <c r="F295" s="217" t="s">
        <v>497</v>
      </c>
      <c r="G295" s="204"/>
      <c r="H295" s="204"/>
      <c r="I295" s="207"/>
      <c r="J295" s="218">
        <f>BK295</f>
        <v>0</v>
      </c>
      <c r="K295" s="204"/>
      <c r="L295" s="209"/>
      <c r="M295" s="210"/>
      <c r="N295" s="211"/>
      <c r="O295" s="211"/>
      <c r="P295" s="212">
        <f>SUM(P296:P298)</f>
        <v>0</v>
      </c>
      <c r="Q295" s="211"/>
      <c r="R295" s="212">
        <f>SUM(R296:R298)</f>
        <v>0</v>
      </c>
      <c r="S295" s="211"/>
      <c r="T295" s="213">
        <f>SUM(T296:T298)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14" t="s">
        <v>83</v>
      </c>
      <c r="AT295" s="215" t="s">
        <v>72</v>
      </c>
      <c r="AU295" s="215" t="s">
        <v>81</v>
      </c>
      <c r="AY295" s="214" t="s">
        <v>158</v>
      </c>
      <c r="BK295" s="216">
        <f>SUM(BK296:BK298)</f>
        <v>0</v>
      </c>
    </row>
    <row r="296" s="2" customFormat="1" ht="24.15" customHeight="1">
      <c r="A296" s="38"/>
      <c r="B296" s="39"/>
      <c r="C296" s="219" t="s">
        <v>503</v>
      </c>
      <c r="D296" s="219" t="s">
        <v>161</v>
      </c>
      <c r="E296" s="220" t="s">
        <v>498</v>
      </c>
      <c r="F296" s="221" t="s">
        <v>499</v>
      </c>
      <c r="G296" s="222" t="s">
        <v>164</v>
      </c>
      <c r="H296" s="223">
        <v>104.47</v>
      </c>
      <c r="I296" s="224"/>
      <c r="J296" s="225">
        <f>ROUND(I296*H296,2)</f>
        <v>0</v>
      </c>
      <c r="K296" s="226"/>
      <c r="L296" s="44"/>
      <c r="M296" s="227" t="s">
        <v>1</v>
      </c>
      <c r="N296" s="228" t="s">
        <v>38</v>
      </c>
      <c r="O296" s="91"/>
      <c r="P296" s="229">
        <f>O296*H296</f>
        <v>0</v>
      </c>
      <c r="Q296" s="229">
        <v>0</v>
      </c>
      <c r="R296" s="229">
        <f>Q296*H296</f>
        <v>0</v>
      </c>
      <c r="S296" s="229">
        <v>0</v>
      </c>
      <c r="T296" s="230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1" t="s">
        <v>197</v>
      </c>
      <c r="AT296" s="231" t="s">
        <v>161</v>
      </c>
      <c r="AU296" s="231" t="s">
        <v>83</v>
      </c>
      <c r="AY296" s="17" t="s">
        <v>158</v>
      </c>
      <c r="BE296" s="232">
        <f>IF(N296="základní",J296,0)</f>
        <v>0</v>
      </c>
      <c r="BF296" s="232">
        <f>IF(N296="snížená",J296,0)</f>
        <v>0</v>
      </c>
      <c r="BG296" s="232">
        <f>IF(N296="zákl. přenesená",J296,0)</f>
        <v>0</v>
      </c>
      <c r="BH296" s="232">
        <f>IF(N296="sníž. přenesená",J296,0)</f>
        <v>0</v>
      </c>
      <c r="BI296" s="232">
        <f>IF(N296="nulová",J296,0)</f>
        <v>0</v>
      </c>
      <c r="BJ296" s="17" t="s">
        <v>81</v>
      </c>
      <c r="BK296" s="232">
        <f>ROUND(I296*H296,2)</f>
        <v>0</v>
      </c>
      <c r="BL296" s="17" t="s">
        <v>197</v>
      </c>
      <c r="BM296" s="231" t="s">
        <v>506</v>
      </c>
    </row>
    <row r="297" s="13" customFormat="1">
      <c r="A297" s="13"/>
      <c r="B297" s="233"/>
      <c r="C297" s="234"/>
      <c r="D297" s="235" t="s">
        <v>166</v>
      </c>
      <c r="E297" s="236" t="s">
        <v>1</v>
      </c>
      <c r="F297" s="237" t="s">
        <v>839</v>
      </c>
      <c r="G297" s="234"/>
      <c r="H297" s="238">
        <v>104.47</v>
      </c>
      <c r="I297" s="239"/>
      <c r="J297" s="234"/>
      <c r="K297" s="234"/>
      <c r="L297" s="240"/>
      <c r="M297" s="241"/>
      <c r="N297" s="242"/>
      <c r="O297" s="242"/>
      <c r="P297" s="242"/>
      <c r="Q297" s="242"/>
      <c r="R297" s="242"/>
      <c r="S297" s="242"/>
      <c r="T297" s="24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4" t="s">
        <v>166</v>
      </c>
      <c r="AU297" s="244" t="s">
        <v>83</v>
      </c>
      <c r="AV297" s="13" t="s">
        <v>83</v>
      </c>
      <c r="AW297" s="13" t="s">
        <v>31</v>
      </c>
      <c r="AX297" s="13" t="s">
        <v>73</v>
      </c>
      <c r="AY297" s="244" t="s">
        <v>158</v>
      </c>
    </row>
    <row r="298" s="14" customFormat="1">
      <c r="A298" s="14"/>
      <c r="B298" s="245"/>
      <c r="C298" s="246"/>
      <c r="D298" s="235" t="s">
        <v>166</v>
      </c>
      <c r="E298" s="247" t="s">
        <v>1</v>
      </c>
      <c r="F298" s="248" t="s">
        <v>168</v>
      </c>
      <c r="G298" s="246"/>
      <c r="H298" s="249">
        <v>104.47</v>
      </c>
      <c r="I298" s="250"/>
      <c r="J298" s="246"/>
      <c r="K298" s="246"/>
      <c r="L298" s="251"/>
      <c r="M298" s="252"/>
      <c r="N298" s="253"/>
      <c r="O298" s="253"/>
      <c r="P298" s="253"/>
      <c r="Q298" s="253"/>
      <c r="R298" s="253"/>
      <c r="S298" s="253"/>
      <c r="T298" s="25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5" t="s">
        <v>166</v>
      </c>
      <c r="AU298" s="255" t="s">
        <v>83</v>
      </c>
      <c r="AV298" s="14" t="s">
        <v>165</v>
      </c>
      <c r="AW298" s="14" t="s">
        <v>31</v>
      </c>
      <c r="AX298" s="14" t="s">
        <v>81</v>
      </c>
      <c r="AY298" s="255" t="s">
        <v>158</v>
      </c>
    </row>
    <row r="299" s="12" customFormat="1" ht="22.8" customHeight="1">
      <c r="A299" s="12"/>
      <c r="B299" s="203"/>
      <c r="C299" s="204"/>
      <c r="D299" s="205" t="s">
        <v>72</v>
      </c>
      <c r="E299" s="217" t="s">
        <v>501</v>
      </c>
      <c r="F299" s="217" t="s">
        <v>502</v>
      </c>
      <c r="G299" s="204"/>
      <c r="H299" s="204"/>
      <c r="I299" s="207"/>
      <c r="J299" s="218">
        <f>BK299</f>
        <v>0</v>
      </c>
      <c r="K299" s="204"/>
      <c r="L299" s="209"/>
      <c r="M299" s="210"/>
      <c r="N299" s="211"/>
      <c r="O299" s="211"/>
      <c r="P299" s="212">
        <f>SUM(P300:P317)</f>
        <v>0</v>
      </c>
      <c r="Q299" s="211"/>
      <c r="R299" s="212">
        <f>SUM(R300:R317)</f>
        <v>0</v>
      </c>
      <c r="S299" s="211"/>
      <c r="T299" s="213">
        <f>SUM(T300:T317)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14" t="s">
        <v>83</v>
      </c>
      <c r="AT299" s="215" t="s">
        <v>72</v>
      </c>
      <c r="AU299" s="215" t="s">
        <v>81</v>
      </c>
      <c r="AY299" s="214" t="s">
        <v>158</v>
      </c>
      <c r="BK299" s="216">
        <f>SUM(BK300:BK317)</f>
        <v>0</v>
      </c>
    </row>
    <row r="300" s="2" customFormat="1" ht="16.5" customHeight="1">
      <c r="A300" s="38"/>
      <c r="B300" s="39"/>
      <c r="C300" s="219" t="s">
        <v>342</v>
      </c>
      <c r="D300" s="219" t="s">
        <v>161</v>
      </c>
      <c r="E300" s="220" t="s">
        <v>504</v>
      </c>
      <c r="F300" s="221" t="s">
        <v>505</v>
      </c>
      <c r="G300" s="222" t="s">
        <v>164</v>
      </c>
      <c r="H300" s="223">
        <v>8.6400000000000006</v>
      </c>
      <c r="I300" s="224"/>
      <c r="J300" s="225">
        <f>ROUND(I300*H300,2)</f>
        <v>0</v>
      </c>
      <c r="K300" s="226"/>
      <c r="L300" s="44"/>
      <c r="M300" s="227" t="s">
        <v>1</v>
      </c>
      <c r="N300" s="228" t="s">
        <v>38</v>
      </c>
      <c r="O300" s="91"/>
      <c r="P300" s="229">
        <f>O300*H300</f>
        <v>0</v>
      </c>
      <c r="Q300" s="229">
        <v>0</v>
      </c>
      <c r="R300" s="229">
        <f>Q300*H300</f>
        <v>0</v>
      </c>
      <c r="S300" s="229">
        <v>0</v>
      </c>
      <c r="T300" s="230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31" t="s">
        <v>197</v>
      </c>
      <c r="AT300" s="231" t="s">
        <v>161</v>
      </c>
      <c r="AU300" s="231" t="s">
        <v>83</v>
      </c>
      <c r="AY300" s="17" t="s">
        <v>158</v>
      </c>
      <c r="BE300" s="232">
        <f>IF(N300="základní",J300,0)</f>
        <v>0</v>
      </c>
      <c r="BF300" s="232">
        <f>IF(N300="snížená",J300,0)</f>
        <v>0</v>
      </c>
      <c r="BG300" s="232">
        <f>IF(N300="zákl. přenesená",J300,0)</f>
        <v>0</v>
      </c>
      <c r="BH300" s="232">
        <f>IF(N300="sníž. přenesená",J300,0)</f>
        <v>0</v>
      </c>
      <c r="BI300" s="232">
        <f>IF(N300="nulová",J300,0)</f>
        <v>0</v>
      </c>
      <c r="BJ300" s="17" t="s">
        <v>81</v>
      </c>
      <c r="BK300" s="232">
        <f>ROUND(I300*H300,2)</f>
        <v>0</v>
      </c>
      <c r="BL300" s="17" t="s">
        <v>197</v>
      </c>
      <c r="BM300" s="231" t="s">
        <v>510</v>
      </c>
    </row>
    <row r="301" s="13" customFormat="1">
      <c r="A301" s="13"/>
      <c r="B301" s="233"/>
      <c r="C301" s="234"/>
      <c r="D301" s="235" t="s">
        <v>166</v>
      </c>
      <c r="E301" s="236" t="s">
        <v>1</v>
      </c>
      <c r="F301" s="237" t="s">
        <v>856</v>
      </c>
      <c r="G301" s="234"/>
      <c r="H301" s="238">
        <v>8.6399999999999988</v>
      </c>
      <c r="I301" s="239"/>
      <c r="J301" s="234"/>
      <c r="K301" s="234"/>
      <c r="L301" s="240"/>
      <c r="M301" s="241"/>
      <c r="N301" s="242"/>
      <c r="O301" s="242"/>
      <c r="P301" s="242"/>
      <c r="Q301" s="242"/>
      <c r="R301" s="242"/>
      <c r="S301" s="242"/>
      <c r="T301" s="24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4" t="s">
        <v>166</v>
      </c>
      <c r="AU301" s="244" t="s">
        <v>83</v>
      </c>
      <c r="AV301" s="13" t="s">
        <v>83</v>
      </c>
      <c r="AW301" s="13" t="s">
        <v>31</v>
      </c>
      <c r="AX301" s="13" t="s">
        <v>73</v>
      </c>
      <c r="AY301" s="244" t="s">
        <v>158</v>
      </c>
    </row>
    <row r="302" s="14" customFormat="1">
      <c r="A302" s="14"/>
      <c r="B302" s="245"/>
      <c r="C302" s="246"/>
      <c r="D302" s="235" t="s">
        <v>166</v>
      </c>
      <c r="E302" s="247" t="s">
        <v>1</v>
      </c>
      <c r="F302" s="248" t="s">
        <v>168</v>
      </c>
      <c r="G302" s="246"/>
      <c r="H302" s="249">
        <v>8.6399999999999988</v>
      </c>
      <c r="I302" s="250"/>
      <c r="J302" s="246"/>
      <c r="K302" s="246"/>
      <c r="L302" s="251"/>
      <c r="M302" s="252"/>
      <c r="N302" s="253"/>
      <c r="O302" s="253"/>
      <c r="P302" s="253"/>
      <c r="Q302" s="253"/>
      <c r="R302" s="253"/>
      <c r="S302" s="253"/>
      <c r="T302" s="25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5" t="s">
        <v>166</v>
      </c>
      <c r="AU302" s="255" t="s">
        <v>83</v>
      </c>
      <c r="AV302" s="14" t="s">
        <v>165</v>
      </c>
      <c r="AW302" s="14" t="s">
        <v>31</v>
      </c>
      <c r="AX302" s="14" t="s">
        <v>81</v>
      </c>
      <c r="AY302" s="255" t="s">
        <v>158</v>
      </c>
    </row>
    <row r="303" s="2" customFormat="1" ht="16.5" customHeight="1">
      <c r="A303" s="38"/>
      <c r="B303" s="39"/>
      <c r="C303" s="219" t="s">
        <v>511</v>
      </c>
      <c r="D303" s="219" t="s">
        <v>161</v>
      </c>
      <c r="E303" s="220" t="s">
        <v>508</v>
      </c>
      <c r="F303" s="221" t="s">
        <v>509</v>
      </c>
      <c r="G303" s="222" t="s">
        <v>164</v>
      </c>
      <c r="H303" s="223">
        <v>8.6400000000000006</v>
      </c>
      <c r="I303" s="224"/>
      <c r="J303" s="225">
        <f>ROUND(I303*H303,2)</f>
        <v>0</v>
      </c>
      <c r="K303" s="226"/>
      <c r="L303" s="44"/>
      <c r="M303" s="227" t="s">
        <v>1</v>
      </c>
      <c r="N303" s="228" t="s">
        <v>38</v>
      </c>
      <c r="O303" s="91"/>
      <c r="P303" s="229">
        <f>O303*H303</f>
        <v>0</v>
      </c>
      <c r="Q303" s="229">
        <v>0</v>
      </c>
      <c r="R303" s="229">
        <f>Q303*H303</f>
        <v>0</v>
      </c>
      <c r="S303" s="229">
        <v>0</v>
      </c>
      <c r="T303" s="230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31" t="s">
        <v>197</v>
      </c>
      <c r="AT303" s="231" t="s">
        <v>161</v>
      </c>
      <c r="AU303" s="231" t="s">
        <v>83</v>
      </c>
      <c r="AY303" s="17" t="s">
        <v>158</v>
      </c>
      <c r="BE303" s="232">
        <f>IF(N303="základní",J303,0)</f>
        <v>0</v>
      </c>
      <c r="BF303" s="232">
        <f>IF(N303="snížená",J303,0)</f>
        <v>0</v>
      </c>
      <c r="BG303" s="232">
        <f>IF(N303="zákl. přenesená",J303,0)</f>
        <v>0</v>
      </c>
      <c r="BH303" s="232">
        <f>IF(N303="sníž. přenesená",J303,0)</f>
        <v>0</v>
      </c>
      <c r="BI303" s="232">
        <f>IF(N303="nulová",J303,0)</f>
        <v>0</v>
      </c>
      <c r="BJ303" s="17" t="s">
        <v>81</v>
      </c>
      <c r="BK303" s="232">
        <f>ROUND(I303*H303,2)</f>
        <v>0</v>
      </c>
      <c r="BL303" s="17" t="s">
        <v>197</v>
      </c>
      <c r="BM303" s="231" t="s">
        <v>514</v>
      </c>
    </row>
    <row r="304" s="2" customFormat="1" ht="24.15" customHeight="1">
      <c r="A304" s="38"/>
      <c r="B304" s="39"/>
      <c r="C304" s="219" t="s">
        <v>345</v>
      </c>
      <c r="D304" s="219" t="s">
        <v>161</v>
      </c>
      <c r="E304" s="220" t="s">
        <v>512</v>
      </c>
      <c r="F304" s="221" t="s">
        <v>513</v>
      </c>
      <c r="G304" s="222" t="s">
        <v>164</v>
      </c>
      <c r="H304" s="223">
        <v>10</v>
      </c>
      <c r="I304" s="224"/>
      <c r="J304" s="225">
        <f>ROUND(I304*H304,2)</f>
        <v>0</v>
      </c>
      <c r="K304" s="226"/>
      <c r="L304" s="44"/>
      <c r="M304" s="227" t="s">
        <v>1</v>
      </c>
      <c r="N304" s="228" t="s">
        <v>38</v>
      </c>
      <c r="O304" s="91"/>
      <c r="P304" s="229">
        <f>O304*H304</f>
        <v>0</v>
      </c>
      <c r="Q304" s="229">
        <v>0</v>
      </c>
      <c r="R304" s="229">
        <f>Q304*H304</f>
        <v>0</v>
      </c>
      <c r="S304" s="229">
        <v>0</v>
      </c>
      <c r="T304" s="230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31" t="s">
        <v>197</v>
      </c>
      <c r="AT304" s="231" t="s">
        <v>161</v>
      </c>
      <c r="AU304" s="231" t="s">
        <v>83</v>
      </c>
      <c r="AY304" s="17" t="s">
        <v>158</v>
      </c>
      <c r="BE304" s="232">
        <f>IF(N304="základní",J304,0)</f>
        <v>0</v>
      </c>
      <c r="BF304" s="232">
        <f>IF(N304="snížená",J304,0)</f>
        <v>0</v>
      </c>
      <c r="BG304" s="232">
        <f>IF(N304="zákl. přenesená",J304,0)</f>
        <v>0</v>
      </c>
      <c r="BH304" s="232">
        <f>IF(N304="sníž. přenesená",J304,0)</f>
        <v>0</v>
      </c>
      <c r="BI304" s="232">
        <f>IF(N304="nulová",J304,0)</f>
        <v>0</v>
      </c>
      <c r="BJ304" s="17" t="s">
        <v>81</v>
      </c>
      <c r="BK304" s="232">
        <f>ROUND(I304*H304,2)</f>
        <v>0</v>
      </c>
      <c r="BL304" s="17" t="s">
        <v>197</v>
      </c>
      <c r="BM304" s="231" t="s">
        <v>517</v>
      </c>
    </row>
    <row r="305" s="2" customFormat="1" ht="33" customHeight="1">
      <c r="A305" s="38"/>
      <c r="B305" s="39"/>
      <c r="C305" s="219" t="s">
        <v>518</v>
      </c>
      <c r="D305" s="219" t="s">
        <v>161</v>
      </c>
      <c r="E305" s="220" t="s">
        <v>515</v>
      </c>
      <c r="F305" s="221" t="s">
        <v>516</v>
      </c>
      <c r="G305" s="222" t="s">
        <v>164</v>
      </c>
      <c r="H305" s="223">
        <v>8.6400000000000006</v>
      </c>
      <c r="I305" s="224"/>
      <c r="J305" s="225">
        <f>ROUND(I305*H305,2)</f>
        <v>0</v>
      </c>
      <c r="K305" s="226"/>
      <c r="L305" s="44"/>
      <c r="M305" s="227" t="s">
        <v>1</v>
      </c>
      <c r="N305" s="228" t="s">
        <v>38</v>
      </c>
      <c r="O305" s="91"/>
      <c r="P305" s="229">
        <f>O305*H305</f>
        <v>0</v>
      </c>
      <c r="Q305" s="229">
        <v>0</v>
      </c>
      <c r="R305" s="229">
        <f>Q305*H305</f>
        <v>0</v>
      </c>
      <c r="S305" s="229">
        <v>0</v>
      </c>
      <c r="T305" s="230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31" t="s">
        <v>197</v>
      </c>
      <c r="AT305" s="231" t="s">
        <v>161</v>
      </c>
      <c r="AU305" s="231" t="s">
        <v>83</v>
      </c>
      <c r="AY305" s="17" t="s">
        <v>158</v>
      </c>
      <c r="BE305" s="232">
        <f>IF(N305="základní",J305,0)</f>
        <v>0</v>
      </c>
      <c r="BF305" s="232">
        <f>IF(N305="snížená",J305,0)</f>
        <v>0</v>
      </c>
      <c r="BG305" s="232">
        <f>IF(N305="zákl. přenesená",J305,0)</f>
        <v>0</v>
      </c>
      <c r="BH305" s="232">
        <f>IF(N305="sníž. přenesená",J305,0)</f>
        <v>0</v>
      </c>
      <c r="BI305" s="232">
        <f>IF(N305="nulová",J305,0)</f>
        <v>0</v>
      </c>
      <c r="BJ305" s="17" t="s">
        <v>81</v>
      </c>
      <c r="BK305" s="232">
        <f>ROUND(I305*H305,2)</f>
        <v>0</v>
      </c>
      <c r="BL305" s="17" t="s">
        <v>197</v>
      </c>
      <c r="BM305" s="231" t="s">
        <v>521</v>
      </c>
    </row>
    <row r="306" s="2" customFormat="1" ht="16.5" customHeight="1">
      <c r="A306" s="38"/>
      <c r="B306" s="39"/>
      <c r="C306" s="266" t="s">
        <v>349</v>
      </c>
      <c r="D306" s="266" t="s">
        <v>210</v>
      </c>
      <c r="E306" s="267" t="s">
        <v>519</v>
      </c>
      <c r="F306" s="268" t="s">
        <v>520</v>
      </c>
      <c r="G306" s="269" t="s">
        <v>164</v>
      </c>
      <c r="H306" s="270">
        <v>9.5039999999999996</v>
      </c>
      <c r="I306" s="271"/>
      <c r="J306" s="272">
        <f>ROUND(I306*H306,2)</f>
        <v>0</v>
      </c>
      <c r="K306" s="273"/>
      <c r="L306" s="274"/>
      <c r="M306" s="275" t="s">
        <v>1</v>
      </c>
      <c r="N306" s="276" t="s">
        <v>38</v>
      </c>
      <c r="O306" s="91"/>
      <c r="P306" s="229">
        <f>O306*H306</f>
        <v>0</v>
      </c>
      <c r="Q306" s="229">
        <v>0</v>
      </c>
      <c r="R306" s="229">
        <f>Q306*H306</f>
        <v>0</v>
      </c>
      <c r="S306" s="229">
        <v>0</v>
      </c>
      <c r="T306" s="230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31" t="s">
        <v>236</v>
      </c>
      <c r="AT306" s="231" t="s">
        <v>210</v>
      </c>
      <c r="AU306" s="231" t="s">
        <v>83</v>
      </c>
      <c r="AY306" s="17" t="s">
        <v>158</v>
      </c>
      <c r="BE306" s="232">
        <f>IF(N306="základní",J306,0)</f>
        <v>0</v>
      </c>
      <c r="BF306" s="232">
        <f>IF(N306="snížená",J306,0)</f>
        <v>0</v>
      </c>
      <c r="BG306" s="232">
        <f>IF(N306="zákl. přenesená",J306,0)</f>
        <v>0</v>
      </c>
      <c r="BH306" s="232">
        <f>IF(N306="sníž. přenesená",J306,0)</f>
        <v>0</v>
      </c>
      <c r="BI306" s="232">
        <f>IF(N306="nulová",J306,0)</f>
        <v>0</v>
      </c>
      <c r="BJ306" s="17" t="s">
        <v>81</v>
      </c>
      <c r="BK306" s="232">
        <f>ROUND(I306*H306,2)</f>
        <v>0</v>
      </c>
      <c r="BL306" s="17" t="s">
        <v>197</v>
      </c>
      <c r="BM306" s="231" t="s">
        <v>525</v>
      </c>
    </row>
    <row r="307" s="13" customFormat="1">
      <c r="A307" s="13"/>
      <c r="B307" s="233"/>
      <c r="C307" s="234"/>
      <c r="D307" s="235" t="s">
        <v>166</v>
      </c>
      <c r="E307" s="236" t="s">
        <v>1</v>
      </c>
      <c r="F307" s="237" t="s">
        <v>857</v>
      </c>
      <c r="G307" s="234"/>
      <c r="H307" s="238">
        <v>9.5040000000000013</v>
      </c>
      <c r="I307" s="239"/>
      <c r="J307" s="234"/>
      <c r="K307" s="234"/>
      <c r="L307" s="240"/>
      <c r="M307" s="241"/>
      <c r="N307" s="242"/>
      <c r="O307" s="242"/>
      <c r="P307" s="242"/>
      <c r="Q307" s="242"/>
      <c r="R307" s="242"/>
      <c r="S307" s="242"/>
      <c r="T307" s="24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4" t="s">
        <v>166</v>
      </c>
      <c r="AU307" s="244" t="s">
        <v>83</v>
      </c>
      <c r="AV307" s="13" t="s">
        <v>83</v>
      </c>
      <c r="AW307" s="13" t="s">
        <v>31</v>
      </c>
      <c r="AX307" s="13" t="s">
        <v>73</v>
      </c>
      <c r="AY307" s="244" t="s">
        <v>158</v>
      </c>
    </row>
    <row r="308" s="14" customFormat="1">
      <c r="A308" s="14"/>
      <c r="B308" s="245"/>
      <c r="C308" s="246"/>
      <c r="D308" s="235" t="s">
        <v>166</v>
      </c>
      <c r="E308" s="247" t="s">
        <v>1</v>
      </c>
      <c r="F308" s="248" t="s">
        <v>168</v>
      </c>
      <c r="G308" s="246"/>
      <c r="H308" s="249">
        <v>9.5040000000000013</v>
      </c>
      <c r="I308" s="250"/>
      <c r="J308" s="246"/>
      <c r="K308" s="246"/>
      <c r="L308" s="251"/>
      <c r="M308" s="252"/>
      <c r="N308" s="253"/>
      <c r="O308" s="253"/>
      <c r="P308" s="253"/>
      <c r="Q308" s="253"/>
      <c r="R308" s="253"/>
      <c r="S308" s="253"/>
      <c r="T308" s="25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5" t="s">
        <v>166</v>
      </c>
      <c r="AU308" s="255" t="s">
        <v>83</v>
      </c>
      <c r="AV308" s="14" t="s">
        <v>165</v>
      </c>
      <c r="AW308" s="14" t="s">
        <v>31</v>
      </c>
      <c r="AX308" s="14" t="s">
        <v>81</v>
      </c>
      <c r="AY308" s="255" t="s">
        <v>158</v>
      </c>
    </row>
    <row r="309" s="2" customFormat="1" ht="16.5" customHeight="1">
      <c r="A309" s="38"/>
      <c r="B309" s="39"/>
      <c r="C309" s="219" t="s">
        <v>527</v>
      </c>
      <c r="D309" s="219" t="s">
        <v>161</v>
      </c>
      <c r="E309" s="220" t="s">
        <v>523</v>
      </c>
      <c r="F309" s="221" t="s">
        <v>524</v>
      </c>
      <c r="G309" s="222" t="s">
        <v>171</v>
      </c>
      <c r="H309" s="223">
        <v>12</v>
      </c>
      <c r="I309" s="224"/>
      <c r="J309" s="225">
        <f>ROUND(I309*H309,2)</f>
        <v>0</v>
      </c>
      <c r="K309" s="226"/>
      <c r="L309" s="44"/>
      <c r="M309" s="227" t="s">
        <v>1</v>
      </c>
      <c r="N309" s="228" t="s">
        <v>38</v>
      </c>
      <c r="O309" s="91"/>
      <c r="P309" s="229">
        <f>O309*H309</f>
        <v>0</v>
      </c>
      <c r="Q309" s="229">
        <v>0</v>
      </c>
      <c r="R309" s="229">
        <f>Q309*H309</f>
        <v>0</v>
      </c>
      <c r="S309" s="229">
        <v>0</v>
      </c>
      <c r="T309" s="230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31" t="s">
        <v>197</v>
      </c>
      <c r="AT309" s="231" t="s">
        <v>161</v>
      </c>
      <c r="AU309" s="231" t="s">
        <v>83</v>
      </c>
      <c r="AY309" s="17" t="s">
        <v>158</v>
      </c>
      <c r="BE309" s="232">
        <f>IF(N309="základní",J309,0)</f>
        <v>0</v>
      </c>
      <c r="BF309" s="232">
        <f>IF(N309="snížená",J309,0)</f>
        <v>0</v>
      </c>
      <c r="BG309" s="232">
        <f>IF(N309="zákl. přenesená",J309,0)</f>
        <v>0</v>
      </c>
      <c r="BH309" s="232">
        <f>IF(N309="sníž. přenesená",J309,0)</f>
        <v>0</v>
      </c>
      <c r="BI309" s="232">
        <f>IF(N309="nulová",J309,0)</f>
        <v>0</v>
      </c>
      <c r="BJ309" s="17" t="s">
        <v>81</v>
      </c>
      <c r="BK309" s="232">
        <f>ROUND(I309*H309,2)</f>
        <v>0</v>
      </c>
      <c r="BL309" s="17" t="s">
        <v>197</v>
      </c>
      <c r="BM309" s="231" t="s">
        <v>530</v>
      </c>
    </row>
    <row r="310" s="13" customFormat="1">
      <c r="A310" s="13"/>
      <c r="B310" s="233"/>
      <c r="C310" s="234"/>
      <c r="D310" s="235" t="s">
        <v>166</v>
      </c>
      <c r="E310" s="236" t="s">
        <v>1</v>
      </c>
      <c r="F310" s="237" t="s">
        <v>858</v>
      </c>
      <c r="G310" s="234"/>
      <c r="H310" s="238">
        <v>12</v>
      </c>
      <c r="I310" s="239"/>
      <c r="J310" s="234"/>
      <c r="K310" s="234"/>
      <c r="L310" s="240"/>
      <c r="M310" s="241"/>
      <c r="N310" s="242"/>
      <c r="O310" s="242"/>
      <c r="P310" s="242"/>
      <c r="Q310" s="242"/>
      <c r="R310" s="242"/>
      <c r="S310" s="242"/>
      <c r="T310" s="24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4" t="s">
        <v>166</v>
      </c>
      <c r="AU310" s="244" t="s">
        <v>83</v>
      </c>
      <c r="AV310" s="13" t="s">
        <v>83</v>
      </c>
      <c r="AW310" s="13" t="s">
        <v>31</v>
      </c>
      <c r="AX310" s="13" t="s">
        <v>73</v>
      </c>
      <c r="AY310" s="244" t="s">
        <v>158</v>
      </c>
    </row>
    <row r="311" s="14" customFormat="1">
      <c r="A311" s="14"/>
      <c r="B311" s="245"/>
      <c r="C311" s="246"/>
      <c r="D311" s="235" t="s">
        <v>166</v>
      </c>
      <c r="E311" s="247" t="s">
        <v>1</v>
      </c>
      <c r="F311" s="248" t="s">
        <v>168</v>
      </c>
      <c r="G311" s="246"/>
      <c r="H311" s="249">
        <v>12</v>
      </c>
      <c r="I311" s="250"/>
      <c r="J311" s="246"/>
      <c r="K311" s="246"/>
      <c r="L311" s="251"/>
      <c r="M311" s="252"/>
      <c r="N311" s="253"/>
      <c r="O311" s="253"/>
      <c r="P311" s="253"/>
      <c r="Q311" s="253"/>
      <c r="R311" s="253"/>
      <c r="S311" s="253"/>
      <c r="T311" s="25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5" t="s">
        <v>166</v>
      </c>
      <c r="AU311" s="255" t="s">
        <v>83</v>
      </c>
      <c r="AV311" s="14" t="s">
        <v>165</v>
      </c>
      <c r="AW311" s="14" t="s">
        <v>31</v>
      </c>
      <c r="AX311" s="14" t="s">
        <v>81</v>
      </c>
      <c r="AY311" s="255" t="s">
        <v>158</v>
      </c>
    </row>
    <row r="312" s="2" customFormat="1" ht="16.5" customHeight="1">
      <c r="A312" s="38"/>
      <c r="B312" s="39"/>
      <c r="C312" s="219" t="s">
        <v>352</v>
      </c>
      <c r="D312" s="219" t="s">
        <v>161</v>
      </c>
      <c r="E312" s="220" t="s">
        <v>528</v>
      </c>
      <c r="F312" s="221" t="s">
        <v>529</v>
      </c>
      <c r="G312" s="222" t="s">
        <v>171</v>
      </c>
      <c r="H312" s="223">
        <v>5.4000000000000004</v>
      </c>
      <c r="I312" s="224"/>
      <c r="J312" s="225">
        <f>ROUND(I312*H312,2)</f>
        <v>0</v>
      </c>
      <c r="K312" s="226"/>
      <c r="L312" s="44"/>
      <c r="M312" s="227" t="s">
        <v>1</v>
      </c>
      <c r="N312" s="228" t="s">
        <v>38</v>
      </c>
      <c r="O312" s="91"/>
      <c r="P312" s="229">
        <f>O312*H312</f>
        <v>0</v>
      </c>
      <c r="Q312" s="229">
        <v>0</v>
      </c>
      <c r="R312" s="229">
        <f>Q312*H312</f>
        <v>0</v>
      </c>
      <c r="S312" s="229">
        <v>0</v>
      </c>
      <c r="T312" s="230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31" t="s">
        <v>197</v>
      </c>
      <c r="AT312" s="231" t="s">
        <v>161</v>
      </c>
      <c r="AU312" s="231" t="s">
        <v>83</v>
      </c>
      <c r="AY312" s="17" t="s">
        <v>158</v>
      </c>
      <c r="BE312" s="232">
        <f>IF(N312="základní",J312,0)</f>
        <v>0</v>
      </c>
      <c r="BF312" s="232">
        <f>IF(N312="snížená",J312,0)</f>
        <v>0</v>
      </c>
      <c r="BG312" s="232">
        <f>IF(N312="zákl. přenesená",J312,0)</f>
        <v>0</v>
      </c>
      <c r="BH312" s="232">
        <f>IF(N312="sníž. přenesená",J312,0)</f>
        <v>0</v>
      </c>
      <c r="BI312" s="232">
        <f>IF(N312="nulová",J312,0)</f>
        <v>0</v>
      </c>
      <c r="BJ312" s="17" t="s">
        <v>81</v>
      </c>
      <c r="BK312" s="232">
        <f>ROUND(I312*H312,2)</f>
        <v>0</v>
      </c>
      <c r="BL312" s="17" t="s">
        <v>197</v>
      </c>
      <c r="BM312" s="231" t="s">
        <v>534</v>
      </c>
    </row>
    <row r="313" s="13" customFormat="1">
      <c r="A313" s="13"/>
      <c r="B313" s="233"/>
      <c r="C313" s="234"/>
      <c r="D313" s="235" t="s">
        <v>166</v>
      </c>
      <c r="E313" s="236" t="s">
        <v>1</v>
      </c>
      <c r="F313" s="237" t="s">
        <v>859</v>
      </c>
      <c r="G313" s="234"/>
      <c r="H313" s="238">
        <v>5.4000000000000004</v>
      </c>
      <c r="I313" s="239"/>
      <c r="J313" s="234"/>
      <c r="K313" s="234"/>
      <c r="L313" s="240"/>
      <c r="M313" s="241"/>
      <c r="N313" s="242"/>
      <c r="O313" s="242"/>
      <c r="P313" s="242"/>
      <c r="Q313" s="242"/>
      <c r="R313" s="242"/>
      <c r="S313" s="242"/>
      <c r="T313" s="24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4" t="s">
        <v>166</v>
      </c>
      <c r="AU313" s="244" t="s">
        <v>83</v>
      </c>
      <c r="AV313" s="13" t="s">
        <v>83</v>
      </c>
      <c r="AW313" s="13" t="s">
        <v>31</v>
      </c>
      <c r="AX313" s="13" t="s">
        <v>73</v>
      </c>
      <c r="AY313" s="244" t="s">
        <v>158</v>
      </c>
    </row>
    <row r="314" s="14" customFormat="1">
      <c r="A314" s="14"/>
      <c r="B314" s="245"/>
      <c r="C314" s="246"/>
      <c r="D314" s="235" t="s">
        <v>166</v>
      </c>
      <c r="E314" s="247" t="s">
        <v>1</v>
      </c>
      <c r="F314" s="248" t="s">
        <v>168</v>
      </c>
      <c r="G314" s="246"/>
      <c r="H314" s="249">
        <v>5.4000000000000004</v>
      </c>
      <c r="I314" s="250"/>
      <c r="J314" s="246"/>
      <c r="K314" s="246"/>
      <c r="L314" s="251"/>
      <c r="M314" s="252"/>
      <c r="N314" s="253"/>
      <c r="O314" s="253"/>
      <c r="P314" s="253"/>
      <c r="Q314" s="253"/>
      <c r="R314" s="253"/>
      <c r="S314" s="253"/>
      <c r="T314" s="25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5" t="s">
        <v>166</v>
      </c>
      <c r="AU314" s="255" t="s">
        <v>83</v>
      </c>
      <c r="AV314" s="14" t="s">
        <v>165</v>
      </c>
      <c r="AW314" s="14" t="s">
        <v>31</v>
      </c>
      <c r="AX314" s="14" t="s">
        <v>81</v>
      </c>
      <c r="AY314" s="255" t="s">
        <v>158</v>
      </c>
    </row>
    <row r="315" s="2" customFormat="1" ht="16.5" customHeight="1">
      <c r="A315" s="38"/>
      <c r="B315" s="39"/>
      <c r="C315" s="219" t="s">
        <v>535</v>
      </c>
      <c r="D315" s="219" t="s">
        <v>161</v>
      </c>
      <c r="E315" s="220" t="s">
        <v>532</v>
      </c>
      <c r="F315" s="221" t="s">
        <v>533</v>
      </c>
      <c r="G315" s="222" t="s">
        <v>207</v>
      </c>
      <c r="H315" s="223">
        <v>8</v>
      </c>
      <c r="I315" s="224"/>
      <c r="J315" s="225">
        <f>ROUND(I315*H315,2)</f>
        <v>0</v>
      </c>
      <c r="K315" s="226"/>
      <c r="L315" s="44"/>
      <c r="M315" s="227" t="s">
        <v>1</v>
      </c>
      <c r="N315" s="228" t="s">
        <v>38</v>
      </c>
      <c r="O315" s="91"/>
      <c r="P315" s="229">
        <f>O315*H315</f>
        <v>0</v>
      </c>
      <c r="Q315" s="229">
        <v>0</v>
      </c>
      <c r="R315" s="229">
        <f>Q315*H315</f>
        <v>0</v>
      </c>
      <c r="S315" s="229">
        <v>0</v>
      </c>
      <c r="T315" s="230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31" t="s">
        <v>197</v>
      </c>
      <c r="AT315" s="231" t="s">
        <v>161</v>
      </c>
      <c r="AU315" s="231" t="s">
        <v>83</v>
      </c>
      <c r="AY315" s="17" t="s">
        <v>158</v>
      </c>
      <c r="BE315" s="232">
        <f>IF(N315="základní",J315,0)</f>
        <v>0</v>
      </c>
      <c r="BF315" s="232">
        <f>IF(N315="snížená",J315,0)</f>
        <v>0</v>
      </c>
      <c r="BG315" s="232">
        <f>IF(N315="zákl. přenesená",J315,0)</f>
        <v>0</v>
      </c>
      <c r="BH315" s="232">
        <f>IF(N315="sníž. přenesená",J315,0)</f>
        <v>0</v>
      </c>
      <c r="BI315" s="232">
        <f>IF(N315="nulová",J315,0)</f>
        <v>0</v>
      </c>
      <c r="BJ315" s="17" t="s">
        <v>81</v>
      </c>
      <c r="BK315" s="232">
        <f>ROUND(I315*H315,2)</f>
        <v>0</v>
      </c>
      <c r="BL315" s="17" t="s">
        <v>197</v>
      </c>
      <c r="BM315" s="231" t="s">
        <v>538</v>
      </c>
    </row>
    <row r="316" s="2" customFormat="1" ht="21.75" customHeight="1">
      <c r="A316" s="38"/>
      <c r="B316" s="39"/>
      <c r="C316" s="219" t="s">
        <v>356</v>
      </c>
      <c r="D316" s="219" t="s">
        <v>161</v>
      </c>
      <c r="E316" s="220" t="s">
        <v>536</v>
      </c>
      <c r="F316" s="221" t="s">
        <v>537</v>
      </c>
      <c r="G316" s="222" t="s">
        <v>207</v>
      </c>
      <c r="H316" s="223">
        <v>4</v>
      </c>
      <c r="I316" s="224"/>
      <c r="J316" s="225">
        <f>ROUND(I316*H316,2)</f>
        <v>0</v>
      </c>
      <c r="K316" s="226"/>
      <c r="L316" s="44"/>
      <c r="M316" s="227" t="s">
        <v>1</v>
      </c>
      <c r="N316" s="228" t="s">
        <v>38</v>
      </c>
      <c r="O316" s="91"/>
      <c r="P316" s="229">
        <f>O316*H316</f>
        <v>0</v>
      </c>
      <c r="Q316" s="229">
        <v>0</v>
      </c>
      <c r="R316" s="229">
        <f>Q316*H316</f>
        <v>0</v>
      </c>
      <c r="S316" s="229">
        <v>0</v>
      </c>
      <c r="T316" s="230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31" t="s">
        <v>197</v>
      </c>
      <c r="AT316" s="231" t="s">
        <v>161</v>
      </c>
      <c r="AU316" s="231" t="s">
        <v>83</v>
      </c>
      <c r="AY316" s="17" t="s">
        <v>158</v>
      </c>
      <c r="BE316" s="232">
        <f>IF(N316="základní",J316,0)</f>
        <v>0</v>
      </c>
      <c r="BF316" s="232">
        <f>IF(N316="snížená",J316,0)</f>
        <v>0</v>
      </c>
      <c r="BG316" s="232">
        <f>IF(N316="zákl. přenesená",J316,0)</f>
        <v>0</v>
      </c>
      <c r="BH316" s="232">
        <f>IF(N316="sníž. přenesená",J316,0)</f>
        <v>0</v>
      </c>
      <c r="BI316" s="232">
        <f>IF(N316="nulová",J316,0)</f>
        <v>0</v>
      </c>
      <c r="BJ316" s="17" t="s">
        <v>81</v>
      </c>
      <c r="BK316" s="232">
        <f>ROUND(I316*H316,2)</f>
        <v>0</v>
      </c>
      <c r="BL316" s="17" t="s">
        <v>197</v>
      </c>
      <c r="BM316" s="231" t="s">
        <v>541</v>
      </c>
    </row>
    <row r="317" s="2" customFormat="1" ht="24.15" customHeight="1">
      <c r="A317" s="38"/>
      <c r="B317" s="39"/>
      <c r="C317" s="219" t="s">
        <v>543</v>
      </c>
      <c r="D317" s="219" t="s">
        <v>161</v>
      </c>
      <c r="E317" s="220" t="s">
        <v>544</v>
      </c>
      <c r="F317" s="221" t="s">
        <v>545</v>
      </c>
      <c r="G317" s="222" t="s">
        <v>248</v>
      </c>
      <c r="H317" s="223">
        <v>0.17399999999999999</v>
      </c>
      <c r="I317" s="224"/>
      <c r="J317" s="225">
        <f>ROUND(I317*H317,2)</f>
        <v>0</v>
      </c>
      <c r="K317" s="226"/>
      <c r="L317" s="44"/>
      <c r="M317" s="227" t="s">
        <v>1</v>
      </c>
      <c r="N317" s="228" t="s">
        <v>38</v>
      </c>
      <c r="O317" s="91"/>
      <c r="P317" s="229">
        <f>O317*H317</f>
        <v>0</v>
      </c>
      <c r="Q317" s="229">
        <v>0</v>
      </c>
      <c r="R317" s="229">
        <f>Q317*H317</f>
        <v>0</v>
      </c>
      <c r="S317" s="229">
        <v>0</v>
      </c>
      <c r="T317" s="230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31" t="s">
        <v>197</v>
      </c>
      <c r="AT317" s="231" t="s">
        <v>161</v>
      </c>
      <c r="AU317" s="231" t="s">
        <v>83</v>
      </c>
      <c r="AY317" s="17" t="s">
        <v>158</v>
      </c>
      <c r="BE317" s="232">
        <f>IF(N317="základní",J317,0)</f>
        <v>0</v>
      </c>
      <c r="BF317" s="232">
        <f>IF(N317="snížená",J317,0)</f>
        <v>0</v>
      </c>
      <c r="BG317" s="232">
        <f>IF(N317="zákl. přenesená",J317,0)</f>
        <v>0</v>
      </c>
      <c r="BH317" s="232">
        <f>IF(N317="sníž. přenesená",J317,0)</f>
        <v>0</v>
      </c>
      <c r="BI317" s="232">
        <f>IF(N317="nulová",J317,0)</f>
        <v>0</v>
      </c>
      <c r="BJ317" s="17" t="s">
        <v>81</v>
      </c>
      <c r="BK317" s="232">
        <f>ROUND(I317*H317,2)</f>
        <v>0</v>
      </c>
      <c r="BL317" s="17" t="s">
        <v>197</v>
      </c>
      <c r="BM317" s="231" t="s">
        <v>546</v>
      </c>
    </row>
    <row r="318" s="12" customFormat="1" ht="22.8" customHeight="1">
      <c r="A318" s="12"/>
      <c r="B318" s="203"/>
      <c r="C318" s="204"/>
      <c r="D318" s="205" t="s">
        <v>72</v>
      </c>
      <c r="E318" s="217" t="s">
        <v>547</v>
      </c>
      <c r="F318" s="217" t="s">
        <v>548</v>
      </c>
      <c r="G318" s="204"/>
      <c r="H318" s="204"/>
      <c r="I318" s="207"/>
      <c r="J318" s="218">
        <f>BK318</f>
        <v>0</v>
      </c>
      <c r="K318" s="204"/>
      <c r="L318" s="209"/>
      <c r="M318" s="210"/>
      <c r="N318" s="211"/>
      <c r="O318" s="211"/>
      <c r="P318" s="212">
        <f>SUM(P319:P342)</f>
        <v>0</v>
      </c>
      <c r="Q318" s="211"/>
      <c r="R318" s="212">
        <f>SUM(R319:R342)</f>
        <v>0</v>
      </c>
      <c r="S318" s="211"/>
      <c r="T318" s="213">
        <f>SUM(T319:T342)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14" t="s">
        <v>83</v>
      </c>
      <c r="AT318" s="215" t="s">
        <v>72</v>
      </c>
      <c r="AU318" s="215" t="s">
        <v>81</v>
      </c>
      <c r="AY318" s="214" t="s">
        <v>158</v>
      </c>
      <c r="BK318" s="216">
        <f>SUM(BK319:BK342)</f>
        <v>0</v>
      </c>
    </row>
    <row r="319" s="2" customFormat="1" ht="16.5" customHeight="1">
      <c r="A319" s="38"/>
      <c r="B319" s="39"/>
      <c r="C319" s="219" t="s">
        <v>359</v>
      </c>
      <c r="D319" s="219" t="s">
        <v>161</v>
      </c>
      <c r="E319" s="220" t="s">
        <v>549</v>
      </c>
      <c r="F319" s="221" t="s">
        <v>550</v>
      </c>
      <c r="G319" s="222" t="s">
        <v>164</v>
      </c>
      <c r="H319" s="223">
        <v>4.5</v>
      </c>
      <c r="I319" s="224"/>
      <c r="J319" s="225">
        <f>ROUND(I319*H319,2)</f>
        <v>0</v>
      </c>
      <c r="K319" s="226"/>
      <c r="L319" s="44"/>
      <c r="M319" s="227" t="s">
        <v>1</v>
      </c>
      <c r="N319" s="228" t="s">
        <v>38</v>
      </c>
      <c r="O319" s="91"/>
      <c r="P319" s="229">
        <f>O319*H319</f>
        <v>0</v>
      </c>
      <c r="Q319" s="229">
        <v>0</v>
      </c>
      <c r="R319" s="229">
        <f>Q319*H319</f>
        <v>0</v>
      </c>
      <c r="S319" s="229">
        <v>0</v>
      </c>
      <c r="T319" s="230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31" t="s">
        <v>197</v>
      </c>
      <c r="AT319" s="231" t="s">
        <v>161</v>
      </c>
      <c r="AU319" s="231" t="s">
        <v>83</v>
      </c>
      <c r="AY319" s="17" t="s">
        <v>158</v>
      </c>
      <c r="BE319" s="232">
        <f>IF(N319="základní",J319,0)</f>
        <v>0</v>
      </c>
      <c r="BF319" s="232">
        <f>IF(N319="snížená",J319,0)</f>
        <v>0</v>
      </c>
      <c r="BG319" s="232">
        <f>IF(N319="zákl. přenesená",J319,0)</f>
        <v>0</v>
      </c>
      <c r="BH319" s="232">
        <f>IF(N319="sníž. přenesená",J319,0)</f>
        <v>0</v>
      </c>
      <c r="BI319" s="232">
        <f>IF(N319="nulová",J319,0)</f>
        <v>0</v>
      </c>
      <c r="BJ319" s="17" t="s">
        <v>81</v>
      </c>
      <c r="BK319" s="232">
        <f>ROUND(I319*H319,2)</f>
        <v>0</v>
      </c>
      <c r="BL319" s="17" t="s">
        <v>197</v>
      </c>
      <c r="BM319" s="231" t="s">
        <v>551</v>
      </c>
    </row>
    <row r="320" s="15" customFormat="1">
      <c r="A320" s="15"/>
      <c r="B320" s="256"/>
      <c r="C320" s="257"/>
      <c r="D320" s="235" t="s">
        <v>166</v>
      </c>
      <c r="E320" s="258" t="s">
        <v>1</v>
      </c>
      <c r="F320" s="259" t="s">
        <v>860</v>
      </c>
      <c r="G320" s="257"/>
      <c r="H320" s="258" t="s">
        <v>1</v>
      </c>
      <c r="I320" s="260"/>
      <c r="J320" s="257"/>
      <c r="K320" s="257"/>
      <c r="L320" s="261"/>
      <c r="M320" s="262"/>
      <c r="N320" s="263"/>
      <c r="O320" s="263"/>
      <c r="P320" s="263"/>
      <c r="Q320" s="263"/>
      <c r="R320" s="263"/>
      <c r="S320" s="263"/>
      <c r="T320" s="264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65" t="s">
        <v>166</v>
      </c>
      <c r="AU320" s="265" t="s">
        <v>83</v>
      </c>
      <c r="AV320" s="15" t="s">
        <v>81</v>
      </c>
      <c r="AW320" s="15" t="s">
        <v>31</v>
      </c>
      <c r="AX320" s="15" t="s">
        <v>73</v>
      </c>
      <c r="AY320" s="265" t="s">
        <v>158</v>
      </c>
    </row>
    <row r="321" s="13" customFormat="1">
      <c r="A321" s="13"/>
      <c r="B321" s="233"/>
      <c r="C321" s="234"/>
      <c r="D321" s="235" t="s">
        <v>166</v>
      </c>
      <c r="E321" s="236" t="s">
        <v>1</v>
      </c>
      <c r="F321" s="237" t="s">
        <v>861</v>
      </c>
      <c r="G321" s="234"/>
      <c r="H321" s="238">
        <v>4.5</v>
      </c>
      <c r="I321" s="239"/>
      <c r="J321" s="234"/>
      <c r="K321" s="234"/>
      <c r="L321" s="240"/>
      <c r="M321" s="241"/>
      <c r="N321" s="242"/>
      <c r="O321" s="242"/>
      <c r="P321" s="242"/>
      <c r="Q321" s="242"/>
      <c r="R321" s="242"/>
      <c r="S321" s="242"/>
      <c r="T321" s="24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4" t="s">
        <v>166</v>
      </c>
      <c r="AU321" s="244" t="s">
        <v>83</v>
      </c>
      <c r="AV321" s="13" t="s">
        <v>83</v>
      </c>
      <c r="AW321" s="13" t="s">
        <v>31</v>
      </c>
      <c r="AX321" s="13" t="s">
        <v>73</v>
      </c>
      <c r="AY321" s="244" t="s">
        <v>158</v>
      </c>
    </row>
    <row r="322" s="14" customFormat="1">
      <c r="A322" s="14"/>
      <c r="B322" s="245"/>
      <c r="C322" s="246"/>
      <c r="D322" s="235" t="s">
        <v>166</v>
      </c>
      <c r="E322" s="247" t="s">
        <v>1</v>
      </c>
      <c r="F322" s="248" t="s">
        <v>168</v>
      </c>
      <c r="G322" s="246"/>
      <c r="H322" s="249">
        <v>4.5</v>
      </c>
      <c r="I322" s="250"/>
      <c r="J322" s="246"/>
      <c r="K322" s="246"/>
      <c r="L322" s="251"/>
      <c r="M322" s="252"/>
      <c r="N322" s="253"/>
      <c r="O322" s="253"/>
      <c r="P322" s="253"/>
      <c r="Q322" s="253"/>
      <c r="R322" s="253"/>
      <c r="S322" s="253"/>
      <c r="T322" s="25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5" t="s">
        <v>166</v>
      </c>
      <c r="AU322" s="255" t="s">
        <v>83</v>
      </c>
      <c r="AV322" s="14" t="s">
        <v>165</v>
      </c>
      <c r="AW322" s="14" t="s">
        <v>31</v>
      </c>
      <c r="AX322" s="14" t="s">
        <v>81</v>
      </c>
      <c r="AY322" s="255" t="s">
        <v>158</v>
      </c>
    </row>
    <row r="323" s="2" customFormat="1" ht="24.15" customHeight="1">
      <c r="A323" s="38"/>
      <c r="B323" s="39"/>
      <c r="C323" s="219" t="s">
        <v>554</v>
      </c>
      <c r="D323" s="219" t="s">
        <v>161</v>
      </c>
      <c r="E323" s="220" t="s">
        <v>555</v>
      </c>
      <c r="F323" s="221" t="s">
        <v>556</v>
      </c>
      <c r="G323" s="222" t="s">
        <v>164</v>
      </c>
      <c r="H323" s="223">
        <v>4.5</v>
      </c>
      <c r="I323" s="224"/>
      <c r="J323" s="225">
        <f>ROUND(I323*H323,2)</f>
        <v>0</v>
      </c>
      <c r="K323" s="226"/>
      <c r="L323" s="44"/>
      <c r="M323" s="227" t="s">
        <v>1</v>
      </c>
      <c r="N323" s="228" t="s">
        <v>38</v>
      </c>
      <c r="O323" s="91"/>
      <c r="P323" s="229">
        <f>O323*H323</f>
        <v>0</v>
      </c>
      <c r="Q323" s="229">
        <v>0</v>
      </c>
      <c r="R323" s="229">
        <f>Q323*H323</f>
        <v>0</v>
      </c>
      <c r="S323" s="229">
        <v>0</v>
      </c>
      <c r="T323" s="230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31" t="s">
        <v>197</v>
      </c>
      <c r="AT323" s="231" t="s">
        <v>161</v>
      </c>
      <c r="AU323" s="231" t="s">
        <v>83</v>
      </c>
      <c r="AY323" s="17" t="s">
        <v>158</v>
      </c>
      <c r="BE323" s="232">
        <f>IF(N323="základní",J323,0)</f>
        <v>0</v>
      </c>
      <c r="BF323" s="232">
        <f>IF(N323="snížená",J323,0)</f>
        <v>0</v>
      </c>
      <c r="BG323" s="232">
        <f>IF(N323="zákl. přenesená",J323,0)</f>
        <v>0</v>
      </c>
      <c r="BH323" s="232">
        <f>IF(N323="sníž. přenesená",J323,0)</f>
        <v>0</v>
      </c>
      <c r="BI323" s="232">
        <f>IF(N323="nulová",J323,0)</f>
        <v>0</v>
      </c>
      <c r="BJ323" s="17" t="s">
        <v>81</v>
      </c>
      <c r="BK323" s="232">
        <f>ROUND(I323*H323,2)</f>
        <v>0</v>
      </c>
      <c r="BL323" s="17" t="s">
        <v>197</v>
      </c>
      <c r="BM323" s="231" t="s">
        <v>557</v>
      </c>
    </row>
    <row r="324" s="2" customFormat="1" ht="24.15" customHeight="1">
      <c r="A324" s="38"/>
      <c r="B324" s="39"/>
      <c r="C324" s="219" t="s">
        <v>365</v>
      </c>
      <c r="D324" s="219" t="s">
        <v>161</v>
      </c>
      <c r="E324" s="220" t="s">
        <v>558</v>
      </c>
      <c r="F324" s="221" t="s">
        <v>559</v>
      </c>
      <c r="G324" s="222" t="s">
        <v>164</v>
      </c>
      <c r="H324" s="223">
        <v>4.5</v>
      </c>
      <c r="I324" s="224"/>
      <c r="J324" s="225">
        <f>ROUND(I324*H324,2)</f>
        <v>0</v>
      </c>
      <c r="K324" s="226"/>
      <c r="L324" s="44"/>
      <c r="M324" s="227" t="s">
        <v>1</v>
      </c>
      <c r="N324" s="228" t="s">
        <v>38</v>
      </c>
      <c r="O324" s="91"/>
      <c r="P324" s="229">
        <f>O324*H324</f>
        <v>0</v>
      </c>
      <c r="Q324" s="229">
        <v>0</v>
      </c>
      <c r="R324" s="229">
        <f>Q324*H324</f>
        <v>0</v>
      </c>
      <c r="S324" s="229">
        <v>0</v>
      </c>
      <c r="T324" s="230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31" t="s">
        <v>197</v>
      </c>
      <c r="AT324" s="231" t="s">
        <v>161</v>
      </c>
      <c r="AU324" s="231" t="s">
        <v>83</v>
      </c>
      <c r="AY324" s="17" t="s">
        <v>158</v>
      </c>
      <c r="BE324" s="232">
        <f>IF(N324="základní",J324,0)</f>
        <v>0</v>
      </c>
      <c r="BF324" s="232">
        <f>IF(N324="snížená",J324,0)</f>
        <v>0</v>
      </c>
      <c r="BG324" s="232">
        <f>IF(N324="zákl. přenesená",J324,0)</f>
        <v>0</v>
      </c>
      <c r="BH324" s="232">
        <f>IF(N324="sníž. přenesená",J324,0)</f>
        <v>0</v>
      </c>
      <c r="BI324" s="232">
        <f>IF(N324="nulová",J324,0)</f>
        <v>0</v>
      </c>
      <c r="BJ324" s="17" t="s">
        <v>81</v>
      </c>
      <c r="BK324" s="232">
        <f>ROUND(I324*H324,2)</f>
        <v>0</v>
      </c>
      <c r="BL324" s="17" t="s">
        <v>197</v>
      </c>
      <c r="BM324" s="231" t="s">
        <v>560</v>
      </c>
    </row>
    <row r="325" s="2" customFormat="1" ht="24.15" customHeight="1">
      <c r="A325" s="38"/>
      <c r="B325" s="39"/>
      <c r="C325" s="219" t="s">
        <v>561</v>
      </c>
      <c r="D325" s="219" t="s">
        <v>161</v>
      </c>
      <c r="E325" s="220" t="s">
        <v>562</v>
      </c>
      <c r="F325" s="221" t="s">
        <v>563</v>
      </c>
      <c r="G325" s="222" t="s">
        <v>164</v>
      </c>
      <c r="H325" s="223">
        <v>4.5</v>
      </c>
      <c r="I325" s="224"/>
      <c r="J325" s="225">
        <f>ROUND(I325*H325,2)</f>
        <v>0</v>
      </c>
      <c r="K325" s="226"/>
      <c r="L325" s="44"/>
      <c r="M325" s="227" t="s">
        <v>1</v>
      </c>
      <c r="N325" s="228" t="s">
        <v>38</v>
      </c>
      <c r="O325" s="91"/>
      <c r="P325" s="229">
        <f>O325*H325</f>
        <v>0</v>
      </c>
      <c r="Q325" s="229">
        <v>0</v>
      </c>
      <c r="R325" s="229">
        <f>Q325*H325</f>
        <v>0</v>
      </c>
      <c r="S325" s="229">
        <v>0</v>
      </c>
      <c r="T325" s="230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31" t="s">
        <v>197</v>
      </c>
      <c r="AT325" s="231" t="s">
        <v>161</v>
      </c>
      <c r="AU325" s="231" t="s">
        <v>83</v>
      </c>
      <c r="AY325" s="17" t="s">
        <v>158</v>
      </c>
      <c r="BE325" s="232">
        <f>IF(N325="základní",J325,0)</f>
        <v>0</v>
      </c>
      <c r="BF325" s="232">
        <f>IF(N325="snížená",J325,0)</f>
        <v>0</v>
      </c>
      <c r="BG325" s="232">
        <f>IF(N325="zákl. přenesená",J325,0)</f>
        <v>0</v>
      </c>
      <c r="BH325" s="232">
        <f>IF(N325="sníž. přenesená",J325,0)</f>
        <v>0</v>
      </c>
      <c r="BI325" s="232">
        <f>IF(N325="nulová",J325,0)</f>
        <v>0</v>
      </c>
      <c r="BJ325" s="17" t="s">
        <v>81</v>
      </c>
      <c r="BK325" s="232">
        <f>ROUND(I325*H325,2)</f>
        <v>0</v>
      </c>
      <c r="BL325" s="17" t="s">
        <v>197</v>
      </c>
      <c r="BM325" s="231" t="s">
        <v>564</v>
      </c>
    </row>
    <row r="326" s="2" customFormat="1" ht="33" customHeight="1">
      <c r="A326" s="38"/>
      <c r="B326" s="39"/>
      <c r="C326" s="219" t="s">
        <v>368</v>
      </c>
      <c r="D326" s="219" t="s">
        <v>161</v>
      </c>
      <c r="E326" s="220" t="s">
        <v>565</v>
      </c>
      <c r="F326" s="221" t="s">
        <v>566</v>
      </c>
      <c r="G326" s="222" t="s">
        <v>164</v>
      </c>
      <c r="H326" s="223">
        <v>16.32</v>
      </c>
      <c r="I326" s="224"/>
      <c r="J326" s="225">
        <f>ROUND(I326*H326,2)</f>
        <v>0</v>
      </c>
      <c r="K326" s="226"/>
      <c r="L326" s="44"/>
      <c r="M326" s="227" t="s">
        <v>1</v>
      </c>
      <c r="N326" s="228" t="s">
        <v>38</v>
      </c>
      <c r="O326" s="91"/>
      <c r="P326" s="229">
        <f>O326*H326</f>
        <v>0</v>
      </c>
      <c r="Q326" s="229">
        <v>0</v>
      </c>
      <c r="R326" s="229">
        <f>Q326*H326</f>
        <v>0</v>
      </c>
      <c r="S326" s="229">
        <v>0</v>
      </c>
      <c r="T326" s="230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31" t="s">
        <v>197</v>
      </c>
      <c r="AT326" s="231" t="s">
        <v>161</v>
      </c>
      <c r="AU326" s="231" t="s">
        <v>83</v>
      </c>
      <c r="AY326" s="17" t="s">
        <v>158</v>
      </c>
      <c r="BE326" s="232">
        <f>IF(N326="základní",J326,0)</f>
        <v>0</v>
      </c>
      <c r="BF326" s="232">
        <f>IF(N326="snížená",J326,0)</f>
        <v>0</v>
      </c>
      <c r="BG326" s="232">
        <f>IF(N326="zákl. přenesená",J326,0)</f>
        <v>0</v>
      </c>
      <c r="BH326" s="232">
        <f>IF(N326="sníž. přenesená",J326,0)</f>
        <v>0</v>
      </c>
      <c r="BI326" s="232">
        <f>IF(N326="nulová",J326,0)</f>
        <v>0</v>
      </c>
      <c r="BJ326" s="17" t="s">
        <v>81</v>
      </c>
      <c r="BK326" s="232">
        <f>ROUND(I326*H326,2)</f>
        <v>0</v>
      </c>
      <c r="BL326" s="17" t="s">
        <v>197</v>
      </c>
      <c r="BM326" s="231" t="s">
        <v>567</v>
      </c>
    </row>
    <row r="327" s="15" customFormat="1">
      <c r="A327" s="15"/>
      <c r="B327" s="256"/>
      <c r="C327" s="257"/>
      <c r="D327" s="235" t="s">
        <v>166</v>
      </c>
      <c r="E327" s="258" t="s">
        <v>1</v>
      </c>
      <c r="F327" s="259" t="s">
        <v>568</v>
      </c>
      <c r="G327" s="257"/>
      <c r="H327" s="258" t="s">
        <v>1</v>
      </c>
      <c r="I327" s="260"/>
      <c r="J327" s="257"/>
      <c r="K327" s="257"/>
      <c r="L327" s="261"/>
      <c r="M327" s="262"/>
      <c r="N327" s="263"/>
      <c r="O327" s="263"/>
      <c r="P327" s="263"/>
      <c r="Q327" s="263"/>
      <c r="R327" s="263"/>
      <c r="S327" s="263"/>
      <c r="T327" s="264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65" t="s">
        <v>166</v>
      </c>
      <c r="AU327" s="265" t="s">
        <v>83</v>
      </c>
      <c r="AV327" s="15" t="s">
        <v>81</v>
      </c>
      <c r="AW327" s="15" t="s">
        <v>31</v>
      </c>
      <c r="AX327" s="15" t="s">
        <v>73</v>
      </c>
      <c r="AY327" s="265" t="s">
        <v>158</v>
      </c>
    </row>
    <row r="328" s="13" customFormat="1">
      <c r="A328" s="13"/>
      <c r="B328" s="233"/>
      <c r="C328" s="234"/>
      <c r="D328" s="235" t="s">
        <v>166</v>
      </c>
      <c r="E328" s="236" t="s">
        <v>1</v>
      </c>
      <c r="F328" s="237" t="s">
        <v>862</v>
      </c>
      <c r="G328" s="234"/>
      <c r="H328" s="238">
        <v>16.32</v>
      </c>
      <c r="I328" s="239"/>
      <c r="J328" s="234"/>
      <c r="K328" s="234"/>
      <c r="L328" s="240"/>
      <c r="M328" s="241"/>
      <c r="N328" s="242"/>
      <c r="O328" s="242"/>
      <c r="P328" s="242"/>
      <c r="Q328" s="242"/>
      <c r="R328" s="242"/>
      <c r="S328" s="242"/>
      <c r="T328" s="24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4" t="s">
        <v>166</v>
      </c>
      <c r="AU328" s="244" t="s">
        <v>83</v>
      </c>
      <c r="AV328" s="13" t="s">
        <v>83</v>
      </c>
      <c r="AW328" s="13" t="s">
        <v>31</v>
      </c>
      <c r="AX328" s="13" t="s">
        <v>73</v>
      </c>
      <c r="AY328" s="244" t="s">
        <v>158</v>
      </c>
    </row>
    <row r="329" s="14" customFormat="1">
      <c r="A329" s="14"/>
      <c r="B329" s="245"/>
      <c r="C329" s="246"/>
      <c r="D329" s="235" t="s">
        <v>166</v>
      </c>
      <c r="E329" s="247" t="s">
        <v>1</v>
      </c>
      <c r="F329" s="248" t="s">
        <v>168</v>
      </c>
      <c r="G329" s="246"/>
      <c r="H329" s="249">
        <v>16.32</v>
      </c>
      <c r="I329" s="250"/>
      <c r="J329" s="246"/>
      <c r="K329" s="246"/>
      <c r="L329" s="251"/>
      <c r="M329" s="252"/>
      <c r="N329" s="253"/>
      <c r="O329" s="253"/>
      <c r="P329" s="253"/>
      <c r="Q329" s="253"/>
      <c r="R329" s="253"/>
      <c r="S329" s="253"/>
      <c r="T329" s="25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5" t="s">
        <v>166</v>
      </c>
      <c r="AU329" s="255" t="s">
        <v>83</v>
      </c>
      <c r="AV329" s="14" t="s">
        <v>165</v>
      </c>
      <c r="AW329" s="14" t="s">
        <v>31</v>
      </c>
      <c r="AX329" s="14" t="s">
        <v>81</v>
      </c>
      <c r="AY329" s="255" t="s">
        <v>158</v>
      </c>
    </row>
    <row r="330" s="2" customFormat="1" ht="24.15" customHeight="1">
      <c r="A330" s="38"/>
      <c r="B330" s="39"/>
      <c r="C330" s="219" t="s">
        <v>570</v>
      </c>
      <c r="D330" s="219" t="s">
        <v>161</v>
      </c>
      <c r="E330" s="220" t="s">
        <v>571</v>
      </c>
      <c r="F330" s="221" t="s">
        <v>572</v>
      </c>
      <c r="G330" s="222" t="s">
        <v>171</v>
      </c>
      <c r="H330" s="223">
        <v>29</v>
      </c>
      <c r="I330" s="224"/>
      <c r="J330" s="225">
        <f>ROUND(I330*H330,2)</f>
        <v>0</v>
      </c>
      <c r="K330" s="226"/>
      <c r="L330" s="44"/>
      <c r="M330" s="227" t="s">
        <v>1</v>
      </c>
      <c r="N330" s="228" t="s">
        <v>38</v>
      </c>
      <c r="O330" s="91"/>
      <c r="P330" s="229">
        <f>O330*H330</f>
        <v>0</v>
      </c>
      <c r="Q330" s="229">
        <v>0</v>
      </c>
      <c r="R330" s="229">
        <f>Q330*H330</f>
        <v>0</v>
      </c>
      <c r="S330" s="229">
        <v>0</v>
      </c>
      <c r="T330" s="230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31" t="s">
        <v>197</v>
      </c>
      <c r="AT330" s="231" t="s">
        <v>161</v>
      </c>
      <c r="AU330" s="231" t="s">
        <v>83</v>
      </c>
      <c r="AY330" s="17" t="s">
        <v>158</v>
      </c>
      <c r="BE330" s="232">
        <f>IF(N330="základní",J330,0)</f>
        <v>0</v>
      </c>
      <c r="BF330" s="232">
        <f>IF(N330="snížená",J330,0)</f>
        <v>0</v>
      </c>
      <c r="BG330" s="232">
        <f>IF(N330="zákl. přenesená",J330,0)</f>
        <v>0</v>
      </c>
      <c r="BH330" s="232">
        <f>IF(N330="sníž. přenesená",J330,0)</f>
        <v>0</v>
      </c>
      <c r="BI330" s="232">
        <f>IF(N330="nulová",J330,0)</f>
        <v>0</v>
      </c>
      <c r="BJ330" s="17" t="s">
        <v>81</v>
      </c>
      <c r="BK330" s="232">
        <f>ROUND(I330*H330,2)</f>
        <v>0</v>
      </c>
      <c r="BL330" s="17" t="s">
        <v>197</v>
      </c>
      <c r="BM330" s="231" t="s">
        <v>573</v>
      </c>
    </row>
    <row r="331" s="13" customFormat="1">
      <c r="A331" s="13"/>
      <c r="B331" s="233"/>
      <c r="C331" s="234"/>
      <c r="D331" s="235" t="s">
        <v>166</v>
      </c>
      <c r="E331" s="236" t="s">
        <v>1</v>
      </c>
      <c r="F331" s="237" t="s">
        <v>863</v>
      </c>
      <c r="G331" s="234"/>
      <c r="H331" s="238">
        <v>29</v>
      </c>
      <c r="I331" s="239"/>
      <c r="J331" s="234"/>
      <c r="K331" s="234"/>
      <c r="L331" s="240"/>
      <c r="M331" s="241"/>
      <c r="N331" s="242"/>
      <c r="O331" s="242"/>
      <c r="P331" s="242"/>
      <c r="Q331" s="242"/>
      <c r="R331" s="242"/>
      <c r="S331" s="242"/>
      <c r="T331" s="24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4" t="s">
        <v>166</v>
      </c>
      <c r="AU331" s="244" t="s">
        <v>83</v>
      </c>
      <c r="AV331" s="13" t="s">
        <v>83</v>
      </c>
      <c r="AW331" s="13" t="s">
        <v>31</v>
      </c>
      <c r="AX331" s="13" t="s">
        <v>73</v>
      </c>
      <c r="AY331" s="244" t="s">
        <v>158</v>
      </c>
    </row>
    <row r="332" s="14" customFormat="1">
      <c r="A332" s="14"/>
      <c r="B332" s="245"/>
      <c r="C332" s="246"/>
      <c r="D332" s="235" t="s">
        <v>166</v>
      </c>
      <c r="E332" s="247" t="s">
        <v>1</v>
      </c>
      <c r="F332" s="248" t="s">
        <v>168</v>
      </c>
      <c r="G332" s="246"/>
      <c r="H332" s="249">
        <v>29</v>
      </c>
      <c r="I332" s="250"/>
      <c r="J332" s="246"/>
      <c r="K332" s="246"/>
      <c r="L332" s="251"/>
      <c r="M332" s="252"/>
      <c r="N332" s="253"/>
      <c r="O332" s="253"/>
      <c r="P332" s="253"/>
      <c r="Q332" s="253"/>
      <c r="R332" s="253"/>
      <c r="S332" s="253"/>
      <c r="T332" s="25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5" t="s">
        <v>166</v>
      </c>
      <c r="AU332" s="255" t="s">
        <v>83</v>
      </c>
      <c r="AV332" s="14" t="s">
        <v>165</v>
      </c>
      <c r="AW332" s="14" t="s">
        <v>31</v>
      </c>
      <c r="AX332" s="14" t="s">
        <v>81</v>
      </c>
      <c r="AY332" s="255" t="s">
        <v>158</v>
      </c>
    </row>
    <row r="333" s="2" customFormat="1" ht="24.15" customHeight="1">
      <c r="A333" s="38"/>
      <c r="B333" s="39"/>
      <c r="C333" s="219" t="s">
        <v>372</v>
      </c>
      <c r="D333" s="219" t="s">
        <v>161</v>
      </c>
      <c r="E333" s="220" t="s">
        <v>575</v>
      </c>
      <c r="F333" s="221" t="s">
        <v>576</v>
      </c>
      <c r="G333" s="222" t="s">
        <v>164</v>
      </c>
      <c r="H333" s="223">
        <v>16.32</v>
      </c>
      <c r="I333" s="224"/>
      <c r="J333" s="225">
        <f>ROUND(I333*H333,2)</f>
        <v>0</v>
      </c>
      <c r="K333" s="226"/>
      <c r="L333" s="44"/>
      <c r="M333" s="227" t="s">
        <v>1</v>
      </c>
      <c r="N333" s="228" t="s">
        <v>38</v>
      </c>
      <c r="O333" s="91"/>
      <c r="P333" s="229">
        <f>O333*H333</f>
        <v>0</v>
      </c>
      <c r="Q333" s="229">
        <v>0</v>
      </c>
      <c r="R333" s="229">
        <f>Q333*H333</f>
        <v>0</v>
      </c>
      <c r="S333" s="229">
        <v>0</v>
      </c>
      <c r="T333" s="230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31" t="s">
        <v>197</v>
      </c>
      <c r="AT333" s="231" t="s">
        <v>161</v>
      </c>
      <c r="AU333" s="231" t="s">
        <v>83</v>
      </c>
      <c r="AY333" s="17" t="s">
        <v>158</v>
      </c>
      <c r="BE333" s="232">
        <f>IF(N333="základní",J333,0)</f>
        <v>0</v>
      </c>
      <c r="BF333" s="232">
        <f>IF(N333="snížená",J333,0)</f>
        <v>0</v>
      </c>
      <c r="BG333" s="232">
        <f>IF(N333="zákl. přenesená",J333,0)</f>
        <v>0</v>
      </c>
      <c r="BH333" s="232">
        <f>IF(N333="sníž. přenesená",J333,0)</f>
        <v>0</v>
      </c>
      <c r="BI333" s="232">
        <f>IF(N333="nulová",J333,0)</f>
        <v>0</v>
      </c>
      <c r="BJ333" s="17" t="s">
        <v>81</v>
      </c>
      <c r="BK333" s="232">
        <f>ROUND(I333*H333,2)</f>
        <v>0</v>
      </c>
      <c r="BL333" s="17" t="s">
        <v>197</v>
      </c>
      <c r="BM333" s="231" t="s">
        <v>577</v>
      </c>
    </row>
    <row r="334" s="2" customFormat="1" ht="24.15" customHeight="1">
      <c r="A334" s="38"/>
      <c r="B334" s="39"/>
      <c r="C334" s="219" t="s">
        <v>578</v>
      </c>
      <c r="D334" s="219" t="s">
        <v>161</v>
      </c>
      <c r="E334" s="220" t="s">
        <v>579</v>
      </c>
      <c r="F334" s="221" t="s">
        <v>580</v>
      </c>
      <c r="G334" s="222" t="s">
        <v>171</v>
      </c>
      <c r="H334" s="223">
        <v>29</v>
      </c>
      <c r="I334" s="224"/>
      <c r="J334" s="225">
        <f>ROUND(I334*H334,2)</f>
        <v>0</v>
      </c>
      <c r="K334" s="226"/>
      <c r="L334" s="44"/>
      <c r="M334" s="227" t="s">
        <v>1</v>
      </c>
      <c r="N334" s="228" t="s">
        <v>38</v>
      </c>
      <c r="O334" s="91"/>
      <c r="P334" s="229">
        <f>O334*H334</f>
        <v>0</v>
      </c>
      <c r="Q334" s="229">
        <v>0</v>
      </c>
      <c r="R334" s="229">
        <f>Q334*H334</f>
        <v>0</v>
      </c>
      <c r="S334" s="229">
        <v>0</v>
      </c>
      <c r="T334" s="230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31" t="s">
        <v>197</v>
      </c>
      <c r="AT334" s="231" t="s">
        <v>161</v>
      </c>
      <c r="AU334" s="231" t="s">
        <v>83</v>
      </c>
      <c r="AY334" s="17" t="s">
        <v>158</v>
      </c>
      <c r="BE334" s="232">
        <f>IF(N334="základní",J334,0)</f>
        <v>0</v>
      </c>
      <c r="BF334" s="232">
        <f>IF(N334="snížená",J334,0)</f>
        <v>0</v>
      </c>
      <c r="BG334" s="232">
        <f>IF(N334="zákl. přenesená",J334,0)</f>
        <v>0</v>
      </c>
      <c r="BH334" s="232">
        <f>IF(N334="sníž. přenesená",J334,0)</f>
        <v>0</v>
      </c>
      <c r="BI334" s="232">
        <f>IF(N334="nulová",J334,0)</f>
        <v>0</v>
      </c>
      <c r="BJ334" s="17" t="s">
        <v>81</v>
      </c>
      <c r="BK334" s="232">
        <f>ROUND(I334*H334,2)</f>
        <v>0</v>
      </c>
      <c r="BL334" s="17" t="s">
        <v>197</v>
      </c>
      <c r="BM334" s="231" t="s">
        <v>581</v>
      </c>
    </row>
    <row r="335" s="2" customFormat="1" ht="24.15" customHeight="1">
      <c r="A335" s="38"/>
      <c r="B335" s="39"/>
      <c r="C335" s="219" t="s">
        <v>377</v>
      </c>
      <c r="D335" s="219" t="s">
        <v>161</v>
      </c>
      <c r="E335" s="220" t="s">
        <v>582</v>
      </c>
      <c r="F335" s="221" t="s">
        <v>583</v>
      </c>
      <c r="G335" s="222" t="s">
        <v>171</v>
      </c>
      <c r="H335" s="223">
        <v>29</v>
      </c>
      <c r="I335" s="224"/>
      <c r="J335" s="225">
        <f>ROUND(I335*H335,2)</f>
        <v>0</v>
      </c>
      <c r="K335" s="226"/>
      <c r="L335" s="44"/>
      <c r="M335" s="227" t="s">
        <v>1</v>
      </c>
      <c r="N335" s="228" t="s">
        <v>38</v>
      </c>
      <c r="O335" s="91"/>
      <c r="P335" s="229">
        <f>O335*H335</f>
        <v>0</v>
      </c>
      <c r="Q335" s="229">
        <v>0</v>
      </c>
      <c r="R335" s="229">
        <f>Q335*H335</f>
        <v>0</v>
      </c>
      <c r="S335" s="229">
        <v>0</v>
      </c>
      <c r="T335" s="230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31" t="s">
        <v>197</v>
      </c>
      <c r="AT335" s="231" t="s">
        <v>161</v>
      </c>
      <c r="AU335" s="231" t="s">
        <v>83</v>
      </c>
      <c r="AY335" s="17" t="s">
        <v>158</v>
      </c>
      <c r="BE335" s="232">
        <f>IF(N335="základní",J335,0)</f>
        <v>0</v>
      </c>
      <c r="BF335" s="232">
        <f>IF(N335="snížená",J335,0)</f>
        <v>0</v>
      </c>
      <c r="BG335" s="232">
        <f>IF(N335="zákl. přenesená",J335,0)</f>
        <v>0</v>
      </c>
      <c r="BH335" s="232">
        <f>IF(N335="sníž. přenesená",J335,0)</f>
        <v>0</v>
      </c>
      <c r="BI335" s="232">
        <f>IF(N335="nulová",J335,0)</f>
        <v>0</v>
      </c>
      <c r="BJ335" s="17" t="s">
        <v>81</v>
      </c>
      <c r="BK335" s="232">
        <f>ROUND(I335*H335,2)</f>
        <v>0</v>
      </c>
      <c r="BL335" s="17" t="s">
        <v>197</v>
      </c>
      <c r="BM335" s="231" t="s">
        <v>584</v>
      </c>
    </row>
    <row r="336" s="2" customFormat="1" ht="24.15" customHeight="1">
      <c r="A336" s="38"/>
      <c r="B336" s="39"/>
      <c r="C336" s="219" t="s">
        <v>585</v>
      </c>
      <c r="D336" s="219" t="s">
        <v>161</v>
      </c>
      <c r="E336" s="220" t="s">
        <v>586</v>
      </c>
      <c r="F336" s="221" t="s">
        <v>587</v>
      </c>
      <c r="G336" s="222" t="s">
        <v>164</v>
      </c>
      <c r="H336" s="223">
        <v>16.32</v>
      </c>
      <c r="I336" s="224"/>
      <c r="J336" s="225">
        <f>ROUND(I336*H336,2)</f>
        <v>0</v>
      </c>
      <c r="K336" s="226"/>
      <c r="L336" s="44"/>
      <c r="M336" s="227" t="s">
        <v>1</v>
      </c>
      <c r="N336" s="228" t="s">
        <v>38</v>
      </c>
      <c r="O336" s="91"/>
      <c r="P336" s="229">
        <f>O336*H336</f>
        <v>0</v>
      </c>
      <c r="Q336" s="229">
        <v>0</v>
      </c>
      <c r="R336" s="229">
        <f>Q336*H336</f>
        <v>0</v>
      </c>
      <c r="S336" s="229">
        <v>0</v>
      </c>
      <c r="T336" s="230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31" t="s">
        <v>197</v>
      </c>
      <c r="AT336" s="231" t="s">
        <v>161</v>
      </c>
      <c r="AU336" s="231" t="s">
        <v>83</v>
      </c>
      <c r="AY336" s="17" t="s">
        <v>158</v>
      </c>
      <c r="BE336" s="232">
        <f>IF(N336="základní",J336,0)</f>
        <v>0</v>
      </c>
      <c r="BF336" s="232">
        <f>IF(N336="snížená",J336,0)</f>
        <v>0</v>
      </c>
      <c r="BG336" s="232">
        <f>IF(N336="zákl. přenesená",J336,0)</f>
        <v>0</v>
      </c>
      <c r="BH336" s="232">
        <f>IF(N336="sníž. přenesená",J336,0)</f>
        <v>0</v>
      </c>
      <c r="BI336" s="232">
        <f>IF(N336="nulová",J336,0)</f>
        <v>0</v>
      </c>
      <c r="BJ336" s="17" t="s">
        <v>81</v>
      </c>
      <c r="BK336" s="232">
        <f>ROUND(I336*H336,2)</f>
        <v>0</v>
      </c>
      <c r="BL336" s="17" t="s">
        <v>197</v>
      </c>
      <c r="BM336" s="231" t="s">
        <v>588</v>
      </c>
    </row>
    <row r="337" s="2" customFormat="1" ht="24.15" customHeight="1">
      <c r="A337" s="38"/>
      <c r="B337" s="39"/>
      <c r="C337" s="219" t="s">
        <v>382</v>
      </c>
      <c r="D337" s="219" t="s">
        <v>161</v>
      </c>
      <c r="E337" s="220" t="s">
        <v>589</v>
      </c>
      <c r="F337" s="221" t="s">
        <v>590</v>
      </c>
      <c r="G337" s="222" t="s">
        <v>171</v>
      </c>
      <c r="H337" s="223">
        <v>29</v>
      </c>
      <c r="I337" s="224"/>
      <c r="J337" s="225">
        <f>ROUND(I337*H337,2)</f>
        <v>0</v>
      </c>
      <c r="K337" s="226"/>
      <c r="L337" s="44"/>
      <c r="M337" s="227" t="s">
        <v>1</v>
      </c>
      <c r="N337" s="228" t="s">
        <v>38</v>
      </c>
      <c r="O337" s="91"/>
      <c r="P337" s="229">
        <f>O337*H337</f>
        <v>0</v>
      </c>
      <c r="Q337" s="229">
        <v>0</v>
      </c>
      <c r="R337" s="229">
        <f>Q337*H337</f>
        <v>0</v>
      </c>
      <c r="S337" s="229">
        <v>0</v>
      </c>
      <c r="T337" s="230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31" t="s">
        <v>197</v>
      </c>
      <c r="AT337" s="231" t="s">
        <v>161</v>
      </c>
      <c r="AU337" s="231" t="s">
        <v>83</v>
      </c>
      <c r="AY337" s="17" t="s">
        <v>158</v>
      </c>
      <c r="BE337" s="232">
        <f>IF(N337="základní",J337,0)</f>
        <v>0</v>
      </c>
      <c r="BF337" s="232">
        <f>IF(N337="snížená",J337,0)</f>
        <v>0</v>
      </c>
      <c r="BG337" s="232">
        <f>IF(N337="zákl. přenesená",J337,0)</f>
        <v>0</v>
      </c>
      <c r="BH337" s="232">
        <f>IF(N337="sníž. přenesená",J337,0)</f>
        <v>0</v>
      </c>
      <c r="BI337" s="232">
        <f>IF(N337="nulová",J337,0)</f>
        <v>0</v>
      </c>
      <c r="BJ337" s="17" t="s">
        <v>81</v>
      </c>
      <c r="BK337" s="232">
        <f>ROUND(I337*H337,2)</f>
        <v>0</v>
      </c>
      <c r="BL337" s="17" t="s">
        <v>197</v>
      </c>
      <c r="BM337" s="231" t="s">
        <v>591</v>
      </c>
    </row>
    <row r="338" s="2" customFormat="1" ht="21.75" customHeight="1">
      <c r="A338" s="38"/>
      <c r="B338" s="39"/>
      <c r="C338" s="219" t="s">
        <v>592</v>
      </c>
      <c r="D338" s="219" t="s">
        <v>161</v>
      </c>
      <c r="E338" s="220" t="s">
        <v>593</v>
      </c>
      <c r="F338" s="221" t="s">
        <v>594</v>
      </c>
      <c r="G338" s="222" t="s">
        <v>164</v>
      </c>
      <c r="H338" s="223">
        <v>16.32</v>
      </c>
      <c r="I338" s="224"/>
      <c r="J338" s="225">
        <f>ROUND(I338*H338,2)</f>
        <v>0</v>
      </c>
      <c r="K338" s="226"/>
      <c r="L338" s="44"/>
      <c r="M338" s="227" t="s">
        <v>1</v>
      </c>
      <c r="N338" s="228" t="s">
        <v>38</v>
      </c>
      <c r="O338" s="91"/>
      <c r="P338" s="229">
        <f>O338*H338</f>
        <v>0</v>
      </c>
      <c r="Q338" s="229">
        <v>0</v>
      </c>
      <c r="R338" s="229">
        <f>Q338*H338</f>
        <v>0</v>
      </c>
      <c r="S338" s="229">
        <v>0</v>
      </c>
      <c r="T338" s="230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31" t="s">
        <v>197</v>
      </c>
      <c r="AT338" s="231" t="s">
        <v>161</v>
      </c>
      <c r="AU338" s="231" t="s">
        <v>83</v>
      </c>
      <c r="AY338" s="17" t="s">
        <v>158</v>
      </c>
      <c r="BE338" s="232">
        <f>IF(N338="základní",J338,0)</f>
        <v>0</v>
      </c>
      <c r="BF338" s="232">
        <f>IF(N338="snížená",J338,0)</f>
        <v>0</v>
      </c>
      <c r="BG338" s="232">
        <f>IF(N338="zákl. přenesená",J338,0)</f>
        <v>0</v>
      </c>
      <c r="BH338" s="232">
        <f>IF(N338="sníž. přenesená",J338,0)</f>
        <v>0</v>
      </c>
      <c r="BI338" s="232">
        <f>IF(N338="nulová",J338,0)</f>
        <v>0</v>
      </c>
      <c r="BJ338" s="17" t="s">
        <v>81</v>
      </c>
      <c r="BK338" s="232">
        <f>ROUND(I338*H338,2)</f>
        <v>0</v>
      </c>
      <c r="BL338" s="17" t="s">
        <v>197</v>
      </c>
      <c r="BM338" s="231" t="s">
        <v>595</v>
      </c>
    </row>
    <row r="339" s="2" customFormat="1" ht="24.15" customHeight="1">
      <c r="A339" s="38"/>
      <c r="B339" s="39"/>
      <c r="C339" s="219" t="s">
        <v>385</v>
      </c>
      <c r="D339" s="219" t="s">
        <v>161</v>
      </c>
      <c r="E339" s="220" t="s">
        <v>601</v>
      </c>
      <c r="F339" s="221" t="s">
        <v>602</v>
      </c>
      <c r="G339" s="222" t="s">
        <v>164</v>
      </c>
      <c r="H339" s="223">
        <v>92.325000000000003</v>
      </c>
      <c r="I339" s="224"/>
      <c r="J339" s="225">
        <f>ROUND(I339*H339,2)</f>
        <v>0</v>
      </c>
      <c r="K339" s="226"/>
      <c r="L339" s="44"/>
      <c r="M339" s="227" t="s">
        <v>1</v>
      </c>
      <c r="N339" s="228" t="s">
        <v>38</v>
      </c>
      <c r="O339" s="91"/>
      <c r="P339" s="229">
        <f>O339*H339</f>
        <v>0</v>
      </c>
      <c r="Q339" s="229">
        <v>0</v>
      </c>
      <c r="R339" s="229">
        <f>Q339*H339</f>
        <v>0</v>
      </c>
      <c r="S339" s="229">
        <v>0</v>
      </c>
      <c r="T339" s="230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31" t="s">
        <v>197</v>
      </c>
      <c r="AT339" s="231" t="s">
        <v>161</v>
      </c>
      <c r="AU339" s="231" t="s">
        <v>83</v>
      </c>
      <c r="AY339" s="17" t="s">
        <v>158</v>
      </c>
      <c r="BE339" s="232">
        <f>IF(N339="základní",J339,0)</f>
        <v>0</v>
      </c>
      <c r="BF339" s="232">
        <f>IF(N339="snížená",J339,0)</f>
        <v>0</v>
      </c>
      <c r="BG339" s="232">
        <f>IF(N339="zákl. přenesená",J339,0)</f>
        <v>0</v>
      </c>
      <c r="BH339" s="232">
        <f>IF(N339="sníž. přenesená",J339,0)</f>
        <v>0</v>
      </c>
      <c r="BI339" s="232">
        <f>IF(N339="nulová",J339,0)</f>
        <v>0</v>
      </c>
      <c r="BJ339" s="17" t="s">
        <v>81</v>
      </c>
      <c r="BK339" s="232">
        <f>ROUND(I339*H339,2)</f>
        <v>0</v>
      </c>
      <c r="BL339" s="17" t="s">
        <v>197</v>
      </c>
      <c r="BM339" s="231" t="s">
        <v>598</v>
      </c>
    </row>
    <row r="340" s="13" customFormat="1">
      <c r="A340" s="13"/>
      <c r="B340" s="233"/>
      <c r="C340" s="234"/>
      <c r="D340" s="235" t="s">
        <v>166</v>
      </c>
      <c r="E340" s="236" t="s">
        <v>1</v>
      </c>
      <c r="F340" s="237" t="s">
        <v>864</v>
      </c>
      <c r="G340" s="234"/>
      <c r="H340" s="238">
        <v>92.324999999999989</v>
      </c>
      <c r="I340" s="239"/>
      <c r="J340" s="234"/>
      <c r="K340" s="234"/>
      <c r="L340" s="240"/>
      <c r="M340" s="241"/>
      <c r="N340" s="242"/>
      <c r="O340" s="242"/>
      <c r="P340" s="242"/>
      <c r="Q340" s="242"/>
      <c r="R340" s="242"/>
      <c r="S340" s="242"/>
      <c r="T340" s="24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4" t="s">
        <v>166</v>
      </c>
      <c r="AU340" s="244" t="s">
        <v>83</v>
      </c>
      <c r="AV340" s="13" t="s">
        <v>83</v>
      </c>
      <c r="AW340" s="13" t="s">
        <v>31</v>
      </c>
      <c r="AX340" s="13" t="s">
        <v>73</v>
      </c>
      <c r="AY340" s="244" t="s">
        <v>158</v>
      </c>
    </row>
    <row r="341" s="14" customFormat="1">
      <c r="A341" s="14"/>
      <c r="B341" s="245"/>
      <c r="C341" s="246"/>
      <c r="D341" s="235" t="s">
        <v>166</v>
      </c>
      <c r="E341" s="247" t="s">
        <v>1</v>
      </c>
      <c r="F341" s="248" t="s">
        <v>168</v>
      </c>
      <c r="G341" s="246"/>
      <c r="H341" s="249">
        <v>92.324999999999989</v>
      </c>
      <c r="I341" s="250"/>
      <c r="J341" s="246"/>
      <c r="K341" s="246"/>
      <c r="L341" s="251"/>
      <c r="M341" s="252"/>
      <c r="N341" s="253"/>
      <c r="O341" s="253"/>
      <c r="P341" s="253"/>
      <c r="Q341" s="253"/>
      <c r="R341" s="253"/>
      <c r="S341" s="253"/>
      <c r="T341" s="25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5" t="s">
        <v>166</v>
      </c>
      <c r="AU341" s="255" t="s">
        <v>83</v>
      </c>
      <c r="AV341" s="14" t="s">
        <v>165</v>
      </c>
      <c r="AW341" s="14" t="s">
        <v>31</v>
      </c>
      <c r="AX341" s="14" t="s">
        <v>81</v>
      </c>
      <c r="AY341" s="255" t="s">
        <v>158</v>
      </c>
    </row>
    <row r="342" s="2" customFormat="1" ht="24.15" customHeight="1">
      <c r="A342" s="38"/>
      <c r="B342" s="39"/>
      <c r="C342" s="219" t="s">
        <v>600</v>
      </c>
      <c r="D342" s="219" t="s">
        <v>161</v>
      </c>
      <c r="E342" s="220" t="s">
        <v>604</v>
      </c>
      <c r="F342" s="221" t="s">
        <v>605</v>
      </c>
      <c r="G342" s="222" t="s">
        <v>164</v>
      </c>
      <c r="H342" s="223">
        <v>92.325000000000003</v>
      </c>
      <c r="I342" s="224"/>
      <c r="J342" s="225">
        <f>ROUND(I342*H342,2)</f>
        <v>0</v>
      </c>
      <c r="K342" s="226"/>
      <c r="L342" s="44"/>
      <c r="M342" s="227" t="s">
        <v>1</v>
      </c>
      <c r="N342" s="228" t="s">
        <v>38</v>
      </c>
      <c r="O342" s="91"/>
      <c r="P342" s="229">
        <f>O342*H342</f>
        <v>0</v>
      </c>
      <c r="Q342" s="229">
        <v>0</v>
      </c>
      <c r="R342" s="229">
        <f>Q342*H342</f>
        <v>0</v>
      </c>
      <c r="S342" s="229">
        <v>0</v>
      </c>
      <c r="T342" s="230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31" t="s">
        <v>197</v>
      </c>
      <c r="AT342" s="231" t="s">
        <v>161</v>
      </c>
      <c r="AU342" s="231" t="s">
        <v>83</v>
      </c>
      <c r="AY342" s="17" t="s">
        <v>158</v>
      </c>
      <c r="BE342" s="232">
        <f>IF(N342="základní",J342,0)</f>
        <v>0</v>
      </c>
      <c r="BF342" s="232">
        <f>IF(N342="snížená",J342,0)</f>
        <v>0</v>
      </c>
      <c r="BG342" s="232">
        <f>IF(N342="zákl. přenesená",J342,0)</f>
        <v>0</v>
      </c>
      <c r="BH342" s="232">
        <f>IF(N342="sníž. přenesená",J342,0)</f>
        <v>0</v>
      </c>
      <c r="BI342" s="232">
        <f>IF(N342="nulová",J342,0)</f>
        <v>0</v>
      </c>
      <c r="BJ342" s="17" t="s">
        <v>81</v>
      </c>
      <c r="BK342" s="232">
        <f>ROUND(I342*H342,2)</f>
        <v>0</v>
      </c>
      <c r="BL342" s="17" t="s">
        <v>197</v>
      </c>
      <c r="BM342" s="231" t="s">
        <v>603</v>
      </c>
    </row>
    <row r="343" s="12" customFormat="1" ht="22.8" customHeight="1">
      <c r="A343" s="12"/>
      <c r="B343" s="203"/>
      <c r="C343" s="204"/>
      <c r="D343" s="205" t="s">
        <v>72</v>
      </c>
      <c r="E343" s="217" t="s">
        <v>607</v>
      </c>
      <c r="F343" s="217" t="s">
        <v>608</v>
      </c>
      <c r="G343" s="204"/>
      <c r="H343" s="204"/>
      <c r="I343" s="207"/>
      <c r="J343" s="218">
        <f>BK343</f>
        <v>0</v>
      </c>
      <c r="K343" s="204"/>
      <c r="L343" s="209"/>
      <c r="M343" s="210"/>
      <c r="N343" s="211"/>
      <c r="O343" s="211"/>
      <c r="P343" s="212">
        <f>SUM(P344:P354)</f>
        <v>0</v>
      </c>
      <c r="Q343" s="211"/>
      <c r="R343" s="212">
        <f>SUM(R344:R354)</f>
        <v>0</v>
      </c>
      <c r="S343" s="211"/>
      <c r="T343" s="213">
        <f>SUM(T344:T354)</f>
        <v>0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214" t="s">
        <v>83</v>
      </c>
      <c r="AT343" s="215" t="s">
        <v>72</v>
      </c>
      <c r="AU343" s="215" t="s">
        <v>81</v>
      </c>
      <c r="AY343" s="214" t="s">
        <v>158</v>
      </c>
      <c r="BK343" s="216">
        <f>SUM(BK344:BK354)</f>
        <v>0</v>
      </c>
    </row>
    <row r="344" s="2" customFormat="1" ht="24.15" customHeight="1">
      <c r="A344" s="38"/>
      <c r="B344" s="39"/>
      <c r="C344" s="219" t="s">
        <v>389</v>
      </c>
      <c r="D344" s="219" t="s">
        <v>161</v>
      </c>
      <c r="E344" s="220" t="s">
        <v>610</v>
      </c>
      <c r="F344" s="221" t="s">
        <v>611</v>
      </c>
      <c r="G344" s="222" t="s">
        <v>164</v>
      </c>
      <c r="H344" s="223">
        <v>212.798</v>
      </c>
      <c r="I344" s="224"/>
      <c r="J344" s="225">
        <f>ROUND(I344*H344,2)</f>
        <v>0</v>
      </c>
      <c r="K344" s="226"/>
      <c r="L344" s="44"/>
      <c r="M344" s="227" t="s">
        <v>1</v>
      </c>
      <c r="N344" s="228" t="s">
        <v>38</v>
      </c>
      <c r="O344" s="91"/>
      <c r="P344" s="229">
        <f>O344*H344</f>
        <v>0</v>
      </c>
      <c r="Q344" s="229">
        <v>0</v>
      </c>
      <c r="R344" s="229">
        <f>Q344*H344</f>
        <v>0</v>
      </c>
      <c r="S344" s="229">
        <v>0</v>
      </c>
      <c r="T344" s="230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31" t="s">
        <v>197</v>
      </c>
      <c r="AT344" s="231" t="s">
        <v>161</v>
      </c>
      <c r="AU344" s="231" t="s">
        <v>83</v>
      </c>
      <c r="AY344" s="17" t="s">
        <v>158</v>
      </c>
      <c r="BE344" s="232">
        <f>IF(N344="základní",J344,0)</f>
        <v>0</v>
      </c>
      <c r="BF344" s="232">
        <f>IF(N344="snížená",J344,0)</f>
        <v>0</v>
      </c>
      <c r="BG344" s="232">
        <f>IF(N344="zákl. přenesená",J344,0)</f>
        <v>0</v>
      </c>
      <c r="BH344" s="232">
        <f>IF(N344="sníž. přenesená",J344,0)</f>
        <v>0</v>
      </c>
      <c r="BI344" s="232">
        <f>IF(N344="nulová",J344,0)</f>
        <v>0</v>
      </c>
      <c r="BJ344" s="17" t="s">
        <v>81</v>
      </c>
      <c r="BK344" s="232">
        <f>ROUND(I344*H344,2)</f>
        <v>0</v>
      </c>
      <c r="BL344" s="17" t="s">
        <v>197</v>
      </c>
      <c r="BM344" s="231" t="s">
        <v>606</v>
      </c>
    </row>
    <row r="345" s="13" customFormat="1">
      <c r="A345" s="13"/>
      <c r="B345" s="233"/>
      <c r="C345" s="234"/>
      <c r="D345" s="235" t="s">
        <v>166</v>
      </c>
      <c r="E345" s="236" t="s">
        <v>1</v>
      </c>
      <c r="F345" s="237" t="s">
        <v>865</v>
      </c>
      <c r="G345" s="234"/>
      <c r="H345" s="238">
        <v>212.798</v>
      </c>
      <c r="I345" s="239"/>
      <c r="J345" s="234"/>
      <c r="K345" s="234"/>
      <c r="L345" s="240"/>
      <c r="M345" s="241"/>
      <c r="N345" s="242"/>
      <c r="O345" s="242"/>
      <c r="P345" s="242"/>
      <c r="Q345" s="242"/>
      <c r="R345" s="242"/>
      <c r="S345" s="242"/>
      <c r="T345" s="24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4" t="s">
        <v>166</v>
      </c>
      <c r="AU345" s="244" t="s">
        <v>83</v>
      </c>
      <c r="AV345" s="13" t="s">
        <v>83</v>
      </c>
      <c r="AW345" s="13" t="s">
        <v>31</v>
      </c>
      <c r="AX345" s="13" t="s">
        <v>73</v>
      </c>
      <c r="AY345" s="244" t="s">
        <v>158</v>
      </c>
    </row>
    <row r="346" s="14" customFormat="1">
      <c r="A346" s="14"/>
      <c r="B346" s="245"/>
      <c r="C346" s="246"/>
      <c r="D346" s="235" t="s">
        <v>166</v>
      </c>
      <c r="E346" s="247" t="s">
        <v>1</v>
      </c>
      <c r="F346" s="248" t="s">
        <v>168</v>
      </c>
      <c r="G346" s="246"/>
      <c r="H346" s="249">
        <v>212.798</v>
      </c>
      <c r="I346" s="250"/>
      <c r="J346" s="246"/>
      <c r="K346" s="246"/>
      <c r="L346" s="251"/>
      <c r="M346" s="252"/>
      <c r="N346" s="253"/>
      <c r="O346" s="253"/>
      <c r="P346" s="253"/>
      <c r="Q346" s="253"/>
      <c r="R346" s="253"/>
      <c r="S346" s="253"/>
      <c r="T346" s="25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5" t="s">
        <v>166</v>
      </c>
      <c r="AU346" s="255" t="s">
        <v>83</v>
      </c>
      <c r="AV346" s="14" t="s">
        <v>165</v>
      </c>
      <c r="AW346" s="14" t="s">
        <v>31</v>
      </c>
      <c r="AX346" s="14" t="s">
        <v>81</v>
      </c>
      <c r="AY346" s="255" t="s">
        <v>158</v>
      </c>
    </row>
    <row r="347" s="2" customFormat="1" ht="16.5" customHeight="1">
      <c r="A347" s="38"/>
      <c r="B347" s="39"/>
      <c r="C347" s="219" t="s">
        <v>609</v>
      </c>
      <c r="D347" s="219" t="s">
        <v>161</v>
      </c>
      <c r="E347" s="220" t="s">
        <v>614</v>
      </c>
      <c r="F347" s="221" t="s">
        <v>615</v>
      </c>
      <c r="G347" s="222" t="s">
        <v>164</v>
      </c>
      <c r="H347" s="223">
        <v>305.12299999999999</v>
      </c>
      <c r="I347" s="224"/>
      <c r="J347" s="225">
        <f>ROUND(I347*H347,2)</f>
        <v>0</v>
      </c>
      <c r="K347" s="226"/>
      <c r="L347" s="44"/>
      <c r="M347" s="227" t="s">
        <v>1</v>
      </c>
      <c r="N347" s="228" t="s">
        <v>38</v>
      </c>
      <c r="O347" s="91"/>
      <c r="P347" s="229">
        <f>O347*H347</f>
        <v>0</v>
      </c>
      <c r="Q347" s="229">
        <v>0</v>
      </c>
      <c r="R347" s="229">
        <f>Q347*H347</f>
        <v>0</v>
      </c>
      <c r="S347" s="229">
        <v>0</v>
      </c>
      <c r="T347" s="230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31" t="s">
        <v>197</v>
      </c>
      <c r="AT347" s="231" t="s">
        <v>161</v>
      </c>
      <c r="AU347" s="231" t="s">
        <v>83</v>
      </c>
      <c r="AY347" s="17" t="s">
        <v>158</v>
      </c>
      <c r="BE347" s="232">
        <f>IF(N347="základní",J347,0)</f>
        <v>0</v>
      </c>
      <c r="BF347" s="232">
        <f>IF(N347="snížená",J347,0)</f>
        <v>0</v>
      </c>
      <c r="BG347" s="232">
        <f>IF(N347="zákl. přenesená",J347,0)</f>
        <v>0</v>
      </c>
      <c r="BH347" s="232">
        <f>IF(N347="sníž. přenesená",J347,0)</f>
        <v>0</v>
      </c>
      <c r="BI347" s="232">
        <f>IF(N347="nulová",J347,0)</f>
        <v>0</v>
      </c>
      <c r="BJ347" s="17" t="s">
        <v>81</v>
      </c>
      <c r="BK347" s="232">
        <f>ROUND(I347*H347,2)</f>
        <v>0</v>
      </c>
      <c r="BL347" s="17" t="s">
        <v>197</v>
      </c>
      <c r="BM347" s="231" t="s">
        <v>612</v>
      </c>
    </row>
    <row r="348" s="13" customFormat="1">
      <c r="A348" s="13"/>
      <c r="B348" s="233"/>
      <c r="C348" s="234"/>
      <c r="D348" s="235" t="s">
        <v>166</v>
      </c>
      <c r="E348" s="236" t="s">
        <v>1</v>
      </c>
      <c r="F348" s="237" t="s">
        <v>866</v>
      </c>
      <c r="G348" s="234"/>
      <c r="H348" s="238">
        <v>305.12299999999999</v>
      </c>
      <c r="I348" s="239"/>
      <c r="J348" s="234"/>
      <c r="K348" s="234"/>
      <c r="L348" s="240"/>
      <c r="M348" s="241"/>
      <c r="N348" s="242"/>
      <c r="O348" s="242"/>
      <c r="P348" s="242"/>
      <c r="Q348" s="242"/>
      <c r="R348" s="242"/>
      <c r="S348" s="242"/>
      <c r="T348" s="24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4" t="s">
        <v>166</v>
      </c>
      <c r="AU348" s="244" t="s">
        <v>83</v>
      </c>
      <c r="AV348" s="13" t="s">
        <v>83</v>
      </c>
      <c r="AW348" s="13" t="s">
        <v>31</v>
      </c>
      <c r="AX348" s="13" t="s">
        <v>73</v>
      </c>
      <c r="AY348" s="244" t="s">
        <v>158</v>
      </c>
    </row>
    <row r="349" s="14" customFormat="1">
      <c r="A349" s="14"/>
      <c r="B349" s="245"/>
      <c r="C349" s="246"/>
      <c r="D349" s="235" t="s">
        <v>166</v>
      </c>
      <c r="E349" s="247" t="s">
        <v>1</v>
      </c>
      <c r="F349" s="248" t="s">
        <v>168</v>
      </c>
      <c r="G349" s="246"/>
      <c r="H349" s="249">
        <v>305.12299999999999</v>
      </c>
      <c r="I349" s="250"/>
      <c r="J349" s="246"/>
      <c r="K349" s="246"/>
      <c r="L349" s="251"/>
      <c r="M349" s="252"/>
      <c r="N349" s="253"/>
      <c r="O349" s="253"/>
      <c r="P349" s="253"/>
      <c r="Q349" s="253"/>
      <c r="R349" s="253"/>
      <c r="S349" s="253"/>
      <c r="T349" s="25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5" t="s">
        <v>166</v>
      </c>
      <c r="AU349" s="255" t="s">
        <v>83</v>
      </c>
      <c r="AV349" s="14" t="s">
        <v>165</v>
      </c>
      <c r="AW349" s="14" t="s">
        <v>31</v>
      </c>
      <c r="AX349" s="14" t="s">
        <v>81</v>
      </c>
      <c r="AY349" s="255" t="s">
        <v>158</v>
      </c>
    </row>
    <row r="350" s="2" customFormat="1" ht="24.15" customHeight="1">
      <c r="A350" s="38"/>
      <c r="B350" s="39"/>
      <c r="C350" s="219" t="s">
        <v>394</v>
      </c>
      <c r="D350" s="219" t="s">
        <v>161</v>
      </c>
      <c r="E350" s="220" t="s">
        <v>618</v>
      </c>
      <c r="F350" s="221" t="s">
        <v>619</v>
      </c>
      <c r="G350" s="222" t="s">
        <v>164</v>
      </c>
      <c r="H350" s="223">
        <v>212.798</v>
      </c>
      <c r="I350" s="224"/>
      <c r="J350" s="225">
        <f>ROUND(I350*H350,2)</f>
        <v>0</v>
      </c>
      <c r="K350" s="226"/>
      <c r="L350" s="44"/>
      <c r="M350" s="227" t="s">
        <v>1</v>
      </c>
      <c r="N350" s="228" t="s">
        <v>38</v>
      </c>
      <c r="O350" s="91"/>
      <c r="P350" s="229">
        <f>O350*H350</f>
        <v>0</v>
      </c>
      <c r="Q350" s="229">
        <v>0</v>
      </c>
      <c r="R350" s="229">
        <f>Q350*H350</f>
        <v>0</v>
      </c>
      <c r="S350" s="229">
        <v>0</v>
      </c>
      <c r="T350" s="230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31" t="s">
        <v>197</v>
      </c>
      <c r="AT350" s="231" t="s">
        <v>161</v>
      </c>
      <c r="AU350" s="231" t="s">
        <v>83</v>
      </c>
      <c r="AY350" s="17" t="s">
        <v>158</v>
      </c>
      <c r="BE350" s="232">
        <f>IF(N350="základní",J350,0)</f>
        <v>0</v>
      </c>
      <c r="BF350" s="232">
        <f>IF(N350="snížená",J350,0)</f>
        <v>0</v>
      </c>
      <c r="BG350" s="232">
        <f>IF(N350="zákl. přenesená",J350,0)</f>
        <v>0</v>
      </c>
      <c r="BH350" s="232">
        <f>IF(N350="sníž. přenesená",J350,0)</f>
        <v>0</v>
      </c>
      <c r="BI350" s="232">
        <f>IF(N350="nulová",J350,0)</f>
        <v>0</v>
      </c>
      <c r="BJ350" s="17" t="s">
        <v>81</v>
      </c>
      <c r="BK350" s="232">
        <f>ROUND(I350*H350,2)</f>
        <v>0</v>
      </c>
      <c r="BL350" s="17" t="s">
        <v>197</v>
      </c>
      <c r="BM350" s="231" t="s">
        <v>616</v>
      </c>
    </row>
    <row r="351" s="2" customFormat="1" ht="33" customHeight="1">
      <c r="A351" s="38"/>
      <c r="B351" s="39"/>
      <c r="C351" s="219" t="s">
        <v>617</v>
      </c>
      <c r="D351" s="219" t="s">
        <v>161</v>
      </c>
      <c r="E351" s="220" t="s">
        <v>621</v>
      </c>
      <c r="F351" s="221" t="s">
        <v>622</v>
      </c>
      <c r="G351" s="222" t="s">
        <v>164</v>
      </c>
      <c r="H351" s="223">
        <v>212.798</v>
      </c>
      <c r="I351" s="224"/>
      <c r="J351" s="225">
        <f>ROUND(I351*H351,2)</f>
        <v>0</v>
      </c>
      <c r="K351" s="226"/>
      <c r="L351" s="44"/>
      <c r="M351" s="227" t="s">
        <v>1</v>
      </c>
      <c r="N351" s="228" t="s">
        <v>38</v>
      </c>
      <c r="O351" s="91"/>
      <c r="P351" s="229">
        <f>O351*H351</f>
        <v>0</v>
      </c>
      <c r="Q351" s="229">
        <v>0</v>
      </c>
      <c r="R351" s="229">
        <f>Q351*H351</f>
        <v>0</v>
      </c>
      <c r="S351" s="229">
        <v>0</v>
      </c>
      <c r="T351" s="230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31" t="s">
        <v>197</v>
      </c>
      <c r="AT351" s="231" t="s">
        <v>161</v>
      </c>
      <c r="AU351" s="231" t="s">
        <v>83</v>
      </c>
      <c r="AY351" s="17" t="s">
        <v>158</v>
      </c>
      <c r="BE351" s="232">
        <f>IF(N351="základní",J351,0)</f>
        <v>0</v>
      </c>
      <c r="BF351" s="232">
        <f>IF(N351="snížená",J351,0)</f>
        <v>0</v>
      </c>
      <c r="BG351" s="232">
        <f>IF(N351="zákl. přenesená",J351,0)</f>
        <v>0</v>
      </c>
      <c r="BH351" s="232">
        <f>IF(N351="sníž. přenesená",J351,0)</f>
        <v>0</v>
      </c>
      <c r="BI351" s="232">
        <f>IF(N351="nulová",J351,0)</f>
        <v>0</v>
      </c>
      <c r="BJ351" s="17" t="s">
        <v>81</v>
      </c>
      <c r="BK351" s="232">
        <f>ROUND(I351*H351,2)</f>
        <v>0</v>
      </c>
      <c r="BL351" s="17" t="s">
        <v>197</v>
      </c>
      <c r="BM351" s="231" t="s">
        <v>620</v>
      </c>
    </row>
    <row r="352" s="2" customFormat="1" ht="37.8" customHeight="1">
      <c r="A352" s="38"/>
      <c r="B352" s="39"/>
      <c r="C352" s="219" t="s">
        <v>398</v>
      </c>
      <c r="D352" s="219" t="s">
        <v>161</v>
      </c>
      <c r="E352" s="220" t="s">
        <v>625</v>
      </c>
      <c r="F352" s="221" t="s">
        <v>626</v>
      </c>
      <c r="G352" s="222" t="s">
        <v>164</v>
      </c>
      <c r="H352" s="223">
        <v>108.328</v>
      </c>
      <c r="I352" s="224"/>
      <c r="J352" s="225">
        <f>ROUND(I352*H352,2)</f>
        <v>0</v>
      </c>
      <c r="K352" s="226"/>
      <c r="L352" s="44"/>
      <c r="M352" s="227" t="s">
        <v>1</v>
      </c>
      <c r="N352" s="228" t="s">
        <v>38</v>
      </c>
      <c r="O352" s="91"/>
      <c r="P352" s="229">
        <f>O352*H352</f>
        <v>0</v>
      </c>
      <c r="Q352" s="229">
        <v>0</v>
      </c>
      <c r="R352" s="229">
        <f>Q352*H352</f>
        <v>0</v>
      </c>
      <c r="S352" s="229">
        <v>0</v>
      </c>
      <c r="T352" s="230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31" t="s">
        <v>197</v>
      </c>
      <c r="AT352" s="231" t="s">
        <v>161</v>
      </c>
      <c r="AU352" s="231" t="s">
        <v>83</v>
      </c>
      <c r="AY352" s="17" t="s">
        <v>158</v>
      </c>
      <c r="BE352" s="232">
        <f>IF(N352="základní",J352,0)</f>
        <v>0</v>
      </c>
      <c r="BF352" s="232">
        <f>IF(N352="snížená",J352,0)</f>
        <v>0</v>
      </c>
      <c r="BG352" s="232">
        <f>IF(N352="zákl. přenesená",J352,0)</f>
        <v>0</v>
      </c>
      <c r="BH352" s="232">
        <f>IF(N352="sníž. přenesená",J352,0)</f>
        <v>0</v>
      </c>
      <c r="BI352" s="232">
        <f>IF(N352="nulová",J352,0)</f>
        <v>0</v>
      </c>
      <c r="BJ352" s="17" t="s">
        <v>81</v>
      </c>
      <c r="BK352" s="232">
        <f>ROUND(I352*H352,2)</f>
        <v>0</v>
      </c>
      <c r="BL352" s="17" t="s">
        <v>197</v>
      </c>
      <c r="BM352" s="231" t="s">
        <v>623</v>
      </c>
    </row>
    <row r="353" s="13" customFormat="1">
      <c r="A353" s="13"/>
      <c r="B353" s="233"/>
      <c r="C353" s="234"/>
      <c r="D353" s="235" t="s">
        <v>166</v>
      </c>
      <c r="E353" s="236" t="s">
        <v>1</v>
      </c>
      <c r="F353" s="237" t="s">
        <v>867</v>
      </c>
      <c r="G353" s="234"/>
      <c r="H353" s="238">
        <v>108.328</v>
      </c>
      <c r="I353" s="239"/>
      <c r="J353" s="234"/>
      <c r="K353" s="234"/>
      <c r="L353" s="240"/>
      <c r="M353" s="241"/>
      <c r="N353" s="242"/>
      <c r="O353" s="242"/>
      <c r="P353" s="242"/>
      <c r="Q353" s="242"/>
      <c r="R353" s="242"/>
      <c r="S353" s="242"/>
      <c r="T353" s="24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4" t="s">
        <v>166</v>
      </c>
      <c r="AU353" s="244" t="s">
        <v>83</v>
      </c>
      <c r="AV353" s="13" t="s">
        <v>83</v>
      </c>
      <c r="AW353" s="13" t="s">
        <v>31</v>
      </c>
      <c r="AX353" s="13" t="s">
        <v>73</v>
      </c>
      <c r="AY353" s="244" t="s">
        <v>158</v>
      </c>
    </row>
    <row r="354" s="14" customFormat="1">
      <c r="A354" s="14"/>
      <c r="B354" s="245"/>
      <c r="C354" s="246"/>
      <c r="D354" s="235" t="s">
        <v>166</v>
      </c>
      <c r="E354" s="247" t="s">
        <v>1</v>
      </c>
      <c r="F354" s="248" t="s">
        <v>168</v>
      </c>
      <c r="G354" s="246"/>
      <c r="H354" s="249">
        <v>108.328</v>
      </c>
      <c r="I354" s="250"/>
      <c r="J354" s="246"/>
      <c r="K354" s="246"/>
      <c r="L354" s="251"/>
      <c r="M354" s="252"/>
      <c r="N354" s="253"/>
      <c r="O354" s="253"/>
      <c r="P354" s="253"/>
      <c r="Q354" s="253"/>
      <c r="R354" s="253"/>
      <c r="S354" s="253"/>
      <c r="T354" s="25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5" t="s">
        <v>166</v>
      </c>
      <c r="AU354" s="255" t="s">
        <v>83</v>
      </c>
      <c r="AV354" s="14" t="s">
        <v>165</v>
      </c>
      <c r="AW354" s="14" t="s">
        <v>31</v>
      </c>
      <c r="AX354" s="14" t="s">
        <v>81</v>
      </c>
      <c r="AY354" s="255" t="s">
        <v>158</v>
      </c>
    </row>
    <row r="355" s="12" customFormat="1" ht="22.8" customHeight="1">
      <c r="A355" s="12"/>
      <c r="B355" s="203"/>
      <c r="C355" s="204"/>
      <c r="D355" s="205" t="s">
        <v>72</v>
      </c>
      <c r="E355" s="217" t="s">
        <v>629</v>
      </c>
      <c r="F355" s="217" t="s">
        <v>630</v>
      </c>
      <c r="G355" s="204"/>
      <c r="H355" s="204"/>
      <c r="I355" s="207"/>
      <c r="J355" s="218">
        <f>BK355</f>
        <v>0</v>
      </c>
      <c r="K355" s="204"/>
      <c r="L355" s="209"/>
      <c r="M355" s="210"/>
      <c r="N355" s="211"/>
      <c r="O355" s="211"/>
      <c r="P355" s="212">
        <f>SUM(P356:P364)</f>
        <v>0</v>
      </c>
      <c r="Q355" s="211"/>
      <c r="R355" s="212">
        <f>SUM(R356:R364)</f>
        <v>0</v>
      </c>
      <c r="S355" s="211"/>
      <c r="T355" s="213">
        <f>SUM(T356:T364)</f>
        <v>0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214" t="s">
        <v>83</v>
      </c>
      <c r="AT355" s="215" t="s">
        <v>72</v>
      </c>
      <c r="AU355" s="215" t="s">
        <v>81</v>
      </c>
      <c r="AY355" s="214" t="s">
        <v>158</v>
      </c>
      <c r="BK355" s="216">
        <f>SUM(BK356:BK364)</f>
        <v>0</v>
      </c>
    </row>
    <row r="356" s="2" customFormat="1" ht="37.8" customHeight="1">
      <c r="A356" s="38"/>
      <c r="B356" s="39"/>
      <c r="C356" s="219" t="s">
        <v>624</v>
      </c>
      <c r="D356" s="219" t="s">
        <v>161</v>
      </c>
      <c r="E356" s="220" t="s">
        <v>631</v>
      </c>
      <c r="F356" s="221" t="s">
        <v>632</v>
      </c>
      <c r="G356" s="222" t="s">
        <v>207</v>
      </c>
      <c r="H356" s="223">
        <v>4</v>
      </c>
      <c r="I356" s="224"/>
      <c r="J356" s="225">
        <f>ROUND(I356*H356,2)</f>
        <v>0</v>
      </c>
      <c r="K356" s="226"/>
      <c r="L356" s="44"/>
      <c r="M356" s="227" t="s">
        <v>1</v>
      </c>
      <c r="N356" s="228" t="s">
        <v>38</v>
      </c>
      <c r="O356" s="91"/>
      <c r="P356" s="229">
        <f>O356*H356</f>
        <v>0</v>
      </c>
      <c r="Q356" s="229">
        <v>0</v>
      </c>
      <c r="R356" s="229">
        <f>Q356*H356</f>
        <v>0</v>
      </c>
      <c r="S356" s="229">
        <v>0</v>
      </c>
      <c r="T356" s="230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31" t="s">
        <v>197</v>
      </c>
      <c r="AT356" s="231" t="s">
        <v>161</v>
      </c>
      <c r="AU356" s="231" t="s">
        <v>83</v>
      </c>
      <c r="AY356" s="17" t="s">
        <v>158</v>
      </c>
      <c r="BE356" s="232">
        <f>IF(N356="základní",J356,0)</f>
        <v>0</v>
      </c>
      <c r="BF356" s="232">
        <f>IF(N356="snížená",J356,0)</f>
        <v>0</v>
      </c>
      <c r="BG356" s="232">
        <f>IF(N356="zákl. přenesená",J356,0)</f>
        <v>0</v>
      </c>
      <c r="BH356" s="232">
        <f>IF(N356="sníž. přenesená",J356,0)</f>
        <v>0</v>
      </c>
      <c r="BI356" s="232">
        <f>IF(N356="nulová",J356,0)</f>
        <v>0</v>
      </c>
      <c r="BJ356" s="17" t="s">
        <v>81</v>
      </c>
      <c r="BK356" s="232">
        <f>ROUND(I356*H356,2)</f>
        <v>0</v>
      </c>
      <c r="BL356" s="17" t="s">
        <v>197</v>
      </c>
      <c r="BM356" s="231" t="s">
        <v>627</v>
      </c>
    </row>
    <row r="357" s="2" customFormat="1" ht="24.15" customHeight="1">
      <c r="A357" s="38"/>
      <c r="B357" s="39"/>
      <c r="C357" s="266" t="s">
        <v>402</v>
      </c>
      <c r="D357" s="266" t="s">
        <v>210</v>
      </c>
      <c r="E357" s="267" t="s">
        <v>635</v>
      </c>
      <c r="F357" s="268" t="s">
        <v>636</v>
      </c>
      <c r="G357" s="269" t="s">
        <v>164</v>
      </c>
      <c r="H357" s="270">
        <v>23.039999999999999</v>
      </c>
      <c r="I357" s="271"/>
      <c r="J357" s="272">
        <f>ROUND(I357*H357,2)</f>
        <v>0</v>
      </c>
      <c r="K357" s="273"/>
      <c r="L357" s="274"/>
      <c r="M357" s="275" t="s">
        <v>1</v>
      </c>
      <c r="N357" s="276" t="s">
        <v>38</v>
      </c>
      <c r="O357" s="91"/>
      <c r="P357" s="229">
        <f>O357*H357</f>
        <v>0</v>
      </c>
      <c r="Q357" s="229">
        <v>0</v>
      </c>
      <c r="R357" s="229">
        <f>Q357*H357</f>
        <v>0</v>
      </c>
      <c r="S357" s="229">
        <v>0</v>
      </c>
      <c r="T357" s="230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31" t="s">
        <v>236</v>
      </c>
      <c r="AT357" s="231" t="s">
        <v>210</v>
      </c>
      <c r="AU357" s="231" t="s">
        <v>83</v>
      </c>
      <c r="AY357" s="17" t="s">
        <v>158</v>
      </c>
      <c r="BE357" s="232">
        <f>IF(N357="základní",J357,0)</f>
        <v>0</v>
      </c>
      <c r="BF357" s="232">
        <f>IF(N357="snížená",J357,0)</f>
        <v>0</v>
      </c>
      <c r="BG357" s="232">
        <f>IF(N357="zákl. přenesená",J357,0)</f>
        <v>0</v>
      </c>
      <c r="BH357" s="232">
        <f>IF(N357="sníž. přenesená",J357,0)</f>
        <v>0</v>
      </c>
      <c r="BI357" s="232">
        <f>IF(N357="nulová",J357,0)</f>
        <v>0</v>
      </c>
      <c r="BJ357" s="17" t="s">
        <v>81</v>
      </c>
      <c r="BK357" s="232">
        <f>ROUND(I357*H357,2)</f>
        <v>0</v>
      </c>
      <c r="BL357" s="17" t="s">
        <v>197</v>
      </c>
      <c r="BM357" s="231" t="s">
        <v>633</v>
      </c>
    </row>
    <row r="358" s="13" customFormat="1">
      <c r="A358" s="13"/>
      <c r="B358" s="233"/>
      <c r="C358" s="234"/>
      <c r="D358" s="235" t="s">
        <v>166</v>
      </c>
      <c r="E358" s="236" t="s">
        <v>1</v>
      </c>
      <c r="F358" s="237" t="s">
        <v>816</v>
      </c>
      <c r="G358" s="234"/>
      <c r="H358" s="238">
        <v>23.039999999999999</v>
      </c>
      <c r="I358" s="239"/>
      <c r="J358" s="234"/>
      <c r="K358" s="234"/>
      <c r="L358" s="240"/>
      <c r="M358" s="241"/>
      <c r="N358" s="242"/>
      <c r="O358" s="242"/>
      <c r="P358" s="242"/>
      <c r="Q358" s="242"/>
      <c r="R358" s="242"/>
      <c r="S358" s="242"/>
      <c r="T358" s="24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4" t="s">
        <v>166</v>
      </c>
      <c r="AU358" s="244" t="s">
        <v>83</v>
      </c>
      <c r="AV358" s="13" t="s">
        <v>83</v>
      </c>
      <c r="AW358" s="13" t="s">
        <v>31</v>
      </c>
      <c r="AX358" s="13" t="s">
        <v>73</v>
      </c>
      <c r="AY358" s="244" t="s">
        <v>158</v>
      </c>
    </row>
    <row r="359" s="14" customFormat="1">
      <c r="A359" s="14"/>
      <c r="B359" s="245"/>
      <c r="C359" s="246"/>
      <c r="D359" s="235" t="s">
        <v>166</v>
      </c>
      <c r="E359" s="247" t="s">
        <v>1</v>
      </c>
      <c r="F359" s="248" t="s">
        <v>168</v>
      </c>
      <c r="G359" s="246"/>
      <c r="H359" s="249">
        <v>23.039999999999999</v>
      </c>
      <c r="I359" s="250"/>
      <c r="J359" s="246"/>
      <c r="K359" s="246"/>
      <c r="L359" s="251"/>
      <c r="M359" s="252"/>
      <c r="N359" s="253"/>
      <c r="O359" s="253"/>
      <c r="P359" s="253"/>
      <c r="Q359" s="253"/>
      <c r="R359" s="253"/>
      <c r="S359" s="253"/>
      <c r="T359" s="25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5" t="s">
        <v>166</v>
      </c>
      <c r="AU359" s="255" t="s">
        <v>83</v>
      </c>
      <c r="AV359" s="14" t="s">
        <v>165</v>
      </c>
      <c r="AW359" s="14" t="s">
        <v>31</v>
      </c>
      <c r="AX359" s="14" t="s">
        <v>81</v>
      </c>
      <c r="AY359" s="255" t="s">
        <v>158</v>
      </c>
    </row>
    <row r="360" s="2" customFormat="1" ht="21.75" customHeight="1">
      <c r="A360" s="38"/>
      <c r="B360" s="39"/>
      <c r="C360" s="219" t="s">
        <v>634</v>
      </c>
      <c r="D360" s="219" t="s">
        <v>161</v>
      </c>
      <c r="E360" s="220" t="s">
        <v>639</v>
      </c>
      <c r="F360" s="221" t="s">
        <v>640</v>
      </c>
      <c r="G360" s="222" t="s">
        <v>207</v>
      </c>
      <c r="H360" s="223">
        <v>4</v>
      </c>
      <c r="I360" s="224"/>
      <c r="J360" s="225">
        <f>ROUND(I360*H360,2)</f>
        <v>0</v>
      </c>
      <c r="K360" s="226"/>
      <c r="L360" s="44"/>
      <c r="M360" s="227" t="s">
        <v>1</v>
      </c>
      <c r="N360" s="228" t="s">
        <v>38</v>
      </c>
      <c r="O360" s="91"/>
      <c r="P360" s="229">
        <f>O360*H360</f>
        <v>0</v>
      </c>
      <c r="Q360" s="229">
        <v>0</v>
      </c>
      <c r="R360" s="229">
        <f>Q360*H360</f>
        <v>0</v>
      </c>
      <c r="S360" s="229">
        <v>0</v>
      </c>
      <c r="T360" s="230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31" t="s">
        <v>197</v>
      </c>
      <c r="AT360" s="231" t="s">
        <v>161</v>
      </c>
      <c r="AU360" s="231" t="s">
        <v>83</v>
      </c>
      <c r="AY360" s="17" t="s">
        <v>158</v>
      </c>
      <c r="BE360" s="232">
        <f>IF(N360="základní",J360,0)</f>
        <v>0</v>
      </c>
      <c r="BF360" s="232">
        <f>IF(N360="snížená",J360,0)</f>
        <v>0</v>
      </c>
      <c r="BG360" s="232">
        <f>IF(N360="zákl. přenesená",J360,0)</f>
        <v>0</v>
      </c>
      <c r="BH360" s="232">
        <f>IF(N360="sníž. přenesená",J360,0)</f>
        <v>0</v>
      </c>
      <c r="BI360" s="232">
        <f>IF(N360="nulová",J360,0)</f>
        <v>0</v>
      </c>
      <c r="BJ360" s="17" t="s">
        <v>81</v>
      </c>
      <c r="BK360" s="232">
        <f>ROUND(I360*H360,2)</f>
        <v>0</v>
      </c>
      <c r="BL360" s="17" t="s">
        <v>197</v>
      </c>
      <c r="BM360" s="231" t="s">
        <v>637</v>
      </c>
    </row>
    <row r="361" s="2" customFormat="1" ht="33" customHeight="1">
      <c r="A361" s="38"/>
      <c r="B361" s="39"/>
      <c r="C361" s="266" t="s">
        <v>408</v>
      </c>
      <c r="D361" s="266" t="s">
        <v>210</v>
      </c>
      <c r="E361" s="267" t="s">
        <v>643</v>
      </c>
      <c r="F361" s="268" t="s">
        <v>644</v>
      </c>
      <c r="G361" s="269" t="s">
        <v>207</v>
      </c>
      <c r="H361" s="270">
        <v>4</v>
      </c>
      <c r="I361" s="271"/>
      <c r="J361" s="272">
        <f>ROUND(I361*H361,2)</f>
        <v>0</v>
      </c>
      <c r="K361" s="273"/>
      <c r="L361" s="274"/>
      <c r="M361" s="275" t="s">
        <v>1</v>
      </c>
      <c r="N361" s="276" t="s">
        <v>38</v>
      </c>
      <c r="O361" s="91"/>
      <c r="P361" s="229">
        <f>O361*H361</f>
        <v>0</v>
      </c>
      <c r="Q361" s="229">
        <v>0</v>
      </c>
      <c r="R361" s="229">
        <f>Q361*H361</f>
        <v>0</v>
      </c>
      <c r="S361" s="229">
        <v>0</v>
      </c>
      <c r="T361" s="230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31" t="s">
        <v>236</v>
      </c>
      <c r="AT361" s="231" t="s">
        <v>210</v>
      </c>
      <c r="AU361" s="231" t="s">
        <v>83</v>
      </c>
      <c r="AY361" s="17" t="s">
        <v>158</v>
      </c>
      <c r="BE361" s="232">
        <f>IF(N361="základní",J361,0)</f>
        <v>0</v>
      </c>
      <c r="BF361" s="232">
        <f>IF(N361="snížená",J361,0)</f>
        <v>0</v>
      </c>
      <c r="BG361" s="232">
        <f>IF(N361="zákl. přenesená",J361,0)</f>
        <v>0</v>
      </c>
      <c r="BH361" s="232">
        <f>IF(N361="sníž. přenesená",J361,0)</f>
        <v>0</v>
      </c>
      <c r="BI361" s="232">
        <f>IF(N361="nulová",J361,0)</f>
        <v>0</v>
      </c>
      <c r="BJ361" s="17" t="s">
        <v>81</v>
      </c>
      <c r="BK361" s="232">
        <f>ROUND(I361*H361,2)</f>
        <v>0</v>
      </c>
      <c r="BL361" s="17" t="s">
        <v>197</v>
      </c>
      <c r="BM361" s="231" t="s">
        <v>641</v>
      </c>
    </row>
    <row r="362" s="2" customFormat="1" ht="21.75" customHeight="1">
      <c r="A362" s="38"/>
      <c r="B362" s="39"/>
      <c r="C362" s="219" t="s">
        <v>642</v>
      </c>
      <c r="D362" s="219" t="s">
        <v>161</v>
      </c>
      <c r="E362" s="220" t="s">
        <v>646</v>
      </c>
      <c r="F362" s="221" t="s">
        <v>647</v>
      </c>
      <c r="G362" s="222" t="s">
        <v>207</v>
      </c>
      <c r="H362" s="223">
        <v>4</v>
      </c>
      <c r="I362" s="224"/>
      <c r="J362" s="225">
        <f>ROUND(I362*H362,2)</f>
        <v>0</v>
      </c>
      <c r="K362" s="226"/>
      <c r="L362" s="44"/>
      <c r="M362" s="227" t="s">
        <v>1</v>
      </c>
      <c r="N362" s="228" t="s">
        <v>38</v>
      </c>
      <c r="O362" s="91"/>
      <c r="P362" s="229">
        <f>O362*H362</f>
        <v>0</v>
      </c>
      <c r="Q362" s="229">
        <v>0</v>
      </c>
      <c r="R362" s="229">
        <f>Q362*H362</f>
        <v>0</v>
      </c>
      <c r="S362" s="229">
        <v>0</v>
      </c>
      <c r="T362" s="230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31" t="s">
        <v>197</v>
      </c>
      <c r="AT362" s="231" t="s">
        <v>161</v>
      </c>
      <c r="AU362" s="231" t="s">
        <v>83</v>
      </c>
      <c r="AY362" s="17" t="s">
        <v>158</v>
      </c>
      <c r="BE362" s="232">
        <f>IF(N362="základní",J362,0)</f>
        <v>0</v>
      </c>
      <c r="BF362" s="232">
        <f>IF(N362="snížená",J362,0)</f>
        <v>0</v>
      </c>
      <c r="BG362" s="232">
        <f>IF(N362="zákl. přenesená",J362,0)</f>
        <v>0</v>
      </c>
      <c r="BH362" s="232">
        <f>IF(N362="sníž. přenesená",J362,0)</f>
        <v>0</v>
      </c>
      <c r="BI362" s="232">
        <f>IF(N362="nulová",J362,0)</f>
        <v>0</v>
      </c>
      <c r="BJ362" s="17" t="s">
        <v>81</v>
      </c>
      <c r="BK362" s="232">
        <f>ROUND(I362*H362,2)</f>
        <v>0</v>
      </c>
      <c r="BL362" s="17" t="s">
        <v>197</v>
      </c>
      <c r="BM362" s="231" t="s">
        <v>645</v>
      </c>
    </row>
    <row r="363" s="2" customFormat="1" ht="33" customHeight="1">
      <c r="A363" s="38"/>
      <c r="B363" s="39"/>
      <c r="C363" s="266" t="s">
        <v>412</v>
      </c>
      <c r="D363" s="266" t="s">
        <v>210</v>
      </c>
      <c r="E363" s="267" t="s">
        <v>650</v>
      </c>
      <c r="F363" s="268" t="s">
        <v>651</v>
      </c>
      <c r="G363" s="269" t="s">
        <v>207</v>
      </c>
      <c r="H363" s="270">
        <v>4</v>
      </c>
      <c r="I363" s="271"/>
      <c r="J363" s="272">
        <f>ROUND(I363*H363,2)</f>
        <v>0</v>
      </c>
      <c r="K363" s="273"/>
      <c r="L363" s="274"/>
      <c r="M363" s="275" t="s">
        <v>1</v>
      </c>
      <c r="N363" s="276" t="s">
        <v>38</v>
      </c>
      <c r="O363" s="91"/>
      <c r="P363" s="229">
        <f>O363*H363</f>
        <v>0</v>
      </c>
      <c r="Q363" s="229">
        <v>0</v>
      </c>
      <c r="R363" s="229">
        <f>Q363*H363</f>
        <v>0</v>
      </c>
      <c r="S363" s="229">
        <v>0</v>
      </c>
      <c r="T363" s="230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31" t="s">
        <v>236</v>
      </c>
      <c r="AT363" s="231" t="s">
        <v>210</v>
      </c>
      <c r="AU363" s="231" t="s">
        <v>83</v>
      </c>
      <c r="AY363" s="17" t="s">
        <v>158</v>
      </c>
      <c r="BE363" s="232">
        <f>IF(N363="základní",J363,0)</f>
        <v>0</v>
      </c>
      <c r="BF363" s="232">
        <f>IF(N363="snížená",J363,0)</f>
        <v>0</v>
      </c>
      <c r="BG363" s="232">
        <f>IF(N363="zákl. přenesená",J363,0)</f>
        <v>0</v>
      </c>
      <c r="BH363" s="232">
        <f>IF(N363="sníž. přenesená",J363,0)</f>
        <v>0</v>
      </c>
      <c r="BI363" s="232">
        <f>IF(N363="nulová",J363,0)</f>
        <v>0</v>
      </c>
      <c r="BJ363" s="17" t="s">
        <v>81</v>
      </c>
      <c r="BK363" s="232">
        <f>ROUND(I363*H363,2)</f>
        <v>0</v>
      </c>
      <c r="BL363" s="17" t="s">
        <v>197</v>
      </c>
      <c r="BM363" s="231" t="s">
        <v>648</v>
      </c>
    </row>
    <row r="364" s="2" customFormat="1" ht="24.15" customHeight="1">
      <c r="A364" s="38"/>
      <c r="B364" s="39"/>
      <c r="C364" s="219" t="s">
        <v>649</v>
      </c>
      <c r="D364" s="219" t="s">
        <v>161</v>
      </c>
      <c r="E364" s="220" t="s">
        <v>653</v>
      </c>
      <c r="F364" s="221" t="s">
        <v>654</v>
      </c>
      <c r="G364" s="222" t="s">
        <v>248</v>
      </c>
      <c r="H364" s="223">
        <v>0.031</v>
      </c>
      <c r="I364" s="224"/>
      <c r="J364" s="225">
        <f>ROUND(I364*H364,2)</f>
        <v>0</v>
      </c>
      <c r="K364" s="226"/>
      <c r="L364" s="44"/>
      <c r="M364" s="227" t="s">
        <v>1</v>
      </c>
      <c r="N364" s="228" t="s">
        <v>38</v>
      </c>
      <c r="O364" s="91"/>
      <c r="P364" s="229">
        <f>O364*H364</f>
        <v>0</v>
      </c>
      <c r="Q364" s="229">
        <v>0</v>
      </c>
      <c r="R364" s="229">
        <f>Q364*H364</f>
        <v>0</v>
      </c>
      <c r="S364" s="229">
        <v>0</v>
      </c>
      <c r="T364" s="230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31" t="s">
        <v>197</v>
      </c>
      <c r="AT364" s="231" t="s">
        <v>161</v>
      </c>
      <c r="AU364" s="231" t="s">
        <v>83</v>
      </c>
      <c r="AY364" s="17" t="s">
        <v>158</v>
      </c>
      <c r="BE364" s="232">
        <f>IF(N364="základní",J364,0)</f>
        <v>0</v>
      </c>
      <c r="BF364" s="232">
        <f>IF(N364="snížená",J364,0)</f>
        <v>0</v>
      </c>
      <c r="BG364" s="232">
        <f>IF(N364="zákl. přenesená",J364,0)</f>
        <v>0</v>
      </c>
      <c r="BH364" s="232">
        <f>IF(N364="sníž. přenesená",J364,0)</f>
        <v>0</v>
      </c>
      <c r="BI364" s="232">
        <f>IF(N364="nulová",J364,0)</f>
        <v>0</v>
      </c>
      <c r="BJ364" s="17" t="s">
        <v>81</v>
      </c>
      <c r="BK364" s="232">
        <f>ROUND(I364*H364,2)</f>
        <v>0</v>
      </c>
      <c r="BL364" s="17" t="s">
        <v>197</v>
      </c>
      <c r="BM364" s="231" t="s">
        <v>652</v>
      </c>
    </row>
    <row r="365" s="12" customFormat="1" ht="25.92" customHeight="1">
      <c r="A365" s="12"/>
      <c r="B365" s="203"/>
      <c r="C365" s="204"/>
      <c r="D365" s="205" t="s">
        <v>72</v>
      </c>
      <c r="E365" s="206" t="s">
        <v>656</v>
      </c>
      <c r="F365" s="206" t="s">
        <v>657</v>
      </c>
      <c r="G365" s="204"/>
      <c r="H365" s="204"/>
      <c r="I365" s="207"/>
      <c r="J365" s="208">
        <f>BK365</f>
        <v>0</v>
      </c>
      <c r="K365" s="204"/>
      <c r="L365" s="209"/>
      <c r="M365" s="210"/>
      <c r="N365" s="211"/>
      <c r="O365" s="211"/>
      <c r="P365" s="212">
        <f>P366+P367+P369</f>
        <v>0</v>
      </c>
      <c r="Q365" s="211"/>
      <c r="R365" s="212">
        <f>R366+R367+R369</f>
        <v>0</v>
      </c>
      <c r="S365" s="211"/>
      <c r="T365" s="213">
        <f>T366+T367+T369</f>
        <v>0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214" t="s">
        <v>182</v>
      </c>
      <c r="AT365" s="215" t="s">
        <v>72</v>
      </c>
      <c r="AU365" s="215" t="s">
        <v>73</v>
      </c>
      <c r="AY365" s="214" t="s">
        <v>158</v>
      </c>
      <c r="BK365" s="216">
        <f>BK366+BK367+BK369</f>
        <v>0</v>
      </c>
    </row>
    <row r="366" s="2" customFormat="1" ht="24.15" customHeight="1">
      <c r="A366" s="38"/>
      <c r="B366" s="39"/>
      <c r="C366" s="219" t="s">
        <v>416</v>
      </c>
      <c r="D366" s="219" t="s">
        <v>161</v>
      </c>
      <c r="E366" s="220" t="s">
        <v>659</v>
      </c>
      <c r="F366" s="221" t="s">
        <v>660</v>
      </c>
      <c r="G366" s="222" t="s">
        <v>661</v>
      </c>
      <c r="H366" s="223">
        <v>1</v>
      </c>
      <c r="I366" s="224"/>
      <c r="J366" s="225">
        <f>ROUND(I366*H366,2)</f>
        <v>0</v>
      </c>
      <c r="K366" s="226"/>
      <c r="L366" s="44"/>
      <c r="M366" s="227" t="s">
        <v>1</v>
      </c>
      <c r="N366" s="228" t="s">
        <v>38</v>
      </c>
      <c r="O366" s="91"/>
      <c r="P366" s="229">
        <f>O366*H366</f>
        <v>0</v>
      </c>
      <c r="Q366" s="229">
        <v>0</v>
      </c>
      <c r="R366" s="229">
        <f>Q366*H366</f>
        <v>0</v>
      </c>
      <c r="S366" s="229">
        <v>0</v>
      </c>
      <c r="T366" s="230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31" t="s">
        <v>165</v>
      </c>
      <c r="AT366" s="231" t="s">
        <v>161</v>
      </c>
      <c r="AU366" s="231" t="s">
        <v>81</v>
      </c>
      <c r="AY366" s="17" t="s">
        <v>158</v>
      </c>
      <c r="BE366" s="232">
        <f>IF(N366="základní",J366,0)</f>
        <v>0</v>
      </c>
      <c r="BF366" s="232">
        <f>IF(N366="snížená",J366,0)</f>
        <v>0</v>
      </c>
      <c r="BG366" s="232">
        <f>IF(N366="zákl. přenesená",J366,0)</f>
        <v>0</v>
      </c>
      <c r="BH366" s="232">
        <f>IF(N366="sníž. přenesená",J366,0)</f>
        <v>0</v>
      </c>
      <c r="BI366" s="232">
        <f>IF(N366="nulová",J366,0)</f>
        <v>0</v>
      </c>
      <c r="BJ366" s="17" t="s">
        <v>81</v>
      </c>
      <c r="BK366" s="232">
        <f>ROUND(I366*H366,2)</f>
        <v>0</v>
      </c>
      <c r="BL366" s="17" t="s">
        <v>165</v>
      </c>
      <c r="BM366" s="231" t="s">
        <v>655</v>
      </c>
    </row>
    <row r="367" s="12" customFormat="1" ht="22.8" customHeight="1">
      <c r="A367" s="12"/>
      <c r="B367" s="203"/>
      <c r="C367" s="204"/>
      <c r="D367" s="205" t="s">
        <v>72</v>
      </c>
      <c r="E367" s="217" t="s">
        <v>663</v>
      </c>
      <c r="F367" s="217" t="s">
        <v>664</v>
      </c>
      <c r="G367" s="204"/>
      <c r="H367" s="204"/>
      <c r="I367" s="207"/>
      <c r="J367" s="218">
        <f>BK367</f>
        <v>0</v>
      </c>
      <c r="K367" s="204"/>
      <c r="L367" s="209"/>
      <c r="M367" s="210"/>
      <c r="N367" s="211"/>
      <c r="O367" s="211"/>
      <c r="P367" s="212">
        <f>P368</f>
        <v>0</v>
      </c>
      <c r="Q367" s="211"/>
      <c r="R367" s="212">
        <f>R368</f>
        <v>0</v>
      </c>
      <c r="S367" s="211"/>
      <c r="T367" s="213">
        <f>T368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214" t="s">
        <v>182</v>
      </c>
      <c r="AT367" s="215" t="s">
        <v>72</v>
      </c>
      <c r="AU367" s="215" t="s">
        <v>81</v>
      </c>
      <c r="AY367" s="214" t="s">
        <v>158</v>
      </c>
      <c r="BK367" s="216">
        <f>BK368</f>
        <v>0</v>
      </c>
    </row>
    <row r="368" s="2" customFormat="1" ht="16.5" customHeight="1">
      <c r="A368" s="38"/>
      <c r="B368" s="39"/>
      <c r="C368" s="219" t="s">
        <v>658</v>
      </c>
      <c r="D368" s="219" t="s">
        <v>161</v>
      </c>
      <c r="E368" s="220" t="s">
        <v>665</v>
      </c>
      <c r="F368" s="221" t="s">
        <v>666</v>
      </c>
      <c r="G368" s="222" t="s">
        <v>661</v>
      </c>
      <c r="H368" s="223">
        <v>1</v>
      </c>
      <c r="I368" s="224"/>
      <c r="J368" s="225">
        <f>ROUND(I368*H368,2)</f>
        <v>0</v>
      </c>
      <c r="K368" s="226"/>
      <c r="L368" s="44"/>
      <c r="M368" s="227" t="s">
        <v>1</v>
      </c>
      <c r="N368" s="228" t="s">
        <v>38</v>
      </c>
      <c r="O368" s="91"/>
      <c r="P368" s="229">
        <f>O368*H368</f>
        <v>0</v>
      </c>
      <c r="Q368" s="229">
        <v>0</v>
      </c>
      <c r="R368" s="229">
        <f>Q368*H368</f>
        <v>0</v>
      </c>
      <c r="S368" s="229">
        <v>0</v>
      </c>
      <c r="T368" s="230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31" t="s">
        <v>165</v>
      </c>
      <c r="AT368" s="231" t="s">
        <v>161</v>
      </c>
      <c r="AU368" s="231" t="s">
        <v>83</v>
      </c>
      <c r="AY368" s="17" t="s">
        <v>158</v>
      </c>
      <c r="BE368" s="232">
        <f>IF(N368="základní",J368,0)</f>
        <v>0</v>
      </c>
      <c r="BF368" s="232">
        <f>IF(N368="snížená",J368,0)</f>
        <v>0</v>
      </c>
      <c r="BG368" s="232">
        <f>IF(N368="zákl. přenesená",J368,0)</f>
        <v>0</v>
      </c>
      <c r="BH368" s="232">
        <f>IF(N368="sníž. přenesená",J368,0)</f>
        <v>0</v>
      </c>
      <c r="BI368" s="232">
        <f>IF(N368="nulová",J368,0)</f>
        <v>0</v>
      </c>
      <c r="BJ368" s="17" t="s">
        <v>81</v>
      </c>
      <c r="BK368" s="232">
        <f>ROUND(I368*H368,2)</f>
        <v>0</v>
      </c>
      <c r="BL368" s="17" t="s">
        <v>165</v>
      </c>
      <c r="BM368" s="231" t="s">
        <v>662</v>
      </c>
    </row>
    <row r="369" s="12" customFormat="1" ht="22.8" customHeight="1">
      <c r="A369" s="12"/>
      <c r="B369" s="203"/>
      <c r="C369" s="204"/>
      <c r="D369" s="205" t="s">
        <v>72</v>
      </c>
      <c r="E369" s="217" t="s">
        <v>668</v>
      </c>
      <c r="F369" s="217" t="s">
        <v>669</v>
      </c>
      <c r="G369" s="204"/>
      <c r="H369" s="204"/>
      <c r="I369" s="207"/>
      <c r="J369" s="218">
        <f>BK369</f>
        <v>0</v>
      </c>
      <c r="K369" s="204"/>
      <c r="L369" s="209"/>
      <c r="M369" s="210"/>
      <c r="N369" s="211"/>
      <c r="O369" s="211"/>
      <c r="P369" s="212">
        <f>P370</f>
        <v>0</v>
      </c>
      <c r="Q369" s="211"/>
      <c r="R369" s="212">
        <f>R370</f>
        <v>0</v>
      </c>
      <c r="S369" s="211"/>
      <c r="T369" s="213">
        <f>T370</f>
        <v>0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214" t="s">
        <v>182</v>
      </c>
      <c r="AT369" s="215" t="s">
        <v>72</v>
      </c>
      <c r="AU369" s="215" t="s">
        <v>81</v>
      </c>
      <c r="AY369" s="214" t="s">
        <v>158</v>
      </c>
      <c r="BK369" s="216">
        <f>BK370</f>
        <v>0</v>
      </c>
    </row>
    <row r="370" s="2" customFormat="1" ht="21.75" customHeight="1">
      <c r="A370" s="38"/>
      <c r="B370" s="39"/>
      <c r="C370" s="219" t="s">
        <v>419</v>
      </c>
      <c r="D370" s="219" t="s">
        <v>161</v>
      </c>
      <c r="E370" s="220" t="s">
        <v>671</v>
      </c>
      <c r="F370" s="221" t="s">
        <v>828</v>
      </c>
      <c r="G370" s="222" t="s">
        <v>661</v>
      </c>
      <c r="H370" s="223">
        <v>1</v>
      </c>
      <c r="I370" s="224"/>
      <c r="J370" s="225">
        <f>ROUND(I370*H370,2)</f>
        <v>0</v>
      </c>
      <c r="K370" s="226"/>
      <c r="L370" s="44"/>
      <c r="M370" s="277" t="s">
        <v>1</v>
      </c>
      <c r="N370" s="278" t="s">
        <v>38</v>
      </c>
      <c r="O370" s="279"/>
      <c r="P370" s="280">
        <f>O370*H370</f>
        <v>0</v>
      </c>
      <c r="Q370" s="280">
        <v>0</v>
      </c>
      <c r="R370" s="280">
        <f>Q370*H370</f>
        <v>0</v>
      </c>
      <c r="S370" s="280">
        <v>0</v>
      </c>
      <c r="T370" s="281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31" t="s">
        <v>165</v>
      </c>
      <c r="AT370" s="231" t="s">
        <v>161</v>
      </c>
      <c r="AU370" s="231" t="s">
        <v>83</v>
      </c>
      <c r="AY370" s="17" t="s">
        <v>158</v>
      </c>
      <c r="BE370" s="232">
        <f>IF(N370="základní",J370,0)</f>
        <v>0</v>
      </c>
      <c r="BF370" s="232">
        <f>IF(N370="snížená",J370,0)</f>
        <v>0</v>
      </c>
      <c r="BG370" s="232">
        <f>IF(N370="zákl. přenesená",J370,0)</f>
        <v>0</v>
      </c>
      <c r="BH370" s="232">
        <f>IF(N370="sníž. přenesená",J370,0)</f>
        <v>0</v>
      </c>
      <c r="BI370" s="232">
        <f>IF(N370="nulová",J370,0)</f>
        <v>0</v>
      </c>
      <c r="BJ370" s="17" t="s">
        <v>81</v>
      </c>
      <c r="BK370" s="232">
        <f>ROUND(I370*H370,2)</f>
        <v>0</v>
      </c>
      <c r="BL370" s="17" t="s">
        <v>165</v>
      </c>
      <c r="BM370" s="231" t="s">
        <v>667</v>
      </c>
    </row>
    <row r="371" s="2" customFormat="1" ht="6.96" customHeight="1">
      <c r="A371" s="38"/>
      <c r="B371" s="66"/>
      <c r="C371" s="67"/>
      <c r="D371" s="67"/>
      <c r="E371" s="67"/>
      <c r="F371" s="67"/>
      <c r="G371" s="67"/>
      <c r="H371" s="67"/>
      <c r="I371" s="67"/>
      <c r="J371" s="67"/>
      <c r="K371" s="67"/>
      <c r="L371" s="44"/>
      <c r="M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</row>
  </sheetData>
  <sheetProtection sheet="1" autoFilter="0" formatColumns="0" formatRows="0" objects="1" scenarios="1" spinCount="100000" saltValue="lVEuDbDg0mDNaPjWSab0Cg9A8eRbu4T1G488DHQkm9zywl0UcXKw73VXrk/TGdNv7bQHWZH92qAyzh3IoGni1g==" hashValue="9OCNIWnskxRvjuxiLT6aPtZldMPMbqORQpwy/O3zFQKOQSIg+M28g9GniXoqMGBanxXMHts/3y56nh9FA0dGAA==" algorithmName="SHA-512" password="CC35"/>
  <autoFilter ref="C139:K370"/>
  <mergeCells count="9">
    <mergeCell ref="E7:H7"/>
    <mergeCell ref="E9:H9"/>
    <mergeCell ref="E18:H18"/>
    <mergeCell ref="E27:H27"/>
    <mergeCell ref="E85:H85"/>
    <mergeCell ref="E87:H87"/>
    <mergeCell ref="E130:H130"/>
    <mergeCell ref="E132:H13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 xml:space="preserve"> Modernizace 5 učeben na 6.ZŠ Cheb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868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26. 1. 2026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30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ROUND(J136,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ROUND((SUM(BE136:BE305)),  2)</f>
        <v>0</v>
      </c>
      <c r="G33" s="38"/>
      <c r="H33" s="38"/>
      <c r="I33" s="155">
        <v>0.20999999999999999</v>
      </c>
      <c r="J33" s="154">
        <f>ROUND(((SUM(BE136:BE305))*I33),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ROUND((SUM(BF136:BF305)),  2)</f>
        <v>0</v>
      </c>
      <c r="G34" s="38"/>
      <c r="H34" s="38"/>
      <c r="I34" s="155">
        <v>0.12</v>
      </c>
      <c r="J34" s="154">
        <f>ROUND(((SUM(BF136:BF305))*I34),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ROUND((SUM(BG136:BG305)),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ROUND((SUM(BH136:BH305)),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ROUND((SUM(BI136:BI305)),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 xml:space="preserve"> Modernizace 5 učeben na 6.ZŠ Cheb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01.5 - Stavební úpravy - učebna badatelská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26. 1. 2026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30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115</v>
      </c>
      <c r="D94" s="176"/>
      <c r="E94" s="176"/>
      <c r="F94" s="176"/>
      <c r="G94" s="176"/>
      <c r="H94" s="176"/>
      <c r="I94" s="176"/>
      <c r="J94" s="177" t="s">
        <v>116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117</v>
      </c>
      <c r="D96" s="40"/>
      <c r="E96" s="40"/>
      <c r="F96" s="40"/>
      <c r="G96" s="40"/>
      <c r="H96" s="40"/>
      <c r="I96" s="40"/>
      <c r="J96" s="110">
        <f>J136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118</v>
      </c>
    </row>
    <row r="97" s="9" customFormat="1" ht="24.96" customHeight="1">
      <c r="A97" s="9"/>
      <c r="B97" s="179"/>
      <c r="C97" s="180"/>
      <c r="D97" s="181" t="s">
        <v>119</v>
      </c>
      <c r="E97" s="182"/>
      <c r="F97" s="182"/>
      <c r="G97" s="182"/>
      <c r="H97" s="182"/>
      <c r="I97" s="182"/>
      <c r="J97" s="183">
        <f>J137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121</v>
      </c>
      <c r="E98" s="188"/>
      <c r="F98" s="188"/>
      <c r="G98" s="188"/>
      <c r="H98" s="188"/>
      <c r="I98" s="188"/>
      <c r="J98" s="189">
        <f>J138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122</v>
      </c>
      <c r="E99" s="188"/>
      <c r="F99" s="188"/>
      <c r="G99" s="188"/>
      <c r="H99" s="188"/>
      <c r="I99" s="188"/>
      <c r="J99" s="189">
        <f>J152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123</v>
      </c>
      <c r="E100" s="188"/>
      <c r="F100" s="188"/>
      <c r="G100" s="188"/>
      <c r="H100" s="188"/>
      <c r="I100" s="188"/>
      <c r="J100" s="189">
        <f>J168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124</v>
      </c>
      <c r="E101" s="188"/>
      <c r="F101" s="188"/>
      <c r="G101" s="188"/>
      <c r="H101" s="188"/>
      <c r="I101" s="188"/>
      <c r="J101" s="189">
        <f>J177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9"/>
      <c r="C102" s="180"/>
      <c r="D102" s="181" t="s">
        <v>125</v>
      </c>
      <c r="E102" s="182"/>
      <c r="F102" s="182"/>
      <c r="G102" s="182"/>
      <c r="H102" s="182"/>
      <c r="I102" s="182"/>
      <c r="J102" s="183">
        <f>J179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5"/>
      <c r="C103" s="186"/>
      <c r="D103" s="187" t="s">
        <v>128</v>
      </c>
      <c r="E103" s="188"/>
      <c r="F103" s="188"/>
      <c r="G103" s="188"/>
      <c r="H103" s="188"/>
      <c r="I103" s="188"/>
      <c r="J103" s="189">
        <f>J180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129</v>
      </c>
      <c r="E104" s="188"/>
      <c r="F104" s="188"/>
      <c r="G104" s="188"/>
      <c r="H104" s="188"/>
      <c r="I104" s="188"/>
      <c r="J104" s="189">
        <f>J185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130</v>
      </c>
      <c r="E105" s="188"/>
      <c r="F105" s="188"/>
      <c r="G105" s="188"/>
      <c r="H105" s="188"/>
      <c r="I105" s="188"/>
      <c r="J105" s="189">
        <f>J189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131</v>
      </c>
      <c r="E106" s="188"/>
      <c r="F106" s="188"/>
      <c r="G106" s="188"/>
      <c r="H106" s="188"/>
      <c r="I106" s="188"/>
      <c r="J106" s="189">
        <f>J196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132</v>
      </c>
      <c r="E107" s="188"/>
      <c r="F107" s="188"/>
      <c r="G107" s="188"/>
      <c r="H107" s="188"/>
      <c r="I107" s="188"/>
      <c r="J107" s="189">
        <f>J205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134</v>
      </c>
      <c r="E108" s="188"/>
      <c r="F108" s="188"/>
      <c r="G108" s="188"/>
      <c r="H108" s="188"/>
      <c r="I108" s="188"/>
      <c r="J108" s="189">
        <f>J215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135</v>
      </c>
      <c r="E109" s="188"/>
      <c r="F109" s="188"/>
      <c r="G109" s="188"/>
      <c r="H109" s="188"/>
      <c r="I109" s="188"/>
      <c r="J109" s="189">
        <f>J238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136</v>
      </c>
      <c r="E110" s="188"/>
      <c r="F110" s="188"/>
      <c r="G110" s="188"/>
      <c r="H110" s="188"/>
      <c r="I110" s="188"/>
      <c r="J110" s="189">
        <f>J240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5"/>
      <c r="C111" s="186"/>
      <c r="D111" s="187" t="s">
        <v>137</v>
      </c>
      <c r="E111" s="188"/>
      <c r="F111" s="188"/>
      <c r="G111" s="188"/>
      <c r="H111" s="188"/>
      <c r="I111" s="188"/>
      <c r="J111" s="189">
        <f>J256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5"/>
      <c r="C112" s="186"/>
      <c r="D112" s="187" t="s">
        <v>138</v>
      </c>
      <c r="E112" s="188"/>
      <c r="F112" s="188"/>
      <c r="G112" s="188"/>
      <c r="H112" s="188"/>
      <c r="I112" s="188"/>
      <c r="J112" s="189">
        <f>J280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5"/>
      <c r="C113" s="186"/>
      <c r="D113" s="187" t="s">
        <v>139</v>
      </c>
      <c r="E113" s="188"/>
      <c r="F113" s="188"/>
      <c r="G113" s="188"/>
      <c r="H113" s="188"/>
      <c r="I113" s="188"/>
      <c r="J113" s="189">
        <f>J290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9" customFormat="1" ht="24.96" customHeight="1">
      <c r="A114" s="9"/>
      <c r="B114" s="179"/>
      <c r="C114" s="180"/>
      <c r="D114" s="181" t="s">
        <v>140</v>
      </c>
      <c r="E114" s="182"/>
      <c r="F114" s="182"/>
      <c r="G114" s="182"/>
      <c r="H114" s="182"/>
      <c r="I114" s="182"/>
      <c r="J114" s="183">
        <f>J300</f>
        <v>0</v>
      </c>
      <c r="K114" s="180"/>
      <c r="L114" s="184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10" customFormat="1" ht="19.92" customHeight="1">
      <c r="A115" s="10"/>
      <c r="B115" s="185"/>
      <c r="C115" s="186"/>
      <c r="D115" s="187" t="s">
        <v>141</v>
      </c>
      <c r="E115" s="188"/>
      <c r="F115" s="188"/>
      <c r="G115" s="188"/>
      <c r="H115" s="188"/>
      <c r="I115" s="188"/>
      <c r="J115" s="189">
        <f>J302</f>
        <v>0</v>
      </c>
      <c r="K115" s="186"/>
      <c r="L115" s="19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5"/>
      <c r="C116" s="186"/>
      <c r="D116" s="187" t="s">
        <v>142</v>
      </c>
      <c r="E116" s="188"/>
      <c r="F116" s="188"/>
      <c r="G116" s="188"/>
      <c r="H116" s="188"/>
      <c r="I116" s="188"/>
      <c r="J116" s="189">
        <f>J304</f>
        <v>0</v>
      </c>
      <c r="K116" s="186"/>
      <c r="L116" s="19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2" customFormat="1" ht="21.84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66"/>
      <c r="C118" s="67"/>
      <c r="D118" s="67"/>
      <c r="E118" s="67"/>
      <c r="F118" s="67"/>
      <c r="G118" s="67"/>
      <c r="H118" s="67"/>
      <c r="I118" s="67"/>
      <c r="J118" s="67"/>
      <c r="K118" s="67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22" s="2" customFormat="1" ht="6.96" customHeight="1">
      <c r="A122" s="38"/>
      <c r="B122" s="68"/>
      <c r="C122" s="69"/>
      <c r="D122" s="69"/>
      <c r="E122" s="69"/>
      <c r="F122" s="69"/>
      <c r="G122" s="69"/>
      <c r="H122" s="69"/>
      <c r="I122" s="69"/>
      <c r="J122" s="69"/>
      <c r="K122" s="69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4.96" customHeight="1">
      <c r="A123" s="38"/>
      <c r="B123" s="39"/>
      <c r="C123" s="23" t="s">
        <v>143</v>
      </c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16</v>
      </c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6.5" customHeight="1">
      <c r="A126" s="38"/>
      <c r="B126" s="39"/>
      <c r="C126" s="40"/>
      <c r="D126" s="40"/>
      <c r="E126" s="174" t="str">
        <f>E7</f>
        <v xml:space="preserve"> Modernizace 5 učeben na 6.ZŠ Cheb</v>
      </c>
      <c r="F126" s="32"/>
      <c r="G126" s="32"/>
      <c r="H126" s="32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112</v>
      </c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6.5" customHeight="1">
      <c r="A128" s="38"/>
      <c r="B128" s="39"/>
      <c r="C128" s="40"/>
      <c r="D128" s="40"/>
      <c r="E128" s="76" t="str">
        <f>E9</f>
        <v>SO 01.5 - Stavební úpravy - učebna badatelská</v>
      </c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2" customHeight="1">
      <c r="A130" s="38"/>
      <c r="B130" s="39"/>
      <c r="C130" s="32" t="s">
        <v>20</v>
      </c>
      <c r="D130" s="40"/>
      <c r="E130" s="40"/>
      <c r="F130" s="27" t="str">
        <f>F12</f>
        <v xml:space="preserve"> </v>
      </c>
      <c r="G130" s="40"/>
      <c r="H130" s="40"/>
      <c r="I130" s="32" t="s">
        <v>22</v>
      </c>
      <c r="J130" s="79" t="str">
        <f>IF(J12="","",J12)</f>
        <v>26. 1. 2026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6.96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5.15" customHeight="1">
      <c r="A132" s="38"/>
      <c r="B132" s="39"/>
      <c r="C132" s="32" t="s">
        <v>24</v>
      </c>
      <c r="D132" s="40"/>
      <c r="E132" s="40"/>
      <c r="F132" s="27" t="str">
        <f>E15</f>
        <v xml:space="preserve"> </v>
      </c>
      <c r="G132" s="40"/>
      <c r="H132" s="40"/>
      <c r="I132" s="32" t="s">
        <v>29</v>
      </c>
      <c r="J132" s="36" t="str">
        <f>E21</f>
        <v xml:space="preserve"> </v>
      </c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5.15" customHeight="1">
      <c r="A133" s="38"/>
      <c r="B133" s="39"/>
      <c r="C133" s="32" t="s">
        <v>27</v>
      </c>
      <c r="D133" s="40"/>
      <c r="E133" s="40"/>
      <c r="F133" s="27" t="str">
        <f>IF(E18="","",E18)</f>
        <v>Vyplň údaj</v>
      </c>
      <c r="G133" s="40"/>
      <c r="H133" s="40"/>
      <c r="I133" s="32" t="s">
        <v>30</v>
      </c>
      <c r="J133" s="36" t="str">
        <f>E24</f>
        <v xml:space="preserve"> </v>
      </c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0.32" customHeight="1">
      <c r="A134" s="38"/>
      <c r="B134" s="39"/>
      <c r="C134" s="40"/>
      <c r="D134" s="40"/>
      <c r="E134" s="40"/>
      <c r="F134" s="40"/>
      <c r="G134" s="40"/>
      <c r="H134" s="40"/>
      <c r="I134" s="40"/>
      <c r="J134" s="40"/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11" customFormat="1" ht="29.28" customHeight="1">
      <c r="A135" s="191"/>
      <c r="B135" s="192"/>
      <c r="C135" s="193" t="s">
        <v>144</v>
      </c>
      <c r="D135" s="194" t="s">
        <v>58</v>
      </c>
      <c r="E135" s="194" t="s">
        <v>54</v>
      </c>
      <c r="F135" s="194" t="s">
        <v>55</v>
      </c>
      <c r="G135" s="194" t="s">
        <v>145</v>
      </c>
      <c r="H135" s="194" t="s">
        <v>146</v>
      </c>
      <c r="I135" s="194" t="s">
        <v>147</v>
      </c>
      <c r="J135" s="195" t="s">
        <v>116</v>
      </c>
      <c r="K135" s="196" t="s">
        <v>148</v>
      </c>
      <c r="L135" s="197"/>
      <c r="M135" s="100" t="s">
        <v>1</v>
      </c>
      <c r="N135" s="101" t="s">
        <v>37</v>
      </c>
      <c r="O135" s="101" t="s">
        <v>149</v>
      </c>
      <c r="P135" s="101" t="s">
        <v>150</v>
      </c>
      <c r="Q135" s="101" t="s">
        <v>151</v>
      </c>
      <c r="R135" s="101" t="s">
        <v>152</v>
      </c>
      <c r="S135" s="101" t="s">
        <v>153</v>
      </c>
      <c r="T135" s="102" t="s">
        <v>154</v>
      </c>
      <c r="U135" s="191"/>
      <c r="V135" s="191"/>
      <c r="W135" s="191"/>
      <c r="X135" s="191"/>
      <c r="Y135" s="191"/>
      <c r="Z135" s="191"/>
      <c r="AA135" s="191"/>
      <c r="AB135" s="191"/>
      <c r="AC135" s="191"/>
      <c r="AD135" s="191"/>
      <c r="AE135" s="191"/>
    </row>
    <row r="136" s="2" customFormat="1" ht="22.8" customHeight="1">
      <c r="A136" s="38"/>
      <c r="B136" s="39"/>
      <c r="C136" s="107" t="s">
        <v>155</v>
      </c>
      <c r="D136" s="40"/>
      <c r="E136" s="40"/>
      <c r="F136" s="40"/>
      <c r="G136" s="40"/>
      <c r="H136" s="40"/>
      <c r="I136" s="40"/>
      <c r="J136" s="198">
        <f>BK136</f>
        <v>0</v>
      </c>
      <c r="K136" s="40"/>
      <c r="L136" s="44"/>
      <c r="M136" s="103"/>
      <c r="N136" s="199"/>
      <c r="O136" s="104"/>
      <c r="P136" s="200">
        <f>P137+P179+P300</f>
        <v>0</v>
      </c>
      <c r="Q136" s="104"/>
      <c r="R136" s="200">
        <f>R137+R179+R300</f>
        <v>0</v>
      </c>
      <c r="S136" s="104"/>
      <c r="T136" s="201">
        <f>T137+T179+T300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72</v>
      </c>
      <c r="AU136" s="17" t="s">
        <v>118</v>
      </c>
      <c r="BK136" s="202">
        <f>BK137+BK179+BK300</f>
        <v>0</v>
      </c>
    </row>
    <row r="137" s="12" customFormat="1" ht="25.92" customHeight="1">
      <c r="A137" s="12"/>
      <c r="B137" s="203"/>
      <c r="C137" s="204"/>
      <c r="D137" s="205" t="s">
        <v>72</v>
      </c>
      <c r="E137" s="206" t="s">
        <v>156</v>
      </c>
      <c r="F137" s="206" t="s">
        <v>157</v>
      </c>
      <c r="G137" s="204"/>
      <c r="H137" s="204"/>
      <c r="I137" s="207"/>
      <c r="J137" s="208">
        <f>BK137</f>
        <v>0</v>
      </c>
      <c r="K137" s="204"/>
      <c r="L137" s="209"/>
      <c r="M137" s="210"/>
      <c r="N137" s="211"/>
      <c r="O137" s="211"/>
      <c r="P137" s="212">
        <f>P138+P152+P168+P177</f>
        <v>0</v>
      </c>
      <c r="Q137" s="211"/>
      <c r="R137" s="212">
        <f>R138+R152+R168+R177</f>
        <v>0</v>
      </c>
      <c r="S137" s="211"/>
      <c r="T137" s="213">
        <f>T138+T152+T168+T177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4" t="s">
        <v>81</v>
      </c>
      <c r="AT137" s="215" t="s">
        <v>72</v>
      </c>
      <c r="AU137" s="215" t="s">
        <v>73</v>
      </c>
      <c r="AY137" s="214" t="s">
        <v>158</v>
      </c>
      <c r="BK137" s="216">
        <f>BK138+BK152+BK168+BK177</f>
        <v>0</v>
      </c>
    </row>
    <row r="138" s="12" customFormat="1" ht="22.8" customHeight="1">
      <c r="A138" s="12"/>
      <c r="B138" s="203"/>
      <c r="C138" s="204"/>
      <c r="D138" s="205" t="s">
        <v>72</v>
      </c>
      <c r="E138" s="217" t="s">
        <v>175</v>
      </c>
      <c r="F138" s="217" t="s">
        <v>177</v>
      </c>
      <c r="G138" s="204"/>
      <c r="H138" s="204"/>
      <c r="I138" s="207"/>
      <c r="J138" s="218">
        <f>BK138</f>
        <v>0</v>
      </c>
      <c r="K138" s="204"/>
      <c r="L138" s="209"/>
      <c r="M138" s="210"/>
      <c r="N138" s="211"/>
      <c r="O138" s="211"/>
      <c r="P138" s="212">
        <f>SUM(P139:P151)</f>
        <v>0</v>
      </c>
      <c r="Q138" s="211"/>
      <c r="R138" s="212">
        <f>SUM(R139:R151)</f>
        <v>0</v>
      </c>
      <c r="S138" s="211"/>
      <c r="T138" s="213">
        <f>SUM(T139:T151)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4" t="s">
        <v>81</v>
      </c>
      <c r="AT138" s="215" t="s">
        <v>72</v>
      </c>
      <c r="AU138" s="215" t="s">
        <v>81</v>
      </c>
      <c r="AY138" s="214" t="s">
        <v>158</v>
      </c>
      <c r="BK138" s="216">
        <f>SUM(BK139:BK151)</f>
        <v>0</v>
      </c>
    </row>
    <row r="139" s="2" customFormat="1" ht="24.15" customHeight="1">
      <c r="A139" s="38"/>
      <c r="B139" s="39"/>
      <c r="C139" s="219" t="s">
        <v>81</v>
      </c>
      <c r="D139" s="219" t="s">
        <v>161</v>
      </c>
      <c r="E139" s="220" t="s">
        <v>178</v>
      </c>
      <c r="F139" s="221" t="s">
        <v>179</v>
      </c>
      <c r="G139" s="222" t="s">
        <v>164</v>
      </c>
      <c r="H139" s="223">
        <v>161.768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38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165</v>
      </c>
      <c r="AT139" s="231" t="s">
        <v>161</v>
      </c>
      <c r="AU139" s="231" t="s">
        <v>83</v>
      </c>
      <c r="AY139" s="17" t="s">
        <v>158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81</v>
      </c>
      <c r="BK139" s="232">
        <f>ROUND(I139*H139,2)</f>
        <v>0</v>
      </c>
      <c r="BL139" s="17" t="s">
        <v>165</v>
      </c>
      <c r="BM139" s="231" t="s">
        <v>83</v>
      </c>
    </row>
    <row r="140" s="13" customFormat="1">
      <c r="A140" s="13"/>
      <c r="B140" s="233"/>
      <c r="C140" s="234"/>
      <c r="D140" s="235" t="s">
        <v>166</v>
      </c>
      <c r="E140" s="236" t="s">
        <v>1</v>
      </c>
      <c r="F140" s="237" t="s">
        <v>869</v>
      </c>
      <c r="G140" s="234"/>
      <c r="H140" s="238">
        <v>161.76800000000003</v>
      </c>
      <c r="I140" s="239"/>
      <c r="J140" s="234"/>
      <c r="K140" s="234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166</v>
      </c>
      <c r="AU140" s="244" t="s">
        <v>83</v>
      </c>
      <c r="AV140" s="13" t="s">
        <v>83</v>
      </c>
      <c r="AW140" s="13" t="s">
        <v>31</v>
      </c>
      <c r="AX140" s="13" t="s">
        <v>73</v>
      </c>
      <c r="AY140" s="244" t="s">
        <v>158</v>
      </c>
    </row>
    <row r="141" s="14" customFormat="1">
      <c r="A141" s="14"/>
      <c r="B141" s="245"/>
      <c r="C141" s="246"/>
      <c r="D141" s="235" t="s">
        <v>166</v>
      </c>
      <c r="E141" s="247" t="s">
        <v>1</v>
      </c>
      <c r="F141" s="248" t="s">
        <v>168</v>
      </c>
      <c r="G141" s="246"/>
      <c r="H141" s="249">
        <v>161.76800000000003</v>
      </c>
      <c r="I141" s="250"/>
      <c r="J141" s="246"/>
      <c r="K141" s="246"/>
      <c r="L141" s="251"/>
      <c r="M141" s="252"/>
      <c r="N141" s="253"/>
      <c r="O141" s="253"/>
      <c r="P141" s="253"/>
      <c r="Q141" s="253"/>
      <c r="R141" s="253"/>
      <c r="S141" s="253"/>
      <c r="T141" s="25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5" t="s">
        <v>166</v>
      </c>
      <c r="AU141" s="255" t="s">
        <v>83</v>
      </c>
      <c r="AV141" s="14" t="s">
        <v>165</v>
      </c>
      <c r="AW141" s="14" t="s">
        <v>31</v>
      </c>
      <c r="AX141" s="14" t="s">
        <v>81</v>
      </c>
      <c r="AY141" s="255" t="s">
        <v>158</v>
      </c>
    </row>
    <row r="142" s="2" customFormat="1" ht="24.15" customHeight="1">
      <c r="A142" s="38"/>
      <c r="B142" s="39"/>
      <c r="C142" s="219" t="s">
        <v>83</v>
      </c>
      <c r="D142" s="219" t="s">
        <v>161</v>
      </c>
      <c r="E142" s="220" t="s">
        <v>183</v>
      </c>
      <c r="F142" s="221" t="s">
        <v>184</v>
      </c>
      <c r="G142" s="222" t="s">
        <v>164</v>
      </c>
      <c r="H142" s="223">
        <v>161.768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38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165</v>
      </c>
      <c r="AT142" s="231" t="s">
        <v>161</v>
      </c>
      <c r="AU142" s="231" t="s">
        <v>83</v>
      </c>
      <c r="AY142" s="17" t="s">
        <v>158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81</v>
      </c>
      <c r="BK142" s="232">
        <f>ROUND(I142*H142,2)</f>
        <v>0</v>
      </c>
      <c r="BL142" s="17" t="s">
        <v>165</v>
      </c>
      <c r="BM142" s="231" t="s">
        <v>165</v>
      </c>
    </row>
    <row r="143" s="2" customFormat="1" ht="24.15" customHeight="1">
      <c r="A143" s="38"/>
      <c r="B143" s="39"/>
      <c r="C143" s="219" t="s">
        <v>159</v>
      </c>
      <c r="D143" s="219" t="s">
        <v>161</v>
      </c>
      <c r="E143" s="220" t="s">
        <v>192</v>
      </c>
      <c r="F143" s="221" t="s">
        <v>193</v>
      </c>
      <c r="G143" s="222" t="s">
        <v>164</v>
      </c>
      <c r="H143" s="223">
        <v>161.768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38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165</v>
      </c>
      <c r="AT143" s="231" t="s">
        <v>161</v>
      </c>
      <c r="AU143" s="231" t="s">
        <v>83</v>
      </c>
      <c r="AY143" s="17" t="s">
        <v>158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81</v>
      </c>
      <c r="BK143" s="232">
        <f>ROUND(I143*H143,2)</f>
        <v>0</v>
      </c>
      <c r="BL143" s="17" t="s">
        <v>165</v>
      </c>
      <c r="BM143" s="231" t="s">
        <v>175</v>
      </c>
    </row>
    <row r="144" s="2" customFormat="1" ht="24.15" customHeight="1">
      <c r="A144" s="38"/>
      <c r="B144" s="39"/>
      <c r="C144" s="219" t="s">
        <v>165</v>
      </c>
      <c r="D144" s="219" t="s">
        <v>161</v>
      </c>
      <c r="E144" s="220" t="s">
        <v>195</v>
      </c>
      <c r="F144" s="221" t="s">
        <v>196</v>
      </c>
      <c r="G144" s="222" t="s">
        <v>164</v>
      </c>
      <c r="H144" s="223">
        <v>12.914999999999999</v>
      </c>
      <c r="I144" s="224"/>
      <c r="J144" s="225">
        <f>ROUND(I144*H144,2)</f>
        <v>0</v>
      </c>
      <c r="K144" s="226"/>
      <c r="L144" s="44"/>
      <c r="M144" s="227" t="s">
        <v>1</v>
      </c>
      <c r="N144" s="228" t="s">
        <v>38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165</v>
      </c>
      <c r="AT144" s="231" t="s">
        <v>161</v>
      </c>
      <c r="AU144" s="231" t="s">
        <v>83</v>
      </c>
      <c r="AY144" s="17" t="s">
        <v>158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81</v>
      </c>
      <c r="BK144" s="232">
        <f>ROUND(I144*H144,2)</f>
        <v>0</v>
      </c>
      <c r="BL144" s="17" t="s">
        <v>165</v>
      </c>
      <c r="BM144" s="231" t="s">
        <v>180</v>
      </c>
    </row>
    <row r="145" s="13" customFormat="1">
      <c r="A145" s="13"/>
      <c r="B145" s="233"/>
      <c r="C145" s="234"/>
      <c r="D145" s="235" t="s">
        <v>166</v>
      </c>
      <c r="E145" s="236" t="s">
        <v>1</v>
      </c>
      <c r="F145" s="237" t="s">
        <v>870</v>
      </c>
      <c r="G145" s="234"/>
      <c r="H145" s="238">
        <v>12.914999999999999</v>
      </c>
      <c r="I145" s="239"/>
      <c r="J145" s="234"/>
      <c r="K145" s="234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166</v>
      </c>
      <c r="AU145" s="244" t="s">
        <v>83</v>
      </c>
      <c r="AV145" s="13" t="s">
        <v>83</v>
      </c>
      <c r="AW145" s="13" t="s">
        <v>31</v>
      </c>
      <c r="AX145" s="13" t="s">
        <v>73</v>
      </c>
      <c r="AY145" s="244" t="s">
        <v>158</v>
      </c>
    </row>
    <row r="146" s="14" customFormat="1">
      <c r="A146" s="14"/>
      <c r="B146" s="245"/>
      <c r="C146" s="246"/>
      <c r="D146" s="235" t="s">
        <v>166</v>
      </c>
      <c r="E146" s="247" t="s">
        <v>1</v>
      </c>
      <c r="F146" s="248" t="s">
        <v>168</v>
      </c>
      <c r="G146" s="246"/>
      <c r="H146" s="249">
        <v>12.914999999999999</v>
      </c>
      <c r="I146" s="250"/>
      <c r="J146" s="246"/>
      <c r="K146" s="246"/>
      <c r="L146" s="251"/>
      <c r="M146" s="252"/>
      <c r="N146" s="253"/>
      <c r="O146" s="253"/>
      <c r="P146" s="253"/>
      <c r="Q146" s="253"/>
      <c r="R146" s="253"/>
      <c r="S146" s="253"/>
      <c r="T146" s="25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5" t="s">
        <v>166</v>
      </c>
      <c r="AU146" s="255" t="s">
        <v>83</v>
      </c>
      <c r="AV146" s="14" t="s">
        <v>165</v>
      </c>
      <c r="AW146" s="14" t="s">
        <v>31</v>
      </c>
      <c r="AX146" s="14" t="s">
        <v>81</v>
      </c>
      <c r="AY146" s="255" t="s">
        <v>158</v>
      </c>
    </row>
    <row r="147" s="2" customFormat="1" ht="24.15" customHeight="1">
      <c r="A147" s="38"/>
      <c r="B147" s="39"/>
      <c r="C147" s="219" t="s">
        <v>182</v>
      </c>
      <c r="D147" s="219" t="s">
        <v>161</v>
      </c>
      <c r="E147" s="220" t="s">
        <v>200</v>
      </c>
      <c r="F147" s="221" t="s">
        <v>201</v>
      </c>
      <c r="G147" s="222" t="s">
        <v>202</v>
      </c>
      <c r="H147" s="223">
        <v>0.087999999999999995</v>
      </c>
      <c r="I147" s="224"/>
      <c r="J147" s="225">
        <f>ROUND(I147*H147,2)</f>
        <v>0</v>
      </c>
      <c r="K147" s="226"/>
      <c r="L147" s="44"/>
      <c r="M147" s="227" t="s">
        <v>1</v>
      </c>
      <c r="N147" s="228" t="s">
        <v>38</v>
      </c>
      <c r="O147" s="91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165</v>
      </c>
      <c r="AT147" s="231" t="s">
        <v>161</v>
      </c>
      <c r="AU147" s="231" t="s">
        <v>83</v>
      </c>
      <c r="AY147" s="17" t="s">
        <v>158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81</v>
      </c>
      <c r="BK147" s="232">
        <f>ROUND(I147*H147,2)</f>
        <v>0</v>
      </c>
      <c r="BL147" s="17" t="s">
        <v>165</v>
      </c>
      <c r="BM147" s="231" t="s">
        <v>185</v>
      </c>
    </row>
    <row r="148" s="13" customFormat="1">
      <c r="A148" s="13"/>
      <c r="B148" s="233"/>
      <c r="C148" s="234"/>
      <c r="D148" s="235" t="s">
        <v>166</v>
      </c>
      <c r="E148" s="236" t="s">
        <v>1</v>
      </c>
      <c r="F148" s="237" t="s">
        <v>871</v>
      </c>
      <c r="G148" s="234"/>
      <c r="H148" s="238">
        <v>0.088200000000000014</v>
      </c>
      <c r="I148" s="239"/>
      <c r="J148" s="234"/>
      <c r="K148" s="234"/>
      <c r="L148" s="240"/>
      <c r="M148" s="241"/>
      <c r="N148" s="242"/>
      <c r="O148" s="242"/>
      <c r="P148" s="242"/>
      <c r="Q148" s="242"/>
      <c r="R148" s="242"/>
      <c r="S148" s="242"/>
      <c r="T148" s="24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4" t="s">
        <v>166</v>
      </c>
      <c r="AU148" s="244" t="s">
        <v>83</v>
      </c>
      <c r="AV148" s="13" t="s">
        <v>83</v>
      </c>
      <c r="AW148" s="13" t="s">
        <v>31</v>
      </c>
      <c r="AX148" s="13" t="s">
        <v>73</v>
      </c>
      <c r="AY148" s="244" t="s">
        <v>158</v>
      </c>
    </row>
    <row r="149" s="14" customFormat="1">
      <c r="A149" s="14"/>
      <c r="B149" s="245"/>
      <c r="C149" s="246"/>
      <c r="D149" s="235" t="s">
        <v>166</v>
      </c>
      <c r="E149" s="247" t="s">
        <v>1</v>
      </c>
      <c r="F149" s="248" t="s">
        <v>168</v>
      </c>
      <c r="G149" s="246"/>
      <c r="H149" s="249">
        <v>0.088200000000000014</v>
      </c>
      <c r="I149" s="250"/>
      <c r="J149" s="246"/>
      <c r="K149" s="246"/>
      <c r="L149" s="251"/>
      <c r="M149" s="252"/>
      <c r="N149" s="253"/>
      <c r="O149" s="253"/>
      <c r="P149" s="253"/>
      <c r="Q149" s="253"/>
      <c r="R149" s="253"/>
      <c r="S149" s="253"/>
      <c r="T149" s="25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5" t="s">
        <v>166</v>
      </c>
      <c r="AU149" s="255" t="s">
        <v>83</v>
      </c>
      <c r="AV149" s="14" t="s">
        <v>165</v>
      </c>
      <c r="AW149" s="14" t="s">
        <v>31</v>
      </c>
      <c r="AX149" s="14" t="s">
        <v>81</v>
      </c>
      <c r="AY149" s="255" t="s">
        <v>158</v>
      </c>
    </row>
    <row r="150" s="2" customFormat="1" ht="21.75" customHeight="1">
      <c r="A150" s="38"/>
      <c r="B150" s="39"/>
      <c r="C150" s="219" t="s">
        <v>175</v>
      </c>
      <c r="D150" s="219" t="s">
        <v>161</v>
      </c>
      <c r="E150" s="220" t="s">
        <v>205</v>
      </c>
      <c r="F150" s="221" t="s">
        <v>206</v>
      </c>
      <c r="G150" s="222" t="s">
        <v>207</v>
      </c>
      <c r="H150" s="223">
        <v>1</v>
      </c>
      <c r="I150" s="224"/>
      <c r="J150" s="225">
        <f>ROUND(I150*H150,2)</f>
        <v>0</v>
      </c>
      <c r="K150" s="226"/>
      <c r="L150" s="44"/>
      <c r="M150" s="227" t="s">
        <v>1</v>
      </c>
      <c r="N150" s="228" t="s">
        <v>38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165</v>
      </c>
      <c r="AT150" s="231" t="s">
        <v>161</v>
      </c>
      <c r="AU150" s="231" t="s">
        <v>83</v>
      </c>
      <c r="AY150" s="17" t="s">
        <v>158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81</v>
      </c>
      <c r="BK150" s="232">
        <f>ROUND(I150*H150,2)</f>
        <v>0</v>
      </c>
      <c r="BL150" s="17" t="s">
        <v>165</v>
      </c>
      <c r="BM150" s="231" t="s">
        <v>8</v>
      </c>
    </row>
    <row r="151" s="2" customFormat="1" ht="24.15" customHeight="1">
      <c r="A151" s="38"/>
      <c r="B151" s="39"/>
      <c r="C151" s="266" t="s">
        <v>191</v>
      </c>
      <c r="D151" s="266" t="s">
        <v>210</v>
      </c>
      <c r="E151" s="267" t="s">
        <v>211</v>
      </c>
      <c r="F151" s="268" t="s">
        <v>212</v>
      </c>
      <c r="G151" s="269" t="s">
        <v>207</v>
      </c>
      <c r="H151" s="270">
        <v>1</v>
      </c>
      <c r="I151" s="271"/>
      <c r="J151" s="272">
        <f>ROUND(I151*H151,2)</f>
        <v>0</v>
      </c>
      <c r="K151" s="273"/>
      <c r="L151" s="274"/>
      <c r="M151" s="275" t="s">
        <v>1</v>
      </c>
      <c r="N151" s="276" t="s">
        <v>38</v>
      </c>
      <c r="O151" s="91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180</v>
      </c>
      <c r="AT151" s="231" t="s">
        <v>210</v>
      </c>
      <c r="AU151" s="231" t="s">
        <v>83</v>
      </c>
      <c r="AY151" s="17" t="s">
        <v>158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81</v>
      </c>
      <c r="BK151" s="232">
        <f>ROUND(I151*H151,2)</f>
        <v>0</v>
      </c>
      <c r="BL151" s="17" t="s">
        <v>165</v>
      </c>
      <c r="BM151" s="231" t="s">
        <v>194</v>
      </c>
    </row>
    <row r="152" s="12" customFormat="1" ht="22.8" customHeight="1">
      <c r="A152" s="12"/>
      <c r="B152" s="203"/>
      <c r="C152" s="204"/>
      <c r="D152" s="205" t="s">
        <v>72</v>
      </c>
      <c r="E152" s="217" t="s">
        <v>199</v>
      </c>
      <c r="F152" s="217" t="s">
        <v>214</v>
      </c>
      <c r="G152" s="204"/>
      <c r="H152" s="204"/>
      <c r="I152" s="207"/>
      <c r="J152" s="218">
        <f>BK152</f>
        <v>0</v>
      </c>
      <c r="K152" s="204"/>
      <c r="L152" s="209"/>
      <c r="M152" s="210"/>
      <c r="N152" s="211"/>
      <c r="O152" s="211"/>
      <c r="P152" s="212">
        <f>SUM(P153:P167)</f>
        <v>0</v>
      </c>
      <c r="Q152" s="211"/>
      <c r="R152" s="212">
        <f>SUM(R153:R167)</f>
        <v>0</v>
      </c>
      <c r="S152" s="211"/>
      <c r="T152" s="213">
        <f>SUM(T153:T167)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4" t="s">
        <v>81</v>
      </c>
      <c r="AT152" s="215" t="s">
        <v>72</v>
      </c>
      <c r="AU152" s="215" t="s">
        <v>81</v>
      </c>
      <c r="AY152" s="214" t="s">
        <v>158</v>
      </c>
      <c r="BK152" s="216">
        <f>SUM(BK153:BK167)</f>
        <v>0</v>
      </c>
    </row>
    <row r="153" s="2" customFormat="1" ht="24.15" customHeight="1">
      <c r="A153" s="38"/>
      <c r="B153" s="39"/>
      <c r="C153" s="219" t="s">
        <v>180</v>
      </c>
      <c r="D153" s="219" t="s">
        <v>161</v>
      </c>
      <c r="E153" s="220" t="s">
        <v>215</v>
      </c>
      <c r="F153" s="221" t="s">
        <v>216</v>
      </c>
      <c r="G153" s="222" t="s">
        <v>217</v>
      </c>
      <c r="H153" s="223">
        <v>6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38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165</v>
      </c>
      <c r="AT153" s="231" t="s">
        <v>161</v>
      </c>
      <c r="AU153" s="231" t="s">
        <v>83</v>
      </c>
      <c r="AY153" s="17" t="s">
        <v>158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81</v>
      </c>
      <c r="BK153" s="232">
        <f>ROUND(I153*H153,2)</f>
        <v>0</v>
      </c>
      <c r="BL153" s="17" t="s">
        <v>165</v>
      </c>
      <c r="BM153" s="231" t="s">
        <v>197</v>
      </c>
    </row>
    <row r="154" s="15" customFormat="1">
      <c r="A154" s="15"/>
      <c r="B154" s="256"/>
      <c r="C154" s="257"/>
      <c r="D154" s="235" t="s">
        <v>166</v>
      </c>
      <c r="E154" s="258" t="s">
        <v>1</v>
      </c>
      <c r="F154" s="259" t="s">
        <v>219</v>
      </c>
      <c r="G154" s="257"/>
      <c r="H154" s="258" t="s">
        <v>1</v>
      </c>
      <c r="I154" s="260"/>
      <c r="J154" s="257"/>
      <c r="K154" s="257"/>
      <c r="L154" s="261"/>
      <c r="M154" s="262"/>
      <c r="N154" s="263"/>
      <c r="O154" s="263"/>
      <c r="P154" s="263"/>
      <c r="Q154" s="263"/>
      <c r="R154" s="263"/>
      <c r="S154" s="263"/>
      <c r="T154" s="264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5" t="s">
        <v>166</v>
      </c>
      <c r="AU154" s="265" t="s">
        <v>83</v>
      </c>
      <c r="AV154" s="15" t="s">
        <v>81</v>
      </c>
      <c r="AW154" s="15" t="s">
        <v>31</v>
      </c>
      <c r="AX154" s="15" t="s">
        <v>73</v>
      </c>
      <c r="AY154" s="265" t="s">
        <v>158</v>
      </c>
    </row>
    <row r="155" s="13" customFormat="1">
      <c r="A155" s="13"/>
      <c r="B155" s="233"/>
      <c r="C155" s="234"/>
      <c r="D155" s="235" t="s">
        <v>166</v>
      </c>
      <c r="E155" s="236" t="s">
        <v>1</v>
      </c>
      <c r="F155" s="237" t="s">
        <v>681</v>
      </c>
      <c r="G155" s="234"/>
      <c r="H155" s="238">
        <v>6</v>
      </c>
      <c r="I155" s="239"/>
      <c r="J155" s="234"/>
      <c r="K155" s="234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166</v>
      </c>
      <c r="AU155" s="244" t="s">
        <v>83</v>
      </c>
      <c r="AV155" s="13" t="s">
        <v>83</v>
      </c>
      <c r="AW155" s="13" t="s">
        <v>31</v>
      </c>
      <c r="AX155" s="13" t="s">
        <v>73</v>
      </c>
      <c r="AY155" s="244" t="s">
        <v>158</v>
      </c>
    </row>
    <row r="156" s="14" customFormat="1">
      <c r="A156" s="14"/>
      <c r="B156" s="245"/>
      <c r="C156" s="246"/>
      <c r="D156" s="235" t="s">
        <v>166</v>
      </c>
      <c r="E156" s="247" t="s">
        <v>1</v>
      </c>
      <c r="F156" s="248" t="s">
        <v>168</v>
      </c>
      <c r="G156" s="246"/>
      <c r="H156" s="249">
        <v>6</v>
      </c>
      <c r="I156" s="250"/>
      <c r="J156" s="246"/>
      <c r="K156" s="246"/>
      <c r="L156" s="251"/>
      <c r="M156" s="252"/>
      <c r="N156" s="253"/>
      <c r="O156" s="253"/>
      <c r="P156" s="253"/>
      <c r="Q156" s="253"/>
      <c r="R156" s="253"/>
      <c r="S156" s="253"/>
      <c r="T156" s="25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5" t="s">
        <v>166</v>
      </c>
      <c r="AU156" s="255" t="s">
        <v>83</v>
      </c>
      <c r="AV156" s="14" t="s">
        <v>165</v>
      </c>
      <c r="AW156" s="14" t="s">
        <v>31</v>
      </c>
      <c r="AX156" s="14" t="s">
        <v>81</v>
      </c>
      <c r="AY156" s="255" t="s">
        <v>158</v>
      </c>
    </row>
    <row r="157" s="2" customFormat="1" ht="24.15" customHeight="1">
      <c r="A157" s="38"/>
      <c r="B157" s="39"/>
      <c r="C157" s="219" t="s">
        <v>199</v>
      </c>
      <c r="D157" s="219" t="s">
        <v>161</v>
      </c>
      <c r="E157" s="220" t="s">
        <v>222</v>
      </c>
      <c r="F157" s="221" t="s">
        <v>223</v>
      </c>
      <c r="G157" s="222" t="s">
        <v>164</v>
      </c>
      <c r="H157" s="223">
        <v>57.799999999999997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38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165</v>
      </c>
      <c r="AT157" s="231" t="s">
        <v>161</v>
      </c>
      <c r="AU157" s="231" t="s">
        <v>83</v>
      </c>
      <c r="AY157" s="17" t="s">
        <v>158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81</v>
      </c>
      <c r="BK157" s="232">
        <f>ROUND(I157*H157,2)</f>
        <v>0</v>
      </c>
      <c r="BL157" s="17" t="s">
        <v>165</v>
      </c>
      <c r="BM157" s="231" t="s">
        <v>203</v>
      </c>
    </row>
    <row r="158" s="13" customFormat="1">
      <c r="A158" s="13"/>
      <c r="B158" s="233"/>
      <c r="C158" s="234"/>
      <c r="D158" s="235" t="s">
        <v>166</v>
      </c>
      <c r="E158" s="236" t="s">
        <v>1</v>
      </c>
      <c r="F158" s="237" t="s">
        <v>872</v>
      </c>
      <c r="G158" s="234"/>
      <c r="H158" s="238">
        <v>57.799999999999997</v>
      </c>
      <c r="I158" s="239"/>
      <c r="J158" s="234"/>
      <c r="K158" s="234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166</v>
      </c>
      <c r="AU158" s="244" t="s">
        <v>83</v>
      </c>
      <c r="AV158" s="13" t="s">
        <v>83</v>
      </c>
      <c r="AW158" s="13" t="s">
        <v>31</v>
      </c>
      <c r="AX158" s="13" t="s">
        <v>73</v>
      </c>
      <c r="AY158" s="244" t="s">
        <v>158</v>
      </c>
    </row>
    <row r="159" s="14" customFormat="1">
      <c r="A159" s="14"/>
      <c r="B159" s="245"/>
      <c r="C159" s="246"/>
      <c r="D159" s="235" t="s">
        <v>166</v>
      </c>
      <c r="E159" s="247" t="s">
        <v>1</v>
      </c>
      <c r="F159" s="248" t="s">
        <v>168</v>
      </c>
      <c r="G159" s="246"/>
      <c r="H159" s="249">
        <v>57.799999999999997</v>
      </c>
      <c r="I159" s="250"/>
      <c r="J159" s="246"/>
      <c r="K159" s="246"/>
      <c r="L159" s="251"/>
      <c r="M159" s="252"/>
      <c r="N159" s="253"/>
      <c r="O159" s="253"/>
      <c r="P159" s="253"/>
      <c r="Q159" s="253"/>
      <c r="R159" s="253"/>
      <c r="S159" s="253"/>
      <c r="T159" s="25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5" t="s">
        <v>166</v>
      </c>
      <c r="AU159" s="255" t="s">
        <v>83</v>
      </c>
      <c r="AV159" s="14" t="s">
        <v>165</v>
      </c>
      <c r="AW159" s="14" t="s">
        <v>31</v>
      </c>
      <c r="AX159" s="14" t="s">
        <v>81</v>
      </c>
      <c r="AY159" s="255" t="s">
        <v>158</v>
      </c>
    </row>
    <row r="160" s="2" customFormat="1" ht="21.75" customHeight="1">
      <c r="A160" s="38"/>
      <c r="B160" s="39"/>
      <c r="C160" s="219" t="s">
        <v>185</v>
      </c>
      <c r="D160" s="219" t="s">
        <v>161</v>
      </c>
      <c r="E160" s="220" t="s">
        <v>230</v>
      </c>
      <c r="F160" s="221" t="s">
        <v>231</v>
      </c>
      <c r="G160" s="222" t="s">
        <v>164</v>
      </c>
      <c r="H160" s="223">
        <v>1.8</v>
      </c>
      <c r="I160" s="224"/>
      <c r="J160" s="225">
        <f>ROUND(I160*H160,2)</f>
        <v>0</v>
      </c>
      <c r="K160" s="226"/>
      <c r="L160" s="44"/>
      <c r="M160" s="227" t="s">
        <v>1</v>
      </c>
      <c r="N160" s="228" t="s">
        <v>38</v>
      </c>
      <c r="O160" s="91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165</v>
      </c>
      <c r="AT160" s="231" t="s">
        <v>161</v>
      </c>
      <c r="AU160" s="231" t="s">
        <v>83</v>
      </c>
      <c r="AY160" s="17" t="s">
        <v>158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81</v>
      </c>
      <c r="BK160" s="232">
        <f>ROUND(I160*H160,2)</f>
        <v>0</v>
      </c>
      <c r="BL160" s="17" t="s">
        <v>165</v>
      </c>
      <c r="BM160" s="231" t="s">
        <v>208</v>
      </c>
    </row>
    <row r="161" s="13" customFormat="1">
      <c r="A161" s="13"/>
      <c r="B161" s="233"/>
      <c r="C161" s="234"/>
      <c r="D161" s="235" t="s">
        <v>166</v>
      </c>
      <c r="E161" s="236" t="s">
        <v>1</v>
      </c>
      <c r="F161" s="237" t="s">
        <v>233</v>
      </c>
      <c r="G161" s="234"/>
      <c r="H161" s="238">
        <v>1.8</v>
      </c>
      <c r="I161" s="239"/>
      <c r="J161" s="234"/>
      <c r="K161" s="234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166</v>
      </c>
      <c r="AU161" s="244" t="s">
        <v>83</v>
      </c>
      <c r="AV161" s="13" t="s">
        <v>83</v>
      </c>
      <c r="AW161" s="13" t="s">
        <v>31</v>
      </c>
      <c r="AX161" s="13" t="s">
        <v>73</v>
      </c>
      <c r="AY161" s="244" t="s">
        <v>158</v>
      </c>
    </row>
    <row r="162" s="14" customFormat="1">
      <c r="A162" s="14"/>
      <c r="B162" s="245"/>
      <c r="C162" s="246"/>
      <c r="D162" s="235" t="s">
        <v>166</v>
      </c>
      <c r="E162" s="247" t="s">
        <v>1</v>
      </c>
      <c r="F162" s="248" t="s">
        <v>168</v>
      </c>
      <c r="G162" s="246"/>
      <c r="H162" s="249">
        <v>1.8</v>
      </c>
      <c r="I162" s="250"/>
      <c r="J162" s="246"/>
      <c r="K162" s="246"/>
      <c r="L162" s="251"/>
      <c r="M162" s="252"/>
      <c r="N162" s="253"/>
      <c r="O162" s="253"/>
      <c r="P162" s="253"/>
      <c r="Q162" s="253"/>
      <c r="R162" s="253"/>
      <c r="S162" s="253"/>
      <c r="T162" s="25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5" t="s">
        <v>166</v>
      </c>
      <c r="AU162" s="255" t="s">
        <v>83</v>
      </c>
      <c r="AV162" s="14" t="s">
        <v>165</v>
      </c>
      <c r="AW162" s="14" t="s">
        <v>31</v>
      </c>
      <c r="AX162" s="14" t="s">
        <v>81</v>
      </c>
      <c r="AY162" s="255" t="s">
        <v>158</v>
      </c>
    </row>
    <row r="163" s="2" customFormat="1" ht="24.15" customHeight="1">
      <c r="A163" s="38"/>
      <c r="B163" s="39"/>
      <c r="C163" s="219" t="s">
        <v>209</v>
      </c>
      <c r="D163" s="219" t="s">
        <v>161</v>
      </c>
      <c r="E163" s="220" t="s">
        <v>234</v>
      </c>
      <c r="F163" s="221" t="s">
        <v>235</v>
      </c>
      <c r="G163" s="222" t="s">
        <v>171</v>
      </c>
      <c r="H163" s="223">
        <v>8.4000000000000004</v>
      </c>
      <c r="I163" s="224"/>
      <c r="J163" s="225">
        <f>ROUND(I163*H163,2)</f>
        <v>0</v>
      </c>
      <c r="K163" s="226"/>
      <c r="L163" s="44"/>
      <c r="M163" s="227" t="s">
        <v>1</v>
      </c>
      <c r="N163" s="228" t="s">
        <v>38</v>
      </c>
      <c r="O163" s="91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165</v>
      </c>
      <c r="AT163" s="231" t="s">
        <v>161</v>
      </c>
      <c r="AU163" s="231" t="s">
        <v>83</v>
      </c>
      <c r="AY163" s="17" t="s">
        <v>158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81</v>
      </c>
      <c r="BK163" s="232">
        <f>ROUND(I163*H163,2)</f>
        <v>0</v>
      </c>
      <c r="BL163" s="17" t="s">
        <v>165</v>
      </c>
      <c r="BM163" s="231" t="s">
        <v>213</v>
      </c>
    </row>
    <row r="164" s="15" customFormat="1">
      <c r="A164" s="15"/>
      <c r="B164" s="256"/>
      <c r="C164" s="257"/>
      <c r="D164" s="235" t="s">
        <v>166</v>
      </c>
      <c r="E164" s="258" t="s">
        <v>1</v>
      </c>
      <c r="F164" s="259" t="s">
        <v>237</v>
      </c>
      <c r="G164" s="257"/>
      <c r="H164" s="258" t="s">
        <v>1</v>
      </c>
      <c r="I164" s="260"/>
      <c r="J164" s="257"/>
      <c r="K164" s="257"/>
      <c r="L164" s="261"/>
      <c r="M164" s="262"/>
      <c r="N164" s="263"/>
      <c r="O164" s="263"/>
      <c r="P164" s="263"/>
      <c r="Q164" s="263"/>
      <c r="R164" s="263"/>
      <c r="S164" s="263"/>
      <c r="T164" s="264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5" t="s">
        <v>166</v>
      </c>
      <c r="AU164" s="265" t="s">
        <v>83</v>
      </c>
      <c r="AV164" s="15" t="s">
        <v>81</v>
      </c>
      <c r="AW164" s="15" t="s">
        <v>31</v>
      </c>
      <c r="AX164" s="15" t="s">
        <v>73</v>
      </c>
      <c r="AY164" s="265" t="s">
        <v>158</v>
      </c>
    </row>
    <row r="165" s="13" customFormat="1">
      <c r="A165" s="13"/>
      <c r="B165" s="233"/>
      <c r="C165" s="234"/>
      <c r="D165" s="235" t="s">
        <v>166</v>
      </c>
      <c r="E165" s="236" t="s">
        <v>1</v>
      </c>
      <c r="F165" s="237" t="s">
        <v>873</v>
      </c>
      <c r="G165" s="234"/>
      <c r="H165" s="238">
        <v>8.4000000000000004</v>
      </c>
      <c r="I165" s="239"/>
      <c r="J165" s="234"/>
      <c r="K165" s="234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166</v>
      </c>
      <c r="AU165" s="244" t="s">
        <v>83</v>
      </c>
      <c r="AV165" s="13" t="s">
        <v>83</v>
      </c>
      <c r="AW165" s="13" t="s">
        <v>31</v>
      </c>
      <c r="AX165" s="13" t="s">
        <v>73</v>
      </c>
      <c r="AY165" s="244" t="s">
        <v>158</v>
      </c>
    </row>
    <row r="166" s="14" customFormat="1">
      <c r="A166" s="14"/>
      <c r="B166" s="245"/>
      <c r="C166" s="246"/>
      <c r="D166" s="235" t="s">
        <v>166</v>
      </c>
      <c r="E166" s="247" t="s">
        <v>1</v>
      </c>
      <c r="F166" s="248" t="s">
        <v>168</v>
      </c>
      <c r="G166" s="246"/>
      <c r="H166" s="249">
        <v>8.4000000000000004</v>
      </c>
      <c r="I166" s="250"/>
      <c r="J166" s="246"/>
      <c r="K166" s="246"/>
      <c r="L166" s="251"/>
      <c r="M166" s="252"/>
      <c r="N166" s="253"/>
      <c r="O166" s="253"/>
      <c r="P166" s="253"/>
      <c r="Q166" s="253"/>
      <c r="R166" s="253"/>
      <c r="S166" s="253"/>
      <c r="T166" s="25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5" t="s">
        <v>166</v>
      </c>
      <c r="AU166" s="255" t="s">
        <v>83</v>
      </c>
      <c r="AV166" s="14" t="s">
        <v>165</v>
      </c>
      <c r="AW166" s="14" t="s">
        <v>31</v>
      </c>
      <c r="AX166" s="14" t="s">
        <v>81</v>
      </c>
      <c r="AY166" s="255" t="s">
        <v>158</v>
      </c>
    </row>
    <row r="167" s="2" customFormat="1" ht="16.5" customHeight="1">
      <c r="A167" s="38"/>
      <c r="B167" s="39"/>
      <c r="C167" s="219" t="s">
        <v>8</v>
      </c>
      <c r="D167" s="219" t="s">
        <v>161</v>
      </c>
      <c r="E167" s="220" t="s">
        <v>240</v>
      </c>
      <c r="F167" s="221" t="s">
        <v>241</v>
      </c>
      <c r="G167" s="222" t="s">
        <v>242</v>
      </c>
      <c r="H167" s="223">
        <v>15</v>
      </c>
      <c r="I167" s="224"/>
      <c r="J167" s="225">
        <f>ROUND(I167*H167,2)</f>
        <v>0</v>
      </c>
      <c r="K167" s="226"/>
      <c r="L167" s="44"/>
      <c r="M167" s="227" t="s">
        <v>1</v>
      </c>
      <c r="N167" s="228" t="s">
        <v>38</v>
      </c>
      <c r="O167" s="91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1" t="s">
        <v>165</v>
      </c>
      <c r="AT167" s="231" t="s">
        <v>161</v>
      </c>
      <c r="AU167" s="231" t="s">
        <v>83</v>
      </c>
      <c r="AY167" s="17" t="s">
        <v>158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7" t="s">
        <v>81</v>
      </c>
      <c r="BK167" s="232">
        <f>ROUND(I167*H167,2)</f>
        <v>0</v>
      </c>
      <c r="BL167" s="17" t="s">
        <v>165</v>
      </c>
      <c r="BM167" s="231" t="s">
        <v>218</v>
      </c>
    </row>
    <row r="168" s="12" customFormat="1" ht="22.8" customHeight="1">
      <c r="A168" s="12"/>
      <c r="B168" s="203"/>
      <c r="C168" s="204"/>
      <c r="D168" s="205" t="s">
        <v>72</v>
      </c>
      <c r="E168" s="217" t="s">
        <v>244</v>
      </c>
      <c r="F168" s="217" t="s">
        <v>245</v>
      </c>
      <c r="G168" s="204"/>
      <c r="H168" s="204"/>
      <c r="I168" s="207"/>
      <c r="J168" s="218">
        <f>BK168</f>
        <v>0</v>
      </c>
      <c r="K168" s="204"/>
      <c r="L168" s="209"/>
      <c r="M168" s="210"/>
      <c r="N168" s="211"/>
      <c r="O168" s="211"/>
      <c r="P168" s="212">
        <f>SUM(P169:P176)</f>
        <v>0</v>
      </c>
      <c r="Q168" s="211"/>
      <c r="R168" s="212">
        <f>SUM(R169:R176)</f>
        <v>0</v>
      </c>
      <c r="S168" s="211"/>
      <c r="T168" s="213">
        <f>SUM(T169:T176)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4" t="s">
        <v>81</v>
      </c>
      <c r="AT168" s="215" t="s">
        <v>72</v>
      </c>
      <c r="AU168" s="215" t="s">
        <v>81</v>
      </c>
      <c r="AY168" s="214" t="s">
        <v>158</v>
      </c>
      <c r="BK168" s="216">
        <f>SUM(BK169:BK176)</f>
        <v>0</v>
      </c>
    </row>
    <row r="169" s="2" customFormat="1" ht="16.5" customHeight="1">
      <c r="A169" s="38"/>
      <c r="B169" s="39"/>
      <c r="C169" s="219" t="s">
        <v>221</v>
      </c>
      <c r="D169" s="219" t="s">
        <v>161</v>
      </c>
      <c r="E169" s="220" t="s">
        <v>246</v>
      </c>
      <c r="F169" s="221" t="s">
        <v>247</v>
      </c>
      <c r="G169" s="222" t="s">
        <v>248</v>
      </c>
      <c r="H169" s="223">
        <v>0.871</v>
      </c>
      <c r="I169" s="224"/>
      <c r="J169" s="225">
        <f>ROUND(I169*H169,2)</f>
        <v>0</v>
      </c>
      <c r="K169" s="226"/>
      <c r="L169" s="44"/>
      <c r="M169" s="227" t="s">
        <v>1</v>
      </c>
      <c r="N169" s="228" t="s">
        <v>38</v>
      </c>
      <c r="O169" s="91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165</v>
      </c>
      <c r="AT169" s="231" t="s">
        <v>161</v>
      </c>
      <c r="AU169" s="231" t="s">
        <v>83</v>
      </c>
      <c r="AY169" s="17" t="s">
        <v>158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81</v>
      </c>
      <c r="BK169" s="232">
        <f>ROUND(I169*H169,2)</f>
        <v>0</v>
      </c>
      <c r="BL169" s="17" t="s">
        <v>165</v>
      </c>
      <c r="BM169" s="231" t="s">
        <v>224</v>
      </c>
    </row>
    <row r="170" s="2" customFormat="1" ht="33" customHeight="1">
      <c r="A170" s="38"/>
      <c r="B170" s="39"/>
      <c r="C170" s="219" t="s">
        <v>194</v>
      </c>
      <c r="D170" s="219" t="s">
        <v>161</v>
      </c>
      <c r="E170" s="220" t="s">
        <v>251</v>
      </c>
      <c r="F170" s="221" t="s">
        <v>252</v>
      </c>
      <c r="G170" s="222" t="s">
        <v>248</v>
      </c>
      <c r="H170" s="223">
        <v>0.871</v>
      </c>
      <c r="I170" s="224"/>
      <c r="J170" s="225">
        <f>ROUND(I170*H170,2)</f>
        <v>0</v>
      </c>
      <c r="K170" s="226"/>
      <c r="L170" s="44"/>
      <c r="M170" s="227" t="s">
        <v>1</v>
      </c>
      <c r="N170" s="228" t="s">
        <v>38</v>
      </c>
      <c r="O170" s="91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165</v>
      </c>
      <c r="AT170" s="231" t="s">
        <v>161</v>
      </c>
      <c r="AU170" s="231" t="s">
        <v>83</v>
      </c>
      <c r="AY170" s="17" t="s">
        <v>158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7" t="s">
        <v>81</v>
      </c>
      <c r="BK170" s="232">
        <f>ROUND(I170*H170,2)</f>
        <v>0</v>
      </c>
      <c r="BL170" s="17" t="s">
        <v>165</v>
      </c>
      <c r="BM170" s="231" t="s">
        <v>227</v>
      </c>
    </row>
    <row r="171" s="2" customFormat="1" ht="24.15" customHeight="1">
      <c r="A171" s="38"/>
      <c r="B171" s="39"/>
      <c r="C171" s="219" t="s">
        <v>229</v>
      </c>
      <c r="D171" s="219" t="s">
        <v>161</v>
      </c>
      <c r="E171" s="220" t="s">
        <v>254</v>
      </c>
      <c r="F171" s="221" t="s">
        <v>255</v>
      </c>
      <c r="G171" s="222" t="s">
        <v>248</v>
      </c>
      <c r="H171" s="223">
        <v>0.871</v>
      </c>
      <c r="I171" s="224"/>
      <c r="J171" s="225">
        <f>ROUND(I171*H171,2)</f>
        <v>0</v>
      </c>
      <c r="K171" s="226"/>
      <c r="L171" s="44"/>
      <c r="M171" s="227" t="s">
        <v>1</v>
      </c>
      <c r="N171" s="228" t="s">
        <v>38</v>
      </c>
      <c r="O171" s="91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1" t="s">
        <v>165</v>
      </c>
      <c r="AT171" s="231" t="s">
        <v>161</v>
      </c>
      <c r="AU171" s="231" t="s">
        <v>83</v>
      </c>
      <c r="AY171" s="17" t="s">
        <v>158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7" t="s">
        <v>81</v>
      </c>
      <c r="BK171" s="232">
        <f>ROUND(I171*H171,2)</f>
        <v>0</v>
      </c>
      <c r="BL171" s="17" t="s">
        <v>165</v>
      </c>
      <c r="BM171" s="231" t="s">
        <v>232</v>
      </c>
    </row>
    <row r="172" s="2" customFormat="1" ht="24.15" customHeight="1">
      <c r="A172" s="38"/>
      <c r="B172" s="39"/>
      <c r="C172" s="219" t="s">
        <v>197</v>
      </c>
      <c r="D172" s="219" t="s">
        <v>161</v>
      </c>
      <c r="E172" s="220" t="s">
        <v>257</v>
      </c>
      <c r="F172" s="221" t="s">
        <v>258</v>
      </c>
      <c r="G172" s="222" t="s">
        <v>248</v>
      </c>
      <c r="H172" s="223">
        <v>10.452</v>
      </c>
      <c r="I172" s="224"/>
      <c r="J172" s="225">
        <f>ROUND(I172*H172,2)</f>
        <v>0</v>
      </c>
      <c r="K172" s="226"/>
      <c r="L172" s="44"/>
      <c r="M172" s="227" t="s">
        <v>1</v>
      </c>
      <c r="N172" s="228" t="s">
        <v>38</v>
      </c>
      <c r="O172" s="91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1" t="s">
        <v>165</v>
      </c>
      <c r="AT172" s="231" t="s">
        <v>161</v>
      </c>
      <c r="AU172" s="231" t="s">
        <v>83</v>
      </c>
      <c r="AY172" s="17" t="s">
        <v>158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7" t="s">
        <v>81</v>
      </c>
      <c r="BK172" s="232">
        <f>ROUND(I172*H172,2)</f>
        <v>0</v>
      </c>
      <c r="BL172" s="17" t="s">
        <v>165</v>
      </c>
      <c r="BM172" s="231" t="s">
        <v>236</v>
      </c>
    </row>
    <row r="173" s="13" customFormat="1">
      <c r="A173" s="13"/>
      <c r="B173" s="233"/>
      <c r="C173" s="234"/>
      <c r="D173" s="235" t="s">
        <v>166</v>
      </c>
      <c r="E173" s="236" t="s">
        <v>1</v>
      </c>
      <c r="F173" s="237" t="s">
        <v>874</v>
      </c>
      <c r="G173" s="234"/>
      <c r="H173" s="238">
        <v>10.452</v>
      </c>
      <c r="I173" s="239"/>
      <c r="J173" s="234"/>
      <c r="K173" s="234"/>
      <c r="L173" s="240"/>
      <c r="M173" s="241"/>
      <c r="N173" s="242"/>
      <c r="O173" s="242"/>
      <c r="P173" s="242"/>
      <c r="Q173" s="242"/>
      <c r="R173" s="242"/>
      <c r="S173" s="242"/>
      <c r="T173" s="24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4" t="s">
        <v>166</v>
      </c>
      <c r="AU173" s="244" t="s">
        <v>83</v>
      </c>
      <c r="AV173" s="13" t="s">
        <v>83</v>
      </c>
      <c r="AW173" s="13" t="s">
        <v>31</v>
      </c>
      <c r="AX173" s="13" t="s">
        <v>73</v>
      </c>
      <c r="AY173" s="244" t="s">
        <v>158</v>
      </c>
    </row>
    <row r="174" s="14" customFormat="1">
      <c r="A174" s="14"/>
      <c r="B174" s="245"/>
      <c r="C174" s="246"/>
      <c r="D174" s="235" t="s">
        <v>166</v>
      </c>
      <c r="E174" s="247" t="s">
        <v>1</v>
      </c>
      <c r="F174" s="248" t="s">
        <v>168</v>
      </c>
      <c r="G174" s="246"/>
      <c r="H174" s="249">
        <v>10.452</v>
      </c>
      <c r="I174" s="250"/>
      <c r="J174" s="246"/>
      <c r="K174" s="246"/>
      <c r="L174" s="251"/>
      <c r="M174" s="252"/>
      <c r="N174" s="253"/>
      <c r="O174" s="253"/>
      <c r="P174" s="253"/>
      <c r="Q174" s="253"/>
      <c r="R174" s="253"/>
      <c r="S174" s="253"/>
      <c r="T174" s="25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5" t="s">
        <v>166</v>
      </c>
      <c r="AU174" s="255" t="s">
        <v>83</v>
      </c>
      <c r="AV174" s="14" t="s">
        <v>165</v>
      </c>
      <c r="AW174" s="14" t="s">
        <v>31</v>
      </c>
      <c r="AX174" s="14" t="s">
        <v>81</v>
      </c>
      <c r="AY174" s="255" t="s">
        <v>158</v>
      </c>
    </row>
    <row r="175" s="2" customFormat="1" ht="49.05" customHeight="1">
      <c r="A175" s="38"/>
      <c r="B175" s="39"/>
      <c r="C175" s="219" t="s">
        <v>239</v>
      </c>
      <c r="D175" s="219" t="s">
        <v>161</v>
      </c>
      <c r="E175" s="220" t="s">
        <v>261</v>
      </c>
      <c r="F175" s="221" t="s">
        <v>262</v>
      </c>
      <c r="G175" s="222" t="s">
        <v>248</v>
      </c>
      <c r="H175" s="223">
        <v>0.871</v>
      </c>
      <c r="I175" s="224"/>
      <c r="J175" s="225">
        <f>ROUND(I175*H175,2)</f>
        <v>0</v>
      </c>
      <c r="K175" s="226"/>
      <c r="L175" s="44"/>
      <c r="M175" s="227" t="s">
        <v>1</v>
      </c>
      <c r="N175" s="228" t="s">
        <v>38</v>
      </c>
      <c r="O175" s="91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165</v>
      </c>
      <c r="AT175" s="231" t="s">
        <v>161</v>
      </c>
      <c r="AU175" s="231" t="s">
        <v>83</v>
      </c>
      <c r="AY175" s="17" t="s">
        <v>158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81</v>
      </c>
      <c r="BK175" s="232">
        <f>ROUND(I175*H175,2)</f>
        <v>0</v>
      </c>
      <c r="BL175" s="17" t="s">
        <v>165</v>
      </c>
      <c r="BM175" s="231" t="s">
        <v>243</v>
      </c>
    </row>
    <row r="176" s="2" customFormat="1" ht="33" customHeight="1">
      <c r="A176" s="38"/>
      <c r="B176" s="39"/>
      <c r="C176" s="219" t="s">
        <v>203</v>
      </c>
      <c r="D176" s="219" t="s">
        <v>161</v>
      </c>
      <c r="E176" s="220" t="s">
        <v>265</v>
      </c>
      <c r="F176" s="221" t="s">
        <v>266</v>
      </c>
      <c r="G176" s="222" t="s">
        <v>248</v>
      </c>
      <c r="H176" s="223">
        <v>0.871</v>
      </c>
      <c r="I176" s="224"/>
      <c r="J176" s="225">
        <f>ROUND(I176*H176,2)</f>
        <v>0</v>
      </c>
      <c r="K176" s="226"/>
      <c r="L176" s="44"/>
      <c r="M176" s="227" t="s">
        <v>1</v>
      </c>
      <c r="N176" s="228" t="s">
        <v>38</v>
      </c>
      <c r="O176" s="91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1" t="s">
        <v>165</v>
      </c>
      <c r="AT176" s="231" t="s">
        <v>161</v>
      </c>
      <c r="AU176" s="231" t="s">
        <v>83</v>
      </c>
      <c r="AY176" s="17" t="s">
        <v>158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7" t="s">
        <v>81</v>
      </c>
      <c r="BK176" s="232">
        <f>ROUND(I176*H176,2)</f>
        <v>0</v>
      </c>
      <c r="BL176" s="17" t="s">
        <v>165</v>
      </c>
      <c r="BM176" s="231" t="s">
        <v>249</v>
      </c>
    </row>
    <row r="177" s="12" customFormat="1" ht="22.8" customHeight="1">
      <c r="A177" s="12"/>
      <c r="B177" s="203"/>
      <c r="C177" s="204"/>
      <c r="D177" s="205" t="s">
        <v>72</v>
      </c>
      <c r="E177" s="217" t="s">
        <v>268</v>
      </c>
      <c r="F177" s="217" t="s">
        <v>269</v>
      </c>
      <c r="G177" s="204"/>
      <c r="H177" s="204"/>
      <c r="I177" s="207"/>
      <c r="J177" s="218">
        <f>BK177</f>
        <v>0</v>
      </c>
      <c r="K177" s="204"/>
      <c r="L177" s="209"/>
      <c r="M177" s="210"/>
      <c r="N177" s="211"/>
      <c r="O177" s="211"/>
      <c r="P177" s="212">
        <f>P178</f>
        <v>0</v>
      </c>
      <c r="Q177" s="211"/>
      <c r="R177" s="212">
        <f>R178</f>
        <v>0</v>
      </c>
      <c r="S177" s="211"/>
      <c r="T177" s="213">
        <f>T178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4" t="s">
        <v>81</v>
      </c>
      <c r="AT177" s="215" t="s">
        <v>72</v>
      </c>
      <c r="AU177" s="215" t="s">
        <v>81</v>
      </c>
      <c r="AY177" s="214" t="s">
        <v>158</v>
      </c>
      <c r="BK177" s="216">
        <f>BK178</f>
        <v>0</v>
      </c>
    </row>
    <row r="178" s="2" customFormat="1" ht="21.75" customHeight="1">
      <c r="A178" s="38"/>
      <c r="B178" s="39"/>
      <c r="C178" s="219" t="s">
        <v>250</v>
      </c>
      <c r="D178" s="219" t="s">
        <v>161</v>
      </c>
      <c r="E178" s="220" t="s">
        <v>270</v>
      </c>
      <c r="F178" s="221" t="s">
        <v>271</v>
      </c>
      <c r="G178" s="222" t="s">
        <v>248</v>
      </c>
      <c r="H178" s="223">
        <v>1.794</v>
      </c>
      <c r="I178" s="224"/>
      <c r="J178" s="225">
        <f>ROUND(I178*H178,2)</f>
        <v>0</v>
      </c>
      <c r="K178" s="226"/>
      <c r="L178" s="44"/>
      <c r="M178" s="227" t="s">
        <v>1</v>
      </c>
      <c r="N178" s="228" t="s">
        <v>38</v>
      </c>
      <c r="O178" s="91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1" t="s">
        <v>165</v>
      </c>
      <c r="AT178" s="231" t="s">
        <v>161</v>
      </c>
      <c r="AU178" s="231" t="s">
        <v>83</v>
      </c>
      <c r="AY178" s="17" t="s">
        <v>158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7" t="s">
        <v>81</v>
      </c>
      <c r="BK178" s="232">
        <f>ROUND(I178*H178,2)</f>
        <v>0</v>
      </c>
      <c r="BL178" s="17" t="s">
        <v>165</v>
      </c>
      <c r="BM178" s="231" t="s">
        <v>253</v>
      </c>
    </row>
    <row r="179" s="12" customFormat="1" ht="25.92" customHeight="1">
      <c r="A179" s="12"/>
      <c r="B179" s="203"/>
      <c r="C179" s="204"/>
      <c r="D179" s="205" t="s">
        <v>72</v>
      </c>
      <c r="E179" s="206" t="s">
        <v>273</v>
      </c>
      <c r="F179" s="206" t="s">
        <v>274</v>
      </c>
      <c r="G179" s="204"/>
      <c r="H179" s="204"/>
      <c r="I179" s="207"/>
      <c r="J179" s="208">
        <f>BK179</f>
        <v>0</v>
      </c>
      <c r="K179" s="204"/>
      <c r="L179" s="209"/>
      <c r="M179" s="210"/>
      <c r="N179" s="211"/>
      <c r="O179" s="211"/>
      <c r="P179" s="212">
        <f>P180+P185+P189+P196+P205+P215+P238+P240+P256+P280+P290</f>
        <v>0</v>
      </c>
      <c r="Q179" s="211"/>
      <c r="R179" s="212">
        <f>R180+R185+R189+R196+R205+R215+R238+R240+R256+R280+R290</f>
        <v>0</v>
      </c>
      <c r="S179" s="211"/>
      <c r="T179" s="213">
        <f>T180+T185+T189+T196+T205+T215+T238+T240+T256+T280+T290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4" t="s">
        <v>83</v>
      </c>
      <c r="AT179" s="215" t="s">
        <v>72</v>
      </c>
      <c r="AU179" s="215" t="s">
        <v>73</v>
      </c>
      <c r="AY179" s="214" t="s">
        <v>158</v>
      </c>
      <c r="BK179" s="216">
        <f>BK180+BK185+BK189+BK196+BK205+BK215+BK238+BK240+BK256+BK280+BK290</f>
        <v>0</v>
      </c>
    </row>
    <row r="180" s="12" customFormat="1" ht="22.8" customHeight="1">
      <c r="A180" s="12"/>
      <c r="B180" s="203"/>
      <c r="C180" s="204"/>
      <c r="D180" s="205" t="s">
        <v>72</v>
      </c>
      <c r="E180" s="217" t="s">
        <v>333</v>
      </c>
      <c r="F180" s="217" t="s">
        <v>334</v>
      </c>
      <c r="G180" s="204"/>
      <c r="H180" s="204"/>
      <c r="I180" s="207"/>
      <c r="J180" s="218">
        <f>BK180</f>
        <v>0</v>
      </c>
      <c r="K180" s="204"/>
      <c r="L180" s="209"/>
      <c r="M180" s="210"/>
      <c r="N180" s="211"/>
      <c r="O180" s="211"/>
      <c r="P180" s="212">
        <f>SUM(P181:P184)</f>
        <v>0</v>
      </c>
      <c r="Q180" s="211"/>
      <c r="R180" s="212">
        <f>SUM(R181:R184)</f>
        <v>0</v>
      </c>
      <c r="S180" s="211"/>
      <c r="T180" s="213">
        <f>SUM(T181:T184)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4" t="s">
        <v>83</v>
      </c>
      <c r="AT180" s="215" t="s">
        <v>72</v>
      </c>
      <c r="AU180" s="215" t="s">
        <v>81</v>
      </c>
      <c r="AY180" s="214" t="s">
        <v>158</v>
      </c>
      <c r="BK180" s="216">
        <f>SUM(BK181:BK184)</f>
        <v>0</v>
      </c>
    </row>
    <row r="181" s="2" customFormat="1" ht="24.15" customHeight="1">
      <c r="A181" s="38"/>
      <c r="B181" s="39"/>
      <c r="C181" s="219" t="s">
        <v>208</v>
      </c>
      <c r="D181" s="219" t="s">
        <v>161</v>
      </c>
      <c r="E181" s="220" t="s">
        <v>875</v>
      </c>
      <c r="F181" s="221" t="s">
        <v>876</v>
      </c>
      <c r="G181" s="222" t="s">
        <v>337</v>
      </c>
      <c r="H181" s="223">
        <v>2</v>
      </c>
      <c r="I181" s="224"/>
      <c r="J181" s="225">
        <f>ROUND(I181*H181,2)</f>
        <v>0</v>
      </c>
      <c r="K181" s="226"/>
      <c r="L181" s="44"/>
      <c r="M181" s="227" t="s">
        <v>1</v>
      </c>
      <c r="N181" s="228" t="s">
        <v>38</v>
      </c>
      <c r="O181" s="91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1" t="s">
        <v>197</v>
      </c>
      <c r="AT181" s="231" t="s">
        <v>161</v>
      </c>
      <c r="AU181" s="231" t="s">
        <v>83</v>
      </c>
      <c r="AY181" s="17" t="s">
        <v>158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7" t="s">
        <v>81</v>
      </c>
      <c r="BK181" s="232">
        <f>ROUND(I181*H181,2)</f>
        <v>0</v>
      </c>
      <c r="BL181" s="17" t="s">
        <v>197</v>
      </c>
      <c r="BM181" s="231" t="s">
        <v>256</v>
      </c>
    </row>
    <row r="182" s="2" customFormat="1" ht="24.15" customHeight="1">
      <c r="A182" s="38"/>
      <c r="B182" s="39"/>
      <c r="C182" s="219" t="s">
        <v>7</v>
      </c>
      <c r="D182" s="219" t="s">
        <v>161</v>
      </c>
      <c r="E182" s="220" t="s">
        <v>343</v>
      </c>
      <c r="F182" s="221" t="s">
        <v>344</v>
      </c>
      <c r="G182" s="222" t="s">
        <v>337</v>
      </c>
      <c r="H182" s="223">
        <v>4</v>
      </c>
      <c r="I182" s="224"/>
      <c r="J182" s="225">
        <f>ROUND(I182*H182,2)</f>
        <v>0</v>
      </c>
      <c r="K182" s="226"/>
      <c r="L182" s="44"/>
      <c r="M182" s="227" t="s">
        <v>1</v>
      </c>
      <c r="N182" s="228" t="s">
        <v>38</v>
      </c>
      <c r="O182" s="91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1" t="s">
        <v>197</v>
      </c>
      <c r="AT182" s="231" t="s">
        <v>161</v>
      </c>
      <c r="AU182" s="231" t="s">
        <v>83</v>
      </c>
      <c r="AY182" s="17" t="s">
        <v>158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7" t="s">
        <v>81</v>
      </c>
      <c r="BK182" s="232">
        <f>ROUND(I182*H182,2)</f>
        <v>0</v>
      </c>
      <c r="BL182" s="17" t="s">
        <v>197</v>
      </c>
      <c r="BM182" s="231" t="s">
        <v>259</v>
      </c>
    </row>
    <row r="183" s="2" customFormat="1" ht="16.5" customHeight="1">
      <c r="A183" s="38"/>
      <c r="B183" s="39"/>
      <c r="C183" s="219" t="s">
        <v>213</v>
      </c>
      <c r="D183" s="219" t="s">
        <v>161</v>
      </c>
      <c r="E183" s="220" t="s">
        <v>877</v>
      </c>
      <c r="F183" s="221" t="s">
        <v>878</v>
      </c>
      <c r="G183" s="222" t="s">
        <v>337</v>
      </c>
      <c r="H183" s="223">
        <v>2</v>
      </c>
      <c r="I183" s="224"/>
      <c r="J183" s="225">
        <f>ROUND(I183*H183,2)</f>
        <v>0</v>
      </c>
      <c r="K183" s="226"/>
      <c r="L183" s="44"/>
      <c r="M183" s="227" t="s">
        <v>1</v>
      </c>
      <c r="N183" s="228" t="s">
        <v>38</v>
      </c>
      <c r="O183" s="91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1" t="s">
        <v>197</v>
      </c>
      <c r="AT183" s="231" t="s">
        <v>161</v>
      </c>
      <c r="AU183" s="231" t="s">
        <v>83</v>
      </c>
      <c r="AY183" s="17" t="s">
        <v>158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7" t="s">
        <v>81</v>
      </c>
      <c r="BK183" s="232">
        <f>ROUND(I183*H183,2)</f>
        <v>0</v>
      </c>
      <c r="BL183" s="17" t="s">
        <v>197</v>
      </c>
      <c r="BM183" s="231" t="s">
        <v>263</v>
      </c>
    </row>
    <row r="184" s="2" customFormat="1" ht="24.15" customHeight="1">
      <c r="A184" s="38"/>
      <c r="B184" s="39"/>
      <c r="C184" s="219" t="s">
        <v>264</v>
      </c>
      <c r="D184" s="219" t="s">
        <v>161</v>
      </c>
      <c r="E184" s="220" t="s">
        <v>357</v>
      </c>
      <c r="F184" s="221" t="s">
        <v>358</v>
      </c>
      <c r="G184" s="222" t="s">
        <v>248</v>
      </c>
      <c r="H184" s="223">
        <v>0.001</v>
      </c>
      <c r="I184" s="224"/>
      <c r="J184" s="225">
        <f>ROUND(I184*H184,2)</f>
        <v>0</v>
      </c>
      <c r="K184" s="226"/>
      <c r="L184" s="44"/>
      <c r="M184" s="227" t="s">
        <v>1</v>
      </c>
      <c r="N184" s="228" t="s">
        <v>38</v>
      </c>
      <c r="O184" s="91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1" t="s">
        <v>197</v>
      </c>
      <c r="AT184" s="231" t="s">
        <v>161</v>
      </c>
      <c r="AU184" s="231" t="s">
        <v>83</v>
      </c>
      <c r="AY184" s="17" t="s">
        <v>158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7" t="s">
        <v>81</v>
      </c>
      <c r="BK184" s="232">
        <f>ROUND(I184*H184,2)</f>
        <v>0</v>
      </c>
      <c r="BL184" s="17" t="s">
        <v>197</v>
      </c>
      <c r="BM184" s="231" t="s">
        <v>267</v>
      </c>
    </row>
    <row r="185" s="12" customFormat="1" ht="22.8" customHeight="1">
      <c r="A185" s="12"/>
      <c r="B185" s="203"/>
      <c r="C185" s="204"/>
      <c r="D185" s="205" t="s">
        <v>72</v>
      </c>
      <c r="E185" s="217" t="s">
        <v>360</v>
      </c>
      <c r="F185" s="217" t="s">
        <v>361</v>
      </c>
      <c r="G185" s="204"/>
      <c r="H185" s="204"/>
      <c r="I185" s="207"/>
      <c r="J185" s="218">
        <f>BK185</f>
        <v>0</v>
      </c>
      <c r="K185" s="204"/>
      <c r="L185" s="209"/>
      <c r="M185" s="210"/>
      <c r="N185" s="211"/>
      <c r="O185" s="211"/>
      <c r="P185" s="212">
        <f>SUM(P186:P188)</f>
        <v>0</v>
      </c>
      <c r="Q185" s="211"/>
      <c r="R185" s="212">
        <f>SUM(R186:R188)</f>
        <v>0</v>
      </c>
      <c r="S185" s="211"/>
      <c r="T185" s="213">
        <f>SUM(T186:T188)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4" t="s">
        <v>83</v>
      </c>
      <c r="AT185" s="215" t="s">
        <v>72</v>
      </c>
      <c r="AU185" s="215" t="s">
        <v>81</v>
      </c>
      <c r="AY185" s="214" t="s">
        <v>158</v>
      </c>
      <c r="BK185" s="216">
        <f>SUM(BK186:BK188)</f>
        <v>0</v>
      </c>
    </row>
    <row r="186" s="2" customFormat="1" ht="24.15" customHeight="1">
      <c r="A186" s="38"/>
      <c r="B186" s="39"/>
      <c r="C186" s="219" t="s">
        <v>218</v>
      </c>
      <c r="D186" s="219" t="s">
        <v>161</v>
      </c>
      <c r="E186" s="220" t="s">
        <v>363</v>
      </c>
      <c r="F186" s="221" t="s">
        <v>364</v>
      </c>
      <c r="G186" s="222" t="s">
        <v>207</v>
      </c>
      <c r="H186" s="223">
        <v>2</v>
      </c>
      <c r="I186" s="224"/>
      <c r="J186" s="225">
        <f>ROUND(I186*H186,2)</f>
        <v>0</v>
      </c>
      <c r="K186" s="226"/>
      <c r="L186" s="44"/>
      <c r="M186" s="227" t="s">
        <v>1</v>
      </c>
      <c r="N186" s="228" t="s">
        <v>38</v>
      </c>
      <c r="O186" s="91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1" t="s">
        <v>197</v>
      </c>
      <c r="AT186" s="231" t="s">
        <v>161</v>
      </c>
      <c r="AU186" s="231" t="s">
        <v>83</v>
      </c>
      <c r="AY186" s="17" t="s">
        <v>158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7" t="s">
        <v>81</v>
      </c>
      <c r="BK186" s="232">
        <f>ROUND(I186*H186,2)</f>
        <v>0</v>
      </c>
      <c r="BL186" s="17" t="s">
        <v>197</v>
      </c>
      <c r="BM186" s="231" t="s">
        <v>272</v>
      </c>
    </row>
    <row r="187" s="2" customFormat="1" ht="24.15" customHeight="1">
      <c r="A187" s="38"/>
      <c r="B187" s="39"/>
      <c r="C187" s="219" t="s">
        <v>277</v>
      </c>
      <c r="D187" s="219" t="s">
        <v>161</v>
      </c>
      <c r="E187" s="220" t="s">
        <v>366</v>
      </c>
      <c r="F187" s="221" t="s">
        <v>367</v>
      </c>
      <c r="G187" s="222" t="s">
        <v>207</v>
      </c>
      <c r="H187" s="223">
        <v>2</v>
      </c>
      <c r="I187" s="224"/>
      <c r="J187" s="225">
        <f>ROUND(I187*H187,2)</f>
        <v>0</v>
      </c>
      <c r="K187" s="226"/>
      <c r="L187" s="44"/>
      <c r="M187" s="227" t="s">
        <v>1</v>
      </c>
      <c r="N187" s="228" t="s">
        <v>38</v>
      </c>
      <c r="O187" s="91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1" t="s">
        <v>197</v>
      </c>
      <c r="AT187" s="231" t="s">
        <v>161</v>
      </c>
      <c r="AU187" s="231" t="s">
        <v>83</v>
      </c>
      <c r="AY187" s="17" t="s">
        <v>158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7" t="s">
        <v>81</v>
      </c>
      <c r="BK187" s="232">
        <f>ROUND(I187*H187,2)</f>
        <v>0</v>
      </c>
      <c r="BL187" s="17" t="s">
        <v>197</v>
      </c>
      <c r="BM187" s="231" t="s">
        <v>280</v>
      </c>
    </row>
    <row r="188" s="2" customFormat="1" ht="21.75" customHeight="1">
      <c r="A188" s="38"/>
      <c r="B188" s="39"/>
      <c r="C188" s="219" t="s">
        <v>224</v>
      </c>
      <c r="D188" s="219" t="s">
        <v>161</v>
      </c>
      <c r="E188" s="220" t="s">
        <v>370</v>
      </c>
      <c r="F188" s="221" t="s">
        <v>371</v>
      </c>
      <c r="G188" s="222" t="s">
        <v>248</v>
      </c>
      <c r="H188" s="223">
        <v>0.001</v>
      </c>
      <c r="I188" s="224"/>
      <c r="J188" s="225">
        <f>ROUND(I188*H188,2)</f>
        <v>0</v>
      </c>
      <c r="K188" s="226"/>
      <c r="L188" s="44"/>
      <c r="M188" s="227" t="s">
        <v>1</v>
      </c>
      <c r="N188" s="228" t="s">
        <v>38</v>
      </c>
      <c r="O188" s="91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1" t="s">
        <v>197</v>
      </c>
      <c r="AT188" s="231" t="s">
        <v>161</v>
      </c>
      <c r="AU188" s="231" t="s">
        <v>83</v>
      </c>
      <c r="AY188" s="17" t="s">
        <v>158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7" t="s">
        <v>81</v>
      </c>
      <c r="BK188" s="232">
        <f>ROUND(I188*H188,2)</f>
        <v>0</v>
      </c>
      <c r="BL188" s="17" t="s">
        <v>197</v>
      </c>
      <c r="BM188" s="231" t="s">
        <v>283</v>
      </c>
    </row>
    <row r="189" s="12" customFormat="1" ht="22.8" customHeight="1">
      <c r="A189" s="12"/>
      <c r="B189" s="203"/>
      <c r="C189" s="204"/>
      <c r="D189" s="205" t="s">
        <v>72</v>
      </c>
      <c r="E189" s="217" t="s">
        <v>373</v>
      </c>
      <c r="F189" s="217" t="s">
        <v>374</v>
      </c>
      <c r="G189" s="204"/>
      <c r="H189" s="204"/>
      <c r="I189" s="207"/>
      <c r="J189" s="218">
        <f>BK189</f>
        <v>0</v>
      </c>
      <c r="K189" s="204"/>
      <c r="L189" s="209"/>
      <c r="M189" s="210"/>
      <c r="N189" s="211"/>
      <c r="O189" s="211"/>
      <c r="P189" s="212">
        <f>SUM(P190:P195)</f>
        <v>0</v>
      </c>
      <c r="Q189" s="211"/>
      <c r="R189" s="212">
        <f>SUM(R190:R195)</f>
        <v>0</v>
      </c>
      <c r="S189" s="211"/>
      <c r="T189" s="213">
        <f>SUM(T190:T195)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4" t="s">
        <v>83</v>
      </c>
      <c r="AT189" s="215" t="s">
        <v>72</v>
      </c>
      <c r="AU189" s="215" t="s">
        <v>81</v>
      </c>
      <c r="AY189" s="214" t="s">
        <v>158</v>
      </c>
      <c r="BK189" s="216">
        <f>SUM(BK190:BK195)</f>
        <v>0</v>
      </c>
    </row>
    <row r="190" s="2" customFormat="1" ht="16.5" customHeight="1">
      <c r="A190" s="38"/>
      <c r="B190" s="39"/>
      <c r="C190" s="219" t="s">
        <v>284</v>
      </c>
      <c r="D190" s="219" t="s">
        <v>161</v>
      </c>
      <c r="E190" s="220" t="s">
        <v>375</v>
      </c>
      <c r="F190" s="221" t="s">
        <v>376</v>
      </c>
      <c r="G190" s="222" t="s">
        <v>164</v>
      </c>
      <c r="H190" s="223">
        <v>2.8799999999999999</v>
      </c>
      <c r="I190" s="224"/>
      <c r="J190" s="225">
        <f>ROUND(I190*H190,2)</f>
        <v>0</v>
      </c>
      <c r="K190" s="226"/>
      <c r="L190" s="44"/>
      <c r="M190" s="227" t="s">
        <v>1</v>
      </c>
      <c r="N190" s="228" t="s">
        <v>38</v>
      </c>
      <c r="O190" s="91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1" t="s">
        <v>197</v>
      </c>
      <c r="AT190" s="231" t="s">
        <v>161</v>
      </c>
      <c r="AU190" s="231" t="s">
        <v>83</v>
      </c>
      <c r="AY190" s="17" t="s">
        <v>158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7" t="s">
        <v>81</v>
      </c>
      <c r="BK190" s="232">
        <f>ROUND(I190*H190,2)</f>
        <v>0</v>
      </c>
      <c r="BL190" s="17" t="s">
        <v>197</v>
      </c>
      <c r="BM190" s="231" t="s">
        <v>287</v>
      </c>
    </row>
    <row r="191" s="13" customFormat="1">
      <c r="A191" s="13"/>
      <c r="B191" s="233"/>
      <c r="C191" s="234"/>
      <c r="D191" s="235" t="s">
        <v>166</v>
      </c>
      <c r="E191" s="236" t="s">
        <v>1</v>
      </c>
      <c r="F191" s="237" t="s">
        <v>879</v>
      </c>
      <c r="G191" s="234"/>
      <c r="H191" s="238">
        <v>2.8800000000000003</v>
      </c>
      <c r="I191" s="239"/>
      <c r="J191" s="234"/>
      <c r="K191" s="234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166</v>
      </c>
      <c r="AU191" s="244" t="s">
        <v>83</v>
      </c>
      <c r="AV191" s="13" t="s">
        <v>83</v>
      </c>
      <c r="AW191" s="13" t="s">
        <v>31</v>
      </c>
      <c r="AX191" s="13" t="s">
        <v>73</v>
      </c>
      <c r="AY191" s="244" t="s">
        <v>158</v>
      </c>
    </row>
    <row r="192" s="14" customFormat="1">
      <c r="A192" s="14"/>
      <c r="B192" s="245"/>
      <c r="C192" s="246"/>
      <c r="D192" s="235" t="s">
        <v>166</v>
      </c>
      <c r="E192" s="247" t="s">
        <v>1</v>
      </c>
      <c r="F192" s="248" t="s">
        <v>168</v>
      </c>
      <c r="G192" s="246"/>
      <c r="H192" s="249">
        <v>2.8800000000000003</v>
      </c>
      <c r="I192" s="250"/>
      <c r="J192" s="246"/>
      <c r="K192" s="246"/>
      <c r="L192" s="251"/>
      <c r="M192" s="252"/>
      <c r="N192" s="253"/>
      <c r="O192" s="253"/>
      <c r="P192" s="253"/>
      <c r="Q192" s="253"/>
      <c r="R192" s="253"/>
      <c r="S192" s="253"/>
      <c r="T192" s="25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5" t="s">
        <v>166</v>
      </c>
      <c r="AU192" s="255" t="s">
        <v>83</v>
      </c>
      <c r="AV192" s="14" t="s">
        <v>165</v>
      </c>
      <c r="AW192" s="14" t="s">
        <v>31</v>
      </c>
      <c r="AX192" s="14" t="s">
        <v>81</v>
      </c>
      <c r="AY192" s="255" t="s">
        <v>158</v>
      </c>
    </row>
    <row r="193" s="2" customFormat="1" ht="16.5" customHeight="1">
      <c r="A193" s="38"/>
      <c r="B193" s="39"/>
      <c r="C193" s="219" t="s">
        <v>227</v>
      </c>
      <c r="D193" s="219" t="s">
        <v>161</v>
      </c>
      <c r="E193" s="220" t="s">
        <v>380</v>
      </c>
      <c r="F193" s="221" t="s">
        <v>381</v>
      </c>
      <c r="G193" s="222" t="s">
        <v>164</v>
      </c>
      <c r="H193" s="223">
        <v>2.8799999999999999</v>
      </c>
      <c r="I193" s="224"/>
      <c r="J193" s="225">
        <f>ROUND(I193*H193,2)</f>
        <v>0</v>
      </c>
      <c r="K193" s="226"/>
      <c r="L193" s="44"/>
      <c r="M193" s="227" t="s">
        <v>1</v>
      </c>
      <c r="N193" s="228" t="s">
        <v>38</v>
      </c>
      <c r="O193" s="91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1" t="s">
        <v>197</v>
      </c>
      <c r="AT193" s="231" t="s">
        <v>161</v>
      </c>
      <c r="AU193" s="231" t="s">
        <v>83</v>
      </c>
      <c r="AY193" s="17" t="s">
        <v>158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7" t="s">
        <v>81</v>
      </c>
      <c r="BK193" s="232">
        <f>ROUND(I193*H193,2)</f>
        <v>0</v>
      </c>
      <c r="BL193" s="17" t="s">
        <v>197</v>
      </c>
      <c r="BM193" s="231" t="s">
        <v>290</v>
      </c>
    </row>
    <row r="194" s="2" customFormat="1" ht="16.5" customHeight="1">
      <c r="A194" s="38"/>
      <c r="B194" s="39"/>
      <c r="C194" s="219" t="s">
        <v>291</v>
      </c>
      <c r="D194" s="219" t="s">
        <v>161</v>
      </c>
      <c r="E194" s="220" t="s">
        <v>383</v>
      </c>
      <c r="F194" s="221" t="s">
        <v>384</v>
      </c>
      <c r="G194" s="222" t="s">
        <v>164</v>
      </c>
      <c r="H194" s="223">
        <v>2.8799999999999999</v>
      </c>
      <c r="I194" s="224"/>
      <c r="J194" s="225">
        <f>ROUND(I194*H194,2)</f>
        <v>0</v>
      </c>
      <c r="K194" s="226"/>
      <c r="L194" s="44"/>
      <c r="M194" s="227" t="s">
        <v>1</v>
      </c>
      <c r="N194" s="228" t="s">
        <v>38</v>
      </c>
      <c r="O194" s="91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1" t="s">
        <v>197</v>
      </c>
      <c r="AT194" s="231" t="s">
        <v>161</v>
      </c>
      <c r="AU194" s="231" t="s">
        <v>83</v>
      </c>
      <c r="AY194" s="17" t="s">
        <v>158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7" t="s">
        <v>81</v>
      </c>
      <c r="BK194" s="232">
        <f>ROUND(I194*H194,2)</f>
        <v>0</v>
      </c>
      <c r="BL194" s="17" t="s">
        <v>197</v>
      </c>
      <c r="BM194" s="231" t="s">
        <v>294</v>
      </c>
    </row>
    <row r="195" s="2" customFormat="1" ht="24.15" customHeight="1">
      <c r="A195" s="38"/>
      <c r="B195" s="39"/>
      <c r="C195" s="219" t="s">
        <v>232</v>
      </c>
      <c r="D195" s="219" t="s">
        <v>161</v>
      </c>
      <c r="E195" s="220" t="s">
        <v>387</v>
      </c>
      <c r="F195" s="221" t="s">
        <v>388</v>
      </c>
      <c r="G195" s="222" t="s">
        <v>248</v>
      </c>
      <c r="H195" s="223">
        <v>0.0040000000000000001</v>
      </c>
      <c r="I195" s="224"/>
      <c r="J195" s="225">
        <f>ROUND(I195*H195,2)</f>
        <v>0</v>
      </c>
      <c r="K195" s="226"/>
      <c r="L195" s="44"/>
      <c r="M195" s="227" t="s">
        <v>1</v>
      </c>
      <c r="N195" s="228" t="s">
        <v>38</v>
      </c>
      <c r="O195" s="91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1" t="s">
        <v>197</v>
      </c>
      <c r="AT195" s="231" t="s">
        <v>161</v>
      </c>
      <c r="AU195" s="231" t="s">
        <v>83</v>
      </c>
      <c r="AY195" s="17" t="s">
        <v>158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7" t="s">
        <v>81</v>
      </c>
      <c r="BK195" s="232">
        <f>ROUND(I195*H195,2)</f>
        <v>0</v>
      </c>
      <c r="BL195" s="17" t="s">
        <v>197</v>
      </c>
      <c r="BM195" s="231" t="s">
        <v>297</v>
      </c>
    </row>
    <row r="196" s="12" customFormat="1" ht="22.8" customHeight="1">
      <c r="A196" s="12"/>
      <c r="B196" s="203"/>
      <c r="C196" s="204"/>
      <c r="D196" s="205" t="s">
        <v>72</v>
      </c>
      <c r="E196" s="217" t="s">
        <v>390</v>
      </c>
      <c r="F196" s="217" t="s">
        <v>391</v>
      </c>
      <c r="G196" s="204"/>
      <c r="H196" s="204"/>
      <c r="I196" s="207"/>
      <c r="J196" s="218">
        <f>BK196</f>
        <v>0</v>
      </c>
      <c r="K196" s="204"/>
      <c r="L196" s="209"/>
      <c r="M196" s="210"/>
      <c r="N196" s="211"/>
      <c r="O196" s="211"/>
      <c r="P196" s="212">
        <f>SUM(P197:P204)</f>
        <v>0</v>
      </c>
      <c r="Q196" s="211"/>
      <c r="R196" s="212">
        <f>SUM(R197:R204)</f>
        <v>0</v>
      </c>
      <c r="S196" s="211"/>
      <c r="T196" s="213">
        <f>SUM(T197:T204)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4" t="s">
        <v>83</v>
      </c>
      <c r="AT196" s="215" t="s">
        <v>72</v>
      </c>
      <c r="AU196" s="215" t="s">
        <v>81</v>
      </c>
      <c r="AY196" s="214" t="s">
        <v>158</v>
      </c>
      <c r="BK196" s="216">
        <f>SUM(BK197:BK204)</f>
        <v>0</v>
      </c>
    </row>
    <row r="197" s="2" customFormat="1" ht="21.75" customHeight="1">
      <c r="A197" s="38"/>
      <c r="B197" s="39"/>
      <c r="C197" s="219" t="s">
        <v>300</v>
      </c>
      <c r="D197" s="219" t="s">
        <v>161</v>
      </c>
      <c r="E197" s="220" t="s">
        <v>880</v>
      </c>
      <c r="F197" s="221" t="s">
        <v>881</v>
      </c>
      <c r="G197" s="222" t="s">
        <v>164</v>
      </c>
      <c r="H197" s="223">
        <v>2.5899999999999999</v>
      </c>
      <c r="I197" s="224"/>
      <c r="J197" s="225">
        <f>ROUND(I197*H197,2)</f>
        <v>0</v>
      </c>
      <c r="K197" s="226"/>
      <c r="L197" s="44"/>
      <c r="M197" s="227" t="s">
        <v>1</v>
      </c>
      <c r="N197" s="228" t="s">
        <v>38</v>
      </c>
      <c r="O197" s="91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1" t="s">
        <v>197</v>
      </c>
      <c r="AT197" s="231" t="s">
        <v>161</v>
      </c>
      <c r="AU197" s="231" t="s">
        <v>83</v>
      </c>
      <c r="AY197" s="17" t="s">
        <v>158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7" t="s">
        <v>81</v>
      </c>
      <c r="BK197" s="232">
        <f>ROUND(I197*H197,2)</f>
        <v>0</v>
      </c>
      <c r="BL197" s="17" t="s">
        <v>197</v>
      </c>
      <c r="BM197" s="231" t="s">
        <v>303</v>
      </c>
    </row>
    <row r="198" s="13" customFormat="1">
      <c r="A198" s="13"/>
      <c r="B198" s="233"/>
      <c r="C198" s="234"/>
      <c r="D198" s="235" t="s">
        <v>166</v>
      </c>
      <c r="E198" s="236" t="s">
        <v>1</v>
      </c>
      <c r="F198" s="237" t="s">
        <v>882</v>
      </c>
      <c r="G198" s="234"/>
      <c r="H198" s="238">
        <v>2.5899999999999999</v>
      </c>
      <c r="I198" s="239"/>
      <c r="J198" s="234"/>
      <c r="K198" s="234"/>
      <c r="L198" s="240"/>
      <c r="M198" s="241"/>
      <c r="N198" s="242"/>
      <c r="O198" s="242"/>
      <c r="P198" s="242"/>
      <c r="Q198" s="242"/>
      <c r="R198" s="242"/>
      <c r="S198" s="242"/>
      <c r="T198" s="24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4" t="s">
        <v>166</v>
      </c>
      <c r="AU198" s="244" t="s">
        <v>83</v>
      </c>
      <c r="AV198" s="13" t="s">
        <v>83</v>
      </c>
      <c r="AW198" s="13" t="s">
        <v>31</v>
      </c>
      <c r="AX198" s="13" t="s">
        <v>73</v>
      </c>
      <c r="AY198" s="244" t="s">
        <v>158</v>
      </c>
    </row>
    <row r="199" s="14" customFormat="1">
      <c r="A199" s="14"/>
      <c r="B199" s="245"/>
      <c r="C199" s="246"/>
      <c r="D199" s="235" t="s">
        <v>166</v>
      </c>
      <c r="E199" s="247" t="s">
        <v>1</v>
      </c>
      <c r="F199" s="248" t="s">
        <v>168</v>
      </c>
      <c r="G199" s="246"/>
      <c r="H199" s="249">
        <v>2.5899999999999999</v>
      </c>
      <c r="I199" s="250"/>
      <c r="J199" s="246"/>
      <c r="K199" s="246"/>
      <c r="L199" s="251"/>
      <c r="M199" s="252"/>
      <c r="N199" s="253"/>
      <c r="O199" s="253"/>
      <c r="P199" s="253"/>
      <c r="Q199" s="253"/>
      <c r="R199" s="253"/>
      <c r="S199" s="253"/>
      <c r="T199" s="25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5" t="s">
        <v>166</v>
      </c>
      <c r="AU199" s="255" t="s">
        <v>83</v>
      </c>
      <c r="AV199" s="14" t="s">
        <v>165</v>
      </c>
      <c r="AW199" s="14" t="s">
        <v>31</v>
      </c>
      <c r="AX199" s="14" t="s">
        <v>81</v>
      </c>
      <c r="AY199" s="255" t="s">
        <v>158</v>
      </c>
    </row>
    <row r="200" s="2" customFormat="1" ht="33" customHeight="1">
      <c r="A200" s="38"/>
      <c r="B200" s="39"/>
      <c r="C200" s="219" t="s">
        <v>236</v>
      </c>
      <c r="D200" s="219" t="s">
        <v>161</v>
      </c>
      <c r="E200" s="220" t="s">
        <v>883</v>
      </c>
      <c r="F200" s="221" t="s">
        <v>884</v>
      </c>
      <c r="G200" s="222" t="s">
        <v>164</v>
      </c>
      <c r="H200" s="223">
        <v>57.799999999999997</v>
      </c>
      <c r="I200" s="224"/>
      <c r="J200" s="225">
        <f>ROUND(I200*H200,2)</f>
        <v>0</v>
      </c>
      <c r="K200" s="226"/>
      <c r="L200" s="44"/>
      <c r="M200" s="227" t="s">
        <v>1</v>
      </c>
      <c r="N200" s="228" t="s">
        <v>38</v>
      </c>
      <c r="O200" s="91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1" t="s">
        <v>197</v>
      </c>
      <c r="AT200" s="231" t="s">
        <v>161</v>
      </c>
      <c r="AU200" s="231" t="s">
        <v>83</v>
      </c>
      <c r="AY200" s="17" t="s">
        <v>158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7" t="s">
        <v>81</v>
      </c>
      <c r="BK200" s="232">
        <f>ROUND(I200*H200,2)</f>
        <v>0</v>
      </c>
      <c r="BL200" s="17" t="s">
        <v>197</v>
      </c>
      <c r="BM200" s="231" t="s">
        <v>307</v>
      </c>
    </row>
    <row r="201" s="2" customFormat="1" ht="24.15" customHeight="1">
      <c r="A201" s="38"/>
      <c r="B201" s="39"/>
      <c r="C201" s="266" t="s">
        <v>308</v>
      </c>
      <c r="D201" s="266" t="s">
        <v>210</v>
      </c>
      <c r="E201" s="267" t="s">
        <v>885</v>
      </c>
      <c r="F201" s="268" t="s">
        <v>886</v>
      </c>
      <c r="G201" s="269" t="s">
        <v>164</v>
      </c>
      <c r="H201" s="270">
        <v>58.956000000000003</v>
      </c>
      <c r="I201" s="271"/>
      <c r="J201" s="272">
        <f>ROUND(I201*H201,2)</f>
        <v>0</v>
      </c>
      <c r="K201" s="273"/>
      <c r="L201" s="274"/>
      <c r="M201" s="275" t="s">
        <v>1</v>
      </c>
      <c r="N201" s="276" t="s">
        <v>38</v>
      </c>
      <c r="O201" s="91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1" t="s">
        <v>236</v>
      </c>
      <c r="AT201" s="231" t="s">
        <v>210</v>
      </c>
      <c r="AU201" s="231" t="s">
        <v>83</v>
      </c>
      <c r="AY201" s="17" t="s">
        <v>158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7" t="s">
        <v>81</v>
      </c>
      <c r="BK201" s="232">
        <f>ROUND(I201*H201,2)</f>
        <v>0</v>
      </c>
      <c r="BL201" s="17" t="s">
        <v>197</v>
      </c>
      <c r="BM201" s="231" t="s">
        <v>311</v>
      </c>
    </row>
    <row r="202" s="13" customFormat="1">
      <c r="A202" s="13"/>
      <c r="B202" s="233"/>
      <c r="C202" s="234"/>
      <c r="D202" s="235" t="s">
        <v>166</v>
      </c>
      <c r="E202" s="236" t="s">
        <v>1</v>
      </c>
      <c r="F202" s="237" t="s">
        <v>887</v>
      </c>
      <c r="G202" s="234"/>
      <c r="H202" s="238">
        <v>58.955999999999996</v>
      </c>
      <c r="I202" s="239"/>
      <c r="J202" s="234"/>
      <c r="K202" s="234"/>
      <c r="L202" s="240"/>
      <c r="M202" s="241"/>
      <c r="N202" s="242"/>
      <c r="O202" s="242"/>
      <c r="P202" s="242"/>
      <c r="Q202" s="242"/>
      <c r="R202" s="242"/>
      <c r="S202" s="242"/>
      <c r="T202" s="24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4" t="s">
        <v>166</v>
      </c>
      <c r="AU202" s="244" t="s">
        <v>83</v>
      </c>
      <c r="AV202" s="13" t="s">
        <v>83</v>
      </c>
      <c r="AW202" s="13" t="s">
        <v>31</v>
      </c>
      <c r="AX202" s="13" t="s">
        <v>73</v>
      </c>
      <c r="AY202" s="244" t="s">
        <v>158</v>
      </c>
    </row>
    <row r="203" s="14" customFormat="1">
      <c r="A203" s="14"/>
      <c r="B203" s="245"/>
      <c r="C203" s="246"/>
      <c r="D203" s="235" t="s">
        <v>166</v>
      </c>
      <c r="E203" s="247" t="s">
        <v>1</v>
      </c>
      <c r="F203" s="248" t="s">
        <v>168</v>
      </c>
      <c r="G203" s="246"/>
      <c r="H203" s="249">
        <v>58.955999999999996</v>
      </c>
      <c r="I203" s="250"/>
      <c r="J203" s="246"/>
      <c r="K203" s="246"/>
      <c r="L203" s="251"/>
      <c r="M203" s="252"/>
      <c r="N203" s="253"/>
      <c r="O203" s="253"/>
      <c r="P203" s="253"/>
      <c r="Q203" s="253"/>
      <c r="R203" s="253"/>
      <c r="S203" s="253"/>
      <c r="T203" s="25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5" t="s">
        <v>166</v>
      </c>
      <c r="AU203" s="255" t="s">
        <v>83</v>
      </c>
      <c r="AV203" s="14" t="s">
        <v>165</v>
      </c>
      <c r="AW203" s="14" t="s">
        <v>31</v>
      </c>
      <c r="AX203" s="14" t="s">
        <v>81</v>
      </c>
      <c r="AY203" s="255" t="s">
        <v>158</v>
      </c>
    </row>
    <row r="204" s="2" customFormat="1" ht="24.15" customHeight="1">
      <c r="A204" s="38"/>
      <c r="B204" s="39"/>
      <c r="C204" s="219" t="s">
        <v>243</v>
      </c>
      <c r="D204" s="219" t="s">
        <v>161</v>
      </c>
      <c r="E204" s="220" t="s">
        <v>400</v>
      </c>
      <c r="F204" s="221" t="s">
        <v>401</v>
      </c>
      <c r="G204" s="222" t="s">
        <v>248</v>
      </c>
      <c r="H204" s="223">
        <v>0.221</v>
      </c>
      <c r="I204" s="224"/>
      <c r="J204" s="225">
        <f>ROUND(I204*H204,2)</f>
        <v>0</v>
      </c>
      <c r="K204" s="226"/>
      <c r="L204" s="44"/>
      <c r="M204" s="227" t="s">
        <v>1</v>
      </c>
      <c r="N204" s="228" t="s">
        <v>38</v>
      </c>
      <c r="O204" s="91"/>
      <c r="P204" s="229">
        <f>O204*H204</f>
        <v>0</v>
      </c>
      <c r="Q204" s="229">
        <v>0</v>
      </c>
      <c r="R204" s="229">
        <f>Q204*H204</f>
        <v>0</v>
      </c>
      <c r="S204" s="229">
        <v>0</v>
      </c>
      <c r="T204" s="23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1" t="s">
        <v>197</v>
      </c>
      <c r="AT204" s="231" t="s">
        <v>161</v>
      </c>
      <c r="AU204" s="231" t="s">
        <v>83</v>
      </c>
      <c r="AY204" s="17" t="s">
        <v>158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7" t="s">
        <v>81</v>
      </c>
      <c r="BK204" s="232">
        <f>ROUND(I204*H204,2)</f>
        <v>0</v>
      </c>
      <c r="BL204" s="17" t="s">
        <v>197</v>
      </c>
      <c r="BM204" s="231" t="s">
        <v>314</v>
      </c>
    </row>
    <row r="205" s="12" customFormat="1" ht="22.8" customHeight="1">
      <c r="A205" s="12"/>
      <c r="B205" s="203"/>
      <c r="C205" s="204"/>
      <c r="D205" s="205" t="s">
        <v>72</v>
      </c>
      <c r="E205" s="217" t="s">
        <v>403</v>
      </c>
      <c r="F205" s="217" t="s">
        <v>404</v>
      </c>
      <c r="G205" s="204"/>
      <c r="H205" s="204"/>
      <c r="I205" s="207"/>
      <c r="J205" s="218">
        <f>BK205</f>
        <v>0</v>
      </c>
      <c r="K205" s="204"/>
      <c r="L205" s="209"/>
      <c r="M205" s="210"/>
      <c r="N205" s="211"/>
      <c r="O205" s="211"/>
      <c r="P205" s="212">
        <f>SUM(P206:P214)</f>
        <v>0</v>
      </c>
      <c r="Q205" s="211"/>
      <c r="R205" s="212">
        <f>SUM(R206:R214)</f>
        <v>0</v>
      </c>
      <c r="S205" s="211"/>
      <c r="T205" s="213">
        <f>SUM(T206:T214)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4" t="s">
        <v>83</v>
      </c>
      <c r="AT205" s="215" t="s">
        <v>72</v>
      </c>
      <c r="AU205" s="215" t="s">
        <v>81</v>
      </c>
      <c r="AY205" s="214" t="s">
        <v>158</v>
      </c>
      <c r="BK205" s="216">
        <f>SUM(BK206:BK214)</f>
        <v>0</v>
      </c>
    </row>
    <row r="206" s="2" customFormat="1" ht="24.15" customHeight="1">
      <c r="A206" s="38"/>
      <c r="B206" s="39"/>
      <c r="C206" s="219" t="s">
        <v>315</v>
      </c>
      <c r="D206" s="219" t="s">
        <v>161</v>
      </c>
      <c r="E206" s="220" t="s">
        <v>410</v>
      </c>
      <c r="F206" s="221" t="s">
        <v>411</v>
      </c>
      <c r="G206" s="222" t="s">
        <v>207</v>
      </c>
      <c r="H206" s="223">
        <v>1</v>
      </c>
      <c r="I206" s="224"/>
      <c r="J206" s="225">
        <f>ROUND(I206*H206,2)</f>
        <v>0</v>
      </c>
      <c r="K206" s="226"/>
      <c r="L206" s="44"/>
      <c r="M206" s="227" t="s">
        <v>1</v>
      </c>
      <c r="N206" s="228" t="s">
        <v>38</v>
      </c>
      <c r="O206" s="91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1" t="s">
        <v>197</v>
      </c>
      <c r="AT206" s="231" t="s">
        <v>161</v>
      </c>
      <c r="AU206" s="231" t="s">
        <v>83</v>
      </c>
      <c r="AY206" s="17" t="s">
        <v>158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7" t="s">
        <v>81</v>
      </c>
      <c r="BK206" s="232">
        <f>ROUND(I206*H206,2)</f>
        <v>0</v>
      </c>
      <c r="BL206" s="17" t="s">
        <v>197</v>
      </c>
      <c r="BM206" s="231" t="s">
        <v>318</v>
      </c>
    </row>
    <row r="207" s="2" customFormat="1" ht="24.15" customHeight="1">
      <c r="A207" s="38"/>
      <c r="B207" s="39"/>
      <c r="C207" s="266" t="s">
        <v>249</v>
      </c>
      <c r="D207" s="266" t="s">
        <v>210</v>
      </c>
      <c r="E207" s="267" t="s">
        <v>414</v>
      </c>
      <c r="F207" s="268" t="s">
        <v>415</v>
      </c>
      <c r="G207" s="269" t="s">
        <v>207</v>
      </c>
      <c r="H207" s="270">
        <v>1</v>
      </c>
      <c r="I207" s="271"/>
      <c r="J207" s="272">
        <f>ROUND(I207*H207,2)</f>
        <v>0</v>
      </c>
      <c r="K207" s="273"/>
      <c r="L207" s="274"/>
      <c r="M207" s="275" t="s">
        <v>1</v>
      </c>
      <c r="N207" s="276" t="s">
        <v>38</v>
      </c>
      <c r="O207" s="91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1" t="s">
        <v>236</v>
      </c>
      <c r="AT207" s="231" t="s">
        <v>210</v>
      </c>
      <c r="AU207" s="231" t="s">
        <v>83</v>
      </c>
      <c r="AY207" s="17" t="s">
        <v>158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7" t="s">
        <v>81</v>
      </c>
      <c r="BK207" s="232">
        <f>ROUND(I207*H207,2)</f>
        <v>0</v>
      </c>
      <c r="BL207" s="17" t="s">
        <v>197</v>
      </c>
      <c r="BM207" s="231" t="s">
        <v>321</v>
      </c>
    </row>
    <row r="208" s="2" customFormat="1" ht="16.5" customHeight="1">
      <c r="A208" s="38"/>
      <c r="B208" s="39"/>
      <c r="C208" s="219" t="s">
        <v>322</v>
      </c>
      <c r="D208" s="219" t="s">
        <v>161</v>
      </c>
      <c r="E208" s="220" t="s">
        <v>417</v>
      </c>
      <c r="F208" s="221" t="s">
        <v>418</v>
      </c>
      <c r="G208" s="222" t="s">
        <v>207</v>
      </c>
      <c r="H208" s="223">
        <v>1</v>
      </c>
      <c r="I208" s="224"/>
      <c r="J208" s="225">
        <f>ROUND(I208*H208,2)</f>
        <v>0</v>
      </c>
      <c r="K208" s="226"/>
      <c r="L208" s="44"/>
      <c r="M208" s="227" t="s">
        <v>1</v>
      </c>
      <c r="N208" s="228" t="s">
        <v>38</v>
      </c>
      <c r="O208" s="91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1" t="s">
        <v>197</v>
      </c>
      <c r="AT208" s="231" t="s">
        <v>161</v>
      </c>
      <c r="AU208" s="231" t="s">
        <v>83</v>
      </c>
      <c r="AY208" s="17" t="s">
        <v>158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7" t="s">
        <v>81</v>
      </c>
      <c r="BK208" s="232">
        <f>ROUND(I208*H208,2)</f>
        <v>0</v>
      </c>
      <c r="BL208" s="17" t="s">
        <v>197</v>
      </c>
      <c r="BM208" s="231" t="s">
        <v>325</v>
      </c>
    </row>
    <row r="209" s="2" customFormat="1" ht="16.5" customHeight="1">
      <c r="A209" s="38"/>
      <c r="B209" s="39"/>
      <c r="C209" s="266" t="s">
        <v>253</v>
      </c>
      <c r="D209" s="266" t="s">
        <v>210</v>
      </c>
      <c r="E209" s="267" t="s">
        <v>421</v>
      </c>
      <c r="F209" s="268" t="s">
        <v>422</v>
      </c>
      <c r="G209" s="269" t="s">
        <v>207</v>
      </c>
      <c r="H209" s="270">
        <v>1</v>
      </c>
      <c r="I209" s="271"/>
      <c r="J209" s="272">
        <f>ROUND(I209*H209,2)</f>
        <v>0</v>
      </c>
      <c r="K209" s="273"/>
      <c r="L209" s="274"/>
      <c r="M209" s="275" t="s">
        <v>1</v>
      </c>
      <c r="N209" s="276" t="s">
        <v>38</v>
      </c>
      <c r="O209" s="91"/>
      <c r="P209" s="229">
        <f>O209*H209</f>
        <v>0</v>
      </c>
      <c r="Q209" s="229">
        <v>0</v>
      </c>
      <c r="R209" s="229">
        <f>Q209*H209</f>
        <v>0</v>
      </c>
      <c r="S209" s="229">
        <v>0</v>
      </c>
      <c r="T209" s="230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1" t="s">
        <v>236</v>
      </c>
      <c r="AT209" s="231" t="s">
        <v>210</v>
      </c>
      <c r="AU209" s="231" t="s">
        <v>83</v>
      </c>
      <c r="AY209" s="17" t="s">
        <v>158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7" t="s">
        <v>81</v>
      </c>
      <c r="BK209" s="232">
        <f>ROUND(I209*H209,2)</f>
        <v>0</v>
      </c>
      <c r="BL209" s="17" t="s">
        <v>197</v>
      </c>
      <c r="BM209" s="231" t="s">
        <v>328</v>
      </c>
    </row>
    <row r="210" s="2" customFormat="1" ht="16.5" customHeight="1">
      <c r="A210" s="38"/>
      <c r="B210" s="39"/>
      <c r="C210" s="266" t="s">
        <v>329</v>
      </c>
      <c r="D210" s="266" t="s">
        <v>210</v>
      </c>
      <c r="E210" s="267" t="s">
        <v>424</v>
      </c>
      <c r="F210" s="268" t="s">
        <v>425</v>
      </c>
      <c r="G210" s="269" t="s">
        <v>207</v>
      </c>
      <c r="H210" s="270">
        <v>1</v>
      </c>
      <c r="I210" s="271"/>
      <c r="J210" s="272">
        <f>ROUND(I210*H210,2)</f>
        <v>0</v>
      </c>
      <c r="K210" s="273"/>
      <c r="L210" s="274"/>
      <c r="M210" s="275" t="s">
        <v>1</v>
      </c>
      <c r="N210" s="276" t="s">
        <v>38</v>
      </c>
      <c r="O210" s="91"/>
      <c r="P210" s="229">
        <f>O210*H210</f>
        <v>0</v>
      </c>
      <c r="Q210" s="229">
        <v>0</v>
      </c>
      <c r="R210" s="229">
        <f>Q210*H210</f>
        <v>0</v>
      </c>
      <c r="S210" s="229">
        <v>0</v>
      </c>
      <c r="T210" s="230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1" t="s">
        <v>236</v>
      </c>
      <c r="AT210" s="231" t="s">
        <v>210</v>
      </c>
      <c r="AU210" s="231" t="s">
        <v>83</v>
      </c>
      <c r="AY210" s="17" t="s">
        <v>158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7" t="s">
        <v>81</v>
      </c>
      <c r="BK210" s="232">
        <f>ROUND(I210*H210,2)</f>
        <v>0</v>
      </c>
      <c r="BL210" s="17" t="s">
        <v>197</v>
      </c>
      <c r="BM210" s="231" t="s">
        <v>332</v>
      </c>
    </row>
    <row r="211" s="2" customFormat="1" ht="21.75" customHeight="1">
      <c r="A211" s="38"/>
      <c r="B211" s="39"/>
      <c r="C211" s="219" t="s">
        <v>256</v>
      </c>
      <c r="D211" s="219" t="s">
        <v>161</v>
      </c>
      <c r="E211" s="220" t="s">
        <v>428</v>
      </c>
      <c r="F211" s="221" t="s">
        <v>429</v>
      </c>
      <c r="G211" s="222" t="s">
        <v>207</v>
      </c>
      <c r="H211" s="223">
        <v>1</v>
      </c>
      <c r="I211" s="224"/>
      <c r="J211" s="225">
        <f>ROUND(I211*H211,2)</f>
        <v>0</v>
      </c>
      <c r="K211" s="226"/>
      <c r="L211" s="44"/>
      <c r="M211" s="227" t="s">
        <v>1</v>
      </c>
      <c r="N211" s="228" t="s">
        <v>38</v>
      </c>
      <c r="O211" s="91"/>
      <c r="P211" s="229">
        <f>O211*H211</f>
        <v>0</v>
      </c>
      <c r="Q211" s="229">
        <v>0</v>
      </c>
      <c r="R211" s="229">
        <f>Q211*H211</f>
        <v>0</v>
      </c>
      <c r="S211" s="229">
        <v>0</v>
      </c>
      <c r="T211" s="23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1" t="s">
        <v>197</v>
      </c>
      <c r="AT211" s="231" t="s">
        <v>161</v>
      </c>
      <c r="AU211" s="231" t="s">
        <v>83</v>
      </c>
      <c r="AY211" s="17" t="s">
        <v>158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7" t="s">
        <v>81</v>
      </c>
      <c r="BK211" s="232">
        <f>ROUND(I211*H211,2)</f>
        <v>0</v>
      </c>
      <c r="BL211" s="17" t="s">
        <v>197</v>
      </c>
      <c r="BM211" s="231" t="s">
        <v>338</v>
      </c>
    </row>
    <row r="212" s="2" customFormat="1" ht="24.15" customHeight="1">
      <c r="A212" s="38"/>
      <c r="B212" s="39"/>
      <c r="C212" s="266" t="s">
        <v>339</v>
      </c>
      <c r="D212" s="266" t="s">
        <v>210</v>
      </c>
      <c r="E212" s="267" t="s">
        <v>431</v>
      </c>
      <c r="F212" s="268" t="s">
        <v>432</v>
      </c>
      <c r="G212" s="269" t="s">
        <v>207</v>
      </c>
      <c r="H212" s="270">
        <v>1</v>
      </c>
      <c r="I212" s="271"/>
      <c r="J212" s="272">
        <f>ROUND(I212*H212,2)</f>
        <v>0</v>
      </c>
      <c r="K212" s="273"/>
      <c r="L212" s="274"/>
      <c r="M212" s="275" t="s">
        <v>1</v>
      </c>
      <c r="N212" s="276" t="s">
        <v>38</v>
      </c>
      <c r="O212" s="91"/>
      <c r="P212" s="229">
        <f>O212*H212</f>
        <v>0</v>
      </c>
      <c r="Q212" s="229">
        <v>0</v>
      </c>
      <c r="R212" s="229">
        <f>Q212*H212</f>
        <v>0</v>
      </c>
      <c r="S212" s="229">
        <v>0</v>
      </c>
      <c r="T212" s="23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1" t="s">
        <v>236</v>
      </c>
      <c r="AT212" s="231" t="s">
        <v>210</v>
      </c>
      <c r="AU212" s="231" t="s">
        <v>83</v>
      </c>
      <c r="AY212" s="17" t="s">
        <v>158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7" t="s">
        <v>81</v>
      </c>
      <c r="BK212" s="232">
        <f>ROUND(I212*H212,2)</f>
        <v>0</v>
      </c>
      <c r="BL212" s="17" t="s">
        <v>197</v>
      </c>
      <c r="BM212" s="231" t="s">
        <v>342</v>
      </c>
    </row>
    <row r="213" s="2" customFormat="1" ht="24.15" customHeight="1">
      <c r="A213" s="38"/>
      <c r="B213" s="39"/>
      <c r="C213" s="219" t="s">
        <v>259</v>
      </c>
      <c r="D213" s="219" t="s">
        <v>161</v>
      </c>
      <c r="E213" s="220" t="s">
        <v>435</v>
      </c>
      <c r="F213" s="221" t="s">
        <v>436</v>
      </c>
      <c r="G213" s="222" t="s">
        <v>207</v>
      </c>
      <c r="H213" s="223">
        <v>1</v>
      </c>
      <c r="I213" s="224"/>
      <c r="J213" s="225">
        <f>ROUND(I213*H213,2)</f>
        <v>0</v>
      </c>
      <c r="K213" s="226"/>
      <c r="L213" s="44"/>
      <c r="M213" s="227" t="s">
        <v>1</v>
      </c>
      <c r="N213" s="228" t="s">
        <v>38</v>
      </c>
      <c r="O213" s="91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1" t="s">
        <v>197</v>
      </c>
      <c r="AT213" s="231" t="s">
        <v>161</v>
      </c>
      <c r="AU213" s="231" t="s">
        <v>83</v>
      </c>
      <c r="AY213" s="17" t="s">
        <v>158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7" t="s">
        <v>81</v>
      </c>
      <c r="BK213" s="232">
        <f>ROUND(I213*H213,2)</f>
        <v>0</v>
      </c>
      <c r="BL213" s="17" t="s">
        <v>197</v>
      </c>
      <c r="BM213" s="231" t="s">
        <v>345</v>
      </c>
    </row>
    <row r="214" s="2" customFormat="1" ht="24.15" customHeight="1">
      <c r="A214" s="38"/>
      <c r="B214" s="39"/>
      <c r="C214" s="219" t="s">
        <v>346</v>
      </c>
      <c r="D214" s="219" t="s">
        <v>161</v>
      </c>
      <c r="E214" s="220" t="s">
        <v>438</v>
      </c>
      <c r="F214" s="221" t="s">
        <v>439</v>
      </c>
      <c r="G214" s="222" t="s">
        <v>248</v>
      </c>
      <c r="H214" s="223">
        <v>0.021999999999999999</v>
      </c>
      <c r="I214" s="224"/>
      <c r="J214" s="225">
        <f>ROUND(I214*H214,2)</f>
        <v>0</v>
      </c>
      <c r="K214" s="226"/>
      <c r="L214" s="44"/>
      <c r="M214" s="227" t="s">
        <v>1</v>
      </c>
      <c r="N214" s="228" t="s">
        <v>38</v>
      </c>
      <c r="O214" s="91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1" t="s">
        <v>197</v>
      </c>
      <c r="AT214" s="231" t="s">
        <v>161</v>
      </c>
      <c r="AU214" s="231" t="s">
        <v>83</v>
      </c>
      <c r="AY214" s="17" t="s">
        <v>158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7" t="s">
        <v>81</v>
      </c>
      <c r="BK214" s="232">
        <f>ROUND(I214*H214,2)</f>
        <v>0</v>
      </c>
      <c r="BL214" s="17" t="s">
        <v>197</v>
      </c>
      <c r="BM214" s="231" t="s">
        <v>349</v>
      </c>
    </row>
    <row r="215" s="12" customFormat="1" ht="22.8" customHeight="1">
      <c r="A215" s="12"/>
      <c r="B215" s="203"/>
      <c r="C215" s="204"/>
      <c r="D215" s="205" t="s">
        <v>72</v>
      </c>
      <c r="E215" s="217" t="s">
        <v>448</v>
      </c>
      <c r="F215" s="217" t="s">
        <v>449</v>
      </c>
      <c r="G215" s="204"/>
      <c r="H215" s="204"/>
      <c r="I215" s="207"/>
      <c r="J215" s="218">
        <f>BK215</f>
        <v>0</v>
      </c>
      <c r="K215" s="204"/>
      <c r="L215" s="209"/>
      <c r="M215" s="210"/>
      <c r="N215" s="211"/>
      <c r="O215" s="211"/>
      <c r="P215" s="212">
        <f>SUM(P216:P237)</f>
        <v>0</v>
      </c>
      <c r="Q215" s="211"/>
      <c r="R215" s="212">
        <f>SUM(R216:R237)</f>
        <v>0</v>
      </c>
      <c r="S215" s="211"/>
      <c r="T215" s="213">
        <f>SUM(T216:T237)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4" t="s">
        <v>83</v>
      </c>
      <c r="AT215" s="215" t="s">
        <v>72</v>
      </c>
      <c r="AU215" s="215" t="s">
        <v>81</v>
      </c>
      <c r="AY215" s="214" t="s">
        <v>158</v>
      </c>
      <c r="BK215" s="216">
        <f>SUM(BK216:BK237)</f>
        <v>0</v>
      </c>
    </row>
    <row r="216" s="2" customFormat="1" ht="16.5" customHeight="1">
      <c r="A216" s="38"/>
      <c r="B216" s="39"/>
      <c r="C216" s="219" t="s">
        <v>263</v>
      </c>
      <c r="D216" s="219" t="s">
        <v>161</v>
      </c>
      <c r="E216" s="220" t="s">
        <v>450</v>
      </c>
      <c r="F216" s="221" t="s">
        <v>451</v>
      </c>
      <c r="G216" s="222" t="s">
        <v>164</v>
      </c>
      <c r="H216" s="223">
        <v>57.799999999999997</v>
      </c>
      <c r="I216" s="224"/>
      <c r="J216" s="225">
        <f>ROUND(I216*H216,2)</f>
        <v>0</v>
      </c>
      <c r="K216" s="226"/>
      <c r="L216" s="44"/>
      <c r="M216" s="227" t="s">
        <v>1</v>
      </c>
      <c r="N216" s="228" t="s">
        <v>38</v>
      </c>
      <c r="O216" s="91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1" t="s">
        <v>197</v>
      </c>
      <c r="AT216" s="231" t="s">
        <v>161</v>
      </c>
      <c r="AU216" s="231" t="s">
        <v>83</v>
      </c>
      <c r="AY216" s="17" t="s">
        <v>158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7" t="s">
        <v>81</v>
      </c>
      <c r="BK216" s="232">
        <f>ROUND(I216*H216,2)</f>
        <v>0</v>
      </c>
      <c r="BL216" s="17" t="s">
        <v>197</v>
      </c>
      <c r="BM216" s="231" t="s">
        <v>352</v>
      </c>
    </row>
    <row r="217" s="2" customFormat="1" ht="24.15" customHeight="1">
      <c r="A217" s="38"/>
      <c r="B217" s="39"/>
      <c r="C217" s="219" t="s">
        <v>353</v>
      </c>
      <c r="D217" s="219" t="s">
        <v>161</v>
      </c>
      <c r="E217" s="220" t="s">
        <v>454</v>
      </c>
      <c r="F217" s="221" t="s">
        <v>455</v>
      </c>
      <c r="G217" s="222" t="s">
        <v>164</v>
      </c>
      <c r="H217" s="223">
        <v>57.799999999999997</v>
      </c>
      <c r="I217" s="224"/>
      <c r="J217" s="225">
        <f>ROUND(I217*H217,2)</f>
        <v>0</v>
      </c>
      <c r="K217" s="226"/>
      <c r="L217" s="44"/>
      <c r="M217" s="227" t="s">
        <v>1</v>
      </c>
      <c r="N217" s="228" t="s">
        <v>38</v>
      </c>
      <c r="O217" s="91"/>
      <c r="P217" s="229">
        <f>O217*H217</f>
        <v>0</v>
      </c>
      <c r="Q217" s="229">
        <v>0</v>
      </c>
      <c r="R217" s="229">
        <f>Q217*H217</f>
        <v>0</v>
      </c>
      <c r="S217" s="229">
        <v>0</v>
      </c>
      <c r="T217" s="230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1" t="s">
        <v>197</v>
      </c>
      <c r="AT217" s="231" t="s">
        <v>161</v>
      </c>
      <c r="AU217" s="231" t="s">
        <v>83</v>
      </c>
      <c r="AY217" s="17" t="s">
        <v>158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7" t="s">
        <v>81</v>
      </c>
      <c r="BK217" s="232">
        <f>ROUND(I217*H217,2)</f>
        <v>0</v>
      </c>
      <c r="BL217" s="17" t="s">
        <v>197</v>
      </c>
      <c r="BM217" s="231" t="s">
        <v>356</v>
      </c>
    </row>
    <row r="218" s="2" customFormat="1" ht="24.15" customHeight="1">
      <c r="A218" s="38"/>
      <c r="B218" s="39"/>
      <c r="C218" s="219" t="s">
        <v>267</v>
      </c>
      <c r="D218" s="219" t="s">
        <v>161</v>
      </c>
      <c r="E218" s="220" t="s">
        <v>457</v>
      </c>
      <c r="F218" s="221" t="s">
        <v>458</v>
      </c>
      <c r="G218" s="222" t="s">
        <v>164</v>
      </c>
      <c r="H218" s="223">
        <v>115.59999999999999</v>
      </c>
      <c r="I218" s="224"/>
      <c r="J218" s="225">
        <f>ROUND(I218*H218,2)</f>
        <v>0</v>
      </c>
      <c r="K218" s="226"/>
      <c r="L218" s="44"/>
      <c r="M218" s="227" t="s">
        <v>1</v>
      </c>
      <c r="N218" s="228" t="s">
        <v>38</v>
      </c>
      <c r="O218" s="91"/>
      <c r="P218" s="229">
        <f>O218*H218</f>
        <v>0</v>
      </c>
      <c r="Q218" s="229">
        <v>0</v>
      </c>
      <c r="R218" s="229">
        <f>Q218*H218</f>
        <v>0</v>
      </c>
      <c r="S218" s="229">
        <v>0</v>
      </c>
      <c r="T218" s="230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1" t="s">
        <v>197</v>
      </c>
      <c r="AT218" s="231" t="s">
        <v>161</v>
      </c>
      <c r="AU218" s="231" t="s">
        <v>83</v>
      </c>
      <c r="AY218" s="17" t="s">
        <v>158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7" t="s">
        <v>81</v>
      </c>
      <c r="BK218" s="232">
        <f>ROUND(I218*H218,2)</f>
        <v>0</v>
      </c>
      <c r="BL218" s="17" t="s">
        <v>197</v>
      </c>
      <c r="BM218" s="231" t="s">
        <v>359</v>
      </c>
    </row>
    <row r="219" s="13" customFormat="1">
      <c r="A219" s="13"/>
      <c r="B219" s="233"/>
      <c r="C219" s="234"/>
      <c r="D219" s="235" t="s">
        <v>166</v>
      </c>
      <c r="E219" s="236" t="s">
        <v>1</v>
      </c>
      <c r="F219" s="237" t="s">
        <v>888</v>
      </c>
      <c r="G219" s="234"/>
      <c r="H219" s="238">
        <v>115.59999999999999</v>
      </c>
      <c r="I219" s="239"/>
      <c r="J219" s="234"/>
      <c r="K219" s="234"/>
      <c r="L219" s="240"/>
      <c r="M219" s="241"/>
      <c r="N219" s="242"/>
      <c r="O219" s="242"/>
      <c r="P219" s="242"/>
      <c r="Q219" s="242"/>
      <c r="R219" s="242"/>
      <c r="S219" s="242"/>
      <c r="T219" s="24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4" t="s">
        <v>166</v>
      </c>
      <c r="AU219" s="244" t="s">
        <v>83</v>
      </c>
      <c r="AV219" s="13" t="s">
        <v>83</v>
      </c>
      <c r="AW219" s="13" t="s">
        <v>31</v>
      </c>
      <c r="AX219" s="13" t="s">
        <v>73</v>
      </c>
      <c r="AY219" s="244" t="s">
        <v>158</v>
      </c>
    </row>
    <row r="220" s="14" customFormat="1">
      <c r="A220" s="14"/>
      <c r="B220" s="245"/>
      <c r="C220" s="246"/>
      <c r="D220" s="235" t="s">
        <v>166</v>
      </c>
      <c r="E220" s="247" t="s">
        <v>1</v>
      </c>
      <c r="F220" s="248" t="s">
        <v>168</v>
      </c>
      <c r="G220" s="246"/>
      <c r="H220" s="249">
        <v>115.59999999999999</v>
      </c>
      <c r="I220" s="250"/>
      <c r="J220" s="246"/>
      <c r="K220" s="246"/>
      <c r="L220" s="251"/>
      <c r="M220" s="252"/>
      <c r="N220" s="253"/>
      <c r="O220" s="253"/>
      <c r="P220" s="253"/>
      <c r="Q220" s="253"/>
      <c r="R220" s="253"/>
      <c r="S220" s="253"/>
      <c r="T220" s="25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5" t="s">
        <v>166</v>
      </c>
      <c r="AU220" s="255" t="s">
        <v>83</v>
      </c>
      <c r="AV220" s="14" t="s">
        <v>165</v>
      </c>
      <c r="AW220" s="14" t="s">
        <v>31</v>
      </c>
      <c r="AX220" s="14" t="s">
        <v>81</v>
      </c>
      <c r="AY220" s="255" t="s">
        <v>158</v>
      </c>
    </row>
    <row r="221" s="2" customFormat="1" ht="24.15" customHeight="1">
      <c r="A221" s="38"/>
      <c r="B221" s="39"/>
      <c r="C221" s="219" t="s">
        <v>362</v>
      </c>
      <c r="D221" s="219" t="s">
        <v>161</v>
      </c>
      <c r="E221" s="220" t="s">
        <v>694</v>
      </c>
      <c r="F221" s="221" t="s">
        <v>695</v>
      </c>
      <c r="G221" s="222" t="s">
        <v>164</v>
      </c>
      <c r="H221" s="223">
        <v>57.799999999999997</v>
      </c>
      <c r="I221" s="224"/>
      <c r="J221" s="225">
        <f>ROUND(I221*H221,2)</f>
        <v>0</v>
      </c>
      <c r="K221" s="226"/>
      <c r="L221" s="44"/>
      <c r="M221" s="227" t="s">
        <v>1</v>
      </c>
      <c r="N221" s="228" t="s">
        <v>38</v>
      </c>
      <c r="O221" s="91"/>
      <c r="P221" s="229">
        <f>O221*H221</f>
        <v>0</v>
      </c>
      <c r="Q221" s="229">
        <v>0</v>
      </c>
      <c r="R221" s="229">
        <f>Q221*H221</f>
        <v>0</v>
      </c>
      <c r="S221" s="229">
        <v>0</v>
      </c>
      <c r="T221" s="230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1" t="s">
        <v>197</v>
      </c>
      <c r="AT221" s="231" t="s">
        <v>161</v>
      </c>
      <c r="AU221" s="231" t="s">
        <v>83</v>
      </c>
      <c r="AY221" s="17" t="s">
        <v>158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7" t="s">
        <v>81</v>
      </c>
      <c r="BK221" s="232">
        <f>ROUND(I221*H221,2)</f>
        <v>0</v>
      </c>
      <c r="BL221" s="17" t="s">
        <v>197</v>
      </c>
      <c r="BM221" s="231" t="s">
        <v>365</v>
      </c>
    </row>
    <row r="222" s="2" customFormat="1" ht="33" customHeight="1">
      <c r="A222" s="38"/>
      <c r="B222" s="39"/>
      <c r="C222" s="266" t="s">
        <v>272</v>
      </c>
      <c r="D222" s="266" t="s">
        <v>210</v>
      </c>
      <c r="E222" s="267" t="s">
        <v>696</v>
      </c>
      <c r="F222" s="268" t="s">
        <v>697</v>
      </c>
      <c r="G222" s="269" t="s">
        <v>164</v>
      </c>
      <c r="H222" s="270">
        <v>63.579999999999998</v>
      </c>
      <c r="I222" s="271"/>
      <c r="J222" s="272">
        <f>ROUND(I222*H222,2)</f>
        <v>0</v>
      </c>
      <c r="K222" s="273"/>
      <c r="L222" s="274"/>
      <c r="M222" s="275" t="s">
        <v>1</v>
      </c>
      <c r="N222" s="276" t="s">
        <v>38</v>
      </c>
      <c r="O222" s="91"/>
      <c r="P222" s="229">
        <f>O222*H222</f>
        <v>0</v>
      </c>
      <c r="Q222" s="229">
        <v>0</v>
      </c>
      <c r="R222" s="229">
        <f>Q222*H222</f>
        <v>0</v>
      </c>
      <c r="S222" s="229">
        <v>0</v>
      </c>
      <c r="T222" s="23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1" t="s">
        <v>236</v>
      </c>
      <c r="AT222" s="231" t="s">
        <v>210</v>
      </c>
      <c r="AU222" s="231" t="s">
        <v>83</v>
      </c>
      <c r="AY222" s="17" t="s">
        <v>158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7" t="s">
        <v>81</v>
      </c>
      <c r="BK222" s="232">
        <f>ROUND(I222*H222,2)</f>
        <v>0</v>
      </c>
      <c r="BL222" s="17" t="s">
        <v>197</v>
      </c>
      <c r="BM222" s="231" t="s">
        <v>368</v>
      </c>
    </row>
    <row r="223" s="13" customFormat="1">
      <c r="A223" s="13"/>
      <c r="B223" s="233"/>
      <c r="C223" s="234"/>
      <c r="D223" s="235" t="s">
        <v>166</v>
      </c>
      <c r="E223" s="236" t="s">
        <v>1</v>
      </c>
      <c r="F223" s="237" t="s">
        <v>889</v>
      </c>
      <c r="G223" s="234"/>
      <c r="H223" s="238">
        <v>63.580000000000005</v>
      </c>
      <c r="I223" s="239"/>
      <c r="J223" s="234"/>
      <c r="K223" s="234"/>
      <c r="L223" s="240"/>
      <c r="M223" s="241"/>
      <c r="N223" s="242"/>
      <c r="O223" s="242"/>
      <c r="P223" s="242"/>
      <c r="Q223" s="242"/>
      <c r="R223" s="242"/>
      <c r="S223" s="242"/>
      <c r="T223" s="24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4" t="s">
        <v>166</v>
      </c>
      <c r="AU223" s="244" t="s">
        <v>83</v>
      </c>
      <c r="AV223" s="13" t="s">
        <v>83</v>
      </c>
      <c r="AW223" s="13" t="s">
        <v>31</v>
      </c>
      <c r="AX223" s="13" t="s">
        <v>73</v>
      </c>
      <c r="AY223" s="244" t="s">
        <v>158</v>
      </c>
    </row>
    <row r="224" s="14" customFormat="1">
      <c r="A224" s="14"/>
      <c r="B224" s="245"/>
      <c r="C224" s="246"/>
      <c r="D224" s="235" t="s">
        <v>166</v>
      </c>
      <c r="E224" s="247" t="s">
        <v>1</v>
      </c>
      <c r="F224" s="248" t="s">
        <v>168</v>
      </c>
      <c r="G224" s="246"/>
      <c r="H224" s="249">
        <v>63.580000000000005</v>
      </c>
      <c r="I224" s="250"/>
      <c r="J224" s="246"/>
      <c r="K224" s="246"/>
      <c r="L224" s="251"/>
      <c r="M224" s="252"/>
      <c r="N224" s="253"/>
      <c r="O224" s="253"/>
      <c r="P224" s="253"/>
      <c r="Q224" s="253"/>
      <c r="R224" s="253"/>
      <c r="S224" s="253"/>
      <c r="T224" s="25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5" t="s">
        <v>166</v>
      </c>
      <c r="AU224" s="255" t="s">
        <v>83</v>
      </c>
      <c r="AV224" s="14" t="s">
        <v>165</v>
      </c>
      <c r="AW224" s="14" t="s">
        <v>31</v>
      </c>
      <c r="AX224" s="14" t="s">
        <v>81</v>
      </c>
      <c r="AY224" s="255" t="s">
        <v>158</v>
      </c>
    </row>
    <row r="225" s="2" customFormat="1" ht="21.75" customHeight="1">
      <c r="A225" s="38"/>
      <c r="B225" s="39"/>
      <c r="C225" s="219" t="s">
        <v>369</v>
      </c>
      <c r="D225" s="219" t="s">
        <v>161</v>
      </c>
      <c r="E225" s="220" t="s">
        <v>470</v>
      </c>
      <c r="F225" s="221" t="s">
        <v>471</v>
      </c>
      <c r="G225" s="222" t="s">
        <v>171</v>
      </c>
      <c r="H225" s="223">
        <v>32.490000000000002</v>
      </c>
      <c r="I225" s="224"/>
      <c r="J225" s="225">
        <f>ROUND(I225*H225,2)</f>
        <v>0</v>
      </c>
      <c r="K225" s="226"/>
      <c r="L225" s="44"/>
      <c r="M225" s="227" t="s">
        <v>1</v>
      </c>
      <c r="N225" s="228" t="s">
        <v>38</v>
      </c>
      <c r="O225" s="91"/>
      <c r="P225" s="229">
        <f>O225*H225</f>
        <v>0</v>
      </c>
      <c r="Q225" s="229">
        <v>0</v>
      </c>
      <c r="R225" s="229">
        <f>Q225*H225</f>
        <v>0</v>
      </c>
      <c r="S225" s="229">
        <v>0</v>
      </c>
      <c r="T225" s="230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1" t="s">
        <v>197</v>
      </c>
      <c r="AT225" s="231" t="s">
        <v>161</v>
      </c>
      <c r="AU225" s="231" t="s">
        <v>83</v>
      </c>
      <c r="AY225" s="17" t="s">
        <v>158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7" t="s">
        <v>81</v>
      </c>
      <c r="BK225" s="232">
        <f>ROUND(I225*H225,2)</f>
        <v>0</v>
      </c>
      <c r="BL225" s="17" t="s">
        <v>197</v>
      </c>
      <c r="BM225" s="231" t="s">
        <v>372</v>
      </c>
    </row>
    <row r="226" s="2" customFormat="1" ht="16.5" customHeight="1">
      <c r="A226" s="38"/>
      <c r="B226" s="39"/>
      <c r="C226" s="219" t="s">
        <v>280</v>
      </c>
      <c r="D226" s="219" t="s">
        <v>161</v>
      </c>
      <c r="E226" s="220" t="s">
        <v>474</v>
      </c>
      <c r="F226" s="221" t="s">
        <v>475</v>
      </c>
      <c r="G226" s="222" t="s">
        <v>171</v>
      </c>
      <c r="H226" s="223">
        <v>31.59</v>
      </c>
      <c r="I226" s="224"/>
      <c r="J226" s="225">
        <f>ROUND(I226*H226,2)</f>
        <v>0</v>
      </c>
      <c r="K226" s="226"/>
      <c r="L226" s="44"/>
      <c r="M226" s="227" t="s">
        <v>1</v>
      </c>
      <c r="N226" s="228" t="s">
        <v>38</v>
      </c>
      <c r="O226" s="91"/>
      <c r="P226" s="229">
        <f>O226*H226</f>
        <v>0</v>
      </c>
      <c r="Q226" s="229">
        <v>0</v>
      </c>
      <c r="R226" s="229">
        <f>Q226*H226</f>
        <v>0</v>
      </c>
      <c r="S226" s="229">
        <v>0</v>
      </c>
      <c r="T226" s="230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1" t="s">
        <v>197</v>
      </c>
      <c r="AT226" s="231" t="s">
        <v>161</v>
      </c>
      <c r="AU226" s="231" t="s">
        <v>83</v>
      </c>
      <c r="AY226" s="17" t="s">
        <v>158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7" t="s">
        <v>81</v>
      </c>
      <c r="BK226" s="232">
        <f>ROUND(I226*H226,2)</f>
        <v>0</v>
      </c>
      <c r="BL226" s="17" t="s">
        <v>197</v>
      </c>
      <c r="BM226" s="231" t="s">
        <v>377</v>
      </c>
    </row>
    <row r="227" s="13" customFormat="1">
      <c r="A227" s="13"/>
      <c r="B227" s="233"/>
      <c r="C227" s="234"/>
      <c r="D227" s="235" t="s">
        <v>166</v>
      </c>
      <c r="E227" s="236" t="s">
        <v>1</v>
      </c>
      <c r="F227" s="237" t="s">
        <v>890</v>
      </c>
      <c r="G227" s="234"/>
      <c r="H227" s="238">
        <v>31.590000000000003</v>
      </c>
      <c r="I227" s="239"/>
      <c r="J227" s="234"/>
      <c r="K227" s="234"/>
      <c r="L227" s="240"/>
      <c r="M227" s="241"/>
      <c r="N227" s="242"/>
      <c r="O227" s="242"/>
      <c r="P227" s="242"/>
      <c r="Q227" s="242"/>
      <c r="R227" s="242"/>
      <c r="S227" s="242"/>
      <c r="T227" s="24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4" t="s">
        <v>166</v>
      </c>
      <c r="AU227" s="244" t="s">
        <v>83</v>
      </c>
      <c r="AV227" s="13" t="s">
        <v>83</v>
      </c>
      <c r="AW227" s="13" t="s">
        <v>31</v>
      </c>
      <c r="AX227" s="13" t="s">
        <v>73</v>
      </c>
      <c r="AY227" s="244" t="s">
        <v>158</v>
      </c>
    </row>
    <row r="228" s="14" customFormat="1">
      <c r="A228" s="14"/>
      <c r="B228" s="245"/>
      <c r="C228" s="246"/>
      <c r="D228" s="235" t="s">
        <v>166</v>
      </c>
      <c r="E228" s="247" t="s">
        <v>1</v>
      </c>
      <c r="F228" s="248" t="s">
        <v>168</v>
      </c>
      <c r="G228" s="246"/>
      <c r="H228" s="249">
        <v>31.590000000000003</v>
      </c>
      <c r="I228" s="250"/>
      <c r="J228" s="246"/>
      <c r="K228" s="246"/>
      <c r="L228" s="251"/>
      <c r="M228" s="252"/>
      <c r="N228" s="253"/>
      <c r="O228" s="253"/>
      <c r="P228" s="253"/>
      <c r="Q228" s="253"/>
      <c r="R228" s="253"/>
      <c r="S228" s="253"/>
      <c r="T228" s="25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5" t="s">
        <v>166</v>
      </c>
      <c r="AU228" s="255" t="s">
        <v>83</v>
      </c>
      <c r="AV228" s="14" t="s">
        <v>165</v>
      </c>
      <c r="AW228" s="14" t="s">
        <v>31</v>
      </c>
      <c r="AX228" s="14" t="s">
        <v>81</v>
      </c>
      <c r="AY228" s="255" t="s">
        <v>158</v>
      </c>
    </row>
    <row r="229" s="2" customFormat="1" ht="16.5" customHeight="1">
      <c r="A229" s="38"/>
      <c r="B229" s="39"/>
      <c r="C229" s="266" t="s">
        <v>379</v>
      </c>
      <c r="D229" s="266" t="s">
        <v>210</v>
      </c>
      <c r="E229" s="267" t="s">
        <v>478</v>
      </c>
      <c r="F229" s="268" t="s">
        <v>479</v>
      </c>
      <c r="G229" s="269" t="s">
        <v>171</v>
      </c>
      <c r="H229" s="270">
        <v>32.222000000000001</v>
      </c>
      <c r="I229" s="271"/>
      <c r="J229" s="272">
        <f>ROUND(I229*H229,2)</f>
        <v>0</v>
      </c>
      <c r="K229" s="273"/>
      <c r="L229" s="274"/>
      <c r="M229" s="275" t="s">
        <v>1</v>
      </c>
      <c r="N229" s="276" t="s">
        <v>38</v>
      </c>
      <c r="O229" s="91"/>
      <c r="P229" s="229">
        <f>O229*H229</f>
        <v>0</v>
      </c>
      <c r="Q229" s="229">
        <v>0</v>
      </c>
      <c r="R229" s="229">
        <f>Q229*H229</f>
        <v>0</v>
      </c>
      <c r="S229" s="229">
        <v>0</v>
      </c>
      <c r="T229" s="230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1" t="s">
        <v>236</v>
      </c>
      <c r="AT229" s="231" t="s">
        <v>210</v>
      </c>
      <c r="AU229" s="231" t="s">
        <v>83</v>
      </c>
      <c r="AY229" s="17" t="s">
        <v>158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7" t="s">
        <v>81</v>
      </c>
      <c r="BK229" s="232">
        <f>ROUND(I229*H229,2)</f>
        <v>0</v>
      </c>
      <c r="BL229" s="17" t="s">
        <v>197</v>
      </c>
      <c r="BM229" s="231" t="s">
        <v>382</v>
      </c>
    </row>
    <row r="230" s="13" customFormat="1">
      <c r="A230" s="13"/>
      <c r="B230" s="233"/>
      <c r="C230" s="234"/>
      <c r="D230" s="235" t="s">
        <v>166</v>
      </c>
      <c r="E230" s="236" t="s">
        <v>1</v>
      </c>
      <c r="F230" s="237" t="s">
        <v>891</v>
      </c>
      <c r="G230" s="234"/>
      <c r="H230" s="238">
        <v>32.221800000000002</v>
      </c>
      <c r="I230" s="239"/>
      <c r="J230" s="234"/>
      <c r="K230" s="234"/>
      <c r="L230" s="240"/>
      <c r="M230" s="241"/>
      <c r="N230" s="242"/>
      <c r="O230" s="242"/>
      <c r="P230" s="242"/>
      <c r="Q230" s="242"/>
      <c r="R230" s="242"/>
      <c r="S230" s="242"/>
      <c r="T230" s="24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4" t="s">
        <v>166</v>
      </c>
      <c r="AU230" s="244" t="s">
        <v>83</v>
      </c>
      <c r="AV230" s="13" t="s">
        <v>83</v>
      </c>
      <c r="AW230" s="13" t="s">
        <v>31</v>
      </c>
      <c r="AX230" s="13" t="s">
        <v>73</v>
      </c>
      <c r="AY230" s="244" t="s">
        <v>158</v>
      </c>
    </row>
    <row r="231" s="14" customFormat="1">
      <c r="A231" s="14"/>
      <c r="B231" s="245"/>
      <c r="C231" s="246"/>
      <c r="D231" s="235" t="s">
        <v>166</v>
      </c>
      <c r="E231" s="247" t="s">
        <v>1</v>
      </c>
      <c r="F231" s="248" t="s">
        <v>168</v>
      </c>
      <c r="G231" s="246"/>
      <c r="H231" s="249">
        <v>32.221800000000002</v>
      </c>
      <c r="I231" s="250"/>
      <c r="J231" s="246"/>
      <c r="K231" s="246"/>
      <c r="L231" s="251"/>
      <c r="M231" s="252"/>
      <c r="N231" s="253"/>
      <c r="O231" s="253"/>
      <c r="P231" s="253"/>
      <c r="Q231" s="253"/>
      <c r="R231" s="253"/>
      <c r="S231" s="253"/>
      <c r="T231" s="25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5" t="s">
        <v>166</v>
      </c>
      <c r="AU231" s="255" t="s">
        <v>83</v>
      </c>
      <c r="AV231" s="14" t="s">
        <v>165</v>
      </c>
      <c r="AW231" s="14" t="s">
        <v>31</v>
      </c>
      <c r="AX231" s="14" t="s">
        <v>81</v>
      </c>
      <c r="AY231" s="255" t="s">
        <v>158</v>
      </c>
    </row>
    <row r="232" s="2" customFormat="1" ht="16.5" customHeight="1">
      <c r="A232" s="38"/>
      <c r="B232" s="39"/>
      <c r="C232" s="219" t="s">
        <v>283</v>
      </c>
      <c r="D232" s="219" t="s">
        <v>161</v>
      </c>
      <c r="E232" s="220" t="s">
        <v>482</v>
      </c>
      <c r="F232" s="221" t="s">
        <v>483</v>
      </c>
      <c r="G232" s="222" t="s">
        <v>171</v>
      </c>
      <c r="H232" s="223">
        <v>0.90000000000000002</v>
      </c>
      <c r="I232" s="224"/>
      <c r="J232" s="225">
        <f>ROUND(I232*H232,2)</f>
        <v>0</v>
      </c>
      <c r="K232" s="226"/>
      <c r="L232" s="44"/>
      <c r="M232" s="227" t="s">
        <v>1</v>
      </c>
      <c r="N232" s="228" t="s">
        <v>38</v>
      </c>
      <c r="O232" s="91"/>
      <c r="P232" s="229">
        <f>O232*H232</f>
        <v>0</v>
      </c>
      <c r="Q232" s="229">
        <v>0</v>
      </c>
      <c r="R232" s="229">
        <f>Q232*H232</f>
        <v>0</v>
      </c>
      <c r="S232" s="229">
        <v>0</v>
      </c>
      <c r="T232" s="230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1" t="s">
        <v>197</v>
      </c>
      <c r="AT232" s="231" t="s">
        <v>161</v>
      </c>
      <c r="AU232" s="231" t="s">
        <v>83</v>
      </c>
      <c r="AY232" s="17" t="s">
        <v>158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7" t="s">
        <v>81</v>
      </c>
      <c r="BK232" s="232">
        <f>ROUND(I232*H232,2)</f>
        <v>0</v>
      </c>
      <c r="BL232" s="17" t="s">
        <v>197</v>
      </c>
      <c r="BM232" s="231" t="s">
        <v>385</v>
      </c>
    </row>
    <row r="233" s="2" customFormat="1" ht="16.5" customHeight="1">
      <c r="A233" s="38"/>
      <c r="B233" s="39"/>
      <c r="C233" s="266" t="s">
        <v>386</v>
      </c>
      <c r="D233" s="266" t="s">
        <v>210</v>
      </c>
      <c r="E233" s="267" t="s">
        <v>486</v>
      </c>
      <c r="F233" s="268" t="s">
        <v>487</v>
      </c>
      <c r="G233" s="269" t="s">
        <v>171</v>
      </c>
      <c r="H233" s="270">
        <v>0.91800000000000004</v>
      </c>
      <c r="I233" s="271"/>
      <c r="J233" s="272">
        <f>ROUND(I233*H233,2)</f>
        <v>0</v>
      </c>
      <c r="K233" s="273"/>
      <c r="L233" s="274"/>
      <c r="M233" s="275" t="s">
        <v>1</v>
      </c>
      <c r="N233" s="276" t="s">
        <v>38</v>
      </c>
      <c r="O233" s="91"/>
      <c r="P233" s="229">
        <f>O233*H233</f>
        <v>0</v>
      </c>
      <c r="Q233" s="229">
        <v>0</v>
      </c>
      <c r="R233" s="229">
        <f>Q233*H233</f>
        <v>0</v>
      </c>
      <c r="S233" s="229">
        <v>0</v>
      </c>
      <c r="T233" s="230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1" t="s">
        <v>236</v>
      </c>
      <c r="AT233" s="231" t="s">
        <v>210</v>
      </c>
      <c r="AU233" s="231" t="s">
        <v>83</v>
      </c>
      <c r="AY233" s="17" t="s">
        <v>158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7" t="s">
        <v>81</v>
      </c>
      <c r="BK233" s="232">
        <f>ROUND(I233*H233,2)</f>
        <v>0</v>
      </c>
      <c r="BL233" s="17" t="s">
        <v>197</v>
      </c>
      <c r="BM233" s="231" t="s">
        <v>389</v>
      </c>
    </row>
    <row r="234" s="2" customFormat="1" ht="16.5" customHeight="1">
      <c r="A234" s="38"/>
      <c r="B234" s="39"/>
      <c r="C234" s="219" t="s">
        <v>287</v>
      </c>
      <c r="D234" s="219" t="s">
        <v>161</v>
      </c>
      <c r="E234" s="220" t="s">
        <v>489</v>
      </c>
      <c r="F234" s="221" t="s">
        <v>490</v>
      </c>
      <c r="G234" s="222" t="s">
        <v>164</v>
      </c>
      <c r="H234" s="223">
        <v>57.799999999999997</v>
      </c>
      <c r="I234" s="224"/>
      <c r="J234" s="225">
        <f>ROUND(I234*H234,2)</f>
        <v>0</v>
      </c>
      <c r="K234" s="226"/>
      <c r="L234" s="44"/>
      <c r="M234" s="227" t="s">
        <v>1</v>
      </c>
      <c r="N234" s="228" t="s">
        <v>38</v>
      </c>
      <c r="O234" s="91"/>
      <c r="P234" s="229">
        <f>O234*H234</f>
        <v>0</v>
      </c>
      <c r="Q234" s="229">
        <v>0</v>
      </c>
      <c r="R234" s="229">
        <f>Q234*H234</f>
        <v>0</v>
      </c>
      <c r="S234" s="229">
        <v>0</v>
      </c>
      <c r="T234" s="230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1" t="s">
        <v>197</v>
      </c>
      <c r="AT234" s="231" t="s">
        <v>161</v>
      </c>
      <c r="AU234" s="231" t="s">
        <v>83</v>
      </c>
      <c r="AY234" s="17" t="s">
        <v>158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7" t="s">
        <v>81</v>
      </c>
      <c r="BK234" s="232">
        <f>ROUND(I234*H234,2)</f>
        <v>0</v>
      </c>
      <c r="BL234" s="17" t="s">
        <v>197</v>
      </c>
      <c r="BM234" s="231" t="s">
        <v>394</v>
      </c>
    </row>
    <row r="235" s="13" customFormat="1">
      <c r="A235" s="13"/>
      <c r="B235" s="233"/>
      <c r="C235" s="234"/>
      <c r="D235" s="235" t="s">
        <v>166</v>
      </c>
      <c r="E235" s="236" t="s">
        <v>1</v>
      </c>
      <c r="F235" s="237" t="s">
        <v>872</v>
      </c>
      <c r="G235" s="234"/>
      <c r="H235" s="238">
        <v>57.799999999999997</v>
      </c>
      <c r="I235" s="239"/>
      <c r="J235" s="234"/>
      <c r="K235" s="234"/>
      <c r="L235" s="240"/>
      <c r="M235" s="241"/>
      <c r="N235" s="242"/>
      <c r="O235" s="242"/>
      <c r="P235" s="242"/>
      <c r="Q235" s="242"/>
      <c r="R235" s="242"/>
      <c r="S235" s="242"/>
      <c r="T235" s="24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4" t="s">
        <v>166</v>
      </c>
      <c r="AU235" s="244" t="s">
        <v>83</v>
      </c>
      <c r="AV235" s="13" t="s">
        <v>83</v>
      </c>
      <c r="AW235" s="13" t="s">
        <v>31</v>
      </c>
      <c r="AX235" s="13" t="s">
        <v>73</v>
      </c>
      <c r="AY235" s="244" t="s">
        <v>158</v>
      </c>
    </row>
    <row r="236" s="14" customFormat="1">
      <c r="A236" s="14"/>
      <c r="B236" s="245"/>
      <c r="C236" s="246"/>
      <c r="D236" s="235" t="s">
        <v>166</v>
      </c>
      <c r="E236" s="247" t="s">
        <v>1</v>
      </c>
      <c r="F236" s="248" t="s">
        <v>168</v>
      </c>
      <c r="G236" s="246"/>
      <c r="H236" s="249">
        <v>57.799999999999997</v>
      </c>
      <c r="I236" s="250"/>
      <c r="J236" s="246"/>
      <c r="K236" s="246"/>
      <c r="L236" s="251"/>
      <c r="M236" s="252"/>
      <c r="N236" s="253"/>
      <c r="O236" s="253"/>
      <c r="P236" s="253"/>
      <c r="Q236" s="253"/>
      <c r="R236" s="253"/>
      <c r="S236" s="253"/>
      <c r="T236" s="25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5" t="s">
        <v>166</v>
      </c>
      <c r="AU236" s="255" t="s">
        <v>83</v>
      </c>
      <c r="AV236" s="14" t="s">
        <v>165</v>
      </c>
      <c r="AW236" s="14" t="s">
        <v>31</v>
      </c>
      <c r="AX236" s="14" t="s">
        <v>81</v>
      </c>
      <c r="AY236" s="255" t="s">
        <v>158</v>
      </c>
    </row>
    <row r="237" s="2" customFormat="1" ht="24.15" customHeight="1">
      <c r="A237" s="38"/>
      <c r="B237" s="39"/>
      <c r="C237" s="219" t="s">
        <v>395</v>
      </c>
      <c r="D237" s="219" t="s">
        <v>161</v>
      </c>
      <c r="E237" s="220" t="s">
        <v>493</v>
      </c>
      <c r="F237" s="221" t="s">
        <v>494</v>
      </c>
      <c r="G237" s="222" t="s">
        <v>248</v>
      </c>
      <c r="H237" s="223">
        <v>1.123</v>
      </c>
      <c r="I237" s="224"/>
      <c r="J237" s="225">
        <f>ROUND(I237*H237,2)</f>
        <v>0</v>
      </c>
      <c r="K237" s="226"/>
      <c r="L237" s="44"/>
      <c r="M237" s="227" t="s">
        <v>1</v>
      </c>
      <c r="N237" s="228" t="s">
        <v>38</v>
      </c>
      <c r="O237" s="91"/>
      <c r="P237" s="229">
        <f>O237*H237</f>
        <v>0</v>
      </c>
      <c r="Q237" s="229">
        <v>0</v>
      </c>
      <c r="R237" s="229">
        <f>Q237*H237</f>
        <v>0</v>
      </c>
      <c r="S237" s="229">
        <v>0</v>
      </c>
      <c r="T237" s="230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1" t="s">
        <v>197</v>
      </c>
      <c r="AT237" s="231" t="s">
        <v>161</v>
      </c>
      <c r="AU237" s="231" t="s">
        <v>83</v>
      </c>
      <c r="AY237" s="17" t="s">
        <v>158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7" t="s">
        <v>81</v>
      </c>
      <c r="BK237" s="232">
        <f>ROUND(I237*H237,2)</f>
        <v>0</v>
      </c>
      <c r="BL237" s="17" t="s">
        <v>197</v>
      </c>
      <c r="BM237" s="231" t="s">
        <v>398</v>
      </c>
    </row>
    <row r="238" s="12" customFormat="1" ht="22.8" customHeight="1">
      <c r="A238" s="12"/>
      <c r="B238" s="203"/>
      <c r="C238" s="204"/>
      <c r="D238" s="205" t="s">
        <v>72</v>
      </c>
      <c r="E238" s="217" t="s">
        <v>496</v>
      </c>
      <c r="F238" s="217" t="s">
        <v>497</v>
      </c>
      <c r="G238" s="204"/>
      <c r="H238" s="204"/>
      <c r="I238" s="207"/>
      <c r="J238" s="218">
        <f>BK238</f>
        <v>0</v>
      </c>
      <c r="K238" s="204"/>
      <c r="L238" s="209"/>
      <c r="M238" s="210"/>
      <c r="N238" s="211"/>
      <c r="O238" s="211"/>
      <c r="P238" s="212">
        <f>P239</f>
        <v>0</v>
      </c>
      <c r="Q238" s="211"/>
      <c r="R238" s="212">
        <f>R239</f>
        <v>0</v>
      </c>
      <c r="S238" s="211"/>
      <c r="T238" s="213">
        <f>T239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4" t="s">
        <v>83</v>
      </c>
      <c r="AT238" s="215" t="s">
        <v>72</v>
      </c>
      <c r="AU238" s="215" t="s">
        <v>81</v>
      </c>
      <c r="AY238" s="214" t="s">
        <v>158</v>
      </c>
      <c r="BK238" s="216">
        <f>BK239</f>
        <v>0</v>
      </c>
    </row>
    <row r="239" s="2" customFormat="1" ht="24.15" customHeight="1">
      <c r="A239" s="38"/>
      <c r="B239" s="39"/>
      <c r="C239" s="219" t="s">
        <v>290</v>
      </c>
      <c r="D239" s="219" t="s">
        <v>161</v>
      </c>
      <c r="E239" s="220" t="s">
        <v>498</v>
      </c>
      <c r="F239" s="221" t="s">
        <v>499</v>
      </c>
      <c r="G239" s="222" t="s">
        <v>164</v>
      </c>
      <c r="H239" s="223">
        <v>57.799999999999997</v>
      </c>
      <c r="I239" s="224"/>
      <c r="J239" s="225">
        <f>ROUND(I239*H239,2)</f>
        <v>0</v>
      </c>
      <c r="K239" s="226"/>
      <c r="L239" s="44"/>
      <c r="M239" s="227" t="s">
        <v>1</v>
      </c>
      <c r="N239" s="228" t="s">
        <v>38</v>
      </c>
      <c r="O239" s="91"/>
      <c r="P239" s="229">
        <f>O239*H239</f>
        <v>0</v>
      </c>
      <c r="Q239" s="229">
        <v>0</v>
      </c>
      <c r="R239" s="229">
        <f>Q239*H239</f>
        <v>0</v>
      </c>
      <c r="S239" s="229">
        <v>0</v>
      </c>
      <c r="T239" s="230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1" t="s">
        <v>197</v>
      </c>
      <c r="AT239" s="231" t="s">
        <v>161</v>
      </c>
      <c r="AU239" s="231" t="s">
        <v>83</v>
      </c>
      <c r="AY239" s="17" t="s">
        <v>158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7" t="s">
        <v>81</v>
      </c>
      <c r="BK239" s="232">
        <f>ROUND(I239*H239,2)</f>
        <v>0</v>
      </c>
      <c r="BL239" s="17" t="s">
        <v>197</v>
      </c>
      <c r="BM239" s="231" t="s">
        <v>402</v>
      </c>
    </row>
    <row r="240" s="12" customFormat="1" ht="22.8" customHeight="1">
      <c r="A240" s="12"/>
      <c r="B240" s="203"/>
      <c r="C240" s="204"/>
      <c r="D240" s="205" t="s">
        <v>72</v>
      </c>
      <c r="E240" s="217" t="s">
        <v>501</v>
      </c>
      <c r="F240" s="217" t="s">
        <v>502</v>
      </c>
      <c r="G240" s="204"/>
      <c r="H240" s="204"/>
      <c r="I240" s="207"/>
      <c r="J240" s="218">
        <f>BK240</f>
        <v>0</v>
      </c>
      <c r="K240" s="204"/>
      <c r="L240" s="209"/>
      <c r="M240" s="210"/>
      <c r="N240" s="211"/>
      <c r="O240" s="211"/>
      <c r="P240" s="212">
        <f>SUM(P241:P255)</f>
        <v>0</v>
      </c>
      <c r="Q240" s="211"/>
      <c r="R240" s="212">
        <f>SUM(R241:R255)</f>
        <v>0</v>
      </c>
      <c r="S240" s="211"/>
      <c r="T240" s="213">
        <f>SUM(T241:T255)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14" t="s">
        <v>83</v>
      </c>
      <c r="AT240" s="215" t="s">
        <v>72</v>
      </c>
      <c r="AU240" s="215" t="s">
        <v>81</v>
      </c>
      <c r="AY240" s="214" t="s">
        <v>158</v>
      </c>
      <c r="BK240" s="216">
        <f>SUM(BK241:BK255)</f>
        <v>0</v>
      </c>
    </row>
    <row r="241" s="2" customFormat="1" ht="16.5" customHeight="1">
      <c r="A241" s="38"/>
      <c r="B241" s="39"/>
      <c r="C241" s="219" t="s">
        <v>405</v>
      </c>
      <c r="D241" s="219" t="s">
        <v>161</v>
      </c>
      <c r="E241" s="220" t="s">
        <v>504</v>
      </c>
      <c r="F241" s="221" t="s">
        <v>505</v>
      </c>
      <c r="G241" s="222" t="s">
        <v>164</v>
      </c>
      <c r="H241" s="223">
        <v>3.75</v>
      </c>
      <c r="I241" s="224"/>
      <c r="J241" s="225">
        <f>ROUND(I241*H241,2)</f>
        <v>0</v>
      </c>
      <c r="K241" s="226"/>
      <c r="L241" s="44"/>
      <c r="M241" s="227" t="s">
        <v>1</v>
      </c>
      <c r="N241" s="228" t="s">
        <v>38</v>
      </c>
      <c r="O241" s="91"/>
      <c r="P241" s="229">
        <f>O241*H241</f>
        <v>0</v>
      </c>
      <c r="Q241" s="229">
        <v>0</v>
      </c>
      <c r="R241" s="229">
        <f>Q241*H241</f>
        <v>0</v>
      </c>
      <c r="S241" s="229">
        <v>0</v>
      </c>
      <c r="T241" s="230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1" t="s">
        <v>197</v>
      </c>
      <c r="AT241" s="231" t="s">
        <v>161</v>
      </c>
      <c r="AU241" s="231" t="s">
        <v>83</v>
      </c>
      <c r="AY241" s="17" t="s">
        <v>158</v>
      </c>
      <c r="BE241" s="232">
        <f>IF(N241="základní",J241,0)</f>
        <v>0</v>
      </c>
      <c r="BF241" s="232">
        <f>IF(N241="snížená",J241,0)</f>
        <v>0</v>
      </c>
      <c r="BG241" s="232">
        <f>IF(N241="zákl. přenesená",J241,0)</f>
        <v>0</v>
      </c>
      <c r="BH241" s="232">
        <f>IF(N241="sníž. přenesená",J241,0)</f>
        <v>0</v>
      </c>
      <c r="BI241" s="232">
        <f>IF(N241="nulová",J241,0)</f>
        <v>0</v>
      </c>
      <c r="BJ241" s="17" t="s">
        <v>81</v>
      </c>
      <c r="BK241" s="232">
        <f>ROUND(I241*H241,2)</f>
        <v>0</v>
      </c>
      <c r="BL241" s="17" t="s">
        <v>197</v>
      </c>
      <c r="BM241" s="231" t="s">
        <v>408</v>
      </c>
    </row>
    <row r="242" s="13" customFormat="1">
      <c r="A242" s="13"/>
      <c r="B242" s="233"/>
      <c r="C242" s="234"/>
      <c r="D242" s="235" t="s">
        <v>166</v>
      </c>
      <c r="E242" s="236" t="s">
        <v>1</v>
      </c>
      <c r="F242" s="237" t="s">
        <v>892</v>
      </c>
      <c r="G242" s="234"/>
      <c r="H242" s="238">
        <v>3.75</v>
      </c>
      <c r="I242" s="239"/>
      <c r="J242" s="234"/>
      <c r="K242" s="234"/>
      <c r="L242" s="240"/>
      <c r="M242" s="241"/>
      <c r="N242" s="242"/>
      <c r="O242" s="242"/>
      <c r="P242" s="242"/>
      <c r="Q242" s="242"/>
      <c r="R242" s="242"/>
      <c r="S242" s="242"/>
      <c r="T242" s="24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4" t="s">
        <v>166</v>
      </c>
      <c r="AU242" s="244" t="s">
        <v>83</v>
      </c>
      <c r="AV242" s="13" t="s">
        <v>83</v>
      </c>
      <c r="AW242" s="13" t="s">
        <v>31</v>
      </c>
      <c r="AX242" s="13" t="s">
        <v>73</v>
      </c>
      <c r="AY242" s="244" t="s">
        <v>158</v>
      </c>
    </row>
    <row r="243" s="14" customFormat="1">
      <c r="A243" s="14"/>
      <c r="B243" s="245"/>
      <c r="C243" s="246"/>
      <c r="D243" s="235" t="s">
        <v>166</v>
      </c>
      <c r="E243" s="247" t="s">
        <v>1</v>
      </c>
      <c r="F243" s="248" t="s">
        <v>168</v>
      </c>
      <c r="G243" s="246"/>
      <c r="H243" s="249">
        <v>3.75</v>
      </c>
      <c r="I243" s="250"/>
      <c r="J243" s="246"/>
      <c r="K243" s="246"/>
      <c r="L243" s="251"/>
      <c r="M243" s="252"/>
      <c r="N243" s="253"/>
      <c r="O243" s="253"/>
      <c r="P243" s="253"/>
      <c r="Q243" s="253"/>
      <c r="R243" s="253"/>
      <c r="S243" s="253"/>
      <c r="T243" s="25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5" t="s">
        <v>166</v>
      </c>
      <c r="AU243" s="255" t="s">
        <v>83</v>
      </c>
      <c r="AV243" s="14" t="s">
        <v>165</v>
      </c>
      <c r="AW243" s="14" t="s">
        <v>31</v>
      </c>
      <c r="AX243" s="14" t="s">
        <v>81</v>
      </c>
      <c r="AY243" s="255" t="s">
        <v>158</v>
      </c>
    </row>
    <row r="244" s="2" customFormat="1" ht="16.5" customHeight="1">
      <c r="A244" s="38"/>
      <c r="B244" s="39"/>
      <c r="C244" s="219" t="s">
        <v>294</v>
      </c>
      <c r="D244" s="219" t="s">
        <v>161</v>
      </c>
      <c r="E244" s="220" t="s">
        <v>508</v>
      </c>
      <c r="F244" s="221" t="s">
        <v>509</v>
      </c>
      <c r="G244" s="222" t="s">
        <v>164</v>
      </c>
      <c r="H244" s="223">
        <v>3.75</v>
      </c>
      <c r="I244" s="224"/>
      <c r="J244" s="225">
        <f>ROUND(I244*H244,2)</f>
        <v>0</v>
      </c>
      <c r="K244" s="226"/>
      <c r="L244" s="44"/>
      <c r="M244" s="227" t="s">
        <v>1</v>
      </c>
      <c r="N244" s="228" t="s">
        <v>38</v>
      </c>
      <c r="O244" s="91"/>
      <c r="P244" s="229">
        <f>O244*H244</f>
        <v>0</v>
      </c>
      <c r="Q244" s="229">
        <v>0</v>
      </c>
      <c r="R244" s="229">
        <f>Q244*H244</f>
        <v>0</v>
      </c>
      <c r="S244" s="229">
        <v>0</v>
      </c>
      <c r="T244" s="230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1" t="s">
        <v>197</v>
      </c>
      <c r="AT244" s="231" t="s">
        <v>161</v>
      </c>
      <c r="AU244" s="231" t="s">
        <v>83</v>
      </c>
      <c r="AY244" s="17" t="s">
        <v>158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7" t="s">
        <v>81</v>
      </c>
      <c r="BK244" s="232">
        <f>ROUND(I244*H244,2)</f>
        <v>0</v>
      </c>
      <c r="BL244" s="17" t="s">
        <v>197</v>
      </c>
      <c r="BM244" s="231" t="s">
        <v>412</v>
      </c>
    </row>
    <row r="245" s="2" customFormat="1" ht="24.15" customHeight="1">
      <c r="A245" s="38"/>
      <c r="B245" s="39"/>
      <c r="C245" s="219" t="s">
        <v>413</v>
      </c>
      <c r="D245" s="219" t="s">
        <v>161</v>
      </c>
      <c r="E245" s="220" t="s">
        <v>512</v>
      </c>
      <c r="F245" s="221" t="s">
        <v>513</v>
      </c>
      <c r="G245" s="222" t="s">
        <v>164</v>
      </c>
      <c r="H245" s="223">
        <v>3.75</v>
      </c>
      <c r="I245" s="224"/>
      <c r="J245" s="225">
        <f>ROUND(I245*H245,2)</f>
        <v>0</v>
      </c>
      <c r="K245" s="226"/>
      <c r="L245" s="44"/>
      <c r="M245" s="227" t="s">
        <v>1</v>
      </c>
      <c r="N245" s="228" t="s">
        <v>38</v>
      </c>
      <c r="O245" s="91"/>
      <c r="P245" s="229">
        <f>O245*H245</f>
        <v>0</v>
      </c>
      <c r="Q245" s="229">
        <v>0</v>
      </c>
      <c r="R245" s="229">
        <f>Q245*H245</f>
        <v>0</v>
      </c>
      <c r="S245" s="229">
        <v>0</v>
      </c>
      <c r="T245" s="230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1" t="s">
        <v>197</v>
      </c>
      <c r="AT245" s="231" t="s">
        <v>161</v>
      </c>
      <c r="AU245" s="231" t="s">
        <v>83</v>
      </c>
      <c r="AY245" s="17" t="s">
        <v>158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7" t="s">
        <v>81</v>
      </c>
      <c r="BK245" s="232">
        <f>ROUND(I245*H245,2)</f>
        <v>0</v>
      </c>
      <c r="BL245" s="17" t="s">
        <v>197</v>
      </c>
      <c r="BM245" s="231" t="s">
        <v>416</v>
      </c>
    </row>
    <row r="246" s="2" customFormat="1" ht="33" customHeight="1">
      <c r="A246" s="38"/>
      <c r="B246" s="39"/>
      <c r="C246" s="219" t="s">
        <v>297</v>
      </c>
      <c r="D246" s="219" t="s">
        <v>161</v>
      </c>
      <c r="E246" s="220" t="s">
        <v>515</v>
      </c>
      <c r="F246" s="221" t="s">
        <v>516</v>
      </c>
      <c r="G246" s="222" t="s">
        <v>164</v>
      </c>
      <c r="H246" s="223">
        <v>3.75</v>
      </c>
      <c r="I246" s="224"/>
      <c r="J246" s="225">
        <f>ROUND(I246*H246,2)</f>
        <v>0</v>
      </c>
      <c r="K246" s="226"/>
      <c r="L246" s="44"/>
      <c r="M246" s="227" t="s">
        <v>1</v>
      </c>
      <c r="N246" s="228" t="s">
        <v>38</v>
      </c>
      <c r="O246" s="91"/>
      <c r="P246" s="229">
        <f>O246*H246</f>
        <v>0</v>
      </c>
      <c r="Q246" s="229">
        <v>0</v>
      </c>
      <c r="R246" s="229">
        <f>Q246*H246</f>
        <v>0</v>
      </c>
      <c r="S246" s="229">
        <v>0</v>
      </c>
      <c r="T246" s="230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1" t="s">
        <v>197</v>
      </c>
      <c r="AT246" s="231" t="s">
        <v>161</v>
      </c>
      <c r="AU246" s="231" t="s">
        <v>83</v>
      </c>
      <c r="AY246" s="17" t="s">
        <v>158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7" t="s">
        <v>81</v>
      </c>
      <c r="BK246" s="232">
        <f>ROUND(I246*H246,2)</f>
        <v>0</v>
      </c>
      <c r="BL246" s="17" t="s">
        <v>197</v>
      </c>
      <c r="BM246" s="231" t="s">
        <v>419</v>
      </c>
    </row>
    <row r="247" s="2" customFormat="1" ht="16.5" customHeight="1">
      <c r="A247" s="38"/>
      <c r="B247" s="39"/>
      <c r="C247" s="266" t="s">
        <v>420</v>
      </c>
      <c r="D247" s="266" t="s">
        <v>210</v>
      </c>
      <c r="E247" s="267" t="s">
        <v>519</v>
      </c>
      <c r="F247" s="268" t="s">
        <v>520</v>
      </c>
      <c r="G247" s="269" t="s">
        <v>164</v>
      </c>
      <c r="H247" s="270">
        <v>4.125</v>
      </c>
      <c r="I247" s="271"/>
      <c r="J247" s="272">
        <f>ROUND(I247*H247,2)</f>
        <v>0</v>
      </c>
      <c r="K247" s="273"/>
      <c r="L247" s="274"/>
      <c r="M247" s="275" t="s">
        <v>1</v>
      </c>
      <c r="N247" s="276" t="s">
        <v>38</v>
      </c>
      <c r="O247" s="91"/>
      <c r="P247" s="229">
        <f>O247*H247</f>
        <v>0</v>
      </c>
      <c r="Q247" s="229">
        <v>0</v>
      </c>
      <c r="R247" s="229">
        <f>Q247*H247</f>
        <v>0</v>
      </c>
      <c r="S247" s="229">
        <v>0</v>
      </c>
      <c r="T247" s="230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1" t="s">
        <v>236</v>
      </c>
      <c r="AT247" s="231" t="s">
        <v>210</v>
      </c>
      <c r="AU247" s="231" t="s">
        <v>83</v>
      </c>
      <c r="AY247" s="17" t="s">
        <v>158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7" t="s">
        <v>81</v>
      </c>
      <c r="BK247" s="232">
        <f>ROUND(I247*H247,2)</f>
        <v>0</v>
      </c>
      <c r="BL247" s="17" t="s">
        <v>197</v>
      </c>
      <c r="BM247" s="231" t="s">
        <v>423</v>
      </c>
    </row>
    <row r="248" s="13" customFormat="1">
      <c r="A248" s="13"/>
      <c r="B248" s="233"/>
      <c r="C248" s="234"/>
      <c r="D248" s="235" t="s">
        <v>166</v>
      </c>
      <c r="E248" s="236" t="s">
        <v>1</v>
      </c>
      <c r="F248" s="237" t="s">
        <v>893</v>
      </c>
      <c r="G248" s="234"/>
      <c r="H248" s="238">
        <v>4.125</v>
      </c>
      <c r="I248" s="239"/>
      <c r="J248" s="234"/>
      <c r="K248" s="234"/>
      <c r="L248" s="240"/>
      <c r="M248" s="241"/>
      <c r="N248" s="242"/>
      <c r="O248" s="242"/>
      <c r="P248" s="242"/>
      <c r="Q248" s="242"/>
      <c r="R248" s="242"/>
      <c r="S248" s="242"/>
      <c r="T248" s="24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4" t="s">
        <v>166</v>
      </c>
      <c r="AU248" s="244" t="s">
        <v>83</v>
      </c>
      <c r="AV248" s="13" t="s">
        <v>83</v>
      </c>
      <c r="AW248" s="13" t="s">
        <v>31</v>
      </c>
      <c r="AX248" s="13" t="s">
        <v>73</v>
      </c>
      <c r="AY248" s="244" t="s">
        <v>158</v>
      </c>
    </row>
    <row r="249" s="14" customFormat="1">
      <c r="A249" s="14"/>
      <c r="B249" s="245"/>
      <c r="C249" s="246"/>
      <c r="D249" s="235" t="s">
        <v>166</v>
      </c>
      <c r="E249" s="247" t="s">
        <v>1</v>
      </c>
      <c r="F249" s="248" t="s">
        <v>168</v>
      </c>
      <c r="G249" s="246"/>
      <c r="H249" s="249">
        <v>4.125</v>
      </c>
      <c r="I249" s="250"/>
      <c r="J249" s="246"/>
      <c r="K249" s="246"/>
      <c r="L249" s="251"/>
      <c r="M249" s="252"/>
      <c r="N249" s="253"/>
      <c r="O249" s="253"/>
      <c r="P249" s="253"/>
      <c r="Q249" s="253"/>
      <c r="R249" s="253"/>
      <c r="S249" s="253"/>
      <c r="T249" s="25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5" t="s">
        <v>166</v>
      </c>
      <c r="AU249" s="255" t="s">
        <v>83</v>
      </c>
      <c r="AV249" s="14" t="s">
        <v>165</v>
      </c>
      <c r="AW249" s="14" t="s">
        <v>31</v>
      </c>
      <c r="AX249" s="14" t="s">
        <v>81</v>
      </c>
      <c r="AY249" s="255" t="s">
        <v>158</v>
      </c>
    </row>
    <row r="250" s="2" customFormat="1" ht="16.5" customHeight="1">
      <c r="A250" s="38"/>
      <c r="B250" s="39"/>
      <c r="C250" s="219" t="s">
        <v>303</v>
      </c>
      <c r="D250" s="219" t="s">
        <v>161</v>
      </c>
      <c r="E250" s="220" t="s">
        <v>523</v>
      </c>
      <c r="F250" s="221" t="s">
        <v>524</v>
      </c>
      <c r="G250" s="222" t="s">
        <v>171</v>
      </c>
      <c r="H250" s="223">
        <v>5.5</v>
      </c>
      <c r="I250" s="224"/>
      <c r="J250" s="225">
        <f>ROUND(I250*H250,2)</f>
        <v>0</v>
      </c>
      <c r="K250" s="226"/>
      <c r="L250" s="44"/>
      <c r="M250" s="227" t="s">
        <v>1</v>
      </c>
      <c r="N250" s="228" t="s">
        <v>38</v>
      </c>
      <c r="O250" s="91"/>
      <c r="P250" s="229">
        <f>O250*H250</f>
        <v>0</v>
      </c>
      <c r="Q250" s="229">
        <v>0</v>
      </c>
      <c r="R250" s="229">
        <f>Q250*H250</f>
        <v>0</v>
      </c>
      <c r="S250" s="229">
        <v>0</v>
      </c>
      <c r="T250" s="230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1" t="s">
        <v>197</v>
      </c>
      <c r="AT250" s="231" t="s">
        <v>161</v>
      </c>
      <c r="AU250" s="231" t="s">
        <v>83</v>
      </c>
      <c r="AY250" s="17" t="s">
        <v>158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7" t="s">
        <v>81</v>
      </c>
      <c r="BK250" s="232">
        <f>ROUND(I250*H250,2)</f>
        <v>0</v>
      </c>
      <c r="BL250" s="17" t="s">
        <v>197</v>
      </c>
      <c r="BM250" s="231" t="s">
        <v>426</v>
      </c>
    </row>
    <row r="251" s="13" customFormat="1">
      <c r="A251" s="13"/>
      <c r="B251" s="233"/>
      <c r="C251" s="234"/>
      <c r="D251" s="235" t="s">
        <v>166</v>
      </c>
      <c r="E251" s="236" t="s">
        <v>1</v>
      </c>
      <c r="F251" s="237" t="s">
        <v>894</v>
      </c>
      <c r="G251" s="234"/>
      <c r="H251" s="238">
        <v>5.5</v>
      </c>
      <c r="I251" s="239"/>
      <c r="J251" s="234"/>
      <c r="K251" s="234"/>
      <c r="L251" s="240"/>
      <c r="M251" s="241"/>
      <c r="N251" s="242"/>
      <c r="O251" s="242"/>
      <c r="P251" s="242"/>
      <c r="Q251" s="242"/>
      <c r="R251" s="242"/>
      <c r="S251" s="242"/>
      <c r="T251" s="24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4" t="s">
        <v>166</v>
      </c>
      <c r="AU251" s="244" t="s">
        <v>83</v>
      </c>
      <c r="AV251" s="13" t="s">
        <v>83</v>
      </c>
      <c r="AW251" s="13" t="s">
        <v>31</v>
      </c>
      <c r="AX251" s="13" t="s">
        <v>73</v>
      </c>
      <c r="AY251" s="244" t="s">
        <v>158</v>
      </c>
    </row>
    <row r="252" s="14" customFormat="1">
      <c r="A252" s="14"/>
      <c r="B252" s="245"/>
      <c r="C252" s="246"/>
      <c r="D252" s="235" t="s">
        <v>166</v>
      </c>
      <c r="E252" s="247" t="s">
        <v>1</v>
      </c>
      <c r="F252" s="248" t="s">
        <v>168</v>
      </c>
      <c r="G252" s="246"/>
      <c r="H252" s="249">
        <v>5.5</v>
      </c>
      <c r="I252" s="250"/>
      <c r="J252" s="246"/>
      <c r="K252" s="246"/>
      <c r="L252" s="251"/>
      <c r="M252" s="252"/>
      <c r="N252" s="253"/>
      <c r="O252" s="253"/>
      <c r="P252" s="253"/>
      <c r="Q252" s="253"/>
      <c r="R252" s="253"/>
      <c r="S252" s="253"/>
      <c r="T252" s="25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5" t="s">
        <v>166</v>
      </c>
      <c r="AU252" s="255" t="s">
        <v>83</v>
      </c>
      <c r="AV252" s="14" t="s">
        <v>165</v>
      </c>
      <c r="AW252" s="14" t="s">
        <v>31</v>
      </c>
      <c r="AX252" s="14" t="s">
        <v>81</v>
      </c>
      <c r="AY252" s="255" t="s">
        <v>158</v>
      </c>
    </row>
    <row r="253" s="2" customFormat="1" ht="16.5" customHeight="1">
      <c r="A253" s="38"/>
      <c r="B253" s="39"/>
      <c r="C253" s="219" t="s">
        <v>427</v>
      </c>
      <c r="D253" s="219" t="s">
        <v>161</v>
      </c>
      <c r="E253" s="220" t="s">
        <v>532</v>
      </c>
      <c r="F253" s="221" t="s">
        <v>533</v>
      </c>
      <c r="G253" s="222" t="s">
        <v>207</v>
      </c>
      <c r="H253" s="223">
        <v>4</v>
      </c>
      <c r="I253" s="224"/>
      <c r="J253" s="225">
        <f>ROUND(I253*H253,2)</f>
        <v>0</v>
      </c>
      <c r="K253" s="226"/>
      <c r="L253" s="44"/>
      <c r="M253" s="227" t="s">
        <v>1</v>
      </c>
      <c r="N253" s="228" t="s">
        <v>38</v>
      </c>
      <c r="O253" s="91"/>
      <c r="P253" s="229">
        <f>O253*H253</f>
        <v>0</v>
      </c>
      <c r="Q253" s="229">
        <v>0</v>
      </c>
      <c r="R253" s="229">
        <f>Q253*H253</f>
        <v>0</v>
      </c>
      <c r="S253" s="229">
        <v>0</v>
      </c>
      <c r="T253" s="230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1" t="s">
        <v>197</v>
      </c>
      <c r="AT253" s="231" t="s">
        <v>161</v>
      </c>
      <c r="AU253" s="231" t="s">
        <v>83</v>
      </c>
      <c r="AY253" s="17" t="s">
        <v>158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7" t="s">
        <v>81</v>
      </c>
      <c r="BK253" s="232">
        <f>ROUND(I253*H253,2)</f>
        <v>0</v>
      </c>
      <c r="BL253" s="17" t="s">
        <v>197</v>
      </c>
      <c r="BM253" s="231" t="s">
        <v>430</v>
      </c>
    </row>
    <row r="254" s="2" customFormat="1" ht="21.75" customHeight="1">
      <c r="A254" s="38"/>
      <c r="B254" s="39"/>
      <c r="C254" s="219" t="s">
        <v>307</v>
      </c>
      <c r="D254" s="219" t="s">
        <v>161</v>
      </c>
      <c r="E254" s="220" t="s">
        <v>536</v>
      </c>
      <c r="F254" s="221" t="s">
        <v>537</v>
      </c>
      <c r="G254" s="222" t="s">
        <v>207</v>
      </c>
      <c r="H254" s="223">
        <v>2</v>
      </c>
      <c r="I254" s="224"/>
      <c r="J254" s="225">
        <f>ROUND(I254*H254,2)</f>
        <v>0</v>
      </c>
      <c r="K254" s="226"/>
      <c r="L254" s="44"/>
      <c r="M254" s="227" t="s">
        <v>1</v>
      </c>
      <c r="N254" s="228" t="s">
        <v>38</v>
      </c>
      <c r="O254" s="91"/>
      <c r="P254" s="229">
        <f>O254*H254</f>
        <v>0</v>
      </c>
      <c r="Q254" s="229">
        <v>0</v>
      </c>
      <c r="R254" s="229">
        <f>Q254*H254</f>
        <v>0</v>
      </c>
      <c r="S254" s="229">
        <v>0</v>
      </c>
      <c r="T254" s="230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1" t="s">
        <v>197</v>
      </c>
      <c r="AT254" s="231" t="s">
        <v>161</v>
      </c>
      <c r="AU254" s="231" t="s">
        <v>83</v>
      </c>
      <c r="AY254" s="17" t="s">
        <v>158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7" t="s">
        <v>81</v>
      </c>
      <c r="BK254" s="232">
        <f>ROUND(I254*H254,2)</f>
        <v>0</v>
      </c>
      <c r="BL254" s="17" t="s">
        <v>197</v>
      </c>
      <c r="BM254" s="231" t="s">
        <v>433</v>
      </c>
    </row>
    <row r="255" s="2" customFormat="1" ht="24.15" customHeight="1">
      <c r="A255" s="38"/>
      <c r="B255" s="39"/>
      <c r="C255" s="219" t="s">
        <v>434</v>
      </c>
      <c r="D255" s="219" t="s">
        <v>161</v>
      </c>
      <c r="E255" s="220" t="s">
        <v>544</v>
      </c>
      <c r="F255" s="221" t="s">
        <v>545</v>
      </c>
      <c r="G255" s="222" t="s">
        <v>248</v>
      </c>
      <c r="H255" s="223">
        <v>0.075999999999999998</v>
      </c>
      <c r="I255" s="224"/>
      <c r="J255" s="225">
        <f>ROUND(I255*H255,2)</f>
        <v>0</v>
      </c>
      <c r="K255" s="226"/>
      <c r="L255" s="44"/>
      <c r="M255" s="227" t="s">
        <v>1</v>
      </c>
      <c r="N255" s="228" t="s">
        <v>38</v>
      </c>
      <c r="O255" s="91"/>
      <c r="P255" s="229">
        <f>O255*H255</f>
        <v>0</v>
      </c>
      <c r="Q255" s="229">
        <v>0</v>
      </c>
      <c r="R255" s="229">
        <f>Q255*H255</f>
        <v>0</v>
      </c>
      <c r="S255" s="229">
        <v>0</v>
      </c>
      <c r="T255" s="230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1" t="s">
        <v>197</v>
      </c>
      <c r="AT255" s="231" t="s">
        <v>161</v>
      </c>
      <c r="AU255" s="231" t="s">
        <v>83</v>
      </c>
      <c r="AY255" s="17" t="s">
        <v>158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7" t="s">
        <v>81</v>
      </c>
      <c r="BK255" s="232">
        <f>ROUND(I255*H255,2)</f>
        <v>0</v>
      </c>
      <c r="BL255" s="17" t="s">
        <v>197</v>
      </c>
      <c r="BM255" s="231" t="s">
        <v>437</v>
      </c>
    </row>
    <row r="256" s="12" customFormat="1" ht="22.8" customHeight="1">
      <c r="A256" s="12"/>
      <c r="B256" s="203"/>
      <c r="C256" s="204"/>
      <c r="D256" s="205" t="s">
        <v>72</v>
      </c>
      <c r="E256" s="217" t="s">
        <v>547</v>
      </c>
      <c r="F256" s="217" t="s">
        <v>548</v>
      </c>
      <c r="G256" s="204"/>
      <c r="H256" s="204"/>
      <c r="I256" s="207"/>
      <c r="J256" s="218">
        <f>BK256</f>
        <v>0</v>
      </c>
      <c r="K256" s="204"/>
      <c r="L256" s="209"/>
      <c r="M256" s="210"/>
      <c r="N256" s="211"/>
      <c r="O256" s="211"/>
      <c r="P256" s="212">
        <f>SUM(P257:P279)</f>
        <v>0</v>
      </c>
      <c r="Q256" s="211"/>
      <c r="R256" s="212">
        <f>SUM(R257:R279)</f>
        <v>0</v>
      </c>
      <c r="S256" s="211"/>
      <c r="T256" s="213">
        <f>SUM(T257:T279)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14" t="s">
        <v>83</v>
      </c>
      <c r="AT256" s="215" t="s">
        <v>72</v>
      </c>
      <c r="AU256" s="215" t="s">
        <v>81</v>
      </c>
      <c r="AY256" s="214" t="s">
        <v>158</v>
      </c>
      <c r="BK256" s="216">
        <f>SUM(BK257:BK279)</f>
        <v>0</v>
      </c>
    </row>
    <row r="257" s="2" customFormat="1" ht="16.5" customHeight="1">
      <c r="A257" s="38"/>
      <c r="B257" s="39"/>
      <c r="C257" s="219" t="s">
        <v>311</v>
      </c>
      <c r="D257" s="219" t="s">
        <v>161</v>
      </c>
      <c r="E257" s="220" t="s">
        <v>549</v>
      </c>
      <c r="F257" s="221" t="s">
        <v>550</v>
      </c>
      <c r="G257" s="222" t="s">
        <v>164</v>
      </c>
      <c r="H257" s="223">
        <v>1.5</v>
      </c>
      <c r="I257" s="224"/>
      <c r="J257" s="225">
        <f>ROUND(I257*H257,2)</f>
        <v>0</v>
      </c>
      <c r="K257" s="226"/>
      <c r="L257" s="44"/>
      <c r="M257" s="227" t="s">
        <v>1</v>
      </c>
      <c r="N257" s="228" t="s">
        <v>38</v>
      </c>
      <c r="O257" s="91"/>
      <c r="P257" s="229">
        <f>O257*H257</f>
        <v>0</v>
      </c>
      <c r="Q257" s="229">
        <v>0</v>
      </c>
      <c r="R257" s="229">
        <f>Q257*H257</f>
        <v>0</v>
      </c>
      <c r="S257" s="229">
        <v>0</v>
      </c>
      <c r="T257" s="230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31" t="s">
        <v>197</v>
      </c>
      <c r="AT257" s="231" t="s">
        <v>161</v>
      </c>
      <c r="AU257" s="231" t="s">
        <v>83</v>
      </c>
      <c r="AY257" s="17" t="s">
        <v>158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7" t="s">
        <v>81</v>
      </c>
      <c r="BK257" s="232">
        <f>ROUND(I257*H257,2)</f>
        <v>0</v>
      </c>
      <c r="BL257" s="17" t="s">
        <v>197</v>
      </c>
      <c r="BM257" s="231" t="s">
        <v>440</v>
      </c>
    </row>
    <row r="258" s="15" customFormat="1">
      <c r="A258" s="15"/>
      <c r="B258" s="256"/>
      <c r="C258" s="257"/>
      <c r="D258" s="235" t="s">
        <v>166</v>
      </c>
      <c r="E258" s="258" t="s">
        <v>1</v>
      </c>
      <c r="F258" s="259" t="s">
        <v>552</v>
      </c>
      <c r="G258" s="257"/>
      <c r="H258" s="258" t="s">
        <v>1</v>
      </c>
      <c r="I258" s="260"/>
      <c r="J258" s="257"/>
      <c r="K258" s="257"/>
      <c r="L258" s="261"/>
      <c r="M258" s="262"/>
      <c r="N258" s="263"/>
      <c r="O258" s="263"/>
      <c r="P258" s="263"/>
      <c r="Q258" s="263"/>
      <c r="R258" s="263"/>
      <c r="S258" s="263"/>
      <c r="T258" s="264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5" t="s">
        <v>166</v>
      </c>
      <c r="AU258" s="265" t="s">
        <v>83</v>
      </c>
      <c r="AV258" s="15" t="s">
        <v>81</v>
      </c>
      <c r="AW258" s="15" t="s">
        <v>31</v>
      </c>
      <c r="AX258" s="15" t="s">
        <v>73</v>
      </c>
      <c r="AY258" s="265" t="s">
        <v>158</v>
      </c>
    </row>
    <row r="259" s="13" customFormat="1">
      <c r="A259" s="13"/>
      <c r="B259" s="233"/>
      <c r="C259" s="234"/>
      <c r="D259" s="235" t="s">
        <v>166</v>
      </c>
      <c r="E259" s="236" t="s">
        <v>1</v>
      </c>
      <c r="F259" s="237" t="s">
        <v>553</v>
      </c>
      <c r="G259" s="234"/>
      <c r="H259" s="238">
        <v>1.5</v>
      </c>
      <c r="I259" s="239"/>
      <c r="J259" s="234"/>
      <c r="K259" s="234"/>
      <c r="L259" s="240"/>
      <c r="M259" s="241"/>
      <c r="N259" s="242"/>
      <c r="O259" s="242"/>
      <c r="P259" s="242"/>
      <c r="Q259" s="242"/>
      <c r="R259" s="242"/>
      <c r="S259" s="242"/>
      <c r="T259" s="24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4" t="s">
        <v>166</v>
      </c>
      <c r="AU259" s="244" t="s">
        <v>83</v>
      </c>
      <c r="AV259" s="13" t="s">
        <v>83</v>
      </c>
      <c r="AW259" s="13" t="s">
        <v>31</v>
      </c>
      <c r="AX259" s="13" t="s">
        <v>73</v>
      </c>
      <c r="AY259" s="244" t="s">
        <v>158</v>
      </c>
    </row>
    <row r="260" s="14" customFormat="1">
      <c r="A260" s="14"/>
      <c r="B260" s="245"/>
      <c r="C260" s="246"/>
      <c r="D260" s="235" t="s">
        <v>166</v>
      </c>
      <c r="E260" s="247" t="s">
        <v>1</v>
      </c>
      <c r="F260" s="248" t="s">
        <v>168</v>
      </c>
      <c r="G260" s="246"/>
      <c r="H260" s="249">
        <v>1.5</v>
      </c>
      <c r="I260" s="250"/>
      <c r="J260" s="246"/>
      <c r="K260" s="246"/>
      <c r="L260" s="251"/>
      <c r="M260" s="252"/>
      <c r="N260" s="253"/>
      <c r="O260" s="253"/>
      <c r="P260" s="253"/>
      <c r="Q260" s="253"/>
      <c r="R260" s="253"/>
      <c r="S260" s="253"/>
      <c r="T260" s="25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5" t="s">
        <v>166</v>
      </c>
      <c r="AU260" s="255" t="s">
        <v>83</v>
      </c>
      <c r="AV260" s="14" t="s">
        <v>165</v>
      </c>
      <c r="AW260" s="14" t="s">
        <v>31</v>
      </c>
      <c r="AX260" s="14" t="s">
        <v>81</v>
      </c>
      <c r="AY260" s="255" t="s">
        <v>158</v>
      </c>
    </row>
    <row r="261" s="2" customFormat="1" ht="24.15" customHeight="1">
      <c r="A261" s="38"/>
      <c r="B261" s="39"/>
      <c r="C261" s="219" t="s">
        <v>443</v>
      </c>
      <c r="D261" s="219" t="s">
        <v>161</v>
      </c>
      <c r="E261" s="220" t="s">
        <v>555</v>
      </c>
      <c r="F261" s="221" t="s">
        <v>556</v>
      </c>
      <c r="G261" s="222" t="s">
        <v>164</v>
      </c>
      <c r="H261" s="223">
        <v>1.5</v>
      </c>
      <c r="I261" s="224"/>
      <c r="J261" s="225">
        <f>ROUND(I261*H261,2)</f>
        <v>0</v>
      </c>
      <c r="K261" s="226"/>
      <c r="L261" s="44"/>
      <c r="M261" s="227" t="s">
        <v>1</v>
      </c>
      <c r="N261" s="228" t="s">
        <v>38</v>
      </c>
      <c r="O261" s="91"/>
      <c r="P261" s="229">
        <f>O261*H261</f>
        <v>0</v>
      </c>
      <c r="Q261" s="229">
        <v>0</v>
      </c>
      <c r="R261" s="229">
        <f>Q261*H261</f>
        <v>0</v>
      </c>
      <c r="S261" s="229">
        <v>0</v>
      </c>
      <c r="T261" s="230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1" t="s">
        <v>197</v>
      </c>
      <c r="AT261" s="231" t="s">
        <v>161</v>
      </c>
      <c r="AU261" s="231" t="s">
        <v>83</v>
      </c>
      <c r="AY261" s="17" t="s">
        <v>158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7" t="s">
        <v>81</v>
      </c>
      <c r="BK261" s="232">
        <f>ROUND(I261*H261,2)</f>
        <v>0</v>
      </c>
      <c r="BL261" s="17" t="s">
        <v>197</v>
      </c>
      <c r="BM261" s="231" t="s">
        <v>446</v>
      </c>
    </row>
    <row r="262" s="2" customFormat="1" ht="24.15" customHeight="1">
      <c r="A262" s="38"/>
      <c r="B262" s="39"/>
      <c r="C262" s="219" t="s">
        <v>314</v>
      </c>
      <c r="D262" s="219" t="s">
        <v>161</v>
      </c>
      <c r="E262" s="220" t="s">
        <v>558</v>
      </c>
      <c r="F262" s="221" t="s">
        <v>559</v>
      </c>
      <c r="G262" s="222" t="s">
        <v>164</v>
      </c>
      <c r="H262" s="223">
        <v>1.5</v>
      </c>
      <c r="I262" s="224"/>
      <c r="J262" s="225">
        <f>ROUND(I262*H262,2)</f>
        <v>0</v>
      </c>
      <c r="K262" s="226"/>
      <c r="L262" s="44"/>
      <c r="M262" s="227" t="s">
        <v>1</v>
      </c>
      <c r="N262" s="228" t="s">
        <v>38</v>
      </c>
      <c r="O262" s="91"/>
      <c r="P262" s="229">
        <f>O262*H262</f>
        <v>0</v>
      </c>
      <c r="Q262" s="229">
        <v>0</v>
      </c>
      <c r="R262" s="229">
        <f>Q262*H262</f>
        <v>0</v>
      </c>
      <c r="S262" s="229">
        <v>0</v>
      </c>
      <c r="T262" s="230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1" t="s">
        <v>197</v>
      </c>
      <c r="AT262" s="231" t="s">
        <v>161</v>
      </c>
      <c r="AU262" s="231" t="s">
        <v>83</v>
      </c>
      <c r="AY262" s="17" t="s">
        <v>158</v>
      </c>
      <c r="BE262" s="232">
        <f>IF(N262="základní",J262,0)</f>
        <v>0</v>
      </c>
      <c r="BF262" s="232">
        <f>IF(N262="snížená",J262,0)</f>
        <v>0</v>
      </c>
      <c r="BG262" s="232">
        <f>IF(N262="zákl. přenesená",J262,0)</f>
        <v>0</v>
      </c>
      <c r="BH262" s="232">
        <f>IF(N262="sníž. přenesená",J262,0)</f>
        <v>0</v>
      </c>
      <c r="BI262" s="232">
        <f>IF(N262="nulová",J262,0)</f>
        <v>0</v>
      </c>
      <c r="BJ262" s="17" t="s">
        <v>81</v>
      </c>
      <c r="BK262" s="232">
        <f>ROUND(I262*H262,2)</f>
        <v>0</v>
      </c>
      <c r="BL262" s="17" t="s">
        <v>197</v>
      </c>
      <c r="BM262" s="231" t="s">
        <v>452</v>
      </c>
    </row>
    <row r="263" s="2" customFormat="1" ht="24.15" customHeight="1">
      <c r="A263" s="38"/>
      <c r="B263" s="39"/>
      <c r="C263" s="219" t="s">
        <v>453</v>
      </c>
      <c r="D263" s="219" t="s">
        <v>161</v>
      </c>
      <c r="E263" s="220" t="s">
        <v>562</v>
      </c>
      <c r="F263" s="221" t="s">
        <v>563</v>
      </c>
      <c r="G263" s="222" t="s">
        <v>164</v>
      </c>
      <c r="H263" s="223">
        <v>1.5</v>
      </c>
      <c r="I263" s="224"/>
      <c r="J263" s="225">
        <f>ROUND(I263*H263,2)</f>
        <v>0</v>
      </c>
      <c r="K263" s="226"/>
      <c r="L263" s="44"/>
      <c r="M263" s="227" t="s">
        <v>1</v>
      </c>
      <c r="N263" s="228" t="s">
        <v>38</v>
      </c>
      <c r="O263" s="91"/>
      <c r="P263" s="229">
        <f>O263*H263</f>
        <v>0</v>
      </c>
      <c r="Q263" s="229">
        <v>0</v>
      </c>
      <c r="R263" s="229">
        <f>Q263*H263</f>
        <v>0</v>
      </c>
      <c r="S263" s="229">
        <v>0</v>
      </c>
      <c r="T263" s="230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31" t="s">
        <v>197</v>
      </c>
      <c r="AT263" s="231" t="s">
        <v>161</v>
      </c>
      <c r="AU263" s="231" t="s">
        <v>83</v>
      </c>
      <c r="AY263" s="17" t="s">
        <v>158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7" t="s">
        <v>81</v>
      </c>
      <c r="BK263" s="232">
        <f>ROUND(I263*H263,2)</f>
        <v>0</v>
      </c>
      <c r="BL263" s="17" t="s">
        <v>197</v>
      </c>
      <c r="BM263" s="231" t="s">
        <v>456</v>
      </c>
    </row>
    <row r="264" s="2" customFormat="1" ht="33" customHeight="1">
      <c r="A264" s="38"/>
      <c r="B264" s="39"/>
      <c r="C264" s="219" t="s">
        <v>318</v>
      </c>
      <c r="D264" s="219" t="s">
        <v>161</v>
      </c>
      <c r="E264" s="220" t="s">
        <v>565</v>
      </c>
      <c r="F264" s="221" t="s">
        <v>566</v>
      </c>
      <c r="G264" s="222" t="s">
        <v>164</v>
      </c>
      <c r="H264" s="223">
        <v>8.6400000000000006</v>
      </c>
      <c r="I264" s="224"/>
      <c r="J264" s="225">
        <f>ROUND(I264*H264,2)</f>
        <v>0</v>
      </c>
      <c r="K264" s="226"/>
      <c r="L264" s="44"/>
      <c r="M264" s="227" t="s">
        <v>1</v>
      </c>
      <c r="N264" s="228" t="s">
        <v>38</v>
      </c>
      <c r="O264" s="91"/>
      <c r="P264" s="229">
        <f>O264*H264</f>
        <v>0</v>
      </c>
      <c r="Q264" s="229">
        <v>0</v>
      </c>
      <c r="R264" s="229">
        <f>Q264*H264</f>
        <v>0</v>
      </c>
      <c r="S264" s="229">
        <v>0</v>
      </c>
      <c r="T264" s="230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1" t="s">
        <v>197</v>
      </c>
      <c r="AT264" s="231" t="s">
        <v>161</v>
      </c>
      <c r="AU264" s="231" t="s">
        <v>83</v>
      </c>
      <c r="AY264" s="17" t="s">
        <v>158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7" t="s">
        <v>81</v>
      </c>
      <c r="BK264" s="232">
        <f>ROUND(I264*H264,2)</f>
        <v>0</v>
      </c>
      <c r="BL264" s="17" t="s">
        <v>197</v>
      </c>
      <c r="BM264" s="231" t="s">
        <v>459</v>
      </c>
    </row>
    <row r="265" s="15" customFormat="1">
      <c r="A265" s="15"/>
      <c r="B265" s="256"/>
      <c r="C265" s="257"/>
      <c r="D265" s="235" t="s">
        <v>166</v>
      </c>
      <c r="E265" s="258" t="s">
        <v>1</v>
      </c>
      <c r="F265" s="259" t="s">
        <v>568</v>
      </c>
      <c r="G265" s="257"/>
      <c r="H265" s="258" t="s">
        <v>1</v>
      </c>
      <c r="I265" s="260"/>
      <c r="J265" s="257"/>
      <c r="K265" s="257"/>
      <c r="L265" s="261"/>
      <c r="M265" s="262"/>
      <c r="N265" s="263"/>
      <c r="O265" s="263"/>
      <c r="P265" s="263"/>
      <c r="Q265" s="263"/>
      <c r="R265" s="263"/>
      <c r="S265" s="263"/>
      <c r="T265" s="264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65" t="s">
        <v>166</v>
      </c>
      <c r="AU265" s="265" t="s">
        <v>83</v>
      </c>
      <c r="AV265" s="15" t="s">
        <v>81</v>
      </c>
      <c r="AW265" s="15" t="s">
        <v>31</v>
      </c>
      <c r="AX265" s="15" t="s">
        <v>73</v>
      </c>
      <c r="AY265" s="265" t="s">
        <v>158</v>
      </c>
    </row>
    <row r="266" s="13" customFormat="1">
      <c r="A266" s="13"/>
      <c r="B266" s="233"/>
      <c r="C266" s="234"/>
      <c r="D266" s="235" t="s">
        <v>166</v>
      </c>
      <c r="E266" s="236" t="s">
        <v>1</v>
      </c>
      <c r="F266" s="237" t="s">
        <v>895</v>
      </c>
      <c r="G266" s="234"/>
      <c r="H266" s="238">
        <v>8.6400000000000006</v>
      </c>
      <c r="I266" s="239"/>
      <c r="J266" s="234"/>
      <c r="K266" s="234"/>
      <c r="L266" s="240"/>
      <c r="M266" s="241"/>
      <c r="N266" s="242"/>
      <c r="O266" s="242"/>
      <c r="P266" s="242"/>
      <c r="Q266" s="242"/>
      <c r="R266" s="242"/>
      <c r="S266" s="242"/>
      <c r="T266" s="24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4" t="s">
        <v>166</v>
      </c>
      <c r="AU266" s="244" t="s">
        <v>83</v>
      </c>
      <c r="AV266" s="13" t="s">
        <v>83</v>
      </c>
      <c r="AW266" s="13" t="s">
        <v>31</v>
      </c>
      <c r="AX266" s="13" t="s">
        <v>73</v>
      </c>
      <c r="AY266" s="244" t="s">
        <v>158</v>
      </c>
    </row>
    <row r="267" s="14" customFormat="1">
      <c r="A267" s="14"/>
      <c r="B267" s="245"/>
      <c r="C267" s="246"/>
      <c r="D267" s="235" t="s">
        <v>166</v>
      </c>
      <c r="E267" s="247" t="s">
        <v>1</v>
      </c>
      <c r="F267" s="248" t="s">
        <v>168</v>
      </c>
      <c r="G267" s="246"/>
      <c r="H267" s="249">
        <v>8.6400000000000006</v>
      </c>
      <c r="I267" s="250"/>
      <c r="J267" s="246"/>
      <c r="K267" s="246"/>
      <c r="L267" s="251"/>
      <c r="M267" s="252"/>
      <c r="N267" s="253"/>
      <c r="O267" s="253"/>
      <c r="P267" s="253"/>
      <c r="Q267" s="253"/>
      <c r="R267" s="253"/>
      <c r="S267" s="253"/>
      <c r="T267" s="25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5" t="s">
        <v>166</v>
      </c>
      <c r="AU267" s="255" t="s">
        <v>83</v>
      </c>
      <c r="AV267" s="14" t="s">
        <v>165</v>
      </c>
      <c r="AW267" s="14" t="s">
        <v>31</v>
      </c>
      <c r="AX267" s="14" t="s">
        <v>81</v>
      </c>
      <c r="AY267" s="255" t="s">
        <v>158</v>
      </c>
    </row>
    <row r="268" s="2" customFormat="1" ht="24.15" customHeight="1">
      <c r="A268" s="38"/>
      <c r="B268" s="39"/>
      <c r="C268" s="219" t="s">
        <v>461</v>
      </c>
      <c r="D268" s="219" t="s">
        <v>161</v>
      </c>
      <c r="E268" s="220" t="s">
        <v>571</v>
      </c>
      <c r="F268" s="221" t="s">
        <v>572</v>
      </c>
      <c r="G268" s="222" t="s">
        <v>171</v>
      </c>
      <c r="H268" s="223">
        <v>10</v>
      </c>
      <c r="I268" s="224"/>
      <c r="J268" s="225">
        <f>ROUND(I268*H268,2)</f>
        <v>0</v>
      </c>
      <c r="K268" s="226"/>
      <c r="L268" s="44"/>
      <c r="M268" s="227" t="s">
        <v>1</v>
      </c>
      <c r="N268" s="228" t="s">
        <v>38</v>
      </c>
      <c r="O268" s="91"/>
      <c r="P268" s="229">
        <f>O268*H268</f>
        <v>0</v>
      </c>
      <c r="Q268" s="229">
        <v>0</v>
      </c>
      <c r="R268" s="229">
        <f>Q268*H268</f>
        <v>0</v>
      </c>
      <c r="S268" s="229">
        <v>0</v>
      </c>
      <c r="T268" s="230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1" t="s">
        <v>197</v>
      </c>
      <c r="AT268" s="231" t="s">
        <v>161</v>
      </c>
      <c r="AU268" s="231" t="s">
        <v>83</v>
      </c>
      <c r="AY268" s="17" t="s">
        <v>158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7" t="s">
        <v>81</v>
      </c>
      <c r="BK268" s="232">
        <f>ROUND(I268*H268,2)</f>
        <v>0</v>
      </c>
      <c r="BL268" s="17" t="s">
        <v>197</v>
      </c>
      <c r="BM268" s="231" t="s">
        <v>464</v>
      </c>
    </row>
    <row r="269" s="2" customFormat="1" ht="24.15" customHeight="1">
      <c r="A269" s="38"/>
      <c r="B269" s="39"/>
      <c r="C269" s="219" t="s">
        <v>321</v>
      </c>
      <c r="D269" s="219" t="s">
        <v>161</v>
      </c>
      <c r="E269" s="220" t="s">
        <v>575</v>
      </c>
      <c r="F269" s="221" t="s">
        <v>576</v>
      </c>
      <c r="G269" s="222" t="s">
        <v>164</v>
      </c>
      <c r="H269" s="223">
        <v>8.6400000000000006</v>
      </c>
      <c r="I269" s="224"/>
      <c r="J269" s="225">
        <f>ROUND(I269*H269,2)</f>
        <v>0</v>
      </c>
      <c r="K269" s="226"/>
      <c r="L269" s="44"/>
      <c r="M269" s="227" t="s">
        <v>1</v>
      </c>
      <c r="N269" s="228" t="s">
        <v>38</v>
      </c>
      <c r="O269" s="91"/>
      <c r="P269" s="229">
        <f>O269*H269</f>
        <v>0</v>
      </c>
      <c r="Q269" s="229">
        <v>0</v>
      </c>
      <c r="R269" s="229">
        <f>Q269*H269</f>
        <v>0</v>
      </c>
      <c r="S269" s="229">
        <v>0</v>
      </c>
      <c r="T269" s="230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1" t="s">
        <v>197</v>
      </c>
      <c r="AT269" s="231" t="s">
        <v>161</v>
      </c>
      <c r="AU269" s="231" t="s">
        <v>83</v>
      </c>
      <c r="AY269" s="17" t="s">
        <v>158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7" t="s">
        <v>81</v>
      </c>
      <c r="BK269" s="232">
        <f>ROUND(I269*H269,2)</f>
        <v>0</v>
      </c>
      <c r="BL269" s="17" t="s">
        <v>197</v>
      </c>
      <c r="BM269" s="231" t="s">
        <v>468</v>
      </c>
    </row>
    <row r="270" s="2" customFormat="1" ht="24.15" customHeight="1">
      <c r="A270" s="38"/>
      <c r="B270" s="39"/>
      <c r="C270" s="219" t="s">
        <v>469</v>
      </c>
      <c r="D270" s="219" t="s">
        <v>161</v>
      </c>
      <c r="E270" s="220" t="s">
        <v>579</v>
      </c>
      <c r="F270" s="221" t="s">
        <v>580</v>
      </c>
      <c r="G270" s="222" t="s">
        <v>171</v>
      </c>
      <c r="H270" s="223">
        <v>10</v>
      </c>
      <c r="I270" s="224"/>
      <c r="J270" s="225">
        <f>ROUND(I270*H270,2)</f>
        <v>0</v>
      </c>
      <c r="K270" s="226"/>
      <c r="L270" s="44"/>
      <c r="M270" s="227" t="s">
        <v>1</v>
      </c>
      <c r="N270" s="228" t="s">
        <v>38</v>
      </c>
      <c r="O270" s="91"/>
      <c r="P270" s="229">
        <f>O270*H270</f>
        <v>0</v>
      </c>
      <c r="Q270" s="229">
        <v>0</v>
      </c>
      <c r="R270" s="229">
        <f>Q270*H270</f>
        <v>0</v>
      </c>
      <c r="S270" s="229">
        <v>0</v>
      </c>
      <c r="T270" s="230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1" t="s">
        <v>197</v>
      </c>
      <c r="AT270" s="231" t="s">
        <v>161</v>
      </c>
      <c r="AU270" s="231" t="s">
        <v>83</v>
      </c>
      <c r="AY270" s="17" t="s">
        <v>158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7" t="s">
        <v>81</v>
      </c>
      <c r="BK270" s="232">
        <f>ROUND(I270*H270,2)</f>
        <v>0</v>
      </c>
      <c r="BL270" s="17" t="s">
        <v>197</v>
      </c>
      <c r="BM270" s="231" t="s">
        <v>472</v>
      </c>
    </row>
    <row r="271" s="2" customFormat="1" ht="24.15" customHeight="1">
      <c r="A271" s="38"/>
      <c r="B271" s="39"/>
      <c r="C271" s="219" t="s">
        <v>325</v>
      </c>
      <c r="D271" s="219" t="s">
        <v>161</v>
      </c>
      <c r="E271" s="220" t="s">
        <v>582</v>
      </c>
      <c r="F271" s="221" t="s">
        <v>583</v>
      </c>
      <c r="G271" s="222" t="s">
        <v>171</v>
      </c>
      <c r="H271" s="223">
        <v>10</v>
      </c>
      <c r="I271" s="224"/>
      <c r="J271" s="225">
        <f>ROUND(I271*H271,2)</f>
        <v>0</v>
      </c>
      <c r="K271" s="226"/>
      <c r="L271" s="44"/>
      <c r="M271" s="227" t="s">
        <v>1</v>
      </c>
      <c r="N271" s="228" t="s">
        <v>38</v>
      </c>
      <c r="O271" s="91"/>
      <c r="P271" s="229">
        <f>O271*H271</f>
        <v>0</v>
      </c>
      <c r="Q271" s="229">
        <v>0</v>
      </c>
      <c r="R271" s="229">
        <f>Q271*H271</f>
        <v>0</v>
      </c>
      <c r="S271" s="229">
        <v>0</v>
      </c>
      <c r="T271" s="230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1" t="s">
        <v>197</v>
      </c>
      <c r="AT271" s="231" t="s">
        <v>161</v>
      </c>
      <c r="AU271" s="231" t="s">
        <v>83</v>
      </c>
      <c r="AY271" s="17" t="s">
        <v>158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7" t="s">
        <v>81</v>
      </c>
      <c r="BK271" s="232">
        <f>ROUND(I271*H271,2)</f>
        <v>0</v>
      </c>
      <c r="BL271" s="17" t="s">
        <v>197</v>
      </c>
      <c r="BM271" s="231" t="s">
        <v>476</v>
      </c>
    </row>
    <row r="272" s="2" customFormat="1" ht="24.15" customHeight="1">
      <c r="A272" s="38"/>
      <c r="B272" s="39"/>
      <c r="C272" s="219" t="s">
        <v>477</v>
      </c>
      <c r="D272" s="219" t="s">
        <v>161</v>
      </c>
      <c r="E272" s="220" t="s">
        <v>586</v>
      </c>
      <c r="F272" s="221" t="s">
        <v>587</v>
      </c>
      <c r="G272" s="222" t="s">
        <v>164</v>
      </c>
      <c r="H272" s="223">
        <v>8.6400000000000006</v>
      </c>
      <c r="I272" s="224"/>
      <c r="J272" s="225">
        <f>ROUND(I272*H272,2)</f>
        <v>0</v>
      </c>
      <c r="K272" s="226"/>
      <c r="L272" s="44"/>
      <c r="M272" s="227" t="s">
        <v>1</v>
      </c>
      <c r="N272" s="228" t="s">
        <v>38</v>
      </c>
      <c r="O272" s="91"/>
      <c r="P272" s="229">
        <f>O272*H272</f>
        <v>0</v>
      </c>
      <c r="Q272" s="229">
        <v>0</v>
      </c>
      <c r="R272" s="229">
        <f>Q272*H272</f>
        <v>0</v>
      </c>
      <c r="S272" s="229">
        <v>0</v>
      </c>
      <c r="T272" s="230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1" t="s">
        <v>197</v>
      </c>
      <c r="AT272" s="231" t="s">
        <v>161</v>
      </c>
      <c r="AU272" s="231" t="s">
        <v>83</v>
      </c>
      <c r="AY272" s="17" t="s">
        <v>158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7" t="s">
        <v>81</v>
      </c>
      <c r="BK272" s="232">
        <f>ROUND(I272*H272,2)</f>
        <v>0</v>
      </c>
      <c r="BL272" s="17" t="s">
        <v>197</v>
      </c>
      <c r="BM272" s="231" t="s">
        <v>480</v>
      </c>
    </row>
    <row r="273" s="2" customFormat="1" ht="24.15" customHeight="1">
      <c r="A273" s="38"/>
      <c r="B273" s="39"/>
      <c r="C273" s="219" t="s">
        <v>328</v>
      </c>
      <c r="D273" s="219" t="s">
        <v>161</v>
      </c>
      <c r="E273" s="220" t="s">
        <v>589</v>
      </c>
      <c r="F273" s="221" t="s">
        <v>590</v>
      </c>
      <c r="G273" s="222" t="s">
        <v>171</v>
      </c>
      <c r="H273" s="223">
        <v>10</v>
      </c>
      <c r="I273" s="224"/>
      <c r="J273" s="225">
        <f>ROUND(I273*H273,2)</f>
        <v>0</v>
      </c>
      <c r="K273" s="226"/>
      <c r="L273" s="44"/>
      <c r="M273" s="227" t="s">
        <v>1</v>
      </c>
      <c r="N273" s="228" t="s">
        <v>38</v>
      </c>
      <c r="O273" s="91"/>
      <c r="P273" s="229">
        <f>O273*H273</f>
        <v>0</v>
      </c>
      <c r="Q273" s="229">
        <v>0</v>
      </c>
      <c r="R273" s="229">
        <f>Q273*H273</f>
        <v>0</v>
      </c>
      <c r="S273" s="229">
        <v>0</v>
      </c>
      <c r="T273" s="230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1" t="s">
        <v>197</v>
      </c>
      <c r="AT273" s="231" t="s">
        <v>161</v>
      </c>
      <c r="AU273" s="231" t="s">
        <v>83</v>
      </c>
      <c r="AY273" s="17" t="s">
        <v>158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7" t="s">
        <v>81</v>
      </c>
      <c r="BK273" s="232">
        <f>ROUND(I273*H273,2)</f>
        <v>0</v>
      </c>
      <c r="BL273" s="17" t="s">
        <v>197</v>
      </c>
      <c r="BM273" s="231" t="s">
        <v>484</v>
      </c>
    </row>
    <row r="274" s="2" customFormat="1" ht="21.75" customHeight="1">
      <c r="A274" s="38"/>
      <c r="B274" s="39"/>
      <c r="C274" s="219" t="s">
        <v>485</v>
      </c>
      <c r="D274" s="219" t="s">
        <v>161</v>
      </c>
      <c r="E274" s="220" t="s">
        <v>593</v>
      </c>
      <c r="F274" s="221" t="s">
        <v>594</v>
      </c>
      <c r="G274" s="222" t="s">
        <v>164</v>
      </c>
      <c r="H274" s="223">
        <v>8.6400000000000006</v>
      </c>
      <c r="I274" s="224"/>
      <c r="J274" s="225">
        <f>ROUND(I274*H274,2)</f>
        <v>0</v>
      </c>
      <c r="K274" s="226"/>
      <c r="L274" s="44"/>
      <c r="M274" s="227" t="s">
        <v>1</v>
      </c>
      <c r="N274" s="228" t="s">
        <v>38</v>
      </c>
      <c r="O274" s="91"/>
      <c r="P274" s="229">
        <f>O274*H274</f>
        <v>0</v>
      </c>
      <c r="Q274" s="229">
        <v>0</v>
      </c>
      <c r="R274" s="229">
        <f>Q274*H274</f>
        <v>0</v>
      </c>
      <c r="S274" s="229">
        <v>0</v>
      </c>
      <c r="T274" s="230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31" t="s">
        <v>197</v>
      </c>
      <c r="AT274" s="231" t="s">
        <v>161</v>
      </c>
      <c r="AU274" s="231" t="s">
        <v>83</v>
      </c>
      <c r="AY274" s="17" t="s">
        <v>158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7" t="s">
        <v>81</v>
      </c>
      <c r="BK274" s="232">
        <f>ROUND(I274*H274,2)</f>
        <v>0</v>
      </c>
      <c r="BL274" s="17" t="s">
        <v>197</v>
      </c>
      <c r="BM274" s="231" t="s">
        <v>488</v>
      </c>
    </row>
    <row r="275" s="2" customFormat="1" ht="16.5" customHeight="1">
      <c r="A275" s="38"/>
      <c r="B275" s="39"/>
      <c r="C275" s="219" t="s">
        <v>332</v>
      </c>
      <c r="D275" s="219" t="s">
        <v>161</v>
      </c>
      <c r="E275" s="220" t="s">
        <v>596</v>
      </c>
      <c r="F275" s="221" t="s">
        <v>597</v>
      </c>
      <c r="G275" s="222" t="s">
        <v>164</v>
      </c>
      <c r="H275" s="223">
        <v>48.734999999999999</v>
      </c>
      <c r="I275" s="224"/>
      <c r="J275" s="225">
        <f>ROUND(I275*H275,2)</f>
        <v>0</v>
      </c>
      <c r="K275" s="226"/>
      <c r="L275" s="44"/>
      <c r="M275" s="227" t="s">
        <v>1</v>
      </c>
      <c r="N275" s="228" t="s">
        <v>38</v>
      </c>
      <c r="O275" s="91"/>
      <c r="P275" s="229">
        <f>O275*H275</f>
        <v>0</v>
      </c>
      <c r="Q275" s="229">
        <v>0</v>
      </c>
      <c r="R275" s="229">
        <f>Q275*H275</f>
        <v>0</v>
      </c>
      <c r="S275" s="229">
        <v>0</v>
      </c>
      <c r="T275" s="230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1" t="s">
        <v>197</v>
      </c>
      <c r="AT275" s="231" t="s">
        <v>161</v>
      </c>
      <c r="AU275" s="231" t="s">
        <v>83</v>
      </c>
      <c r="AY275" s="17" t="s">
        <v>158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7" t="s">
        <v>81</v>
      </c>
      <c r="BK275" s="232">
        <f>ROUND(I275*H275,2)</f>
        <v>0</v>
      </c>
      <c r="BL275" s="17" t="s">
        <v>197</v>
      </c>
      <c r="BM275" s="231" t="s">
        <v>491</v>
      </c>
    </row>
    <row r="276" s="13" customFormat="1">
      <c r="A276" s="13"/>
      <c r="B276" s="233"/>
      <c r="C276" s="234"/>
      <c r="D276" s="235" t="s">
        <v>166</v>
      </c>
      <c r="E276" s="236" t="s">
        <v>1</v>
      </c>
      <c r="F276" s="237" t="s">
        <v>896</v>
      </c>
      <c r="G276" s="234"/>
      <c r="H276" s="238">
        <v>48.734999999999999</v>
      </c>
      <c r="I276" s="239"/>
      <c r="J276" s="234"/>
      <c r="K276" s="234"/>
      <c r="L276" s="240"/>
      <c r="M276" s="241"/>
      <c r="N276" s="242"/>
      <c r="O276" s="242"/>
      <c r="P276" s="242"/>
      <c r="Q276" s="242"/>
      <c r="R276" s="242"/>
      <c r="S276" s="242"/>
      <c r="T276" s="24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4" t="s">
        <v>166</v>
      </c>
      <c r="AU276" s="244" t="s">
        <v>83</v>
      </c>
      <c r="AV276" s="13" t="s">
        <v>83</v>
      </c>
      <c r="AW276" s="13" t="s">
        <v>31</v>
      </c>
      <c r="AX276" s="13" t="s">
        <v>73</v>
      </c>
      <c r="AY276" s="244" t="s">
        <v>158</v>
      </c>
    </row>
    <row r="277" s="14" customFormat="1">
      <c r="A277" s="14"/>
      <c r="B277" s="245"/>
      <c r="C277" s="246"/>
      <c r="D277" s="235" t="s">
        <v>166</v>
      </c>
      <c r="E277" s="247" t="s">
        <v>1</v>
      </c>
      <c r="F277" s="248" t="s">
        <v>168</v>
      </c>
      <c r="G277" s="246"/>
      <c r="H277" s="249">
        <v>48.734999999999999</v>
      </c>
      <c r="I277" s="250"/>
      <c r="J277" s="246"/>
      <c r="K277" s="246"/>
      <c r="L277" s="251"/>
      <c r="M277" s="252"/>
      <c r="N277" s="253"/>
      <c r="O277" s="253"/>
      <c r="P277" s="253"/>
      <c r="Q277" s="253"/>
      <c r="R277" s="253"/>
      <c r="S277" s="253"/>
      <c r="T277" s="25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5" t="s">
        <v>166</v>
      </c>
      <c r="AU277" s="255" t="s">
        <v>83</v>
      </c>
      <c r="AV277" s="14" t="s">
        <v>165</v>
      </c>
      <c r="AW277" s="14" t="s">
        <v>31</v>
      </c>
      <c r="AX277" s="14" t="s">
        <v>81</v>
      </c>
      <c r="AY277" s="255" t="s">
        <v>158</v>
      </c>
    </row>
    <row r="278" s="2" customFormat="1" ht="24.15" customHeight="1">
      <c r="A278" s="38"/>
      <c r="B278" s="39"/>
      <c r="C278" s="219" t="s">
        <v>492</v>
      </c>
      <c r="D278" s="219" t="s">
        <v>161</v>
      </c>
      <c r="E278" s="220" t="s">
        <v>601</v>
      </c>
      <c r="F278" s="221" t="s">
        <v>602</v>
      </c>
      <c r="G278" s="222" t="s">
        <v>164</v>
      </c>
      <c r="H278" s="223">
        <v>48.375</v>
      </c>
      <c r="I278" s="224"/>
      <c r="J278" s="225">
        <f>ROUND(I278*H278,2)</f>
        <v>0</v>
      </c>
      <c r="K278" s="226"/>
      <c r="L278" s="44"/>
      <c r="M278" s="227" t="s">
        <v>1</v>
      </c>
      <c r="N278" s="228" t="s">
        <v>38</v>
      </c>
      <c r="O278" s="91"/>
      <c r="P278" s="229">
        <f>O278*H278</f>
        <v>0</v>
      </c>
      <c r="Q278" s="229">
        <v>0</v>
      </c>
      <c r="R278" s="229">
        <f>Q278*H278</f>
        <v>0</v>
      </c>
      <c r="S278" s="229">
        <v>0</v>
      </c>
      <c r="T278" s="230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31" t="s">
        <v>197</v>
      </c>
      <c r="AT278" s="231" t="s">
        <v>161</v>
      </c>
      <c r="AU278" s="231" t="s">
        <v>83</v>
      </c>
      <c r="AY278" s="17" t="s">
        <v>158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7" t="s">
        <v>81</v>
      </c>
      <c r="BK278" s="232">
        <f>ROUND(I278*H278,2)</f>
        <v>0</v>
      </c>
      <c r="BL278" s="17" t="s">
        <v>197</v>
      </c>
      <c r="BM278" s="231" t="s">
        <v>495</v>
      </c>
    </row>
    <row r="279" s="2" customFormat="1" ht="24.15" customHeight="1">
      <c r="A279" s="38"/>
      <c r="B279" s="39"/>
      <c r="C279" s="219" t="s">
        <v>338</v>
      </c>
      <c r="D279" s="219" t="s">
        <v>161</v>
      </c>
      <c r="E279" s="220" t="s">
        <v>604</v>
      </c>
      <c r="F279" s="221" t="s">
        <v>605</v>
      </c>
      <c r="G279" s="222" t="s">
        <v>164</v>
      </c>
      <c r="H279" s="223">
        <v>48.375</v>
      </c>
      <c r="I279" s="224"/>
      <c r="J279" s="225">
        <f>ROUND(I279*H279,2)</f>
        <v>0</v>
      </c>
      <c r="K279" s="226"/>
      <c r="L279" s="44"/>
      <c r="M279" s="227" t="s">
        <v>1</v>
      </c>
      <c r="N279" s="228" t="s">
        <v>38</v>
      </c>
      <c r="O279" s="91"/>
      <c r="P279" s="229">
        <f>O279*H279</f>
        <v>0</v>
      </c>
      <c r="Q279" s="229">
        <v>0</v>
      </c>
      <c r="R279" s="229">
        <f>Q279*H279</f>
        <v>0</v>
      </c>
      <c r="S279" s="229">
        <v>0</v>
      </c>
      <c r="T279" s="230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31" t="s">
        <v>197</v>
      </c>
      <c r="AT279" s="231" t="s">
        <v>161</v>
      </c>
      <c r="AU279" s="231" t="s">
        <v>83</v>
      </c>
      <c r="AY279" s="17" t="s">
        <v>158</v>
      </c>
      <c r="BE279" s="232">
        <f>IF(N279="základní",J279,0)</f>
        <v>0</v>
      </c>
      <c r="BF279" s="232">
        <f>IF(N279="snížená",J279,0)</f>
        <v>0</v>
      </c>
      <c r="BG279" s="232">
        <f>IF(N279="zákl. přenesená",J279,0)</f>
        <v>0</v>
      </c>
      <c r="BH279" s="232">
        <f>IF(N279="sníž. přenesená",J279,0)</f>
        <v>0</v>
      </c>
      <c r="BI279" s="232">
        <f>IF(N279="nulová",J279,0)</f>
        <v>0</v>
      </c>
      <c r="BJ279" s="17" t="s">
        <v>81</v>
      </c>
      <c r="BK279" s="232">
        <f>ROUND(I279*H279,2)</f>
        <v>0</v>
      </c>
      <c r="BL279" s="17" t="s">
        <v>197</v>
      </c>
      <c r="BM279" s="231" t="s">
        <v>500</v>
      </c>
    </row>
    <row r="280" s="12" customFormat="1" ht="22.8" customHeight="1">
      <c r="A280" s="12"/>
      <c r="B280" s="203"/>
      <c r="C280" s="204"/>
      <c r="D280" s="205" t="s">
        <v>72</v>
      </c>
      <c r="E280" s="217" t="s">
        <v>607</v>
      </c>
      <c r="F280" s="217" t="s">
        <v>608</v>
      </c>
      <c r="G280" s="204"/>
      <c r="H280" s="204"/>
      <c r="I280" s="207"/>
      <c r="J280" s="218">
        <f>BK280</f>
        <v>0</v>
      </c>
      <c r="K280" s="204"/>
      <c r="L280" s="209"/>
      <c r="M280" s="210"/>
      <c r="N280" s="211"/>
      <c r="O280" s="211"/>
      <c r="P280" s="212">
        <f>SUM(P281:P289)</f>
        <v>0</v>
      </c>
      <c r="Q280" s="211"/>
      <c r="R280" s="212">
        <f>SUM(R281:R289)</f>
        <v>0</v>
      </c>
      <c r="S280" s="211"/>
      <c r="T280" s="213">
        <f>SUM(T281:T289)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14" t="s">
        <v>83</v>
      </c>
      <c r="AT280" s="215" t="s">
        <v>72</v>
      </c>
      <c r="AU280" s="215" t="s">
        <v>81</v>
      </c>
      <c r="AY280" s="214" t="s">
        <v>158</v>
      </c>
      <c r="BK280" s="216">
        <f>SUM(BK281:BK289)</f>
        <v>0</v>
      </c>
    </row>
    <row r="281" s="2" customFormat="1" ht="24.15" customHeight="1">
      <c r="A281" s="38"/>
      <c r="B281" s="39"/>
      <c r="C281" s="219" t="s">
        <v>503</v>
      </c>
      <c r="D281" s="219" t="s">
        <v>161</v>
      </c>
      <c r="E281" s="220" t="s">
        <v>610</v>
      </c>
      <c r="F281" s="221" t="s">
        <v>611</v>
      </c>
      <c r="G281" s="222" t="s">
        <v>164</v>
      </c>
      <c r="H281" s="223">
        <v>113.033</v>
      </c>
      <c r="I281" s="224"/>
      <c r="J281" s="225">
        <f>ROUND(I281*H281,2)</f>
        <v>0</v>
      </c>
      <c r="K281" s="226"/>
      <c r="L281" s="44"/>
      <c r="M281" s="227" t="s">
        <v>1</v>
      </c>
      <c r="N281" s="228" t="s">
        <v>38</v>
      </c>
      <c r="O281" s="91"/>
      <c r="P281" s="229">
        <f>O281*H281</f>
        <v>0</v>
      </c>
      <c r="Q281" s="229">
        <v>0</v>
      </c>
      <c r="R281" s="229">
        <f>Q281*H281</f>
        <v>0</v>
      </c>
      <c r="S281" s="229">
        <v>0</v>
      </c>
      <c r="T281" s="230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1" t="s">
        <v>197</v>
      </c>
      <c r="AT281" s="231" t="s">
        <v>161</v>
      </c>
      <c r="AU281" s="231" t="s">
        <v>83</v>
      </c>
      <c r="AY281" s="17" t="s">
        <v>158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7" t="s">
        <v>81</v>
      </c>
      <c r="BK281" s="232">
        <f>ROUND(I281*H281,2)</f>
        <v>0</v>
      </c>
      <c r="BL281" s="17" t="s">
        <v>197</v>
      </c>
      <c r="BM281" s="231" t="s">
        <v>506</v>
      </c>
    </row>
    <row r="282" s="2" customFormat="1" ht="16.5" customHeight="1">
      <c r="A282" s="38"/>
      <c r="B282" s="39"/>
      <c r="C282" s="219" t="s">
        <v>342</v>
      </c>
      <c r="D282" s="219" t="s">
        <v>161</v>
      </c>
      <c r="E282" s="220" t="s">
        <v>614</v>
      </c>
      <c r="F282" s="221" t="s">
        <v>615</v>
      </c>
      <c r="G282" s="222" t="s">
        <v>164</v>
      </c>
      <c r="H282" s="223">
        <v>113.033</v>
      </c>
      <c r="I282" s="224"/>
      <c r="J282" s="225">
        <f>ROUND(I282*H282,2)</f>
        <v>0</v>
      </c>
      <c r="K282" s="226"/>
      <c r="L282" s="44"/>
      <c r="M282" s="227" t="s">
        <v>1</v>
      </c>
      <c r="N282" s="228" t="s">
        <v>38</v>
      </c>
      <c r="O282" s="91"/>
      <c r="P282" s="229">
        <f>O282*H282</f>
        <v>0</v>
      </c>
      <c r="Q282" s="229">
        <v>0</v>
      </c>
      <c r="R282" s="229">
        <f>Q282*H282</f>
        <v>0</v>
      </c>
      <c r="S282" s="229">
        <v>0</v>
      </c>
      <c r="T282" s="230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31" t="s">
        <v>197</v>
      </c>
      <c r="AT282" s="231" t="s">
        <v>161</v>
      </c>
      <c r="AU282" s="231" t="s">
        <v>83</v>
      </c>
      <c r="AY282" s="17" t="s">
        <v>158</v>
      </c>
      <c r="BE282" s="232">
        <f>IF(N282="základní",J282,0)</f>
        <v>0</v>
      </c>
      <c r="BF282" s="232">
        <f>IF(N282="snížená",J282,0)</f>
        <v>0</v>
      </c>
      <c r="BG282" s="232">
        <f>IF(N282="zákl. přenesená",J282,0)</f>
        <v>0</v>
      </c>
      <c r="BH282" s="232">
        <f>IF(N282="sníž. přenesená",J282,0)</f>
        <v>0</v>
      </c>
      <c r="BI282" s="232">
        <f>IF(N282="nulová",J282,0)</f>
        <v>0</v>
      </c>
      <c r="BJ282" s="17" t="s">
        <v>81</v>
      </c>
      <c r="BK282" s="232">
        <f>ROUND(I282*H282,2)</f>
        <v>0</v>
      </c>
      <c r="BL282" s="17" t="s">
        <v>197</v>
      </c>
      <c r="BM282" s="231" t="s">
        <v>510</v>
      </c>
    </row>
    <row r="283" s="13" customFormat="1">
      <c r="A283" s="13"/>
      <c r="B283" s="233"/>
      <c r="C283" s="234"/>
      <c r="D283" s="235" t="s">
        <v>166</v>
      </c>
      <c r="E283" s="236" t="s">
        <v>1</v>
      </c>
      <c r="F283" s="237" t="s">
        <v>897</v>
      </c>
      <c r="G283" s="234"/>
      <c r="H283" s="238">
        <v>113.033</v>
      </c>
      <c r="I283" s="239"/>
      <c r="J283" s="234"/>
      <c r="K283" s="234"/>
      <c r="L283" s="240"/>
      <c r="M283" s="241"/>
      <c r="N283" s="242"/>
      <c r="O283" s="242"/>
      <c r="P283" s="242"/>
      <c r="Q283" s="242"/>
      <c r="R283" s="242"/>
      <c r="S283" s="242"/>
      <c r="T283" s="24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4" t="s">
        <v>166</v>
      </c>
      <c r="AU283" s="244" t="s">
        <v>83</v>
      </c>
      <c r="AV283" s="13" t="s">
        <v>83</v>
      </c>
      <c r="AW283" s="13" t="s">
        <v>31</v>
      </c>
      <c r="AX283" s="13" t="s">
        <v>73</v>
      </c>
      <c r="AY283" s="244" t="s">
        <v>158</v>
      </c>
    </row>
    <row r="284" s="14" customFormat="1">
      <c r="A284" s="14"/>
      <c r="B284" s="245"/>
      <c r="C284" s="246"/>
      <c r="D284" s="235" t="s">
        <v>166</v>
      </c>
      <c r="E284" s="247" t="s">
        <v>1</v>
      </c>
      <c r="F284" s="248" t="s">
        <v>168</v>
      </c>
      <c r="G284" s="246"/>
      <c r="H284" s="249">
        <v>113.033</v>
      </c>
      <c r="I284" s="250"/>
      <c r="J284" s="246"/>
      <c r="K284" s="246"/>
      <c r="L284" s="251"/>
      <c r="M284" s="252"/>
      <c r="N284" s="253"/>
      <c r="O284" s="253"/>
      <c r="P284" s="253"/>
      <c r="Q284" s="253"/>
      <c r="R284" s="253"/>
      <c r="S284" s="253"/>
      <c r="T284" s="25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5" t="s">
        <v>166</v>
      </c>
      <c r="AU284" s="255" t="s">
        <v>83</v>
      </c>
      <c r="AV284" s="14" t="s">
        <v>165</v>
      </c>
      <c r="AW284" s="14" t="s">
        <v>31</v>
      </c>
      <c r="AX284" s="14" t="s">
        <v>81</v>
      </c>
      <c r="AY284" s="255" t="s">
        <v>158</v>
      </c>
    </row>
    <row r="285" s="2" customFormat="1" ht="24.15" customHeight="1">
      <c r="A285" s="38"/>
      <c r="B285" s="39"/>
      <c r="C285" s="219" t="s">
        <v>511</v>
      </c>
      <c r="D285" s="219" t="s">
        <v>161</v>
      </c>
      <c r="E285" s="220" t="s">
        <v>618</v>
      </c>
      <c r="F285" s="221" t="s">
        <v>619</v>
      </c>
      <c r="G285" s="222" t="s">
        <v>164</v>
      </c>
      <c r="H285" s="223">
        <v>113.033</v>
      </c>
      <c r="I285" s="224"/>
      <c r="J285" s="225">
        <f>ROUND(I285*H285,2)</f>
        <v>0</v>
      </c>
      <c r="K285" s="226"/>
      <c r="L285" s="44"/>
      <c r="M285" s="227" t="s">
        <v>1</v>
      </c>
      <c r="N285" s="228" t="s">
        <v>38</v>
      </c>
      <c r="O285" s="91"/>
      <c r="P285" s="229">
        <f>O285*H285</f>
        <v>0</v>
      </c>
      <c r="Q285" s="229">
        <v>0</v>
      </c>
      <c r="R285" s="229">
        <f>Q285*H285</f>
        <v>0</v>
      </c>
      <c r="S285" s="229">
        <v>0</v>
      </c>
      <c r="T285" s="230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31" t="s">
        <v>197</v>
      </c>
      <c r="AT285" s="231" t="s">
        <v>161</v>
      </c>
      <c r="AU285" s="231" t="s">
        <v>83</v>
      </c>
      <c r="AY285" s="17" t="s">
        <v>158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7" t="s">
        <v>81</v>
      </c>
      <c r="BK285" s="232">
        <f>ROUND(I285*H285,2)</f>
        <v>0</v>
      </c>
      <c r="BL285" s="17" t="s">
        <v>197</v>
      </c>
      <c r="BM285" s="231" t="s">
        <v>514</v>
      </c>
    </row>
    <row r="286" s="2" customFormat="1" ht="33" customHeight="1">
      <c r="A286" s="38"/>
      <c r="B286" s="39"/>
      <c r="C286" s="219" t="s">
        <v>345</v>
      </c>
      <c r="D286" s="219" t="s">
        <v>161</v>
      </c>
      <c r="E286" s="220" t="s">
        <v>621</v>
      </c>
      <c r="F286" s="221" t="s">
        <v>622</v>
      </c>
      <c r="G286" s="222" t="s">
        <v>164</v>
      </c>
      <c r="H286" s="223">
        <v>113.033</v>
      </c>
      <c r="I286" s="224"/>
      <c r="J286" s="225">
        <f>ROUND(I286*H286,2)</f>
        <v>0</v>
      </c>
      <c r="K286" s="226"/>
      <c r="L286" s="44"/>
      <c r="M286" s="227" t="s">
        <v>1</v>
      </c>
      <c r="N286" s="228" t="s">
        <v>38</v>
      </c>
      <c r="O286" s="91"/>
      <c r="P286" s="229">
        <f>O286*H286</f>
        <v>0</v>
      </c>
      <c r="Q286" s="229">
        <v>0</v>
      </c>
      <c r="R286" s="229">
        <f>Q286*H286</f>
        <v>0</v>
      </c>
      <c r="S286" s="229">
        <v>0</v>
      </c>
      <c r="T286" s="230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31" t="s">
        <v>197</v>
      </c>
      <c r="AT286" s="231" t="s">
        <v>161</v>
      </c>
      <c r="AU286" s="231" t="s">
        <v>83</v>
      </c>
      <c r="AY286" s="17" t="s">
        <v>158</v>
      </c>
      <c r="BE286" s="232">
        <f>IF(N286="základní",J286,0)</f>
        <v>0</v>
      </c>
      <c r="BF286" s="232">
        <f>IF(N286="snížená",J286,0)</f>
        <v>0</v>
      </c>
      <c r="BG286" s="232">
        <f>IF(N286="zákl. přenesená",J286,0)</f>
        <v>0</v>
      </c>
      <c r="BH286" s="232">
        <f>IF(N286="sníž. přenesená",J286,0)</f>
        <v>0</v>
      </c>
      <c r="BI286" s="232">
        <f>IF(N286="nulová",J286,0)</f>
        <v>0</v>
      </c>
      <c r="BJ286" s="17" t="s">
        <v>81</v>
      </c>
      <c r="BK286" s="232">
        <f>ROUND(I286*H286,2)</f>
        <v>0</v>
      </c>
      <c r="BL286" s="17" t="s">
        <v>197</v>
      </c>
      <c r="BM286" s="231" t="s">
        <v>517</v>
      </c>
    </row>
    <row r="287" s="2" customFormat="1" ht="37.8" customHeight="1">
      <c r="A287" s="38"/>
      <c r="B287" s="39"/>
      <c r="C287" s="219" t="s">
        <v>518</v>
      </c>
      <c r="D287" s="219" t="s">
        <v>161</v>
      </c>
      <c r="E287" s="220" t="s">
        <v>625</v>
      </c>
      <c r="F287" s="221" t="s">
        <v>626</v>
      </c>
      <c r="G287" s="222" t="s">
        <v>164</v>
      </c>
      <c r="H287" s="223">
        <v>55.232999999999997</v>
      </c>
      <c r="I287" s="224"/>
      <c r="J287" s="225">
        <f>ROUND(I287*H287,2)</f>
        <v>0</v>
      </c>
      <c r="K287" s="226"/>
      <c r="L287" s="44"/>
      <c r="M287" s="227" t="s">
        <v>1</v>
      </c>
      <c r="N287" s="228" t="s">
        <v>38</v>
      </c>
      <c r="O287" s="91"/>
      <c r="P287" s="229">
        <f>O287*H287</f>
        <v>0</v>
      </c>
      <c r="Q287" s="229">
        <v>0</v>
      </c>
      <c r="R287" s="229">
        <f>Q287*H287</f>
        <v>0</v>
      </c>
      <c r="S287" s="229">
        <v>0</v>
      </c>
      <c r="T287" s="230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31" t="s">
        <v>197</v>
      </c>
      <c r="AT287" s="231" t="s">
        <v>161</v>
      </c>
      <c r="AU287" s="231" t="s">
        <v>83</v>
      </c>
      <c r="AY287" s="17" t="s">
        <v>158</v>
      </c>
      <c r="BE287" s="232">
        <f>IF(N287="základní",J287,0)</f>
        <v>0</v>
      </c>
      <c r="BF287" s="232">
        <f>IF(N287="snížená",J287,0)</f>
        <v>0</v>
      </c>
      <c r="BG287" s="232">
        <f>IF(N287="zákl. přenesená",J287,0)</f>
        <v>0</v>
      </c>
      <c r="BH287" s="232">
        <f>IF(N287="sníž. přenesená",J287,0)</f>
        <v>0</v>
      </c>
      <c r="BI287" s="232">
        <f>IF(N287="nulová",J287,0)</f>
        <v>0</v>
      </c>
      <c r="BJ287" s="17" t="s">
        <v>81</v>
      </c>
      <c r="BK287" s="232">
        <f>ROUND(I287*H287,2)</f>
        <v>0</v>
      </c>
      <c r="BL287" s="17" t="s">
        <v>197</v>
      </c>
      <c r="BM287" s="231" t="s">
        <v>521</v>
      </c>
    </row>
    <row r="288" s="13" customFormat="1">
      <c r="A288" s="13"/>
      <c r="B288" s="233"/>
      <c r="C288" s="234"/>
      <c r="D288" s="235" t="s">
        <v>166</v>
      </c>
      <c r="E288" s="236" t="s">
        <v>1</v>
      </c>
      <c r="F288" s="237" t="s">
        <v>898</v>
      </c>
      <c r="G288" s="234"/>
      <c r="H288" s="238">
        <v>55.233000000000004</v>
      </c>
      <c r="I288" s="239"/>
      <c r="J288" s="234"/>
      <c r="K288" s="234"/>
      <c r="L288" s="240"/>
      <c r="M288" s="241"/>
      <c r="N288" s="242"/>
      <c r="O288" s="242"/>
      <c r="P288" s="242"/>
      <c r="Q288" s="242"/>
      <c r="R288" s="242"/>
      <c r="S288" s="242"/>
      <c r="T288" s="24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4" t="s">
        <v>166</v>
      </c>
      <c r="AU288" s="244" t="s">
        <v>83</v>
      </c>
      <c r="AV288" s="13" t="s">
        <v>83</v>
      </c>
      <c r="AW288" s="13" t="s">
        <v>31</v>
      </c>
      <c r="AX288" s="13" t="s">
        <v>73</v>
      </c>
      <c r="AY288" s="244" t="s">
        <v>158</v>
      </c>
    </row>
    <row r="289" s="14" customFormat="1">
      <c r="A289" s="14"/>
      <c r="B289" s="245"/>
      <c r="C289" s="246"/>
      <c r="D289" s="235" t="s">
        <v>166</v>
      </c>
      <c r="E289" s="247" t="s">
        <v>1</v>
      </c>
      <c r="F289" s="248" t="s">
        <v>168</v>
      </c>
      <c r="G289" s="246"/>
      <c r="H289" s="249">
        <v>55.233000000000004</v>
      </c>
      <c r="I289" s="250"/>
      <c r="J289" s="246"/>
      <c r="K289" s="246"/>
      <c r="L289" s="251"/>
      <c r="M289" s="252"/>
      <c r="N289" s="253"/>
      <c r="O289" s="253"/>
      <c r="P289" s="253"/>
      <c r="Q289" s="253"/>
      <c r="R289" s="253"/>
      <c r="S289" s="253"/>
      <c r="T289" s="25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5" t="s">
        <v>166</v>
      </c>
      <c r="AU289" s="255" t="s">
        <v>83</v>
      </c>
      <c r="AV289" s="14" t="s">
        <v>165</v>
      </c>
      <c r="AW289" s="14" t="s">
        <v>31</v>
      </c>
      <c r="AX289" s="14" t="s">
        <v>81</v>
      </c>
      <c r="AY289" s="255" t="s">
        <v>158</v>
      </c>
    </row>
    <row r="290" s="12" customFormat="1" ht="22.8" customHeight="1">
      <c r="A290" s="12"/>
      <c r="B290" s="203"/>
      <c r="C290" s="204"/>
      <c r="D290" s="205" t="s">
        <v>72</v>
      </c>
      <c r="E290" s="217" t="s">
        <v>629</v>
      </c>
      <c r="F290" s="217" t="s">
        <v>630</v>
      </c>
      <c r="G290" s="204"/>
      <c r="H290" s="204"/>
      <c r="I290" s="207"/>
      <c r="J290" s="218">
        <f>BK290</f>
        <v>0</v>
      </c>
      <c r="K290" s="204"/>
      <c r="L290" s="209"/>
      <c r="M290" s="210"/>
      <c r="N290" s="211"/>
      <c r="O290" s="211"/>
      <c r="P290" s="212">
        <f>SUM(P291:P299)</f>
        <v>0</v>
      </c>
      <c r="Q290" s="211"/>
      <c r="R290" s="212">
        <f>SUM(R291:R299)</f>
        <v>0</v>
      </c>
      <c r="S290" s="211"/>
      <c r="T290" s="213">
        <f>SUM(T291:T299)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14" t="s">
        <v>83</v>
      </c>
      <c r="AT290" s="215" t="s">
        <v>72</v>
      </c>
      <c r="AU290" s="215" t="s">
        <v>81</v>
      </c>
      <c r="AY290" s="214" t="s">
        <v>158</v>
      </c>
      <c r="BK290" s="216">
        <f>SUM(BK291:BK299)</f>
        <v>0</v>
      </c>
    </row>
    <row r="291" s="2" customFormat="1" ht="37.8" customHeight="1">
      <c r="A291" s="38"/>
      <c r="B291" s="39"/>
      <c r="C291" s="219" t="s">
        <v>349</v>
      </c>
      <c r="D291" s="219" t="s">
        <v>161</v>
      </c>
      <c r="E291" s="220" t="s">
        <v>631</v>
      </c>
      <c r="F291" s="221" t="s">
        <v>632</v>
      </c>
      <c r="G291" s="222" t="s">
        <v>207</v>
      </c>
      <c r="H291" s="223">
        <v>2</v>
      </c>
      <c r="I291" s="224"/>
      <c r="J291" s="225">
        <f>ROUND(I291*H291,2)</f>
        <v>0</v>
      </c>
      <c r="K291" s="226"/>
      <c r="L291" s="44"/>
      <c r="M291" s="227" t="s">
        <v>1</v>
      </c>
      <c r="N291" s="228" t="s">
        <v>38</v>
      </c>
      <c r="O291" s="91"/>
      <c r="P291" s="229">
        <f>O291*H291</f>
        <v>0</v>
      </c>
      <c r="Q291" s="229">
        <v>0</v>
      </c>
      <c r="R291" s="229">
        <f>Q291*H291</f>
        <v>0</v>
      </c>
      <c r="S291" s="229">
        <v>0</v>
      </c>
      <c r="T291" s="230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1" t="s">
        <v>197</v>
      </c>
      <c r="AT291" s="231" t="s">
        <v>161</v>
      </c>
      <c r="AU291" s="231" t="s">
        <v>83</v>
      </c>
      <c r="AY291" s="17" t="s">
        <v>158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7" t="s">
        <v>81</v>
      </c>
      <c r="BK291" s="232">
        <f>ROUND(I291*H291,2)</f>
        <v>0</v>
      </c>
      <c r="BL291" s="17" t="s">
        <v>197</v>
      </c>
      <c r="BM291" s="231" t="s">
        <v>525</v>
      </c>
    </row>
    <row r="292" s="2" customFormat="1" ht="24.15" customHeight="1">
      <c r="A292" s="38"/>
      <c r="B292" s="39"/>
      <c r="C292" s="266" t="s">
        <v>527</v>
      </c>
      <c r="D292" s="266" t="s">
        <v>210</v>
      </c>
      <c r="E292" s="267" t="s">
        <v>635</v>
      </c>
      <c r="F292" s="268" t="s">
        <v>636</v>
      </c>
      <c r="G292" s="269" t="s">
        <v>164</v>
      </c>
      <c r="H292" s="270">
        <v>12.914999999999999</v>
      </c>
      <c r="I292" s="271"/>
      <c r="J292" s="272">
        <f>ROUND(I292*H292,2)</f>
        <v>0</v>
      </c>
      <c r="K292" s="273"/>
      <c r="L292" s="274"/>
      <c r="M292" s="275" t="s">
        <v>1</v>
      </c>
      <c r="N292" s="276" t="s">
        <v>38</v>
      </c>
      <c r="O292" s="91"/>
      <c r="P292" s="229">
        <f>O292*H292</f>
        <v>0</v>
      </c>
      <c r="Q292" s="229">
        <v>0</v>
      </c>
      <c r="R292" s="229">
        <f>Q292*H292</f>
        <v>0</v>
      </c>
      <c r="S292" s="229">
        <v>0</v>
      </c>
      <c r="T292" s="230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31" t="s">
        <v>236</v>
      </c>
      <c r="AT292" s="231" t="s">
        <v>210</v>
      </c>
      <c r="AU292" s="231" t="s">
        <v>83</v>
      </c>
      <c r="AY292" s="17" t="s">
        <v>158</v>
      </c>
      <c r="BE292" s="232">
        <f>IF(N292="základní",J292,0)</f>
        <v>0</v>
      </c>
      <c r="BF292" s="232">
        <f>IF(N292="snížená",J292,0)</f>
        <v>0</v>
      </c>
      <c r="BG292" s="232">
        <f>IF(N292="zákl. přenesená",J292,0)</f>
        <v>0</v>
      </c>
      <c r="BH292" s="232">
        <f>IF(N292="sníž. přenesená",J292,0)</f>
        <v>0</v>
      </c>
      <c r="BI292" s="232">
        <f>IF(N292="nulová",J292,0)</f>
        <v>0</v>
      </c>
      <c r="BJ292" s="17" t="s">
        <v>81</v>
      </c>
      <c r="BK292" s="232">
        <f>ROUND(I292*H292,2)</f>
        <v>0</v>
      </c>
      <c r="BL292" s="17" t="s">
        <v>197</v>
      </c>
      <c r="BM292" s="231" t="s">
        <v>530</v>
      </c>
    </row>
    <row r="293" s="13" customFormat="1">
      <c r="A293" s="13"/>
      <c r="B293" s="233"/>
      <c r="C293" s="234"/>
      <c r="D293" s="235" t="s">
        <v>166</v>
      </c>
      <c r="E293" s="236" t="s">
        <v>1</v>
      </c>
      <c r="F293" s="237" t="s">
        <v>870</v>
      </c>
      <c r="G293" s="234"/>
      <c r="H293" s="238">
        <v>12.914999999999999</v>
      </c>
      <c r="I293" s="239"/>
      <c r="J293" s="234"/>
      <c r="K293" s="234"/>
      <c r="L293" s="240"/>
      <c r="M293" s="241"/>
      <c r="N293" s="242"/>
      <c r="O293" s="242"/>
      <c r="P293" s="242"/>
      <c r="Q293" s="242"/>
      <c r="R293" s="242"/>
      <c r="S293" s="242"/>
      <c r="T293" s="24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4" t="s">
        <v>166</v>
      </c>
      <c r="AU293" s="244" t="s">
        <v>83</v>
      </c>
      <c r="AV293" s="13" t="s">
        <v>83</v>
      </c>
      <c r="AW293" s="13" t="s">
        <v>31</v>
      </c>
      <c r="AX293" s="13" t="s">
        <v>73</v>
      </c>
      <c r="AY293" s="244" t="s">
        <v>158</v>
      </c>
    </row>
    <row r="294" s="14" customFormat="1">
      <c r="A294" s="14"/>
      <c r="B294" s="245"/>
      <c r="C294" s="246"/>
      <c r="D294" s="235" t="s">
        <v>166</v>
      </c>
      <c r="E294" s="247" t="s">
        <v>1</v>
      </c>
      <c r="F294" s="248" t="s">
        <v>168</v>
      </c>
      <c r="G294" s="246"/>
      <c r="H294" s="249">
        <v>12.914999999999999</v>
      </c>
      <c r="I294" s="250"/>
      <c r="J294" s="246"/>
      <c r="K294" s="246"/>
      <c r="L294" s="251"/>
      <c r="M294" s="252"/>
      <c r="N294" s="253"/>
      <c r="O294" s="253"/>
      <c r="P294" s="253"/>
      <c r="Q294" s="253"/>
      <c r="R294" s="253"/>
      <c r="S294" s="253"/>
      <c r="T294" s="25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5" t="s">
        <v>166</v>
      </c>
      <c r="AU294" s="255" t="s">
        <v>83</v>
      </c>
      <c r="AV294" s="14" t="s">
        <v>165</v>
      </c>
      <c r="AW294" s="14" t="s">
        <v>31</v>
      </c>
      <c r="AX294" s="14" t="s">
        <v>81</v>
      </c>
      <c r="AY294" s="255" t="s">
        <v>158</v>
      </c>
    </row>
    <row r="295" s="2" customFormat="1" ht="21.75" customHeight="1">
      <c r="A295" s="38"/>
      <c r="B295" s="39"/>
      <c r="C295" s="219" t="s">
        <v>352</v>
      </c>
      <c r="D295" s="219" t="s">
        <v>161</v>
      </c>
      <c r="E295" s="220" t="s">
        <v>639</v>
      </c>
      <c r="F295" s="221" t="s">
        <v>640</v>
      </c>
      <c r="G295" s="222" t="s">
        <v>207</v>
      </c>
      <c r="H295" s="223">
        <v>2</v>
      </c>
      <c r="I295" s="224"/>
      <c r="J295" s="225">
        <f>ROUND(I295*H295,2)</f>
        <v>0</v>
      </c>
      <c r="K295" s="226"/>
      <c r="L295" s="44"/>
      <c r="M295" s="227" t="s">
        <v>1</v>
      </c>
      <c r="N295" s="228" t="s">
        <v>38</v>
      </c>
      <c r="O295" s="91"/>
      <c r="P295" s="229">
        <f>O295*H295</f>
        <v>0</v>
      </c>
      <c r="Q295" s="229">
        <v>0</v>
      </c>
      <c r="R295" s="229">
        <f>Q295*H295</f>
        <v>0</v>
      </c>
      <c r="S295" s="229">
        <v>0</v>
      </c>
      <c r="T295" s="230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31" t="s">
        <v>197</v>
      </c>
      <c r="AT295" s="231" t="s">
        <v>161</v>
      </c>
      <c r="AU295" s="231" t="s">
        <v>83</v>
      </c>
      <c r="AY295" s="17" t="s">
        <v>158</v>
      </c>
      <c r="BE295" s="232">
        <f>IF(N295="základní",J295,0)</f>
        <v>0</v>
      </c>
      <c r="BF295" s="232">
        <f>IF(N295="snížená",J295,0)</f>
        <v>0</v>
      </c>
      <c r="BG295" s="232">
        <f>IF(N295="zákl. přenesená",J295,0)</f>
        <v>0</v>
      </c>
      <c r="BH295" s="232">
        <f>IF(N295="sníž. přenesená",J295,0)</f>
        <v>0</v>
      </c>
      <c r="BI295" s="232">
        <f>IF(N295="nulová",J295,0)</f>
        <v>0</v>
      </c>
      <c r="BJ295" s="17" t="s">
        <v>81</v>
      </c>
      <c r="BK295" s="232">
        <f>ROUND(I295*H295,2)</f>
        <v>0</v>
      </c>
      <c r="BL295" s="17" t="s">
        <v>197</v>
      </c>
      <c r="BM295" s="231" t="s">
        <v>534</v>
      </c>
    </row>
    <row r="296" s="2" customFormat="1" ht="33" customHeight="1">
      <c r="A296" s="38"/>
      <c r="B296" s="39"/>
      <c r="C296" s="266" t="s">
        <v>535</v>
      </c>
      <c r="D296" s="266" t="s">
        <v>210</v>
      </c>
      <c r="E296" s="267" t="s">
        <v>643</v>
      </c>
      <c r="F296" s="268" t="s">
        <v>644</v>
      </c>
      <c r="G296" s="269" t="s">
        <v>207</v>
      </c>
      <c r="H296" s="270">
        <v>2</v>
      </c>
      <c r="I296" s="271"/>
      <c r="J296" s="272">
        <f>ROUND(I296*H296,2)</f>
        <v>0</v>
      </c>
      <c r="K296" s="273"/>
      <c r="L296" s="274"/>
      <c r="M296" s="275" t="s">
        <v>1</v>
      </c>
      <c r="N296" s="276" t="s">
        <v>38</v>
      </c>
      <c r="O296" s="91"/>
      <c r="P296" s="229">
        <f>O296*H296</f>
        <v>0</v>
      </c>
      <c r="Q296" s="229">
        <v>0</v>
      </c>
      <c r="R296" s="229">
        <f>Q296*H296</f>
        <v>0</v>
      </c>
      <c r="S296" s="229">
        <v>0</v>
      </c>
      <c r="T296" s="230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1" t="s">
        <v>236</v>
      </c>
      <c r="AT296" s="231" t="s">
        <v>210</v>
      </c>
      <c r="AU296" s="231" t="s">
        <v>83</v>
      </c>
      <c r="AY296" s="17" t="s">
        <v>158</v>
      </c>
      <c r="BE296" s="232">
        <f>IF(N296="základní",J296,0)</f>
        <v>0</v>
      </c>
      <c r="BF296" s="232">
        <f>IF(N296="snížená",J296,0)</f>
        <v>0</v>
      </c>
      <c r="BG296" s="232">
        <f>IF(N296="zákl. přenesená",J296,0)</f>
        <v>0</v>
      </c>
      <c r="BH296" s="232">
        <f>IF(N296="sníž. přenesená",J296,0)</f>
        <v>0</v>
      </c>
      <c r="BI296" s="232">
        <f>IF(N296="nulová",J296,0)</f>
        <v>0</v>
      </c>
      <c r="BJ296" s="17" t="s">
        <v>81</v>
      </c>
      <c r="BK296" s="232">
        <f>ROUND(I296*H296,2)</f>
        <v>0</v>
      </c>
      <c r="BL296" s="17" t="s">
        <v>197</v>
      </c>
      <c r="BM296" s="231" t="s">
        <v>538</v>
      </c>
    </row>
    <row r="297" s="2" customFormat="1" ht="21.75" customHeight="1">
      <c r="A297" s="38"/>
      <c r="B297" s="39"/>
      <c r="C297" s="219" t="s">
        <v>356</v>
      </c>
      <c r="D297" s="219" t="s">
        <v>161</v>
      </c>
      <c r="E297" s="220" t="s">
        <v>899</v>
      </c>
      <c r="F297" s="221" t="s">
        <v>900</v>
      </c>
      <c r="G297" s="222" t="s">
        <v>207</v>
      </c>
      <c r="H297" s="223">
        <v>2</v>
      </c>
      <c r="I297" s="224"/>
      <c r="J297" s="225">
        <f>ROUND(I297*H297,2)</f>
        <v>0</v>
      </c>
      <c r="K297" s="226"/>
      <c r="L297" s="44"/>
      <c r="M297" s="227" t="s">
        <v>1</v>
      </c>
      <c r="N297" s="228" t="s">
        <v>38</v>
      </c>
      <c r="O297" s="91"/>
      <c r="P297" s="229">
        <f>O297*H297</f>
        <v>0</v>
      </c>
      <c r="Q297" s="229">
        <v>0</v>
      </c>
      <c r="R297" s="229">
        <f>Q297*H297</f>
        <v>0</v>
      </c>
      <c r="S297" s="229">
        <v>0</v>
      </c>
      <c r="T297" s="230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31" t="s">
        <v>197</v>
      </c>
      <c r="AT297" s="231" t="s">
        <v>161</v>
      </c>
      <c r="AU297" s="231" t="s">
        <v>83</v>
      </c>
      <c r="AY297" s="17" t="s">
        <v>158</v>
      </c>
      <c r="BE297" s="232">
        <f>IF(N297="základní",J297,0)</f>
        <v>0</v>
      </c>
      <c r="BF297" s="232">
        <f>IF(N297="snížená",J297,0)</f>
        <v>0</v>
      </c>
      <c r="BG297" s="232">
        <f>IF(N297="zákl. přenesená",J297,0)</f>
        <v>0</v>
      </c>
      <c r="BH297" s="232">
        <f>IF(N297="sníž. přenesená",J297,0)</f>
        <v>0</v>
      </c>
      <c r="BI297" s="232">
        <f>IF(N297="nulová",J297,0)</f>
        <v>0</v>
      </c>
      <c r="BJ297" s="17" t="s">
        <v>81</v>
      </c>
      <c r="BK297" s="232">
        <f>ROUND(I297*H297,2)</f>
        <v>0</v>
      </c>
      <c r="BL297" s="17" t="s">
        <v>197</v>
      </c>
      <c r="BM297" s="231" t="s">
        <v>541</v>
      </c>
    </row>
    <row r="298" s="2" customFormat="1" ht="33" customHeight="1">
      <c r="A298" s="38"/>
      <c r="B298" s="39"/>
      <c r="C298" s="266" t="s">
        <v>543</v>
      </c>
      <c r="D298" s="266" t="s">
        <v>210</v>
      </c>
      <c r="E298" s="267" t="s">
        <v>901</v>
      </c>
      <c r="F298" s="268" t="s">
        <v>902</v>
      </c>
      <c r="G298" s="269" t="s">
        <v>207</v>
      </c>
      <c r="H298" s="270">
        <v>2</v>
      </c>
      <c r="I298" s="271"/>
      <c r="J298" s="272">
        <f>ROUND(I298*H298,2)</f>
        <v>0</v>
      </c>
      <c r="K298" s="273"/>
      <c r="L298" s="274"/>
      <c r="M298" s="275" t="s">
        <v>1</v>
      </c>
      <c r="N298" s="276" t="s">
        <v>38</v>
      </c>
      <c r="O298" s="91"/>
      <c r="P298" s="229">
        <f>O298*H298</f>
        <v>0</v>
      </c>
      <c r="Q298" s="229">
        <v>0</v>
      </c>
      <c r="R298" s="229">
        <f>Q298*H298</f>
        <v>0</v>
      </c>
      <c r="S298" s="229">
        <v>0</v>
      </c>
      <c r="T298" s="230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31" t="s">
        <v>236</v>
      </c>
      <c r="AT298" s="231" t="s">
        <v>210</v>
      </c>
      <c r="AU298" s="231" t="s">
        <v>83</v>
      </c>
      <c r="AY298" s="17" t="s">
        <v>158</v>
      </c>
      <c r="BE298" s="232">
        <f>IF(N298="základní",J298,0)</f>
        <v>0</v>
      </c>
      <c r="BF298" s="232">
        <f>IF(N298="snížená",J298,0)</f>
        <v>0</v>
      </c>
      <c r="BG298" s="232">
        <f>IF(N298="zákl. přenesená",J298,0)</f>
        <v>0</v>
      </c>
      <c r="BH298" s="232">
        <f>IF(N298="sníž. přenesená",J298,0)</f>
        <v>0</v>
      </c>
      <c r="BI298" s="232">
        <f>IF(N298="nulová",J298,0)</f>
        <v>0</v>
      </c>
      <c r="BJ298" s="17" t="s">
        <v>81</v>
      </c>
      <c r="BK298" s="232">
        <f>ROUND(I298*H298,2)</f>
        <v>0</v>
      </c>
      <c r="BL298" s="17" t="s">
        <v>197</v>
      </c>
      <c r="BM298" s="231" t="s">
        <v>546</v>
      </c>
    </row>
    <row r="299" s="2" customFormat="1" ht="24.15" customHeight="1">
      <c r="A299" s="38"/>
      <c r="B299" s="39"/>
      <c r="C299" s="219" t="s">
        <v>359</v>
      </c>
      <c r="D299" s="219" t="s">
        <v>161</v>
      </c>
      <c r="E299" s="220" t="s">
        <v>653</v>
      </c>
      <c r="F299" s="221" t="s">
        <v>654</v>
      </c>
      <c r="G299" s="222" t="s">
        <v>248</v>
      </c>
      <c r="H299" s="223">
        <v>0.017000000000000001</v>
      </c>
      <c r="I299" s="224"/>
      <c r="J299" s="225">
        <f>ROUND(I299*H299,2)</f>
        <v>0</v>
      </c>
      <c r="K299" s="226"/>
      <c r="L299" s="44"/>
      <c r="M299" s="227" t="s">
        <v>1</v>
      </c>
      <c r="N299" s="228" t="s">
        <v>38</v>
      </c>
      <c r="O299" s="91"/>
      <c r="P299" s="229">
        <f>O299*H299</f>
        <v>0</v>
      </c>
      <c r="Q299" s="229">
        <v>0</v>
      </c>
      <c r="R299" s="229">
        <f>Q299*H299</f>
        <v>0</v>
      </c>
      <c r="S299" s="229">
        <v>0</v>
      </c>
      <c r="T299" s="230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31" t="s">
        <v>197</v>
      </c>
      <c r="AT299" s="231" t="s">
        <v>161</v>
      </c>
      <c r="AU299" s="231" t="s">
        <v>83</v>
      </c>
      <c r="AY299" s="17" t="s">
        <v>158</v>
      </c>
      <c r="BE299" s="232">
        <f>IF(N299="základní",J299,0)</f>
        <v>0</v>
      </c>
      <c r="BF299" s="232">
        <f>IF(N299="snížená",J299,0)</f>
        <v>0</v>
      </c>
      <c r="BG299" s="232">
        <f>IF(N299="zákl. přenesená",J299,0)</f>
        <v>0</v>
      </c>
      <c r="BH299" s="232">
        <f>IF(N299="sníž. přenesená",J299,0)</f>
        <v>0</v>
      </c>
      <c r="BI299" s="232">
        <f>IF(N299="nulová",J299,0)</f>
        <v>0</v>
      </c>
      <c r="BJ299" s="17" t="s">
        <v>81</v>
      </c>
      <c r="BK299" s="232">
        <f>ROUND(I299*H299,2)</f>
        <v>0</v>
      </c>
      <c r="BL299" s="17" t="s">
        <v>197</v>
      </c>
      <c r="BM299" s="231" t="s">
        <v>551</v>
      </c>
    </row>
    <row r="300" s="12" customFormat="1" ht="25.92" customHeight="1">
      <c r="A300" s="12"/>
      <c r="B300" s="203"/>
      <c r="C300" s="204"/>
      <c r="D300" s="205" t="s">
        <v>72</v>
      </c>
      <c r="E300" s="206" t="s">
        <v>656</v>
      </c>
      <c r="F300" s="206" t="s">
        <v>657</v>
      </c>
      <c r="G300" s="204"/>
      <c r="H300" s="204"/>
      <c r="I300" s="207"/>
      <c r="J300" s="208">
        <f>BK300</f>
        <v>0</v>
      </c>
      <c r="K300" s="204"/>
      <c r="L300" s="209"/>
      <c r="M300" s="210"/>
      <c r="N300" s="211"/>
      <c r="O300" s="211"/>
      <c r="P300" s="212">
        <f>P301+P302+P304</f>
        <v>0</v>
      </c>
      <c r="Q300" s="211"/>
      <c r="R300" s="212">
        <f>R301+R302+R304</f>
        <v>0</v>
      </c>
      <c r="S300" s="211"/>
      <c r="T300" s="213">
        <f>T301+T302+T304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14" t="s">
        <v>182</v>
      </c>
      <c r="AT300" s="215" t="s">
        <v>72</v>
      </c>
      <c r="AU300" s="215" t="s">
        <v>73</v>
      </c>
      <c r="AY300" s="214" t="s">
        <v>158</v>
      </c>
      <c r="BK300" s="216">
        <f>BK301+BK302+BK304</f>
        <v>0</v>
      </c>
    </row>
    <row r="301" s="2" customFormat="1" ht="24.15" customHeight="1">
      <c r="A301" s="38"/>
      <c r="B301" s="39"/>
      <c r="C301" s="219" t="s">
        <v>554</v>
      </c>
      <c r="D301" s="219" t="s">
        <v>161</v>
      </c>
      <c r="E301" s="220" t="s">
        <v>659</v>
      </c>
      <c r="F301" s="221" t="s">
        <v>660</v>
      </c>
      <c r="G301" s="222" t="s">
        <v>661</v>
      </c>
      <c r="H301" s="223">
        <v>1</v>
      </c>
      <c r="I301" s="224"/>
      <c r="J301" s="225">
        <f>ROUND(I301*H301,2)</f>
        <v>0</v>
      </c>
      <c r="K301" s="226"/>
      <c r="L301" s="44"/>
      <c r="M301" s="227" t="s">
        <v>1</v>
      </c>
      <c r="N301" s="228" t="s">
        <v>38</v>
      </c>
      <c r="O301" s="91"/>
      <c r="P301" s="229">
        <f>O301*H301</f>
        <v>0</v>
      </c>
      <c r="Q301" s="229">
        <v>0</v>
      </c>
      <c r="R301" s="229">
        <f>Q301*H301</f>
        <v>0</v>
      </c>
      <c r="S301" s="229">
        <v>0</v>
      </c>
      <c r="T301" s="230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31" t="s">
        <v>165</v>
      </c>
      <c r="AT301" s="231" t="s">
        <v>161</v>
      </c>
      <c r="AU301" s="231" t="s">
        <v>81</v>
      </c>
      <c r="AY301" s="17" t="s">
        <v>158</v>
      </c>
      <c r="BE301" s="232">
        <f>IF(N301="základní",J301,0)</f>
        <v>0</v>
      </c>
      <c r="BF301" s="232">
        <f>IF(N301="snížená",J301,0)</f>
        <v>0</v>
      </c>
      <c r="BG301" s="232">
        <f>IF(N301="zákl. přenesená",J301,0)</f>
        <v>0</v>
      </c>
      <c r="BH301" s="232">
        <f>IF(N301="sníž. přenesená",J301,0)</f>
        <v>0</v>
      </c>
      <c r="BI301" s="232">
        <f>IF(N301="nulová",J301,0)</f>
        <v>0</v>
      </c>
      <c r="BJ301" s="17" t="s">
        <v>81</v>
      </c>
      <c r="BK301" s="232">
        <f>ROUND(I301*H301,2)</f>
        <v>0</v>
      </c>
      <c r="BL301" s="17" t="s">
        <v>165</v>
      </c>
      <c r="BM301" s="231" t="s">
        <v>557</v>
      </c>
    </row>
    <row r="302" s="12" customFormat="1" ht="22.8" customHeight="1">
      <c r="A302" s="12"/>
      <c r="B302" s="203"/>
      <c r="C302" s="204"/>
      <c r="D302" s="205" t="s">
        <v>72</v>
      </c>
      <c r="E302" s="217" t="s">
        <v>663</v>
      </c>
      <c r="F302" s="217" t="s">
        <v>664</v>
      </c>
      <c r="G302" s="204"/>
      <c r="H302" s="204"/>
      <c r="I302" s="207"/>
      <c r="J302" s="218">
        <f>BK302</f>
        <v>0</v>
      </c>
      <c r="K302" s="204"/>
      <c r="L302" s="209"/>
      <c r="M302" s="210"/>
      <c r="N302" s="211"/>
      <c r="O302" s="211"/>
      <c r="P302" s="212">
        <f>P303</f>
        <v>0</v>
      </c>
      <c r="Q302" s="211"/>
      <c r="R302" s="212">
        <f>R303</f>
        <v>0</v>
      </c>
      <c r="S302" s="211"/>
      <c r="T302" s="213">
        <f>T303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214" t="s">
        <v>182</v>
      </c>
      <c r="AT302" s="215" t="s">
        <v>72</v>
      </c>
      <c r="AU302" s="215" t="s">
        <v>81</v>
      </c>
      <c r="AY302" s="214" t="s">
        <v>158</v>
      </c>
      <c r="BK302" s="216">
        <f>BK303</f>
        <v>0</v>
      </c>
    </row>
    <row r="303" s="2" customFormat="1" ht="16.5" customHeight="1">
      <c r="A303" s="38"/>
      <c r="B303" s="39"/>
      <c r="C303" s="219" t="s">
        <v>365</v>
      </c>
      <c r="D303" s="219" t="s">
        <v>161</v>
      </c>
      <c r="E303" s="220" t="s">
        <v>665</v>
      </c>
      <c r="F303" s="221" t="s">
        <v>666</v>
      </c>
      <c r="G303" s="222" t="s">
        <v>661</v>
      </c>
      <c r="H303" s="223">
        <v>1</v>
      </c>
      <c r="I303" s="224"/>
      <c r="J303" s="225">
        <f>ROUND(I303*H303,2)</f>
        <v>0</v>
      </c>
      <c r="K303" s="226"/>
      <c r="L303" s="44"/>
      <c r="M303" s="227" t="s">
        <v>1</v>
      </c>
      <c r="N303" s="228" t="s">
        <v>38</v>
      </c>
      <c r="O303" s="91"/>
      <c r="P303" s="229">
        <f>O303*H303</f>
        <v>0</v>
      </c>
      <c r="Q303" s="229">
        <v>0</v>
      </c>
      <c r="R303" s="229">
        <f>Q303*H303</f>
        <v>0</v>
      </c>
      <c r="S303" s="229">
        <v>0</v>
      </c>
      <c r="T303" s="230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31" t="s">
        <v>165</v>
      </c>
      <c r="AT303" s="231" t="s">
        <v>161</v>
      </c>
      <c r="AU303" s="231" t="s">
        <v>83</v>
      </c>
      <c r="AY303" s="17" t="s">
        <v>158</v>
      </c>
      <c r="BE303" s="232">
        <f>IF(N303="základní",J303,0)</f>
        <v>0</v>
      </c>
      <c r="BF303" s="232">
        <f>IF(N303="snížená",J303,0)</f>
        <v>0</v>
      </c>
      <c r="BG303" s="232">
        <f>IF(N303="zákl. přenesená",J303,0)</f>
        <v>0</v>
      </c>
      <c r="BH303" s="232">
        <f>IF(N303="sníž. přenesená",J303,0)</f>
        <v>0</v>
      </c>
      <c r="BI303" s="232">
        <f>IF(N303="nulová",J303,0)</f>
        <v>0</v>
      </c>
      <c r="BJ303" s="17" t="s">
        <v>81</v>
      </c>
      <c r="BK303" s="232">
        <f>ROUND(I303*H303,2)</f>
        <v>0</v>
      </c>
      <c r="BL303" s="17" t="s">
        <v>165</v>
      </c>
      <c r="BM303" s="231" t="s">
        <v>560</v>
      </c>
    </row>
    <row r="304" s="12" customFormat="1" ht="22.8" customHeight="1">
      <c r="A304" s="12"/>
      <c r="B304" s="203"/>
      <c r="C304" s="204"/>
      <c r="D304" s="205" t="s">
        <v>72</v>
      </c>
      <c r="E304" s="217" t="s">
        <v>668</v>
      </c>
      <c r="F304" s="217" t="s">
        <v>669</v>
      </c>
      <c r="G304" s="204"/>
      <c r="H304" s="204"/>
      <c r="I304" s="207"/>
      <c r="J304" s="218">
        <f>BK304</f>
        <v>0</v>
      </c>
      <c r="K304" s="204"/>
      <c r="L304" s="209"/>
      <c r="M304" s="210"/>
      <c r="N304" s="211"/>
      <c r="O304" s="211"/>
      <c r="P304" s="212">
        <f>P305</f>
        <v>0</v>
      </c>
      <c r="Q304" s="211"/>
      <c r="R304" s="212">
        <f>R305</f>
        <v>0</v>
      </c>
      <c r="S304" s="211"/>
      <c r="T304" s="213">
        <f>T305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14" t="s">
        <v>182</v>
      </c>
      <c r="AT304" s="215" t="s">
        <v>72</v>
      </c>
      <c r="AU304" s="215" t="s">
        <v>81</v>
      </c>
      <c r="AY304" s="214" t="s">
        <v>158</v>
      </c>
      <c r="BK304" s="216">
        <f>BK305</f>
        <v>0</v>
      </c>
    </row>
    <row r="305" s="2" customFormat="1" ht="21.75" customHeight="1">
      <c r="A305" s="38"/>
      <c r="B305" s="39"/>
      <c r="C305" s="219" t="s">
        <v>561</v>
      </c>
      <c r="D305" s="219" t="s">
        <v>161</v>
      </c>
      <c r="E305" s="220" t="s">
        <v>671</v>
      </c>
      <c r="F305" s="221" t="s">
        <v>828</v>
      </c>
      <c r="G305" s="222" t="s">
        <v>661</v>
      </c>
      <c r="H305" s="223">
        <v>1</v>
      </c>
      <c r="I305" s="224"/>
      <c r="J305" s="225">
        <f>ROUND(I305*H305,2)</f>
        <v>0</v>
      </c>
      <c r="K305" s="226"/>
      <c r="L305" s="44"/>
      <c r="M305" s="277" t="s">
        <v>1</v>
      </c>
      <c r="N305" s="278" t="s">
        <v>38</v>
      </c>
      <c r="O305" s="279"/>
      <c r="P305" s="280">
        <f>O305*H305</f>
        <v>0</v>
      </c>
      <c r="Q305" s="280">
        <v>0</v>
      </c>
      <c r="R305" s="280">
        <f>Q305*H305</f>
        <v>0</v>
      </c>
      <c r="S305" s="280">
        <v>0</v>
      </c>
      <c r="T305" s="281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31" t="s">
        <v>165</v>
      </c>
      <c r="AT305" s="231" t="s">
        <v>161</v>
      </c>
      <c r="AU305" s="231" t="s">
        <v>83</v>
      </c>
      <c r="AY305" s="17" t="s">
        <v>158</v>
      </c>
      <c r="BE305" s="232">
        <f>IF(N305="základní",J305,0)</f>
        <v>0</v>
      </c>
      <c r="BF305" s="232">
        <f>IF(N305="snížená",J305,0)</f>
        <v>0</v>
      </c>
      <c r="BG305" s="232">
        <f>IF(N305="zákl. přenesená",J305,0)</f>
        <v>0</v>
      </c>
      <c r="BH305" s="232">
        <f>IF(N305="sníž. přenesená",J305,0)</f>
        <v>0</v>
      </c>
      <c r="BI305" s="232">
        <f>IF(N305="nulová",J305,0)</f>
        <v>0</v>
      </c>
      <c r="BJ305" s="17" t="s">
        <v>81</v>
      </c>
      <c r="BK305" s="232">
        <f>ROUND(I305*H305,2)</f>
        <v>0</v>
      </c>
      <c r="BL305" s="17" t="s">
        <v>165</v>
      </c>
      <c r="BM305" s="231" t="s">
        <v>564</v>
      </c>
    </row>
    <row r="306" s="2" customFormat="1" ht="6.96" customHeight="1">
      <c r="A306" s="38"/>
      <c r="B306" s="66"/>
      <c r="C306" s="67"/>
      <c r="D306" s="67"/>
      <c r="E306" s="67"/>
      <c r="F306" s="67"/>
      <c r="G306" s="67"/>
      <c r="H306" s="67"/>
      <c r="I306" s="67"/>
      <c r="J306" s="67"/>
      <c r="K306" s="67"/>
      <c r="L306" s="44"/>
      <c r="M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</row>
  </sheetData>
  <sheetProtection sheet="1" autoFilter="0" formatColumns="0" formatRows="0" objects="1" scenarios="1" spinCount="100000" saltValue="nypNQBzeqwwjz08wGLUbW9fS4nwRWmxpS0OUYAsi4n++he8R2qrXTLBV2l76yneFqq1Y+E7G3WrrH4Vp1pWCZw==" hashValue="CyH50SK7StogUejVMrZHk7bDWCcQwXMh3zXVFIK2vxUKf93hNgolt3QEWyGOPQgJWud9zE5Irs6/QtSNb8q3Kg==" algorithmName="SHA-512" password="CC35"/>
  <autoFilter ref="C135:K305"/>
  <mergeCells count="9">
    <mergeCell ref="E7:H7"/>
    <mergeCell ref="E9:H9"/>
    <mergeCell ref="E18:H18"/>
    <mergeCell ref="E27:H27"/>
    <mergeCell ref="E85:H85"/>
    <mergeCell ref="E87:H87"/>
    <mergeCell ref="E126:H126"/>
    <mergeCell ref="E128:H12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 xml:space="preserve"> Modernizace 5 učeben na 6.ZŠ Cheb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903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26. 1. 2026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30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ROUND((SUM(BE119:BE179)),  2)</f>
        <v>0</v>
      </c>
      <c r="G33" s="38"/>
      <c r="H33" s="38"/>
      <c r="I33" s="155">
        <v>0.20999999999999999</v>
      </c>
      <c r="J33" s="154">
        <f>ROUND(((SUM(BE119:BE179))*I33),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ROUND((SUM(BF119:BF179)),  2)</f>
        <v>0</v>
      </c>
      <c r="G34" s="38"/>
      <c r="H34" s="38"/>
      <c r="I34" s="155">
        <v>0.12</v>
      </c>
      <c r="J34" s="154">
        <f>ROUND(((SUM(BF119:BF179))*I34),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ROUND((SUM(BG119:BG179)),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ROUND((SUM(BH119:BH179)),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ROUND((SUM(BI119:BI179)),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 xml:space="preserve"> Modernizace 5 učeben na 6.ZŠ Cheb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02.1 - Učebna bilingvní - elektroinstalace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26. 1. 2026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30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115</v>
      </c>
      <c r="D94" s="176"/>
      <c r="E94" s="176"/>
      <c r="F94" s="176"/>
      <c r="G94" s="176"/>
      <c r="H94" s="176"/>
      <c r="I94" s="176"/>
      <c r="J94" s="177" t="s">
        <v>116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117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118</v>
      </c>
    </row>
    <row r="97" s="9" customFormat="1" ht="24.96" customHeight="1">
      <c r="A97" s="9"/>
      <c r="B97" s="179"/>
      <c r="C97" s="180"/>
      <c r="D97" s="181" t="s">
        <v>125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904</v>
      </c>
      <c r="E98" s="188"/>
      <c r="F98" s="188"/>
      <c r="G98" s="188"/>
      <c r="H98" s="188"/>
      <c r="I98" s="188"/>
      <c r="J98" s="189">
        <f>J121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9"/>
      <c r="C99" s="180"/>
      <c r="D99" s="181" t="s">
        <v>905</v>
      </c>
      <c r="E99" s="182"/>
      <c r="F99" s="182"/>
      <c r="G99" s="182"/>
      <c r="H99" s="182"/>
      <c r="I99" s="182"/>
      <c r="J99" s="183">
        <f>J172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143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74" t="str">
        <f>E7</f>
        <v xml:space="preserve"> Modernizace 5 učeben na 6.ZŠ Cheb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112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SO 02.1 - Učebna bilingvní - elektroinstalace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 xml:space="preserve"> </v>
      </c>
      <c r="G113" s="40"/>
      <c r="H113" s="40"/>
      <c r="I113" s="32" t="s">
        <v>22</v>
      </c>
      <c r="J113" s="79" t="str">
        <f>IF(J12="","",J12)</f>
        <v>26. 1. 2026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 xml:space="preserve"> </v>
      </c>
      <c r="G115" s="40"/>
      <c r="H115" s="40"/>
      <c r="I115" s="32" t="s">
        <v>29</v>
      </c>
      <c r="J115" s="36" t="str">
        <f>E21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27</v>
      </c>
      <c r="D116" s="40"/>
      <c r="E116" s="40"/>
      <c r="F116" s="27" t="str">
        <f>IF(E18="","",E18)</f>
        <v>Vyplň údaj</v>
      </c>
      <c r="G116" s="40"/>
      <c r="H116" s="40"/>
      <c r="I116" s="32" t="s">
        <v>30</v>
      </c>
      <c r="J116" s="36" t="str">
        <f>E24</f>
        <v xml:space="preserve">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1"/>
      <c r="B118" s="192"/>
      <c r="C118" s="193" t="s">
        <v>144</v>
      </c>
      <c r="D118" s="194" t="s">
        <v>58</v>
      </c>
      <c r="E118" s="194" t="s">
        <v>54</v>
      </c>
      <c r="F118" s="194" t="s">
        <v>55</v>
      </c>
      <c r="G118" s="194" t="s">
        <v>145</v>
      </c>
      <c r="H118" s="194" t="s">
        <v>146</v>
      </c>
      <c r="I118" s="194" t="s">
        <v>147</v>
      </c>
      <c r="J118" s="195" t="s">
        <v>116</v>
      </c>
      <c r="K118" s="196" t="s">
        <v>148</v>
      </c>
      <c r="L118" s="197"/>
      <c r="M118" s="100" t="s">
        <v>1</v>
      </c>
      <c r="N118" s="101" t="s">
        <v>37</v>
      </c>
      <c r="O118" s="101" t="s">
        <v>149</v>
      </c>
      <c r="P118" s="101" t="s">
        <v>150</v>
      </c>
      <c r="Q118" s="101" t="s">
        <v>151</v>
      </c>
      <c r="R118" s="101" t="s">
        <v>152</v>
      </c>
      <c r="S118" s="101" t="s">
        <v>153</v>
      </c>
      <c r="T118" s="102" t="s">
        <v>154</v>
      </c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</row>
    <row r="119" s="2" customFormat="1" ht="22.8" customHeight="1">
      <c r="A119" s="38"/>
      <c r="B119" s="39"/>
      <c r="C119" s="107" t="s">
        <v>155</v>
      </c>
      <c r="D119" s="40"/>
      <c r="E119" s="40"/>
      <c r="F119" s="40"/>
      <c r="G119" s="40"/>
      <c r="H119" s="40"/>
      <c r="I119" s="40"/>
      <c r="J119" s="198">
        <f>BK119</f>
        <v>0</v>
      </c>
      <c r="K119" s="40"/>
      <c r="L119" s="44"/>
      <c r="M119" s="103"/>
      <c r="N119" s="199"/>
      <c r="O119" s="104"/>
      <c r="P119" s="200">
        <f>P120+P172</f>
        <v>0</v>
      </c>
      <c r="Q119" s="104"/>
      <c r="R119" s="200">
        <f>R120+R172</f>
        <v>0</v>
      </c>
      <c r="S119" s="104"/>
      <c r="T119" s="201">
        <f>T120+T172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72</v>
      </c>
      <c r="AU119" s="17" t="s">
        <v>118</v>
      </c>
      <c r="BK119" s="202">
        <f>BK120+BK172</f>
        <v>0</v>
      </c>
    </row>
    <row r="120" s="12" customFormat="1" ht="25.92" customHeight="1">
      <c r="A120" s="12"/>
      <c r="B120" s="203"/>
      <c r="C120" s="204"/>
      <c r="D120" s="205" t="s">
        <v>72</v>
      </c>
      <c r="E120" s="206" t="s">
        <v>273</v>
      </c>
      <c r="F120" s="206" t="s">
        <v>274</v>
      </c>
      <c r="G120" s="204"/>
      <c r="H120" s="204"/>
      <c r="I120" s="207"/>
      <c r="J120" s="208">
        <f>BK120</f>
        <v>0</v>
      </c>
      <c r="K120" s="204"/>
      <c r="L120" s="209"/>
      <c r="M120" s="210"/>
      <c r="N120" s="211"/>
      <c r="O120" s="211"/>
      <c r="P120" s="212">
        <f>P121</f>
        <v>0</v>
      </c>
      <c r="Q120" s="211"/>
      <c r="R120" s="212">
        <f>R121</f>
        <v>0</v>
      </c>
      <c r="S120" s="211"/>
      <c r="T120" s="213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83</v>
      </c>
      <c r="AT120" s="215" t="s">
        <v>72</v>
      </c>
      <c r="AU120" s="215" t="s">
        <v>73</v>
      </c>
      <c r="AY120" s="214" t="s">
        <v>158</v>
      </c>
      <c r="BK120" s="216">
        <f>BK121</f>
        <v>0</v>
      </c>
    </row>
    <row r="121" s="12" customFormat="1" ht="22.8" customHeight="1">
      <c r="A121" s="12"/>
      <c r="B121" s="203"/>
      <c r="C121" s="204"/>
      <c r="D121" s="205" t="s">
        <v>72</v>
      </c>
      <c r="E121" s="217" t="s">
        <v>906</v>
      </c>
      <c r="F121" s="217" t="s">
        <v>907</v>
      </c>
      <c r="G121" s="204"/>
      <c r="H121" s="204"/>
      <c r="I121" s="207"/>
      <c r="J121" s="218">
        <f>BK121</f>
        <v>0</v>
      </c>
      <c r="K121" s="204"/>
      <c r="L121" s="209"/>
      <c r="M121" s="210"/>
      <c r="N121" s="211"/>
      <c r="O121" s="211"/>
      <c r="P121" s="212">
        <f>SUM(P122:P171)</f>
        <v>0</v>
      </c>
      <c r="Q121" s="211"/>
      <c r="R121" s="212">
        <f>SUM(R122:R171)</f>
        <v>0</v>
      </c>
      <c r="S121" s="211"/>
      <c r="T121" s="213">
        <f>SUM(T122:T171)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83</v>
      </c>
      <c r="AT121" s="215" t="s">
        <v>72</v>
      </c>
      <c r="AU121" s="215" t="s">
        <v>81</v>
      </c>
      <c r="AY121" s="214" t="s">
        <v>158</v>
      </c>
      <c r="BK121" s="216">
        <f>SUM(BK122:BK171)</f>
        <v>0</v>
      </c>
    </row>
    <row r="122" s="2" customFormat="1" ht="24.15" customHeight="1">
      <c r="A122" s="38"/>
      <c r="B122" s="39"/>
      <c r="C122" s="219" t="s">
        <v>81</v>
      </c>
      <c r="D122" s="219" t="s">
        <v>161</v>
      </c>
      <c r="E122" s="220" t="s">
        <v>908</v>
      </c>
      <c r="F122" s="221" t="s">
        <v>909</v>
      </c>
      <c r="G122" s="222" t="s">
        <v>910</v>
      </c>
      <c r="H122" s="223">
        <v>1</v>
      </c>
      <c r="I122" s="224"/>
      <c r="J122" s="225">
        <f>ROUND(I122*H122,2)</f>
        <v>0</v>
      </c>
      <c r="K122" s="226"/>
      <c r="L122" s="44"/>
      <c r="M122" s="227" t="s">
        <v>1</v>
      </c>
      <c r="N122" s="228" t="s">
        <v>38</v>
      </c>
      <c r="O122" s="91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1" t="s">
        <v>197</v>
      </c>
      <c r="AT122" s="231" t="s">
        <v>161</v>
      </c>
      <c r="AU122" s="231" t="s">
        <v>83</v>
      </c>
      <c r="AY122" s="17" t="s">
        <v>158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7" t="s">
        <v>81</v>
      </c>
      <c r="BK122" s="232">
        <f>ROUND(I122*H122,2)</f>
        <v>0</v>
      </c>
      <c r="BL122" s="17" t="s">
        <v>197</v>
      </c>
      <c r="BM122" s="231" t="s">
        <v>83</v>
      </c>
    </row>
    <row r="123" s="2" customFormat="1" ht="16.5" customHeight="1">
      <c r="A123" s="38"/>
      <c r="B123" s="39"/>
      <c r="C123" s="266" t="s">
        <v>83</v>
      </c>
      <c r="D123" s="266" t="s">
        <v>210</v>
      </c>
      <c r="E123" s="267" t="s">
        <v>911</v>
      </c>
      <c r="F123" s="268" t="s">
        <v>912</v>
      </c>
      <c r="G123" s="269" t="s">
        <v>910</v>
      </c>
      <c r="H123" s="270">
        <v>1</v>
      </c>
      <c r="I123" s="271"/>
      <c r="J123" s="272">
        <f>ROUND(I123*H123,2)</f>
        <v>0</v>
      </c>
      <c r="K123" s="273"/>
      <c r="L123" s="274"/>
      <c r="M123" s="275" t="s">
        <v>1</v>
      </c>
      <c r="N123" s="276" t="s">
        <v>38</v>
      </c>
      <c r="O123" s="91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1" t="s">
        <v>236</v>
      </c>
      <c r="AT123" s="231" t="s">
        <v>210</v>
      </c>
      <c r="AU123" s="231" t="s">
        <v>83</v>
      </c>
      <c r="AY123" s="17" t="s">
        <v>158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7" t="s">
        <v>81</v>
      </c>
      <c r="BK123" s="232">
        <f>ROUND(I123*H123,2)</f>
        <v>0</v>
      </c>
      <c r="BL123" s="17" t="s">
        <v>197</v>
      </c>
      <c r="BM123" s="231" t="s">
        <v>165</v>
      </c>
    </row>
    <row r="124" s="2" customFormat="1" ht="16.5" customHeight="1">
      <c r="A124" s="38"/>
      <c r="B124" s="39"/>
      <c r="C124" s="266" t="s">
        <v>159</v>
      </c>
      <c r="D124" s="266" t="s">
        <v>210</v>
      </c>
      <c r="E124" s="267" t="s">
        <v>913</v>
      </c>
      <c r="F124" s="268" t="s">
        <v>914</v>
      </c>
      <c r="G124" s="269" t="s">
        <v>910</v>
      </c>
      <c r="H124" s="270">
        <v>1</v>
      </c>
      <c r="I124" s="271"/>
      <c r="J124" s="272">
        <f>ROUND(I124*H124,2)</f>
        <v>0</v>
      </c>
      <c r="K124" s="273"/>
      <c r="L124" s="274"/>
      <c r="M124" s="275" t="s">
        <v>1</v>
      </c>
      <c r="N124" s="276" t="s">
        <v>38</v>
      </c>
      <c r="O124" s="91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1" t="s">
        <v>236</v>
      </c>
      <c r="AT124" s="231" t="s">
        <v>210</v>
      </c>
      <c r="AU124" s="231" t="s">
        <v>83</v>
      </c>
      <c r="AY124" s="17" t="s">
        <v>158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7" t="s">
        <v>81</v>
      </c>
      <c r="BK124" s="232">
        <f>ROUND(I124*H124,2)</f>
        <v>0</v>
      </c>
      <c r="BL124" s="17" t="s">
        <v>197</v>
      </c>
      <c r="BM124" s="231" t="s">
        <v>175</v>
      </c>
    </row>
    <row r="125" s="2" customFormat="1" ht="24.15" customHeight="1">
      <c r="A125" s="38"/>
      <c r="B125" s="39"/>
      <c r="C125" s="219" t="s">
        <v>165</v>
      </c>
      <c r="D125" s="219" t="s">
        <v>161</v>
      </c>
      <c r="E125" s="220" t="s">
        <v>915</v>
      </c>
      <c r="F125" s="221" t="s">
        <v>916</v>
      </c>
      <c r="G125" s="222" t="s">
        <v>171</v>
      </c>
      <c r="H125" s="223">
        <v>25</v>
      </c>
      <c r="I125" s="224"/>
      <c r="J125" s="225">
        <f>ROUND(I125*H125,2)</f>
        <v>0</v>
      </c>
      <c r="K125" s="226"/>
      <c r="L125" s="44"/>
      <c r="M125" s="227" t="s">
        <v>1</v>
      </c>
      <c r="N125" s="228" t="s">
        <v>38</v>
      </c>
      <c r="O125" s="91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1" t="s">
        <v>197</v>
      </c>
      <c r="AT125" s="231" t="s">
        <v>161</v>
      </c>
      <c r="AU125" s="231" t="s">
        <v>83</v>
      </c>
      <c r="AY125" s="17" t="s">
        <v>158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7" t="s">
        <v>81</v>
      </c>
      <c r="BK125" s="232">
        <f>ROUND(I125*H125,2)</f>
        <v>0</v>
      </c>
      <c r="BL125" s="17" t="s">
        <v>197</v>
      </c>
      <c r="BM125" s="231" t="s">
        <v>180</v>
      </c>
    </row>
    <row r="126" s="2" customFormat="1" ht="16.5" customHeight="1">
      <c r="A126" s="38"/>
      <c r="B126" s="39"/>
      <c r="C126" s="266" t="s">
        <v>182</v>
      </c>
      <c r="D126" s="266" t="s">
        <v>210</v>
      </c>
      <c r="E126" s="267" t="s">
        <v>917</v>
      </c>
      <c r="F126" s="268" t="s">
        <v>918</v>
      </c>
      <c r="G126" s="269" t="s">
        <v>171</v>
      </c>
      <c r="H126" s="270">
        <v>25</v>
      </c>
      <c r="I126" s="271"/>
      <c r="J126" s="272">
        <f>ROUND(I126*H126,2)</f>
        <v>0</v>
      </c>
      <c r="K126" s="273"/>
      <c r="L126" s="274"/>
      <c r="M126" s="275" t="s">
        <v>1</v>
      </c>
      <c r="N126" s="276" t="s">
        <v>38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236</v>
      </c>
      <c r="AT126" s="231" t="s">
        <v>210</v>
      </c>
      <c r="AU126" s="231" t="s">
        <v>83</v>
      </c>
      <c r="AY126" s="17" t="s">
        <v>158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81</v>
      </c>
      <c r="BK126" s="232">
        <f>ROUND(I126*H126,2)</f>
        <v>0</v>
      </c>
      <c r="BL126" s="17" t="s">
        <v>197</v>
      </c>
      <c r="BM126" s="231" t="s">
        <v>185</v>
      </c>
    </row>
    <row r="127" s="2" customFormat="1" ht="24.15" customHeight="1">
      <c r="A127" s="38"/>
      <c r="B127" s="39"/>
      <c r="C127" s="219" t="s">
        <v>175</v>
      </c>
      <c r="D127" s="219" t="s">
        <v>161</v>
      </c>
      <c r="E127" s="220" t="s">
        <v>919</v>
      </c>
      <c r="F127" s="221" t="s">
        <v>920</v>
      </c>
      <c r="G127" s="222" t="s">
        <v>171</v>
      </c>
      <c r="H127" s="223">
        <v>150</v>
      </c>
      <c r="I127" s="224"/>
      <c r="J127" s="225">
        <f>ROUND(I127*H127,2)</f>
        <v>0</v>
      </c>
      <c r="K127" s="226"/>
      <c r="L127" s="44"/>
      <c r="M127" s="227" t="s">
        <v>1</v>
      </c>
      <c r="N127" s="228" t="s">
        <v>38</v>
      </c>
      <c r="O127" s="91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197</v>
      </c>
      <c r="AT127" s="231" t="s">
        <v>161</v>
      </c>
      <c r="AU127" s="231" t="s">
        <v>83</v>
      </c>
      <c r="AY127" s="17" t="s">
        <v>158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81</v>
      </c>
      <c r="BK127" s="232">
        <f>ROUND(I127*H127,2)</f>
        <v>0</v>
      </c>
      <c r="BL127" s="17" t="s">
        <v>197</v>
      </c>
      <c r="BM127" s="231" t="s">
        <v>8</v>
      </c>
    </row>
    <row r="128" s="2" customFormat="1" ht="16.5" customHeight="1">
      <c r="A128" s="38"/>
      <c r="B128" s="39"/>
      <c r="C128" s="266" t="s">
        <v>191</v>
      </c>
      <c r="D128" s="266" t="s">
        <v>210</v>
      </c>
      <c r="E128" s="267" t="s">
        <v>921</v>
      </c>
      <c r="F128" s="268" t="s">
        <v>922</v>
      </c>
      <c r="G128" s="269" t="s">
        <v>171</v>
      </c>
      <c r="H128" s="270">
        <v>150</v>
      </c>
      <c r="I128" s="271"/>
      <c r="J128" s="272">
        <f>ROUND(I128*H128,2)</f>
        <v>0</v>
      </c>
      <c r="K128" s="273"/>
      <c r="L128" s="274"/>
      <c r="M128" s="275" t="s">
        <v>1</v>
      </c>
      <c r="N128" s="276" t="s">
        <v>38</v>
      </c>
      <c r="O128" s="91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236</v>
      </c>
      <c r="AT128" s="231" t="s">
        <v>210</v>
      </c>
      <c r="AU128" s="231" t="s">
        <v>83</v>
      </c>
      <c r="AY128" s="17" t="s">
        <v>158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81</v>
      </c>
      <c r="BK128" s="232">
        <f>ROUND(I128*H128,2)</f>
        <v>0</v>
      </c>
      <c r="BL128" s="17" t="s">
        <v>197</v>
      </c>
      <c r="BM128" s="231" t="s">
        <v>194</v>
      </c>
    </row>
    <row r="129" s="2" customFormat="1" ht="24.15" customHeight="1">
      <c r="A129" s="38"/>
      <c r="B129" s="39"/>
      <c r="C129" s="219" t="s">
        <v>180</v>
      </c>
      <c r="D129" s="219" t="s">
        <v>161</v>
      </c>
      <c r="E129" s="220" t="s">
        <v>923</v>
      </c>
      <c r="F129" s="221" t="s">
        <v>924</v>
      </c>
      <c r="G129" s="222" t="s">
        <v>171</v>
      </c>
      <c r="H129" s="223">
        <v>780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38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197</v>
      </c>
      <c r="AT129" s="231" t="s">
        <v>161</v>
      </c>
      <c r="AU129" s="231" t="s">
        <v>83</v>
      </c>
      <c r="AY129" s="17" t="s">
        <v>158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81</v>
      </c>
      <c r="BK129" s="232">
        <f>ROUND(I129*H129,2)</f>
        <v>0</v>
      </c>
      <c r="BL129" s="17" t="s">
        <v>197</v>
      </c>
      <c r="BM129" s="231" t="s">
        <v>197</v>
      </c>
    </row>
    <row r="130" s="2" customFormat="1" ht="16.5" customHeight="1">
      <c r="A130" s="38"/>
      <c r="B130" s="39"/>
      <c r="C130" s="266" t="s">
        <v>199</v>
      </c>
      <c r="D130" s="266" t="s">
        <v>210</v>
      </c>
      <c r="E130" s="267" t="s">
        <v>925</v>
      </c>
      <c r="F130" s="268" t="s">
        <v>926</v>
      </c>
      <c r="G130" s="269" t="s">
        <v>171</v>
      </c>
      <c r="H130" s="270">
        <v>780</v>
      </c>
      <c r="I130" s="271"/>
      <c r="J130" s="272">
        <f>ROUND(I130*H130,2)</f>
        <v>0</v>
      </c>
      <c r="K130" s="273"/>
      <c r="L130" s="274"/>
      <c r="M130" s="275" t="s">
        <v>1</v>
      </c>
      <c r="N130" s="276" t="s">
        <v>38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236</v>
      </c>
      <c r="AT130" s="231" t="s">
        <v>210</v>
      </c>
      <c r="AU130" s="231" t="s">
        <v>83</v>
      </c>
      <c r="AY130" s="17" t="s">
        <v>158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81</v>
      </c>
      <c r="BK130" s="232">
        <f>ROUND(I130*H130,2)</f>
        <v>0</v>
      </c>
      <c r="BL130" s="17" t="s">
        <v>197</v>
      </c>
      <c r="BM130" s="231" t="s">
        <v>203</v>
      </c>
    </row>
    <row r="131" s="2" customFormat="1" ht="24.15" customHeight="1">
      <c r="A131" s="38"/>
      <c r="B131" s="39"/>
      <c r="C131" s="219" t="s">
        <v>185</v>
      </c>
      <c r="D131" s="219" t="s">
        <v>161</v>
      </c>
      <c r="E131" s="220" t="s">
        <v>923</v>
      </c>
      <c r="F131" s="221" t="s">
        <v>924</v>
      </c>
      <c r="G131" s="222" t="s">
        <v>171</v>
      </c>
      <c r="H131" s="223">
        <v>250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38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197</v>
      </c>
      <c r="AT131" s="231" t="s">
        <v>161</v>
      </c>
      <c r="AU131" s="231" t="s">
        <v>83</v>
      </c>
      <c r="AY131" s="17" t="s">
        <v>158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81</v>
      </c>
      <c r="BK131" s="232">
        <f>ROUND(I131*H131,2)</f>
        <v>0</v>
      </c>
      <c r="BL131" s="17" t="s">
        <v>197</v>
      </c>
      <c r="BM131" s="231" t="s">
        <v>208</v>
      </c>
    </row>
    <row r="132" s="2" customFormat="1" ht="16.5" customHeight="1">
      <c r="A132" s="38"/>
      <c r="B132" s="39"/>
      <c r="C132" s="266" t="s">
        <v>209</v>
      </c>
      <c r="D132" s="266" t="s">
        <v>210</v>
      </c>
      <c r="E132" s="267" t="s">
        <v>927</v>
      </c>
      <c r="F132" s="268" t="s">
        <v>928</v>
      </c>
      <c r="G132" s="269" t="s">
        <v>171</v>
      </c>
      <c r="H132" s="270">
        <v>250</v>
      </c>
      <c r="I132" s="271"/>
      <c r="J132" s="272">
        <f>ROUND(I132*H132,2)</f>
        <v>0</v>
      </c>
      <c r="K132" s="273"/>
      <c r="L132" s="274"/>
      <c r="M132" s="275" t="s">
        <v>1</v>
      </c>
      <c r="N132" s="276" t="s">
        <v>38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236</v>
      </c>
      <c r="AT132" s="231" t="s">
        <v>210</v>
      </c>
      <c r="AU132" s="231" t="s">
        <v>83</v>
      </c>
      <c r="AY132" s="17" t="s">
        <v>158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81</v>
      </c>
      <c r="BK132" s="232">
        <f>ROUND(I132*H132,2)</f>
        <v>0</v>
      </c>
      <c r="BL132" s="17" t="s">
        <v>197</v>
      </c>
      <c r="BM132" s="231" t="s">
        <v>213</v>
      </c>
    </row>
    <row r="133" s="2" customFormat="1" ht="21.75" customHeight="1">
      <c r="A133" s="38"/>
      <c r="B133" s="39"/>
      <c r="C133" s="219" t="s">
        <v>8</v>
      </c>
      <c r="D133" s="219" t="s">
        <v>161</v>
      </c>
      <c r="E133" s="220" t="s">
        <v>929</v>
      </c>
      <c r="F133" s="221" t="s">
        <v>930</v>
      </c>
      <c r="G133" s="222" t="s">
        <v>171</v>
      </c>
      <c r="H133" s="223">
        <v>750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38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197</v>
      </c>
      <c r="AT133" s="231" t="s">
        <v>161</v>
      </c>
      <c r="AU133" s="231" t="s">
        <v>83</v>
      </c>
      <c r="AY133" s="17" t="s">
        <v>158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81</v>
      </c>
      <c r="BK133" s="232">
        <f>ROUND(I133*H133,2)</f>
        <v>0</v>
      </c>
      <c r="BL133" s="17" t="s">
        <v>197</v>
      </c>
      <c r="BM133" s="231" t="s">
        <v>218</v>
      </c>
    </row>
    <row r="134" s="2" customFormat="1" ht="16.5" customHeight="1">
      <c r="A134" s="38"/>
      <c r="B134" s="39"/>
      <c r="C134" s="266" t="s">
        <v>221</v>
      </c>
      <c r="D134" s="266" t="s">
        <v>210</v>
      </c>
      <c r="E134" s="267" t="s">
        <v>931</v>
      </c>
      <c r="F134" s="268" t="s">
        <v>932</v>
      </c>
      <c r="G134" s="269" t="s">
        <v>171</v>
      </c>
      <c r="H134" s="270">
        <v>750</v>
      </c>
      <c r="I134" s="271"/>
      <c r="J134" s="272">
        <f>ROUND(I134*H134,2)</f>
        <v>0</v>
      </c>
      <c r="K134" s="273"/>
      <c r="L134" s="274"/>
      <c r="M134" s="275" t="s">
        <v>1</v>
      </c>
      <c r="N134" s="276" t="s">
        <v>38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236</v>
      </c>
      <c r="AT134" s="231" t="s">
        <v>210</v>
      </c>
      <c r="AU134" s="231" t="s">
        <v>83</v>
      </c>
      <c r="AY134" s="17" t="s">
        <v>158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81</v>
      </c>
      <c r="BK134" s="232">
        <f>ROUND(I134*H134,2)</f>
        <v>0</v>
      </c>
      <c r="BL134" s="17" t="s">
        <v>197</v>
      </c>
      <c r="BM134" s="231" t="s">
        <v>224</v>
      </c>
    </row>
    <row r="135" s="2" customFormat="1" ht="24.15" customHeight="1">
      <c r="A135" s="38"/>
      <c r="B135" s="39"/>
      <c r="C135" s="219" t="s">
        <v>194</v>
      </c>
      <c r="D135" s="219" t="s">
        <v>161</v>
      </c>
      <c r="E135" s="220" t="s">
        <v>933</v>
      </c>
      <c r="F135" s="221" t="s">
        <v>934</v>
      </c>
      <c r="G135" s="222" t="s">
        <v>171</v>
      </c>
      <c r="H135" s="223">
        <v>25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38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197</v>
      </c>
      <c r="AT135" s="231" t="s">
        <v>161</v>
      </c>
      <c r="AU135" s="231" t="s">
        <v>83</v>
      </c>
      <c r="AY135" s="17" t="s">
        <v>158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81</v>
      </c>
      <c r="BK135" s="232">
        <f>ROUND(I135*H135,2)</f>
        <v>0</v>
      </c>
      <c r="BL135" s="17" t="s">
        <v>197</v>
      </c>
      <c r="BM135" s="231" t="s">
        <v>227</v>
      </c>
    </row>
    <row r="136" s="2" customFormat="1" ht="16.5" customHeight="1">
      <c r="A136" s="38"/>
      <c r="B136" s="39"/>
      <c r="C136" s="266" t="s">
        <v>229</v>
      </c>
      <c r="D136" s="266" t="s">
        <v>210</v>
      </c>
      <c r="E136" s="267" t="s">
        <v>935</v>
      </c>
      <c r="F136" s="268" t="s">
        <v>936</v>
      </c>
      <c r="G136" s="269" t="s">
        <v>171</v>
      </c>
      <c r="H136" s="270">
        <v>25</v>
      </c>
      <c r="I136" s="271"/>
      <c r="J136" s="272">
        <f>ROUND(I136*H136,2)</f>
        <v>0</v>
      </c>
      <c r="K136" s="273"/>
      <c r="L136" s="274"/>
      <c r="M136" s="275" t="s">
        <v>1</v>
      </c>
      <c r="N136" s="276" t="s">
        <v>38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236</v>
      </c>
      <c r="AT136" s="231" t="s">
        <v>210</v>
      </c>
      <c r="AU136" s="231" t="s">
        <v>83</v>
      </c>
      <c r="AY136" s="17" t="s">
        <v>158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81</v>
      </c>
      <c r="BK136" s="232">
        <f>ROUND(I136*H136,2)</f>
        <v>0</v>
      </c>
      <c r="BL136" s="17" t="s">
        <v>197</v>
      </c>
      <c r="BM136" s="231" t="s">
        <v>232</v>
      </c>
    </row>
    <row r="137" s="2" customFormat="1" ht="24.15" customHeight="1">
      <c r="A137" s="38"/>
      <c r="B137" s="39"/>
      <c r="C137" s="219" t="s">
        <v>197</v>
      </c>
      <c r="D137" s="219" t="s">
        <v>161</v>
      </c>
      <c r="E137" s="220" t="s">
        <v>933</v>
      </c>
      <c r="F137" s="221" t="s">
        <v>934</v>
      </c>
      <c r="G137" s="222" t="s">
        <v>171</v>
      </c>
      <c r="H137" s="223">
        <v>25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38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197</v>
      </c>
      <c r="AT137" s="231" t="s">
        <v>161</v>
      </c>
      <c r="AU137" s="231" t="s">
        <v>83</v>
      </c>
      <c r="AY137" s="17" t="s">
        <v>158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81</v>
      </c>
      <c r="BK137" s="232">
        <f>ROUND(I137*H137,2)</f>
        <v>0</v>
      </c>
      <c r="BL137" s="17" t="s">
        <v>197</v>
      </c>
      <c r="BM137" s="231" t="s">
        <v>236</v>
      </c>
    </row>
    <row r="138" s="2" customFormat="1" ht="16.5" customHeight="1">
      <c r="A138" s="38"/>
      <c r="B138" s="39"/>
      <c r="C138" s="266" t="s">
        <v>239</v>
      </c>
      <c r="D138" s="266" t="s">
        <v>210</v>
      </c>
      <c r="E138" s="267" t="s">
        <v>937</v>
      </c>
      <c r="F138" s="268" t="s">
        <v>938</v>
      </c>
      <c r="G138" s="269" t="s">
        <v>171</v>
      </c>
      <c r="H138" s="270">
        <v>25</v>
      </c>
      <c r="I138" s="271"/>
      <c r="J138" s="272">
        <f>ROUND(I138*H138,2)</f>
        <v>0</v>
      </c>
      <c r="K138" s="273"/>
      <c r="L138" s="274"/>
      <c r="M138" s="275" t="s">
        <v>1</v>
      </c>
      <c r="N138" s="276" t="s">
        <v>38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236</v>
      </c>
      <c r="AT138" s="231" t="s">
        <v>210</v>
      </c>
      <c r="AU138" s="231" t="s">
        <v>83</v>
      </c>
      <c r="AY138" s="17" t="s">
        <v>158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81</v>
      </c>
      <c r="BK138" s="232">
        <f>ROUND(I138*H138,2)</f>
        <v>0</v>
      </c>
      <c r="BL138" s="17" t="s">
        <v>197</v>
      </c>
      <c r="BM138" s="231" t="s">
        <v>243</v>
      </c>
    </row>
    <row r="139" s="2" customFormat="1" ht="24.15" customHeight="1">
      <c r="A139" s="38"/>
      <c r="B139" s="39"/>
      <c r="C139" s="219" t="s">
        <v>203</v>
      </c>
      <c r="D139" s="219" t="s">
        <v>161</v>
      </c>
      <c r="E139" s="220" t="s">
        <v>933</v>
      </c>
      <c r="F139" s="221" t="s">
        <v>934</v>
      </c>
      <c r="G139" s="222" t="s">
        <v>171</v>
      </c>
      <c r="H139" s="223">
        <v>30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38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197</v>
      </c>
      <c r="AT139" s="231" t="s">
        <v>161</v>
      </c>
      <c r="AU139" s="231" t="s">
        <v>83</v>
      </c>
      <c r="AY139" s="17" t="s">
        <v>158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81</v>
      </c>
      <c r="BK139" s="232">
        <f>ROUND(I139*H139,2)</f>
        <v>0</v>
      </c>
      <c r="BL139" s="17" t="s">
        <v>197</v>
      </c>
      <c r="BM139" s="231" t="s">
        <v>249</v>
      </c>
    </row>
    <row r="140" s="2" customFormat="1" ht="16.5" customHeight="1">
      <c r="A140" s="38"/>
      <c r="B140" s="39"/>
      <c r="C140" s="266" t="s">
        <v>250</v>
      </c>
      <c r="D140" s="266" t="s">
        <v>210</v>
      </c>
      <c r="E140" s="267" t="s">
        <v>939</v>
      </c>
      <c r="F140" s="268" t="s">
        <v>940</v>
      </c>
      <c r="G140" s="269" t="s">
        <v>171</v>
      </c>
      <c r="H140" s="270">
        <v>30</v>
      </c>
      <c r="I140" s="271"/>
      <c r="J140" s="272">
        <f>ROUND(I140*H140,2)</f>
        <v>0</v>
      </c>
      <c r="K140" s="273"/>
      <c r="L140" s="274"/>
      <c r="M140" s="275" t="s">
        <v>1</v>
      </c>
      <c r="N140" s="276" t="s">
        <v>38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236</v>
      </c>
      <c r="AT140" s="231" t="s">
        <v>210</v>
      </c>
      <c r="AU140" s="231" t="s">
        <v>83</v>
      </c>
      <c r="AY140" s="17" t="s">
        <v>158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81</v>
      </c>
      <c r="BK140" s="232">
        <f>ROUND(I140*H140,2)</f>
        <v>0</v>
      </c>
      <c r="BL140" s="17" t="s">
        <v>197</v>
      </c>
      <c r="BM140" s="231" t="s">
        <v>253</v>
      </c>
    </row>
    <row r="141" s="2" customFormat="1" ht="16.5" customHeight="1">
      <c r="A141" s="38"/>
      <c r="B141" s="39"/>
      <c r="C141" s="266" t="s">
        <v>208</v>
      </c>
      <c r="D141" s="266" t="s">
        <v>210</v>
      </c>
      <c r="E141" s="267" t="s">
        <v>941</v>
      </c>
      <c r="F141" s="268" t="s">
        <v>942</v>
      </c>
      <c r="G141" s="269" t="s">
        <v>943</v>
      </c>
      <c r="H141" s="270">
        <v>1</v>
      </c>
      <c r="I141" s="271"/>
      <c r="J141" s="272">
        <f>ROUND(I141*H141,2)</f>
        <v>0</v>
      </c>
      <c r="K141" s="273"/>
      <c r="L141" s="274"/>
      <c r="M141" s="275" t="s">
        <v>1</v>
      </c>
      <c r="N141" s="276" t="s">
        <v>38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236</v>
      </c>
      <c r="AT141" s="231" t="s">
        <v>210</v>
      </c>
      <c r="AU141" s="231" t="s">
        <v>83</v>
      </c>
      <c r="AY141" s="17" t="s">
        <v>158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81</v>
      </c>
      <c r="BK141" s="232">
        <f>ROUND(I141*H141,2)</f>
        <v>0</v>
      </c>
      <c r="BL141" s="17" t="s">
        <v>197</v>
      </c>
      <c r="BM141" s="231" t="s">
        <v>256</v>
      </c>
    </row>
    <row r="142" s="2" customFormat="1" ht="16.5" customHeight="1">
      <c r="A142" s="38"/>
      <c r="B142" s="39"/>
      <c r="C142" s="219" t="s">
        <v>7</v>
      </c>
      <c r="D142" s="219" t="s">
        <v>161</v>
      </c>
      <c r="E142" s="220" t="s">
        <v>944</v>
      </c>
      <c r="F142" s="221" t="s">
        <v>945</v>
      </c>
      <c r="G142" s="222" t="s">
        <v>207</v>
      </c>
      <c r="H142" s="223">
        <v>12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38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197</v>
      </c>
      <c r="AT142" s="231" t="s">
        <v>161</v>
      </c>
      <c r="AU142" s="231" t="s">
        <v>83</v>
      </c>
      <c r="AY142" s="17" t="s">
        <v>158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81</v>
      </c>
      <c r="BK142" s="232">
        <f>ROUND(I142*H142,2)</f>
        <v>0</v>
      </c>
      <c r="BL142" s="17" t="s">
        <v>197</v>
      </c>
      <c r="BM142" s="231" t="s">
        <v>259</v>
      </c>
    </row>
    <row r="143" s="2" customFormat="1" ht="16.5" customHeight="1">
      <c r="A143" s="38"/>
      <c r="B143" s="39"/>
      <c r="C143" s="266" t="s">
        <v>213</v>
      </c>
      <c r="D143" s="266" t="s">
        <v>210</v>
      </c>
      <c r="E143" s="267" t="s">
        <v>946</v>
      </c>
      <c r="F143" s="268" t="s">
        <v>947</v>
      </c>
      <c r="G143" s="269" t="s">
        <v>207</v>
      </c>
      <c r="H143" s="270">
        <v>20</v>
      </c>
      <c r="I143" s="271"/>
      <c r="J143" s="272">
        <f>ROUND(I143*H143,2)</f>
        <v>0</v>
      </c>
      <c r="K143" s="273"/>
      <c r="L143" s="274"/>
      <c r="M143" s="275" t="s">
        <v>1</v>
      </c>
      <c r="N143" s="276" t="s">
        <v>38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236</v>
      </c>
      <c r="AT143" s="231" t="s">
        <v>210</v>
      </c>
      <c r="AU143" s="231" t="s">
        <v>83</v>
      </c>
      <c r="AY143" s="17" t="s">
        <v>158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81</v>
      </c>
      <c r="BK143" s="232">
        <f>ROUND(I143*H143,2)</f>
        <v>0</v>
      </c>
      <c r="BL143" s="17" t="s">
        <v>197</v>
      </c>
      <c r="BM143" s="231" t="s">
        <v>263</v>
      </c>
    </row>
    <row r="144" s="2" customFormat="1" ht="16.5" customHeight="1">
      <c r="A144" s="38"/>
      <c r="B144" s="39"/>
      <c r="C144" s="266" t="s">
        <v>264</v>
      </c>
      <c r="D144" s="266" t="s">
        <v>210</v>
      </c>
      <c r="E144" s="267" t="s">
        <v>948</v>
      </c>
      <c r="F144" s="268" t="s">
        <v>949</v>
      </c>
      <c r="G144" s="269" t="s">
        <v>207</v>
      </c>
      <c r="H144" s="270">
        <v>20</v>
      </c>
      <c r="I144" s="271"/>
      <c r="J144" s="272">
        <f>ROUND(I144*H144,2)</f>
        <v>0</v>
      </c>
      <c r="K144" s="273"/>
      <c r="L144" s="274"/>
      <c r="M144" s="275" t="s">
        <v>1</v>
      </c>
      <c r="N144" s="276" t="s">
        <v>38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236</v>
      </c>
      <c r="AT144" s="231" t="s">
        <v>210</v>
      </c>
      <c r="AU144" s="231" t="s">
        <v>83</v>
      </c>
      <c r="AY144" s="17" t="s">
        <v>158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81</v>
      </c>
      <c r="BK144" s="232">
        <f>ROUND(I144*H144,2)</f>
        <v>0</v>
      </c>
      <c r="BL144" s="17" t="s">
        <v>197</v>
      </c>
      <c r="BM144" s="231" t="s">
        <v>267</v>
      </c>
    </row>
    <row r="145" s="2" customFormat="1" ht="24.15" customHeight="1">
      <c r="A145" s="38"/>
      <c r="B145" s="39"/>
      <c r="C145" s="219" t="s">
        <v>218</v>
      </c>
      <c r="D145" s="219" t="s">
        <v>161</v>
      </c>
      <c r="E145" s="220" t="s">
        <v>950</v>
      </c>
      <c r="F145" s="221" t="s">
        <v>951</v>
      </c>
      <c r="G145" s="222" t="s">
        <v>171</v>
      </c>
      <c r="H145" s="223">
        <v>50</v>
      </c>
      <c r="I145" s="224"/>
      <c r="J145" s="225">
        <f>ROUND(I145*H145,2)</f>
        <v>0</v>
      </c>
      <c r="K145" s="226"/>
      <c r="L145" s="44"/>
      <c r="M145" s="227" t="s">
        <v>1</v>
      </c>
      <c r="N145" s="228" t="s">
        <v>38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197</v>
      </c>
      <c r="AT145" s="231" t="s">
        <v>161</v>
      </c>
      <c r="AU145" s="231" t="s">
        <v>83</v>
      </c>
      <c r="AY145" s="17" t="s">
        <v>158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81</v>
      </c>
      <c r="BK145" s="232">
        <f>ROUND(I145*H145,2)</f>
        <v>0</v>
      </c>
      <c r="BL145" s="17" t="s">
        <v>197</v>
      </c>
      <c r="BM145" s="231" t="s">
        <v>272</v>
      </c>
    </row>
    <row r="146" s="2" customFormat="1" ht="21.75" customHeight="1">
      <c r="A146" s="38"/>
      <c r="B146" s="39"/>
      <c r="C146" s="266" t="s">
        <v>277</v>
      </c>
      <c r="D146" s="266" t="s">
        <v>210</v>
      </c>
      <c r="E146" s="267" t="s">
        <v>952</v>
      </c>
      <c r="F146" s="268" t="s">
        <v>953</v>
      </c>
      <c r="G146" s="269" t="s">
        <v>171</v>
      </c>
      <c r="H146" s="270">
        <v>50</v>
      </c>
      <c r="I146" s="271"/>
      <c r="J146" s="272">
        <f>ROUND(I146*H146,2)</f>
        <v>0</v>
      </c>
      <c r="K146" s="273"/>
      <c r="L146" s="274"/>
      <c r="M146" s="275" t="s">
        <v>1</v>
      </c>
      <c r="N146" s="276" t="s">
        <v>38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236</v>
      </c>
      <c r="AT146" s="231" t="s">
        <v>210</v>
      </c>
      <c r="AU146" s="231" t="s">
        <v>83</v>
      </c>
      <c r="AY146" s="17" t="s">
        <v>158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81</v>
      </c>
      <c r="BK146" s="232">
        <f>ROUND(I146*H146,2)</f>
        <v>0</v>
      </c>
      <c r="BL146" s="17" t="s">
        <v>197</v>
      </c>
      <c r="BM146" s="231" t="s">
        <v>280</v>
      </c>
    </row>
    <row r="147" s="2" customFormat="1" ht="16.5" customHeight="1">
      <c r="A147" s="38"/>
      <c r="B147" s="39"/>
      <c r="C147" s="266" t="s">
        <v>224</v>
      </c>
      <c r="D147" s="266" t="s">
        <v>210</v>
      </c>
      <c r="E147" s="267" t="s">
        <v>954</v>
      </c>
      <c r="F147" s="268" t="s">
        <v>955</v>
      </c>
      <c r="G147" s="269" t="s">
        <v>910</v>
      </c>
      <c r="H147" s="270">
        <v>1</v>
      </c>
      <c r="I147" s="271"/>
      <c r="J147" s="272">
        <f>ROUND(I147*H147,2)</f>
        <v>0</v>
      </c>
      <c r="K147" s="273"/>
      <c r="L147" s="274"/>
      <c r="M147" s="275" t="s">
        <v>1</v>
      </c>
      <c r="N147" s="276" t="s">
        <v>38</v>
      </c>
      <c r="O147" s="91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236</v>
      </c>
      <c r="AT147" s="231" t="s">
        <v>210</v>
      </c>
      <c r="AU147" s="231" t="s">
        <v>83</v>
      </c>
      <c r="AY147" s="17" t="s">
        <v>158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81</v>
      </c>
      <c r="BK147" s="232">
        <f>ROUND(I147*H147,2)</f>
        <v>0</v>
      </c>
      <c r="BL147" s="17" t="s">
        <v>197</v>
      </c>
      <c r="BM147" s="231" t="s">
        <v>283</v>
      </c>
    </row>
    <row r="148" s="2" customFormat="1" ht="16.5" customHeight="1">
      <c r="A148" s="38"/>
      <c r="B148" s="39"/>
      <c r="C148" s="266" t="s">
        <v>284</v>
      </c>
      <c r="D148" s="266" t="s">
        <v>210</v>
      </c>
      <c r="E148" s="267" t="s">
        <v>956</v>
      </c>
      <c r="F148" s="268" t="s">
        <v>957</v>
      </c>
      <c r="G148" s="269" t="s">
        <v>910</v>
      </c>
      <c r="H148" s="270">
        <v>1</v>
      </c>
      <c r="I148" s="271"/>
      <c r="J148" s="272">
        <f>ROUND(I148*H148,2)</f>
        <v>0</v>
      </c>
      <c r="K148" s="273"/>
      <c r="L148" s="274"/>
      <c r="M148" s="275" t="s">
        <v>1</v>
      </c>
      <c r="N148" s="276" t="s">
        <v>38</v>
      </c>
      <c r="O148" s="91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236</v>
      </c>
      <c r="AT148" s="231" t="s">
        <v>210</v>
      </c>
      <c r="AU148" s="231" t="s">
        <v>83</v>
      </c>
      <c r="AY148" s="17" t="s">
        <v>158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81</v>
      </c>
      <c r="BK148" s="232">
        <f>ROUND(I148*H148,2)</f>
        <v>0</v>
      </c>
      <c r="BL148" s="17" t="s">
        <v>197</v>
      </c>
      <c r="BM148" s="231" t="s">
        <v>287</v>
      </c>
    </row>
    <row r="149" s="2" customFormat="1" ht="16.5" customHeight="1">
      <c r="A149" s="38"/>
      <c r="B149" s="39"/>
      <c r="C149" s="266" t="s">
        <v>227</v>
      </c>
      <c r="D149" s="266" t="s">
        <v>210</v>
      </c>
      <c r="E149" s="267" t="s">
        <v>958</v>
      </c>
      <c r="F149" s="268" t="s">
        <v>959</v>
      </c>
      <c r="G149" s="269" t="s">
        <v>910</v>
      </c>
      <c r="H149" s="270">
        <v>2</v>
      </c>
      <c r="I149" s="271"/>
      <c r="J149" s="272">
        <f>ROUND(I149*H149,2)</f>
        <v>0</v>
      </c>
      <c r="K149" s="273"/>
      <c r="L149" s="274"/>
      <c r="M149" s="275" t="s">
        <v>1</v>
      </c>
      <c r="N149" s="276" t="s">
        <v>38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236</v>
      </c>
      <c r="AT149" s="231" t="s">
        <v>210</v>
      </c>
      <c r="AU149" s="231" t="s">
        <v>83</v>
      </c>
      <c r="AY149" s="17" t="s">
        <v>158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81</v>
      </c>
      <c r="BK149" s="232">
        <f>ROUND(I149*H149,2)</f>
        <v>0</v>
      </c>
      <c r="BL149" s="17" t="s">
        <v>197</v>
      </c>
      <c r="BM149" s="231" t="s">
        <v>290</v>
      </c>
    </row>
    <row r="150" s="2" customFormat="1" ht="16.5" customHeight="1">
      <c r="A150" s="38"/>
      <c r="B150" s="39"/>
      <c r="C150" s="266" t="s">
        <v>291</v>
      </c>
      <c r="D150" s="266" t="s">
        <v>210</v>
      </c>
      <c r="E150" s="267" t="s">
        <v>960</v>
      </c>
      <c r="F150" s="268" t="s">
        <v>961</v>
      </c>
      <c r="G150" s="269" t="s">
        <v>910</v>
      </c>
      <c r="H150" s="270">
        <v>1</v>
      </c>
      <c r="I150" s="271"/>
      <c r="J150" s="272">
        <f>ROUND(I150*H150,2)</f>
        <v>0</v>
      </c>
      <c r="K150" s="273"/>
      <c r="L150" s="274"/>
      <c r="M150" s="275" t="s">
        <v>1</v>
      </c>
      <c r="N150" s="276" t="s">
        <v>38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236</v>
      </c>
      <c r="AT150" s="231" t="s">
        <v>210</v>
      </c>
      <c r="AU150" s="231" t="s">
        <v>83</v>
      </c>
      <c r="AY150" s="17" t="s">
        <v>158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81</v>
      </c>
      <c r="BK150" s="232">
        <f>ROUND(I150*H150,2)</f>
        <v>0</v>
      </c>
      <c r="BL150" s="17" t="s">
        <v>197</v>
      </c>
      <c r="BM150" s="231" t="s">
        <v>294</v>
      </c>
    </row>
    <row r="151" s="2" customFormat="1" ht="24.15" customHeight="1">
      <c r="A151" s="38"/>
      <c r="B151" s="39"/>
      <c r="C151" s="219" t="s">
        <v>232</v>
      </c>
      <c r="D151" s="219" t="s">
        <v>161</v>
      </c>
      <c r="E151" s="220" t="s">
        <v>962</v>
      </c>
      <c r="F151" s="221" t="s">
        <v>963</v>
      </c>
      <c r="G151" s="222" t="s">
        <v>207</v>
      </c>
      <c r="H151" s="223">
        <v>52</v>
      </c>
      <c r="I151" s="224"/>
      <c r="J151" s="225">
        <f>ROUND(I151*H151,2)</f>
        <v>0</v>
      </c>
      <c r="K151" s="226"/>
      <c r="L151" s="44"/>
      <c r="M151" s="227" t="s">
        <v>1</v>
      </c>
      <c r="N151" s="228" t="s">
        <v>38</v>
      </c>
      <c r="O151" s="91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197</v>
      </c>
      <c r="AT151" s="231" t="s">
        <v>161</v>
      </c>
      <c r="AU151" s="231" t="s">
        <v>83</v>
      </c>
      <c r="AY151" s="17" t="s">
        <v>158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81</v>
      </c>
      <c r="BK151" s="232">
        <f>ROUND(I151*H151,2)</f>
        <v>0</v>
      </c>
      <c r="BL151" s="17" t="s">
        <v>197</v>
      </c>
      <c r="BM151" s="231" t="s">
        <v>297</v>
      </c>
    </row>
    <row r="152" s="2" customFormat="1" ht="16.5" customHeight="1">
      <c r="A152" s="38"/>
      <c r="B152" s="39"/>
      <c r="C152" s="266" t="s">
        <v>300</v>
      </c>
      <c r="D152" s="266" t="s">
        <v>210</v>
      </c>
      <c r="E152" s="267" t="s">
        <v>964</v>
      </c>
      <c r="F152" s="268" t="s">
        <v>965</v>
      </c>
      <c r="G152" s="269" t="s">
        <v>207</v>
      </c>
      <c r="H152" s="270">
        <v>52</v>
      </c>
      <c r="I152" s="271"/>
      <c r="J152" s="272">
        <f>ROUND(I152*H152,2)</f>
        <v>0</v>
      </c>
      <c r="K152" s="273"/>
      <c r="L152" s="274"/>
      <c r="M152" s="275" t="s">
        <v>1</v>
      </c>
      <c r="N152" s="276" t="s">
        <v>38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236</v>
      </c>
      <c r="AT152" s="231" t="s">
        <v>210</v>
      </c>
      <c r="AU152" s="231" t="s">
        <v>83</v>
      </c>
      <c r="AY152" s="17" t="s">
        <v>158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81</v>
      </c>
      <c r="BK152" s="232">
        <f>ROUND(I152*H152,2)</f>
        <v>0</v>
      </c>
      <c r="BL152" s="17" t="s">
        <v>197</v>
      </c>
      <c r="BM152" s="231" t="s">
        <v>303</v>
      </c>
    </row>
    <row r="153" s="2" customFormat="1" ht="16.5" customHeight="1">
      <c r="A153" s="38"/>
      <c r="B153" s="39"/>
      <c r="C153" s="219" t="s">
        <v>236</v>
      </c>
      <c r="D153" s="219" t="s">
        <v>161</v>
      </c>
      <c r="E153" s="220" t="s">
        <v>966</v>
      </c>
      <c r="F153" s="221" t="s">
        <v>967</v>
      </c>
      <c r="G153" s="222" t="s">
        <v>207</v>
      </c>
      <c r="H153" s="223">
        <v>15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38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197</v>
      </c>
      <c r="AT153" s="231" t="s">
        <v>161</v>
      </c>
      <c r="AU153" s="231" t="s">
        <v>83</v>
      </c>
      <c r="AY153" s="17" t="s">
        <v>158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81</v>
      </c>
      <c r="BK153" s="232">
        <f>ROUND(I153*H153,2)</f>
        <v>0</v>
      </c>
      <c r="BL153" s="17" t="s">
        <v>197</v>
      </c>
      <c r="BM153" s="231" t="s">
        <v>307</v>
      </c>
    </row>
    <row r="154" s="2" customFormat="1" ht="16.5" customHeight="1">
      <c r="A154" s="38"/>
      <c r="B154" s="39"/>
      <c r="C154" s="266" t="s">
        <v>308</v>
      </c>
      <c r="D154" s="266" t="s">
        <v>210</v>
      </c>
      <c r="E154" s="267" t="s">
        <v>968</v>
      </c>
      <c r="F154" s="268" t="s">
        <v>969</v>
      </c>
      <c r="G154" s="269" t="s">
        <v>910</v>
      </c>
      <c r="H154" s="270">
        <v>15</v>
      </c>
      <c r="I154" s="271"/>
      <c r="J154" s="272">
        <f>ROUND(I154*H154,2)</f>
        <v>0</v>
      </c>
      <c r="K154" s="273"/>
      <c r="L154" s="274"/>
      <c r="M154" s="275" t="s">
        <v>1</v>
      </c>
      <c r="N154" s="276" t="s">
        <v>38</v>
      </c>
      <c r="O154" s="91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1" t="s">
        <v>236</v>
      </c>
      <c r="AT154" s="231" t="s">
        <v>210</v>
      </c>
      <c r="AU154" s="231" t="s">
        <v>83</v>
      </c>
      <c r="AY154" s="17" t="s">
        <v>158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7" t="s">
        <v>81</v>
      </c>
      <c r="BK154" s="232">
        <f>ROUND(I154*H154,2)</f>
        <v>0</v>
      </c>
      <c r="BL154" s="17" t="s">
        <v>197</v>
      </c>
      <c r="BM154" s="231" t="s">
        <v>311</v>
      </c>
    </row>
    <row r="155" s="2" customFormat="1" ht="16.5" customHeight="1">
      <c r="A155" s="38"/>
      <c r="B155" s="39"/>
      <c r="C155" s="219" t="s">
        <v>243</v>
      </c>
      <c r="D155" s="219" t="s">
        <v>161</v>
      </c>
      <c r="E155" s="220" t="s">
        <v>970</v>
      </c>
      <c r="F155" s="221" t="s">
        <v>971</v>
      </c>
      <c r="G155" s="222" t="s">
        <v>207</v>
      </c>
      <c r="H155" s="223">
        <v>11</v>
      </c>
      <c r="I155" s="224"/>
      <c r="J155" s="225">
        <f>ROUND(I155*H155,2)</f>
        <v>0</v>
      </c>
      <c r="K155" s="226"/>
      <c r="L155" s="44"/>
      <c r="M155" s="227" t="s">
        <v>1</v>
      </c>
      <c r="N155" s="228" t="s">
        <v>38</v>
      </c>
      <c r="O155" s="91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197</v>
      </c>
      <c r="AT155" s="231" t="s">
        <v>161</v>
      </c>
      <c r="AU155" s="231" t="s">
        <v>83</v>
      </c>
      <c r="AY155" s="17" t="s">
        <v>158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81</v>
      </c>
      <c r="BK155" s="232">
        <f>ROUND(I155*H155,2)</f>
        <v>0</v>
      </c>
      <c r="BL155" s="17" t="s">
        <v>197</v>
      </c>
      <c r="BM155" s="231" t="s">
        <v>314</v>
      </c>
    </row>
    <row r="156" s="2" customFormat="1" ht="16.5" customHeight="1">
      <c r="A156" s="38"/>
      <c r="B156" s="39"/>
      <c r="C156" s="266" t="s">
        <v>315</v>
      </c>
      <c r="D156" s="266" t="s">
        <v>210</v>
      </c>
      <c r="E156" s="267" t="s">
        <v>972</v>
      </c>
      <c r="F156" s="268" t="s">
        <v>973</v>
      </c>
      <c r="G156" s="269" t="s">
        <v>910</v>
      </c>
      <c r="H156" s="270">
        <v>11</v>
      </c>
      <c r="I156" s="271"/>
      <c r="J156" s="272">
        <f>ROUND(I156*H156,2)</f>
        <v>0</v>
      </c>
      <c r="K156" s="273"/>
      <c r="L156" s="274"/>
      <c r="M156" s="275" t="s">
        <v>1</v>
      </c>
      <c r="N156" s="276" t="s">
        <v>38</v>
      </c>
      <c r="O156" s="91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236</v>
      </c>
      <c r="AT156" s="231" t="s">
        <v>210</v>
      </c>
      <c r="AU156" s="231" t="s">
        <v>83</v>
      </c>
      <c r="AY156" s="17" t="s">
        <v>158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81</v>
      </c>
      <c r="BK156" s="232">
        <f>ROUND(I156*H156,2)</f>
        <v>0</v>
      </c>
      <c r="BL156" s="17" t="s">
        <v>197</v>
      </c>
      <c r="BM156" s="231" t="s">
        <v>318</v>
      </c>
    </row>
    <row r="157" s="2" customFormat="1" ht="16.5" customHeight="1">
      <c r="A157" s="38"/>
      <c r="B157" s="39"/>
      <c r="C157" s="219" t="s">
        <v>249</v>
      </c>
      <c r="D157" s="219" t="s">
        <v>161</v>
      </c>
      <c r="E157" s="220" t="s">
        <v>974</v>
      </c>
      <c r="F157" s="221" t="s">
        <v>975</v>
      </c>
      <c r="G157" s="222" t="s">
        <v>910</v>
      </c>
      <c r="H157" s="223">
        <v>11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38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197</v>
      </c>
      <c r="AT157" s="231" t="s">
        <v>161</v>
      </c>
      <c r="AU157" s="231" t="s">
        <v>83</v>
      </c>
      <c r="AY157" s="17" t="s">
        <v>158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81</v>
      </c>
      <c r="BK157" s="232">
        <f>ROUND(I157*H157,2)</f>
        <v>0</v>
      </c>
      <c r="BL157" s="17" t="s">
        <v>197</v>
      </c>
      <c r="BM157" s="231" t="s">
        <v>321</v>
      </c>
    </row>
    <row r="158" s="2" customFormat="1" ht="16.5" customHeight="1">
      <c r="A158" s="38"/>
      <c r="B158" s="39"/>
      <c r="C158" s="266" t="s">
        <v>322</v>
      </c>
      <c r="D158" s="266" t="s">
        <v>210</v>
      </c>
      <c r="E158" s="267" t="s">
        <v>976</v>
      </c>
      <c r="F158" s="268" t="s">
        <v>977</v>
      </c>
      <c r="G158" s="269" t="s">
        <v>910</v>
      </c>
      <c r="H158" s="270">
        <v>11</v>
      </c>
      <c r="I158" s="271"/>
      <c r="J158" s="272">
        <f>ROUND(I158*H158,2)</f>
        <v>0</v>
      </c>
      <c r="K158" s="273"/>
      <c r="L158" s="274"/>
      <c r="M158" s="275" t="s">
        <v>1</v>
      </c>
      <c r="N158" s="276" t="s">
        <v>38</v>
      </c>
      <c r="O158" s="91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1" t="s">
        <v>236</v>
      </c>
      <c r="AT158" s="231" t="s">
        <v>210</v>
      </c>
      <c r="AU158" s="231" t="s">
        <v>83</v>
      </c>
      <c r="AY158" s="17" t="s">
        <v>158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7" t="s">
        <v>81</v>
      </c>
      <c r="BK158" s="232">
        <f>ROUND(I158*H158,2)</f>
        <v>0</v>
      </c>
      <c r="BL158" s="17" t="s">
        <v>197</v>
      </c>
      <c r="BM158" s="231" t="s">
        <v>325</v>
      </c>
    </row>
    <row r="159" s="2" customFormat="1" ht="16.5" customHeight="1">
      <c r="A159" s="38"/>
      <c r="B159" s="39"/>
      <c r="C159" s="219" t="s">
        <v>253</v>
      </c>
      <c r="D159" s="219" t="s">
        <v>161</v>
      </c>
      <c r="E159" s="220" t="s">
        <v>978</v>
      </c>
      <c r="F159" s="221" t="s">
        <v>979</v>
      </c>
      <c r="G159" s="222" t="s">
        <v>910</v>
      </c>
      <c r="H159" s="223">
        <v>7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38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197</v>
      </c>
      <c r="AT159" s="231" t="s">
        <v>161</v>
      </c>
      <c r="AU159" s="231" t="s">
        <v>83</v>
      </c>
      <c r="AY159" s="17" t="s">
        <v>158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81</v>
      </c>
      <c r="BK159" s="232">
        <f>ROUND(I159*H159,2)</f>
        <v>0</v>
      </c>
      <c r="BL159" s="17" t="s">
        <v>197</v>
      </c>
      <c r="BM159" s="231" t="s">
        <v>328</v>
      </c>
    </row>
    <row r="160" s="2" customFormat="1" ht="16.5" customHeight="1">
      <c r="A160" s="38"/>
      <c r="B160" s="39"/>
      <c r="C160" s="266" t="s">
        <v>329</v>
      </c>
      <c r="D160" s="266" t="s">
        <v>210</v>
      </c>
      <c r="E160" s="267" t="s">
        <v>980</v>
      </c>
      <c r="F160" s="268" t="s">
        <v>981</v>
      </c>
      <c r="G160" s="269" t="s">
        <v>910</v>
      </c>
      <c r="H160" s="270">
        <v>7</v>
      </c>
      <c r="I160" s="271"/>
      <c r="J160" s="272">
        <f>ROUND(I160*H160,2)</f>
        <v>0</v>
      </c>
      <c r="K160" s="273"/>
      <c r="L160" s="274"/>
      <c r="M160" s="275" t="s">
        <v>1</v>
      </c>
      <c r="N160" s="276" t="s">
        <v>38</v>
      </c>
      <c r="O160" s="91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236</v>
      </c>
      <c r="AT160" s="231" t="s">
        <v>210</v>
      </c>
      <c r="AU160" s="231" t="s">
        <v>83</v>
      </c>
      <c r="AY160" s="17" t="s">
        <v>158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81</v>
      </c>
      <c r="BK160" s="232">
        <f>ROUND(I160*H160,2)</f>
        <v>0</v>
      </c>
      <c r="BL160" s="17" t="s">
        <v>197</v>
      </c>
      <c r="BM160" s="231" t="s">
        <v>332</v>
      </c>
    </row>
    <row r="161" s="2" customFormat="1" ht="16.5" customHeight="1">
      <c r="A161" s="38"/>
      <c r="B161" s="39"/>
      <c r="C161" s="219" t="s">
        <v>256</v>
      </c>
      <c r="D161" s="219" t="s">
        <v>161</v>
      </c>
      <c r="E161" s="220" t="s">
        <v>982</v>
      </c>
      <c r="F161" s="221" t="s">
        <v>983</v>
      </c>
      <c r="G161" s="222" t="s">
        <v>910</v>
      </c>
      <c r="H161" s="223">
        <v>2</v>
      </c>
      <c r="I161" s="224"/>
      <c r="J161" s="225">
        <f>ROUND(I161*H161,2)</f>
        <v>0</v>
      </c>
      <c r="K161" s="226"/>
      <c r="L161" s="44"/>
      <c r="M161" s="227" t="s">
        <v>1</v>
      </c>
      <c r="N161" s="228" t="s">
        <v>38</v>
      </c>
      <c r="O161" s="91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197</v>
      </c>
      <c r="AT161" s="231" t="s">
        <v>161</v>
      </c>
      <c r="AU161" s="231" t="s">
        <v>83</v>
      </c>
      <c r="AY161" s="17" t="s">
        <v>158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81</v>
      </c>
      <c r="BK161" s="232">
        <f>ROUND(I161*H161,2)</f>
        <v>0</v>
      </c>
      <c r="BL161" s="17" t="s">
        <v>197</v>
      </c>
      <c r="BM161" s="231" t="s">
        <v>338</v>
      </c>
    </row>
    <row r="162" s="2" customFormat="1" ht="16.5" customHeight="1">
      <c r="A162" s="38"/>
      <c r="B162" s="39"/>
      <c r="C162" s="266" t="s">
        <v>339</v>
      </c>
      <c r="D162" s="266" t="s">
        <v>210</v>
      </c>
      <c r="E162" s="267" t="s">
        <v>984</v>
      </c>
      <c r="F162" s="268" t="s">
        <v>985</v>
      </c>
      <c r="G162" s="269" t="s">
        <v>910</v>
      </c>
      <c r="H162" s="270">
        <v>7</v>
      </c>
      <c r="I162" s="271"/>
      <c r="J162" s="272">
        <f>ROUND(I162*H162,2)</f>
        <v>0</v>
      </c>
      <c r="K162" s="273"/>
      <c r="L162" s="274"/>
      <c r="M162" s="275" t="s">
        <v>1</v>
      </c>
      <c r="N162" s="276" t="s">
        <v>38</v>
      </c>
      <c r="O162" s="91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1" t="s">
        <v>236</v>
      </c>
      <c r="AT162" s="231" t="s">
        <v>210</v>
      </c>
      <c r="AU162" s="231" t="s">
        <v>83</v>
      </c>
      <c r="AY162" s="17" t="s">
        <v>158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7" t="s">
        <v>81</v>
      </c>
      <c r="BK162" s="232">
        <f>ROUND(I162*H162,2)</f>
        <v>0</v>
      </c>
      <c r="BL162" s="17" t="s">
        <v>197</v>
      </c>
      <c r="BM162" s="231" t="s">
        <v>342</v>
      </c>
    </row>
    <row r="163" s="2" customFormat="1" ht="16.5" customHeight="1">
      <c r="A163" s="38"/>
      <c r="B163" s="39"/>
      <c r="C163" s="219" t="s">
        <v>259</v>
      </c>
      <c r="D163" s="219" t="s">
        <v>161</v>
      </c>
      <c r="E163" s="220" t="s">
        <v>986</v>
      </c>
      <c r="F163" s="221" t="s">
        <v>987</v>
      </c>
      <c r="G163" s="222" t="s">
        <v>910</v>
      </c>
      <c r="H163" s="223">
        <v>22</v>
      </c>
      <c r="I163" s="224"/>
      <c r="J163" s="225">
        <f>ROUND(I163*H163,2)</f>
        <v>0</v>
      </c>
      <c r="K163" s="226"/>
      <c r="L163" s="44"/>
      <c r="M163" s="227" t="s">
        <v>1</v>
      </c>
      <c r="N163" s="228" t="s">
        <v>38</v>
      </c>
      <c r="O163" s="91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197</v>
      </c>
      <c r="AT163" s="231" t="s">
        <v>161</v>
      </c>
      <c r="AU163" s="231" t="s">
        <v>83</v>
      </c>
      <c r="AY163" s="17" t="s">
        <v>158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81</v>
      </c>
      <c r="BK163" s="232">
        <f>ROUND(I163*H163,2)</f>
        <v>0</v>
      </c>
      <c r="BL163" s="17" t="s">
        <v>197</v>
      </c>
      <c r="BM163" s="231" t="s">
        <v>345</v>
      </c>
    </row>
    <row r="164" s="2" customFormat="1" ht="16.5" customHeight="1">
      <c r="A164" s="38"/>
      <c r="B164" s="39"/>
      <c r="C164" s="266" t="s">
        <v>346</v>
      </c>
      <c r="D164" s="266" t="s">
        <v>210</v>
      </c>
      <c r="E164" s="267" t="s">
        <v>988</v>
      </c>
      <c r="F164" s="268" t="s">
        <v>989</v>
      </c>
      <c r="G164" s="269" t="s">
        <v>910</v>
      </c>
      <c r="H164" s="270">
        <v>18</v>
      </c>
      <c r="I164" s="271"/>
      <c r="J164" s="272">
        <f>ROUND(I164*H164,2)</f>
        <v>0</v>
      </c>
      <c r="K164" s="273"/>
      <c r="L164" s="274"/>
      <c r="M164" s="275" t="s">
        <v>1</v>
      </c>
      <c r="N164" s="276" t="s">
        <v>38</v>
      </c>
      <c r="O164" s="91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236</v>
      </c>
      <c r="AT164" s="231" t="s">
        <v>210</v>
      </c>
      <c r="AU164" s="231" t="s">
        <v>83</v>
      </c>
      <c r="AY164" s="17" t="s">
        <v>158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81</v>
      </c>
      <c r="BK164" s="232">
        <f>ROUND(I164*H164,2)</f>
        <v>0</v>
      </c>
      <c r="BL164" s="17" t="s">
        <v>197</v>
      </c>
      <c r="BM164" s="231" t="s">
        <v>349</v>
      </c>
    </row>
    <row r="165" s="2" customFormat="1" ht="16.5" customHeight="1">
      <c r="A165" s="38"/>
      <c r="B165" s="39"/>
      <c r="C165" s="266" t="s">
        <v>263</v>
      </c>
      <c r="D165" s="266" t="s">
        <v>210</v>
      </c>
      <c r="E165" s="267" t="s">
        <v>990</v>
      </c>
      <c r="F165" s="268" t="s">
        <v>991</v>
      </c>
      <c r="G165" s="269" t="s">
        <v>910</v>
      </c>
      <c r="H165" s="270">
        <v>2</v>
      </c>
      <c r="I165" s="271"/>
      <c r="J165" s="272">
        <f>ROUND(I165*H165,2)</f>
        <v>0</v>
      </c>
      <c r="K165" s="273"/>
      <c r="L165" s="274"/>
      <c r="M165" s="275" t="s">
        <v>1</v>
      </c>
      <c r="N165" s="276" t="s">
        <v>38</v>
      </c>
      <c r="O165" s="91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236</v>
      </c>
      <c r="AT165" s="231" t="s">
        <v>210</v>
      </c>
      <c r="AU165" s="231" t="s">
        <v>83</v>
      </c>
      <c r="AY165" s="17" t="s">
        <v>158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81</v>
      </c>
      <c r="BK165" s="232">
        <f>ROUND(I165*H165,2)</f>
        <v>0</v>
      </c>
      <c r="BL165" s="17" t="s">
        <v>197</v>
      </c>
      <c r="BM165" s="231" t="s">
        <v>352</v>
      </c>
    </row>
    <row r="166" s="2" customFormat="1" ht="24.15" customHeight="1">
      <c r="A166" s="38"/>
      <c r="B166" s="39"/>
      <c r="C166" s="219" t="s">
        <v>353</v>
      </c>
      <c r="D166" s="219" t="s">
        <v>161</v>
      </c>
      <c r="E166" s="220" t="s">
        <v>992</v>
      </c>
      <c r="F166" s="221" t="s">
        <v>993</v>
      </c>
      <c r="G166" s="222" t="s">
        <v>207</v>
      </c>
      <c r="H166" s="223">
        <v>1</v>
      </c>
      <c r="I166" s="224"/>
      <c r="J166" s="225">
        <f>ROUND(I166*H166,2)</f>
        <v>0</v>
      </c>
      <c r="K166" s="226"/>
      <c r="L166" s="44"/>
      <c r="M166" s="227" t="s">
        <v>1</v>
      </c>
      <c r="N166" s="228" t="s">
        <v>38</v>
      </c>
      <c r="O166" s="91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197</v>
      </c>
      <c r="AT166" s="231" t="s">
        <v>161</v>
      </c>
      <c r="AU166" s="231" t="s">
        <v>83</v>
      </c>
      <c r="AY166" s="17" t="s">
        <v>158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81</v>
      </c>
      <c r="BK166" s="232">
        <f>ROUND(I166*H166,2)</f>
        <v>0</v>
      </c>
      <c r="BL166" s="17" t="s">
        <v>197</v>
      </c>
      <c r="BM166" s="231" t="s">
        <v>356</v>
      </c>
    </row>
    <row r="167" s="2" customFormat="1" ht="16.5" customHeight="1">
      <c r="A167" s="38"/>
      <c r="B167" s="39"/>
      <c r="C167" s="266" t="s">
        <v>267</v>
      </c>
      <c r="D167" s="266" t="s">
        <v>210</v>
      </c>
      <c r="E167" s="267" t="s">
        <v>994</v>
      </c>
      <c r="F167" s="268" t="s">
        <v>995</v>
      </c>
      <c r="G167" s="269" t="s">
        <v>207</v>
      </c>
      <c r="H167" s="270">
        <v>1</v>
      </c>
      <c r="I167" s="271"/>
      <c r="J167" s="272">
        <f>ROUND(I167*H167,2)</f>
        <v>0</v>
      </c>
      <c r="K167" s="273"/>
      <c r="L167" s="274"/>
      <c r="M167" s="275" t="s">
        <v>1</v>
      </c>
      <c r="N167" s="276" t="s">
        <v>38</v>
      </c>
      <c r="O167" s="91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1" t="s">
        <v>236</v>
      </c>
      <c r="AT167" s="231" t="s">
        <v>210</v>
      </c>
      <c r="AU167" s="231" t="s">
        <v>83</v>
      </c>
      <c r="AY167" s="17" t="s">
        <v>158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7" t="s">
        <v>81</v>
      </c>
      <c r="BK167" s="232">
        <f>ROUND(I167*H167,2)</f>
        <v>0</v>
      </c>
      <c r="BL167" s="17" t="s">
        <v>197</v>
      </c>
      <c r="BM167" s="231" t="s">
        <v>359</v>
      </c>
    </row>
    <row r="168" s="2" customFormat="1" ht="16.5" customHeight="1">
      <c r="A168" s="38"/>
      <c r="B168" s="39"/>
      <c r="C168" s="219" t="s">
        <v>362</v>
      </c>
      <c r="D168" s="219" t="s">
        <v>161</v>
      </c>
      <c r="E168" s="220" t="s">
        <v>996</v>
      </c>
      <c r="F168" s="221" t="s">
        <v>997</v>
      </c>
      <c r="G168" s="222" t="s">
        <v>207</v>
      </c>
      <c r="H168" s="223">
        <v>2</v>
      </c>
      <c r="I168" s="224"/>
      <c r="J168" s="225">
        <f>ROUND(I168*H168,2)</f>
        <v>0</v>
      </c>
      <c r="K168" s="226"/>
      <c r="L168" s="44"/>
      <c r="M168" s="227" t="s">
        <v>1</v>
      </c>
      <c r="N168" s="228" t="s">
        <v>38</v>
      </c>
      <c r="O168" s="91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1" t="s">
        <v>197</v>
      </c>
      <c r="AT168" s="231" t="s">
        <v>161</v>
      </c>
      <c r="AU168" s="231" t="s">
        <v>83</v>
      </c>
      <c r="AY168" s="17" t="s">
        <v>158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7" t="s">
        <v>81</v>
      </c>
      <c r="BK168" s="232">
        <f>ROUND(I168*H168,2)</f>
        <v>0</v>
      </c>
      <c r="BL168" s="17" t="s">
        <v>197</v>
      </c>
      <c r="BM168" s="231" t="s">
        <v>365</v>
      </c>
    </row>
    <row r="169" s="2" customFormat="1" ht="16.5" customHeight="1">
      <c r="A169" s="38"/>
      <c r="B169" s="39"/>
      <c r="C169" s="266" t="s">
        <v>272</v>
      </c>
      <c r="D169" s="266" t="s">
        <v>210</v>
      </c>
      <c r="E169" s="267" t="s">
        <v>998</v>
      </c>
      <c r="F169" s="268" t="s">
        <v>999</v>
      </c>
      <c r="G169" s="269" t="s">
        <v>207</v>
      </c>
      <c r="H169" s="270">
        <v>2</v>
      </c>
      <c r="I169" s="271"/>
      <c r="J169" s="272">
        <f>ROUND(I169*H169,2)</f>
        <v>0</v>
      </c>
      <c r="K169" s="273"/>
      <c r="L169" s="274"/>
      <c r="M169" s="275" t="s">
        <v>1</v>
      </c>
      <c r="N169" s="276" t="s">
        <v>38</v>
      </c>
      <c r="O169" s="91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236</v>
      </c>
      <c r="AT169" s="231" t="s">
        <v>210</v>
      </c>
      <c r="AU169" s="231" t="s">
        <v>83</v>
      </c>
      <c r="AY169" s="17" t="s">
        <v>158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81</v>
      </c>
      <c r="BK169" s="232">
        <f>ROUND(I169*H169,2)</f>
        <v>0</v>
      </c>
      <c r="BL169" s="17" t="s">
        <v>197</v>
      </c>
      <c r="BM169" s="231" t="s">
        <v>368</v>
      </c>
    </row>
    <row r="170" s="2" customFormat="1" ht="16.5" customHeight="1">
      <c r="A170" s="38"/>
      <c r="B170" s="39"/>
      <c r="C170" s="219" t="s">
        <v>369</v>
      </c>
      <c r="D170" s="219" t="s">
        <v>161</v>
      </c>
      <c r="E170" s="220" t="s">
        <v>1000</v>
      </c>
      <c r="F170" s="221" t="s">
        <v>1001</v>
      </c>
      <c r="G170" s="222" t="s">
        <v>207</v>
      </c>
      <c r="H170" s="223">
        <v>1</v>
      </c>
      <c r="I170" s="224"/>
      <c r="J170" s="225">
        <f>ROUND(I170*H170,2)</f>
        <v>0</v>
      </c>
      <c r="K170" s="226"/>
      <c r="L170" s="44"/>
      <c r="M170" s="227" t="s">
        <v>1</v>
      </c>
      <c r="N170" s="228" t="s">
        <v>38</v>
      </c>
      <c r="O170" s="91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197</v>
      </c>
      <c r="AT170" s="231" t="s">
        <v>161</v>
      </c>
      <c r="AU170" s="231" t="s">
        <v>83</v>
      </c>
      <c r="AY170" s="17" t="s">
        <v>158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7" t="s">
        <v>81</v>
      </c>
      <c r="BK170" s="232">
        <f>ROUND(I170*H170,2)</f>
        <v>0</v>
      </c>
      <c r="BL170" s="17" t="s">
        <v>197</v>
      </c>
      <c r="BM170" s="231" t="s">
        <v>372</v>
      </c>
    </row>
    <row r="171" s="2" customFormat="1" ht="16.5" customHeight="1">
      <c r="A171" s="38"/>
      <c r="B171" s="39"/>
      <c r="C171" s="266" t="s">
        <v>280</v>
      </c>
      <c r="D171" s="266" t="s">
        <v>210</v>
      </c>
      <c r="E171" s="267" t="s">
        <v>1002</v>
      </c>
      <c r="F171" s="268" t="s">
        <v>1003</v>
      </c>
      <c r="G171" s="269" t="s">
        <v>207</v>
      </c>
      <c r="H171" s="270">
        <v>1</v>
      </c>
      <c r="I171" s="271"/>
      <c r="J171" s="272">
        <f>ROUND(I171*H171,2)</f>
        <v>0</v>
      </c>
      <c r="K171" s="273"/>
      <c r="L171" s="274"/>
      <c r="M171" s="275" t="s">
        <v>1</v>
      </c>
      <c r="N171" s="276" t="s">
        <v>38</v>
      </c>
      <c r="O171" s="91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1" t="s">
        <v>236</v>
      </c>
      <c r="AT171" s="231" t="s">
        <v>210</v>
      </c>
      <c r="AU171" s="231" t="s">
        <v>83</v>
      </c>
      <c r="AY171" s="17" t="s">
        <v>158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7" t="s">
        <v>81</v>
      </c>
      <c r="BK171" s="232">
        <f>ROUND(I171*H171,2)</f>
        <v>0</v>
      </c>
      <c r="BL171" s="17" t="s">
        <v>197</v>
      </c>
      <c r="BM171" s="231" t="s">
        <v>377</v>
      </c>
    </row>
    <row r="172" s="12" customFormat="1" ht="25.92" customHeight="1">
      <c r="A172" s="12"/>
      <c r="B172" s="203"/>
      <c r="C172" s="204"/>
      <c r="D172" s="205" t="s">
        <v>72</v>
      </c>
      <c r="E172" s="206" t="s">
        <v>1004</v>
      </c>
      <c r="F172" s="206" t="s">
        <v>1005</v>
      </c>
      <c r="G172" s="204"/>
      <c r="H172" s="204"/>
      <c r="I172" s="207"/>
      <c r="J172" s="208">
        <f>BK172</f>
        <v>0</v>
      </c>
      <c r="K172" s="204"/>
      <c r="L172" s="209"/>
      <c r="M172" s="210"/>
      <c r="N172" s="211"/>
      <c r="O172" s="211"/>
      <c r="P172" s="212">
        <f>SUM(P173:P179)</f>
        <v>0</v>
      </c>
      <c r="Q172" s="211"/>
      <c r="R172" s="212">
        <f>SUM(R173:R179)</f>
        <v>0</v>
      </c>
      <c r="S172" s="211"/>
      <c r="T172" s="213">
        <f>SUM(T173:T179)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4" t="s">
        <v>165</v>
      </c>
      <c r="AT172" s="215" t="s">
        <v>72</v>
      </c>
      <c r="AU172" s="215" t="s">
        <v>73</v>
      </c>
      <c r="AY172" s="214" t="s">
        <v>158</v>
      </c>
      <c r="BK172" s="216">
        <f>SUM(BK173:BK179)</f>
        <v>0</v>
      </c>
    </row>
    <row r="173" s="2" customFormat="1" ht="16.5" customHeight="1">
      <c r="A173" s="38"/>
      <c r="B173" s="39"/>
      <c r="C173" s="219" t="s">
        <v>379</v>
      </c>
      <c r="D173" s="219" t="s">
        <v>161</v>
      </c>
      <c r="E173" s="220" t="s">
        <v>1006</v>
      </c>
      <c r="F173" s="221" t="s">
        <v>1007</v>
      </c>
      <c r="G173" s="222" t="s">
        <v>943</v>
      </c>
      <c r="H173" s="223">
        <v>1</v>
      </c>
      <c r="I173" s="224"/>
      <c r="J173" s="225">
        <f>ROUND(I173*H173,2)</f>
        <v>0</v>
      </c>
      <c r="K173" s="226"/>
      <c r="L173" s="44"/>
      <c r="M173" s="227" t="s">
        <v>1</v>
      </c>
      <c r="N173" s="228" t="s">
        <v>38</v>
      </c>
      <c r="O173" s="91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1" t="s">
        <v>1008</v>
      </c>
      <c r="AT173" s="231" t="s">
        <v>161</v>
      </c>
      <c r="AU173" s="231" t="s">
        <v>81</v>
      </c>
      <c r="AY173" s="17" t="s">
        <v>158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7" t="s">
        <v>81</v>
      </c>
      <c r="BK173" s="232">
        <f>ROUND(I173*H173,2)</f>
        <v>0</v>
      </c>
      <c r="BL173" s="17" t="s">
        <v>1008</v>
      </c>
      <c r="BM173" s="231" t="s">
        <v>382</v>
      </c>
    </row>
    <row r="174" s="2" customFormat="1" ht="16.5" customHeight="1">
      <c r="A174" s="38"/>
      <c r="B174" s="39"/>
      <c r="C174" s="219" t="s">
        <v>283</v>
      </c>
      <c r="D174" s="219" t="s">
        <v>161</v>
      </c>
      <c r="E174" s="220" t="s">
        <v>1009</v>
      </c>
      <c r="F174" s="221" t="s">
        <v>1010</v>
      </c>
      <c r="G174" s="222" t="s">
        <v>943</v>
      </c>
      <c r="H174" s="223">
        <v>1</v>
      </c>
      <c r="I174" s="224"/>
      <c r="J174" s="225">
        <f>ROUND(I174*H174,2)</f>
        <v>0</v>
      </c>
      <c r="K174" s="226"/>
      <c r="L174" s="44"/>
      <c r="M174" s="227" t="s">
        <v>1</v>
      </c>
      <c r="N174" s="228" t="s">
        <v>38</v>
      </c>
      <c r="O174" s="91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1" t="s">
        <v>1008</v>
      </c>
      <c r="AT174" s="231" t="s">
        <v>161</v>
      </c>
      <c r="AU174" s="231" t="s">
        <v>81</v>
      </c>
      <c r="AY174" s="17" t="s">
        <v>158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7" t="s">
        <v>81</v>
      </c>
      <c r="BK174" s="232">
        <f>ROUND(I174*H174,2)</f>
        <v>0</v>
      </c>
      <c r="BL174" s="17" t="s">
        <v>1008</v>
      </c>
      <c r="BM174" s="231" t="s">
        <v>385</v>
      </c>
    </row>
    <row r="175" s="2" customFormat="1" ht="16.5" customHeight="1">
      <c r="A175" s="38"/>
      <c r="B175" s="39"/>
      <c r="C175" s="219" t="s">
        <v>386</v>
      </c>
      <c r="D175" s="219" t="s">
        <v>161</v>
      </c>
      <c r="E175" s="220" t="s">
        <v>1011</v>
      </c>
      <c r="F175" s="221" t="s">
        <v>1012</v>
      </c>
      <c r="G175" s="222" t="s">
        <v>943</v>
      </c>
      <c r="H175" s="223">
        <v>1</v>
      </c>
      <c r="I175" s="224"/>
      <c r="J175" s="225">
        <f>ROUND(I175*H175,2)</f>
        <v>0</v>
      </c>
      <c r="K175" s="226"/>
      <c r="L175" s="44"/>
      <c r="M175" s="227" t="s">
        <v>1</v>
      </c>
      <c r="N175" s="228" t="s">
        <v>38</v>
      </c>
      <c r="O175" s="91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1008</v>
      </c>
      <c r="AT175" s="231" t="s">
        <v>161</v>
      </c>
      <c r="AU175" s="231" t="s">
        <v>81</v>
      </c>
      <c r="AY175" s="17" t="s">
        <v>158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81</v>
      </c>
      <c r="BK175" s="232">
        <f>ROUND(I175*H175,2)</f>
        <v>0</v>
      </c>
      <c r="BL175" s="17" t="s">
        <v>1008</v>
      </c>
      <c r="BM175" s="231" t="s">
        <v>389</v>
      </c>
    </row>
    <row r="176" s="2" customFormat="1" ht="21.75" customHeight="1">
      <c r="A176" s="38"/>
      <c r="B176" s="39"/>
      <c r="C176" s="219" t="s">
        <v>287</v>
      </c>
      <c r="D176" s="219" t="s">
        <v>161</v>
      </c>
      <c r="E176" s="220" t="s">
        <v>1013</v>
      </c>
      <c r="F176" s="221" t="s">
        <v>1014</v>
      </c>
      <c r="G176" s="222" t="s">
        <v>943</v>
      </c>
      <c r="H176" s="223">
        <v>1</v>
      </c>
      <c r="I176" s="224"/>
      <c r="J176" s="225">
        <f>ROUND(I176*H176,2)</f>
        <v>0</v>
      </c>
      <c r="K176" s="226"/>
      <c r="L176" s="44"/>
      <c r="M176" s="227" t="s">
        <v>1</v>
      </c>
      <c r="N176" s="228" t="s">
        <v>38</v>
      </c>
      <c r="O176" s="91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1" t="s">
        <v>1008</v>
      </c>
      <c r="AT176" s="231" t="s">
        <v>161</v>
      </c>
      <c r="AU176" s="231" t="s">
        <v>81</v>
      </c>
      <c r="AY176" s="17" t="s">
        <v>158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7" t="s">
        <v>81</v>
      </c>
      <c r="BK176" s="232">
        <f>ROUND(I176*H176,2)</f>
        <v>0</v>
      </c>
      <c r="BL176" s="17" t="s">
        <v>1008</v>
      </c>
      <c r="BM176" s="231" t="s">
        <v>394</v>
      </c>
    </row>
    <row r="177" s="2" customFormat="1" ht="16.5" customHeight="1">
      <c r="A177" s="38"/>
      <c r="B177" s="39"/>
      <c r="C177" s="219" t="s">
        <v>395</v>
      </c>
      <c r="D177" s="219" t="s">
        <v>161</v>
      </c>
      <c r="E177" s="220" t="s">
        <v>1015</v>
      </c>
      <c r="F177" s="221" t="s">
        <v>1016</v>
      </c>
      <c r="G177" s="222" t="s">
        <v>943</v>
      </c>
      <c r="H177" s="223">
        <v>1</v>
      </c>
      <c r="I177" s="224"/>
      <c r="J177" s="225">
        <f>ROUND(I177*H177,2)</f>
        <v>0</v>
      </c>
      <c r="K177" s="226"/>
      <c r="L177" s="44"/>
      <c r="M177" s="227" t="s">
        <v>1</v>
      </c>
      <c r="N177" s="228" t="s">
        <v>38</v>
      </c>
      <c r="O177" s="91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1" t="s">
        <v>1008</v>
      </c>
      <c r="AT177" s="231" t="s">
        <v>161</v>
      </c>
      <c r="AU177" s="231" t="s">
        <v>81</v>
      </c>
      <c r="AY177" s="17" t="s">
        <v>158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7" t="s">
        <v>81</v>
      </c>
      <c r="BK177" s="232">
        <f>ROUND(I177*H177,2)</f>
        <v>0</v>
      </c>
      <c r="BL177" s="17" t="s">
        <v>1008</v>
      </c>
      <c r="BM177" s="231" t="s">
        <v>398</v>
      </c>
    </row>
    <row r="178" s="2" customFormat="1" ht="16.5" customHeight="1">
      <c r="A178" s="38"/>
      <c r="B178" s="39"/>
      <c r="C178" s="219" t="s">
        <v>290</v>
      </c>
      <c r="D178" s="219" t="s">
        <v>161</v>
      </c>
      <c r="E178" s="220" t="s">
        <v>1017</v>
      </c>
      <c r="F178" s="221" t="s">
        <v>1018</v>
      </c>
      <c r="G178" s="222" t="s">
        <v>943</v>
      </c>
      <c r="H178" s="223">
        <v>1</v>
      </c>
      <c r="I178" s="224"/>
      <c r="J178" s="225">
        <f>ROUND(I178*H178,2)</f>
        <v>0</v>
      </c>
      <c r="K178" s="226"/>
      <c r="L178" s="44"/>
      <c r="M178" s="227" t="s">
        <v>1</v>
      </c>
      <c r="N178" s="228" t="s">
        <v>38</v>
      </c>
      <c r="O178" s="91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1" t="s">
        <v>1008</v>
      </c>
      <c r="AT178" s="231" t="s">
        <v>161</v>
      </c>
      <c r="AU178" s="231" t="s">
        <v>81</v>
      </c>
      <c r="AY178" s="17" t="s">
        <v>158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7" t="s">
        <v>81</v>
      </c>
      <c r="BK178" s="232">
        <f>ROUND(I178*H178,2)</f>
        <v>0</v>
      </c>
      <c r="BL178" s="17" t="s">
        <v>1008</v>
      </c>
      <c r="BM178" s="231" t="s">
        <v>402</v>
      </c>
    </row>
    <row r="179" s="2" customFormat="1" ht="16.5" customHeight="1">
      <c r="A179" s="38"/>
      <c r="B179" s="39"/>
      <c r="C179" s="219" t="s">
        <v>405</v>
      </c>
      <c r="D179" s="219" t="s">
        <v>161</v>
      </c>
      <c r="E179" s="220" t="s">
        <v>1019</v>
      </c>
      <c r="F179" s="221" t="s">
        <v>1020</v>
      </c>
      <c r="G179" s="222" t="s">
        <v>943</v>
      </c>
      <c r="H179" s="223">
        <v>1</v>
      </c>
      <c r="I179" s="224"/>
      <c r="J179" s="225">
        <f>ROUND(I179*H179,2)</f>
        <v>0</v>
      </c>
      <c r="K179" s="226"/>
      <c r="L179" s="44"/>
      <c r="M179" s="277" t="s">
        <v>1</v>
      </c>
      <c r="N179" s="278" t="s">
        <v>38</v>
      </c>
      <c r="O179" s="279"/>
      <c r="P179" s="280">
        <f>O179*H179</f>
        <v>0</v>
      </c>
      <c r="Q179" s="280">
        <v>0</v>
      </c>
      <c r="R179" s="280">
        <f>Q179*H179</f>
        <v>0</v>
      </c>
      <c r="S179" s="280">
        <v>0</v>
      </c>
      <c r="T179" s="281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1" t="s">
        <v>1008</v>
      </c>
      <c r="AT179" s="231" t="s">
        <v>161</v>
      </c>
      <c r="AU179" s="231" t="s">
        <v>81</v>
      </c>
      <c r="AY179" s="17" t="s">
        <v>158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7" t="s">
        <v>81</v>
      </c>
      <c r="BK179" s="232">
        <f>ROUND(I179*H179,2)</f>
        <v>0</v>
      </c>
      <c r="BL179" s="17" t="s">
        <v>1008</v>
      </c>
      <c r="BM179" s="231" t="s">
        <v>408</v>
      </c>
    </row>
    <row r="180" s="2" customFormat="1" ht="6.96" customHeight="1">
      <c r="A180" s="38"/>
      <c r="B180" s="66"/>
      <c r="C180" s="67"/>
      <c r="D180" s="67"/>
      <c r="E180" s="67"/>
      <c r="F180" s="67"/>
      <c r="G180" s="67"/>
      <c r="H180" s="67"/>
      <c r="I180" s="67"/>
      <c r="J180" s="67"/>
      <c r="K180" s="67"/>
      <c r="L180" s="44"/>
      <c r="M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</row>
  </sheetData>
  <sheetProtection sheet="1" autoFilter="0" formatColumns="0" formatRows="0" objects="1" scenarios="1" spinCount="100000" saltValue="d0e0L+QheBHKARmzRAbKpZYSg9JPqNYdmIZ7ktb5c8JkYRNuF2GKUnZ9w/j7/Zc++0INaVsT4YU8MXx9FClElw==" hashValue="NrX7rMXAEDYUBy4uPT7YqWU+eDmxMX/6Z7zdqvdbI7c+Yp5DVSHP2uAh88zN9VhyO5X5LRUsdBtFCgcc6rwNSg==" algorithmName="SHA-512" password="CC35"/>
  <autoFilter ref="C118:K179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 xml:space="preserve"> Modernizace 5 učeben na 6.ZŠ Cheb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1021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26. 1. 2026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30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ROUND((SUM(BE119:BE179)),  2)</f>
        <v>0</v>
      </c>
      <c r="G33" s="38"/>
      <c r="H33" s="38"/>
      <c r="I33" s="155">
        <v>0.20999999999999999</v>
      </c>
      <c r="J33" s="154">
        <f>ROUND(((SUM(BE119:BE179))*I33),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ROUND((SUM(BF119:BF179)),  2)</f>
        <v>0</v>
      </c>
      <c r="G34" s="38"/>
      <c r="H34" s="38"/>
      <c r="I34" s="155">
        <v>0.12</v>
      </c>
      <c r="J34" s="154">
        <f>ROUND(((SUM(BF119:BF179))*I34),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ROUND((SUM(BG119:BG179)),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ROUND((SUM(BH119:BH179)),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ROUND((SUM(BI119:BI179)),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 xml:space="preserve"> Modernizace 5 učeben na 6.ZŠ Cheb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02.4 - Učebna grafického centra - elektroinstalace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26. 1. 2026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30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115</v>
      </c>
      <c r="D94" s="176"/>
      <c r="E94" s="176"/>
      <c r="F94" s="176"/>
      <c r="G94" s="176"/>
      <c r="H94" s="176"/>
      <c r="I94" s="176"/>
      <c r="J94" s="177" t="s">
        <v>116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117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118</v>
      </c>
    </row>
    <row r="97" s="9" customFormat="1" ht="24.96" customHeight="1">
      <c r="A97" s="9"/>
      <c r="B97" s="179"/>
      <c r="C97" s="180"/>
      <c r="D97" s="181" t="s">
        <v>125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904</v>
      </c>
      <c r="E98" s="188"/>
      <c r="F98" s="188"/>
      <c r="G98" s="188"/>
      <c r="H98" s="188"/>
      <c r="I98" s="188"/>
      <c r="J98" s="189">
        <f>J121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9"/>
      <c r="C99" s="180"/>
      <c r="D99" s="181" t="s">
        <v>905</v>
      </c>
      <c r="E99" s="182"/>
      <c r="F99" s="182"/>
      <c r="G99" s="182"/>
      <c r="H99" s="182"/>
      <c r="I99" s="182"/>
      <c r="J99" s="183">
        <f>J172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143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74" t="str">
        <f>E7</f>
        <v xml:space="preserve"> Modernizace 5 učeben na 6.ZŠ Cheb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112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SO 02.4 - Učebna grafického centra - elektroinstalace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 xml:space="preserve"> </v>
      </c>
      <c r="G113" s="40"/>
      <c r="H113" s="40"/>
      <c r="I113" s="32" t="s">
        <v>22</v>
      </c>
      <c r="J113" s="79" t="str">
        <f>IF(J12="","",J12)</f>
        <v>26. 1. 2026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 xml:space="preserve"> </v>
      </c>
      <c r="G115" s="40"/>
      <c r="H115" s="40"/>
      <c r="I115" s="32" t="s">
        <v>29</v>
      </c>
      <c r="J115" s="36" t="str">
        <f>E21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27</v>
      </c>
      <c r="D116" s="40"/>
      <c r="E116" s="40"/>
      <c r="F116" s="27" t="str">
        <f>IF(E18="","",E18)</f>
        <v>Vyplň údaj</v>
      </c>
      <c r="G116" s="40"/>
      <c r="H116" s="40"/>
      <c r="I116" s="32" t="s">
        <v>30</v>
      </c>
      <c r="J116" s="36" t="str">
        <f>E24</f>
        <v xml:space="preserve">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1"/>
      <c r="B118" s="192"/>
      <c r="C118" s="193" t="s">
        <v>144</v>
      </c>
      <c r="D118" s="194" t="s">
        <v>58</v>
      </c>
      <c r="E118" s="194" t="s">
        <v>54</v>
      </c>
      <c r="F118" s="194" t="s">
        <v>55</v>
      </c>
      <c r="G118" s="194" t="s">
        <v>145</v>
      </c>
      <c r="H118" s="194" t="s">
        <v>146</v>
      </c>
      <c r="I118" s="194" t="s">
        <v>147</v>
      </c>
      <c r="J118" s="195" t="s">
        <v>116</v>
      </c>
      <c r="K118" s="196" t="s">
        <v>148</v>
      </c>
      <c r="L118" s="197"/>
      <c r="M118" s="100" t="s">
        <v>1</v>
      </c>
      <c r="N118" s="101" t="s">
        <v>37</v>
      </c>
      <c r="O118" s="101" t="s">
        <v>149</v>
      </c>
      <c r="P118" s="101" t="s">
        <v>150</v>
      </c>
      <c r="Q118" s="101" t="s">
        <v>151</v>
      </c>
      <c r="R118" s="101" t="s">
        <v>152</v>
      </c>
      <c r="S118" s="101" t="s">
        <v>153</v>
      </c>
      <c r="T118" s="102" t="s">
        <v>154</v>
      </c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</row>
    <row r="119" s="2" customFormat="1" ht="22.8" customHeight="1">
      <c r="A119" s="38"/>
      <c r="B119" s="39"/>
      <c r="C119" s="107" t="s">
        <v>155</v>
      </c>
      <c r="D119" s="40"/>
      <c r="E119" s="40"/>
      <c r="F119" s="40"/>
      <c r="G119" s="40"/>
      <c r="H119" s="40"/>
      <c r="I119" s="40"/>
      <c r="J119" s="198">
        <f>BK119</f>
        <v>0</v>
      </c>
      <c r="K119" s="40"/>
      <c r="L119" s="44"/>
      <c r="M119" s="103"/>
      <c r="N119" s="199"/>
      <c r="O119" s="104"/>
      <c r="P119" s="200">
        <f>P120+P172</f>
        <v>0</v>
      </c>
      <c r="Q119" s="104"/>
      <c r="R119" s="200">
        <f>R120+R172</f>
        <v>0</v>
      </c>
      <c r="S119" s="104"/>
      <c r="T119" s="201">
        <f>T120+T172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72</v>
      </c>
      <c r="AU119" s="17" t="s">
        <v>118</v>
      </c>
      <c r="BK119" s="202">
        <f>BK120+BK172</f>
        <v>0</v>
      </c>
    </row>
    <row r="120" s="12" customFormat="1" ht="25.92" customHeight="1">
      <c r="A120" s="12"/>
      <c r="B120" s="203"/>
      <c r="C120" s="204"/>
      <c r="D120" s="205" t="s">
        <v>72</v>
      </c>
      <c r="E120" s="206" t="s">
        <v>273</v>
      </c>
      <c r="F120" s="206" t="s">
        <v>274</v>
      </c>
      <c r="G120" s="204"/>
      <c r="H120" s="204"/>
      <c r="I120" s="207"/>
      <c r="J120" s="208">
        <f>BK120</f>
        <v>0</v>
      </c>
      <c r="K120" s="204"/>
      <c r="L120" s="209"/>
      <c r="M120" s="210"/>
      <c r="N120" s="211"/>
      <c r="O120" s="211"/>
      <c r="P120" s="212">
        <f>P121</f>
        <v>0</v>
      </c>
      <c r="Q120" s="211"/>
      <c r="R120" s="212">
        <f>R121</f>
        <v>0</v>
      </c>
      <c r="S120" s="211"/>
      <c r="T120" s="213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83</v>
      </c>
      <c r="AT120" s="215" t="s">
        <v>72</v>
      </c>
      <c r="AU120" s="215" t="s">
        <v>73</v>
      </c>
      <c r="AY120" s="214" t="s">
        <v>158</v>
      </c>
      <c r="BK120" s="216">
        <f>BK121</f>
        <v>0</v>
      </c>
    </row>
    <row r="121" s="12" customFormat="1" ht="22.8" customHeight="1">
      <c r="A121" s="12"/>
      <c r="B121" s="203"/>
      <c r="C121" s="204"/>
      <c r="D121" s="205" t="s">
        <v>72</v>
      </c>
      <c r="E121" s="217" t="s">
        <v>906</v>
      </c>
      <c r="F121" s="217" t="s">
        <v>907</v>
      </c>
      <c r="G121" s="204"/>
      <c r="H121" s="204"/>
      <c r="I121" s="207"/>
      <c r="J121" s="218">
        <f>BK121</f>
        <v>0</v>
      </c>
      <c r="K121" s="204"/>
      <c r="L121" s="209"/>
      <c r="M121" s="210"/>
      <c r="N121" s="211"/>
      <c r="O121" s="211"/>
      <c r="P121" s="212">
        <f>SUM(P122:P171)</f>
        <v>0</v>
      </c>
      <c r="Q121" s="211"/>
      <c r="R121" s="212">
        <f>SUM(R122:R171)</f>
        <v>0</v>
      </c>
      <c r="S121" s="211"/>
      <c r="T121" s="213">
        <f>SUM(T122:T171)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83</v>
      </c>
      <c r="AT121" s="215" t="s">
        <v>72</v>
      </c>
      <c r="AU121" s="215" t="s">
        <v>81</v>
      </c>
      <c r="AY121" s="214" t="s">
        <v>158</v>
      </c>
      <c r="BK121" s="216">
        <f>SUM(BK122:BK171)</f>
        <v>0</v>
      </c>
    </row>
    <row r="122" s="2" customFormat="1" ht="24.15" customHeight="1">
      <c r="A122" s="38"/>
      <c r="B122" s="39"/>
      <c r="C122" s="219" t="s">
        <v>81</v>
      </c>
      <c r="D122" s="219" t="s">
        <v>161</v>
      </c>
      <c r="E122" s="220" t="s">
        <v>908</v>
      </c>
      <c r="F122" s="221" t="s">
        <v>909</v>
      </c>
      <c r="G122" s="222" t="s">
        <v>910</v>
      </c>
      <c r="H122" s="223">
        <v>1</v>
      </c>
      <c r="I122" s="224"/>
      <c r="J122" s="225">
        <f>ROUND(I122*H122,2)</f>
        <v>0</v>
      </c>
      <c r="K122" s="226"/>
      <c r="L122" s="44"/>
      <c r="M122" s="227" t="s">
        <v>1</v>
      </c>
      <c r="N122" s="228" t="s">
        <v>38</v>
      </c>
      <c r="O122" s="91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1" t="s">
        <v>197</v>
      </c>
      <c r="AT122" s="231" t="s">
        <v>161</v>
      </c>
      <c r="AU122" s="231" t="s">
        <v>83</v>
      </c>
      <c r="AY122" s="17" t="s">
        <v>158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7" t="s">
        <v>81</v>
      </c>
      <c r="BK122" s="232">
        <f>ROUND(I122*H122,2)</f>
        <v>0</v>
      </c>
      <c r="BL122" s="17" t="s">
        <v>197</v>
      </c>
      <c r="BM122" s="231" t="s">
        <v>83</v>
      </c>
    </row>
    <row r="123" s="2" customFormat="1" ht="16.5" customHeight="1">
      <c r="A123" s="38"/>
      <c r="B123" s="39"/>
      <c r="C123" s="266" t="s">
        <v>83</v>
      </c>
      <c r="D123" s="266" t="s">
        <v>210</v>
      </c>
      <c r="E123" s="267" t="s">
        <v>911</v>
      </c>
      <c r="F123" s="268" t="s">
        <v>912</v>
      </c>
      <c r="G123" s="269" t="s">
        <v>910</v>
      </c>
      <c r="H123" s="270">
        <v>1</v>
      </c>
      <c r="I123" s="271"/>
      <c r="J123" s="272">
        <f>ROUND(I123*H123,2)</f>
        <v>0</v>
      </c>
      <c r="K123" s="273"/>
      <c r="L123" s="274"/>
      <c r="M123" s="275" t="s">
        <v>1</v>
      </c>
      <c r="N123" s="276" t="s">
        <v>38</v>
      </c>
      <c r="O123" s="91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1" t="s">
        <v>236</v>
      </c>
      <c r="AT123" s="231" t="s">
        <v>210</v>
      </c>
      <c r="AU123" s="231" t="s">
        <v>83</v>
      </c>
      <c r="AY123" s="17" t="s">
        <v>158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7" t="s">
        <v>81</v>
      </c>
      <c r="BK123" s="232">
        <f>ROUND(I123*H123,2)</f>
        <v>0</v>
      </c>
      <c r="BL123" s="17" t="s">
        <v>197</v>
      </c>
      <c r="BM123" s="231" t="s">
        <v>165</v>
      </c>
    </row>
    <row r="124" s="2" customFormat="1" ht="16.5" customHeight="1">
      <c r="A124" s="38"/>
      <c r="B124" s="39"/>
      <c r="C124" s="266" t="s">
        <v>159</v>
      </c>
      <c r="D124" s="266" t="s">
        <v>210</v>
      </c>
      <c r="E124" s="267" t="s">
        <v>913</v>
      </c>
      <c r="F124" s="268" t="s">
        <v>914</v>
      </c>
      <c r="G124" s="269" t="s">
        <v>910</v>
      </c>
      <c r="H124" s="270">
        <v>1</v>
      </c>
      <c r="I124" s="271"/>
      <c r="J124" s="272">
        <f>ROUND(I124*H124,2)</f>
        <v>0</v>
      </c>
      <c r="K124" s="273"/>
      <c r="L124" s="274"/>
      <c r="M124" s="275" t="s">
        <v>1</v>
      </c>
      <c r="N124" s="276" t="s">
        <v>38</v>
      </c>
      <c r="O124" s="91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1" t="s">
        <v>236</v>
      </c>
      <c r="AT124" s="231" t="s">
        <v>210</v>
      </c>
      <c r="AU124" s="231" t="s">
        <v>83</v>
      </c>
      <c r="AY124" s="17" t="s">
        <v>158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7" t="s">
        <v>81</v>
      </c>
      <c r="BK124" s="232">
        <f>ROUND(I124*H124,2)</f>
        <v>0</v>
      </c>
      <c r="BL124" s="17" t="s">
        <v>197</v>
      </c>
      <c r="BM124" s="231" t="s">
        <v>175</v>
      </c>
    </row>
    <row r="125" s="2" customFormat="1" ht="24.15" customHeight="1">
      <c r="A125" s="38"/>
      <c r="B125" s="39"/>
      <c r="C125" s="219" t="s">
        <v>165</v>
      </c>
      <c r="D125" s="219" t="s">
        <v>161</v>
      </c>
      <c r="E125" s="220" t="s">
        <v>915</v>
      </c>
      <c r="F125" s="221" t="s">
        <v>916</v>
      </c>
      <c r="G125" s="222" t="s">
        <v>171</v>
      </c>
      <c r="H125" s="223">
        <v>25</v>
      </c>
      <c r="I125" s="224"/>
      <c r="J125" s="225">
        <f>ROUND(I125*H125,2)</f>
        <v>0</v>
      </c>
      <c r="K125" s="226"/>
      <c r="L125" s="44"/>
      <c r="M125" s="227" t="s">
        <v>1</v>
      </c>
      <c r="N125" s="228" t="s">
        <v>38</v>
      </c>
      <c r="O125" s="91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1" t="s">
        <v>197</v>
      </c>
      <c r="AT125" s="231" t="s">
        <v>161</v>
      </c>
      <c r="AU125" s="231" t="s">
        <v>83</v>
      </c>
      <c r="AY125" s="17" t="s">
        <v>158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7" t="s">
        <v>81</v>
      </c>
      <c r="BK125" s="232">
        <f>ROUND(I125*H125,2)</f>
        <v>0</v>
      </c>
      <c r="BL125" s="17" t="s">
        <v>197</v>
      </c>
      <c r="BM125" s="231" t="s">
        <v>180</v>
      </c>
    </row>
    <row r="126" s="2" customFormat="1" ht="16.5" customHeight="1">
      <c r="A126" s="38"/>
      <c r="B126" s="39"/>
      <c r="C126" s="266" t="s">
        <v>182</v>
      </c>
      <c r="D126" s="266" t="s">
        <v>210</v>
      </c>
      <c r="E126" s="267" t="s">
        <v>917</v>
      </c>
      <c r="F126" s="268" t="s">
        <v>918</v>
      </c>
      <c r="G126" s="269" t="s">
        <v>171</v>
      </c>
      <c r="H126" s="270">
        <v>25</v>
      </c>
      <c r="I126" s="271"/>
      <c r="J126" s="272">
        <f>ROUND(I126*H126,2)</f>
        <v>0</v>
      </c>
      <c r="K126" s="273"/>
      <c r="L126" s="274"/>
      <c r="M126" s="275" t="s">
        <v>1</v>
      </c>
      <c r="N126" s="276" t="s">
        <v>38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236</v>
      </c>
      <c r="AT126" s="231" t="s">
        <v>210</v>
      </c>
      <c r="AU126" s="231" t="s">
        <v>83</v>
      </c>
      <c r="AY126" s="17" t="s">
        <v>158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81</v>
      </c>
      <c r="BK126" s="232">
        <f>ROUND(I126*H126,2)</f>
        <v>0</v>
      </c>
      <c r="BL126" s="17" t="s">
        <v>197</v>
      </c>
      <c r="BM126" s="231" t="s">
        <v>185</v>
      </c>
    </row>
    <row r="127" s="2" customFormat="1" ht="24.15" customHeight="1">
      <c r="A127" s="38"/>
      <c r="B127" s="39"/>
      <c r="C127" s="219" t="s">
        <v>175</v>
      </c>
      <c r="D127" s="219" t="s">
        <v>161</v>
      </c>
      <c r="E127" s="220" t="s">
        <v>919</v>
      </c>
      <c r="F127" s="221" t="s">
        <v>920</v>
      </c>
      <c r="G127" s="222" t="s">
        <v>171</v>
      </c>
      <c r="H127" s="223">
        <v>180</v>
      </c>
      <c r="I127" s="224"/>
      <c r="J127" s="225">
        <f>ROUND(I127*H127,2)</f>
        <v>0</v>
      </c>
      <c r="K127" s="226"/>
      <c r="L127" s="44"/>
      <c r="M127" s="227" t="s">
        <v>1</v>
      </c>
      <c r="N127" s="228" t="s">
        <v>38</v>
      </c>
      <c r="O127" s="91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197</v>
      </c>
      <c r="AT127" s="231" t="s">
        <v>161</v>
      </c>
      <c r="AU127" s="231" t="s">
        <v>83</v>
      </c>
      <c r="AY127" s="17" t="s">
        <v>158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81</v>
      </c>
      <c r="BK127" s="232">
        <f>ROUND(I127*H127,2)</f>
        <v>0</v>
      </c>
      <c r="BL127" s="17" t="s">
        <v>197</v>
      </c>
      <c r="BM127" s="231" t="s">
        <v>8</v>
      </c>
    </row>
    <row r="128" s="2" customFormat="1" ht="16.5" customHeight="1">
      <c r="A128" s="38"/>
      <c r="B128" s="39"/>
      <c r="C128" s="266" t="s">
        <v>191</v>
      </c>
      <c r="D128" s="266" t="s">
        <v>210</v>
      </c>
      <c r="E128" s="267" t="s">
        <v>921</v>
      </c>
      <c r="F128" s="268" t="s">
        <v>922</v>
      </c>
      <c r="G128" s="269" t="s">
        <v>171</v>
      </c>
      <c r="H128" s="270">
        <v>180</v>
      </c>
      <c r="I128" s="271"/>
      <c r="J128" s="272">
        <f>ROUND(I128*H128,2)</f>
        <v>0</v>
      </c>
      <c r="K128" s="273"/>
      <c r="L128" s="274"/>
      <c r="M128" s="275" t="s">
        <v>1</v>
      </c>
      <c r="N128" s="276" t="s">
        <v>38</v>
      </c>
      <c r="O128" s="91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236</v>
      </c>
      <c r="AT128" s="231" t="s">
        <v>210</v>
      </c>
      <c r="AU128" s="231" t="s">
        <v>83</v>
      </c>
      <c r="AY128" s="17" t="s">
        <v>158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81</v>
      </c>
      <c r="BK128" s="232">
        <f>ROUND(I128*H128,2)</f>
        <v>0</v>
      </c>
      <c r="BL128" s="17" t="s">
        <v>197</v>
      </c>
      <c r="BM128" s="231" t="s">
        <v>194</v>
      </c>
    </row>
    <row r="129" s="2" customFormat="1" ht="24.15" customHeight="1">
      <c r="A129" s="38"/>
      <c r="B129" s="39"/>
      <c r="C129" s="219" t="s">
        <v>180</v>
      </c>
      <c r="D129" s="219" t="s">
        <v>161</v>
      </c>
      <c r="E129" s="220" t="s">
        <v>923</v>
      </c>
      <c r="F129" s="221" t="s">
        <v>924</v>
      </c>
      <c r="G129" s="222" t="s">
        <v>171</v>
      </c>
      <c r="H129" s="223">
        <v>800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38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197</v>
      </c>
      <c r="AT129" s="231" t="s">
        <v>161</v>
      </c>
      <c r="AU129" s="231" t="s">
        <v>83</v>
      </c>
      <c r="AY129" s="17" t="s">
        <v>158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81</v>
      </c>
      <c r="BK129" s="232">
        <f>ROUND(I129*H129,2)</f>
        <v>0</v>
      </c>
      <c r="BL129" s="17" t="s">
        <v>197</v>
      </c>
      <c r="BM129" s="231" t="s">
        <v>197</v>
      </c>
    </row>
    <row r="130" s="2" customFormat="1" ht="16.5" customHeight="1">
      <c r="A130" s="38"/>
      <c r="B130" s="39"/>
      <c r="C130" s="266" t="s">
        <v>199</v>
      </c>
      <c r="D130" s="266" t="s">
        <v>210</v>
      </c>
      <c r="E130" s="267" t="s">
        <v>925</v>
      </c>
      <c r="F130" s="268" t="s">
        <v>926</v>
      </c>
      <c r="G130" s="269" t="s">
        <v>171</v>
      </c>
      <c r="H130" s="270">
        <v>800</v>
      </c>
      <c r="I130" s="271"/>
      <c r="J130" s="272">
        <f>ROUND(I130*H130,2)</f>
        <v>0</v>
      </c>
      <c r="K130" s="273"/>
      <c r="L130" s="274"/>
      <c r="M130" s="275" t="s">
        <v>1</v>
      </c>
      <c r="N130" s="276" t="s">
        <v>38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236</v>
      </c>
      <c r="AT130" s="231" t="s">
        <v>210</v>
      </c>
      <c r="AU130" s="231" t="s">
        <v>83</v>
      </c>
      <c r="AY130" s="17" t="s">
        <v>158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81</v>
      </c>
      <c r="BK130" s="232">
        <f>ROUND(I130*H130,2)</f>
        <v>0</v>
      </c>
      <c r="BL130" s="17" t="s">
        <v>197</v>
      </c>
      <c r="BM130" s="231" t="s">
        <v>203</v>
      </c>
    </row>
    <row r="131" s="2" customFormat="1" ht="24.15" customHeight="1">
      <c r="A131" s="38"/>
      <c r="B131" s="39"/>
      <c r="C131" s="219" t="s">
        <v>185</v>
      </c>
      <c r="D131" s="219" t="s">
        <v>161</v>
      </c>
      <c r="E131" s="220" t="s">
        <v>923</v>
      </c>
      <c r="F131" s="221" t="s">
        <v>924</v>
      </c>
      <c r="G131" s="222" t="s">
        <v>171</v>
      </c>
      <c r="H131" s="223">
        <v>100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38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197</v>
      </c>
      <c r="AT131" s="231" t="s">
        <v>161</v>
      </c>
      <c r="AU131" s="231" t="s">
        <v>83</v>
      </c>
      <c r="AY131" s="17" t="s">
        <v>158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81</v>
      </c>
      <c r="BK131" s="232">
        <f>ROUND(I131*H131,2)</f>
        <v>0</v>
      </c>
      <c r="BL131" s="17" t="s">
        <v>197</v>
      </c>
      <c r="BM131" s="231" t="s">
        <v>208</v>
      </c>
    </row>
    <row r="132" s="2" customFormat="1" ht="16.5" customHeight="1">
      <c r="A132" s="38"/>
      <c r="B132" s="39"/>
      <c r="C132" s="266" t="s">
        <v>209</v>
      </c>
      <c r="D132" s="266" t="s">
        <v>210</v>
      </c>
      <c r="E132" s="267" t="s">
        <v>927</v>
      </c>
      <c r="F132" s="268" t="s">
        <v>928</v>
      </c>
      <c r="G132" s="269" t="s">
        <v>171</v>
      </c>
      <c r="H132" s="270">
        <v>100</v>
      </c>
      <c r="I132" s="271"/>
      <c r="J132" s="272">
        <f>ROUND(I132*H132,2)</f>
        <v>0</v>
      </c>
      <c r="K132" s="273"/>
      <c r="L132" s="274"/>
      <c r="M132" s="275" t="s">
        <v>1</v>
      </c>
      <c r="N132" s="276" t="s">
        <v>38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236</v>
      </c>
      <c r="AT132" s="231" t="s">
        <v>210</v>
      </c>
      <c r="AU132" s="231" t="s">
        <v>83</v>
      </c>
      <c r="AY132" s="17" t="s">
        <v>158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81</v>
      </c>
      <c r="BK132" s="232">
        <f>ROUND(I132*H132,2)</f>
        <v>0</v>
      </c>
      <c r="BL132" s="17" t="s">
        <v>197</v>
      </c>
      <c r="BM132" s="231" t="s">
        <v>213</v>
      </c>
    </row>
    <row r="133" s="2" customFormat="1" ht="21.75" customHeight="1">
      <c r="A133" s="38"/>
      <c r="B133" s="39"/>
      <c r="C133" s="219" t="s">
        <v>8</v>
      </c>
      <c r="D133" s="219" t="s">
        <v>161</v>
      </c>
      <c r="E133" s="220" t="s">
        <v>929</v>
      </c>
      <c r="F133" s="221" t="s">
        <v>930</v>
      </c>
      <c r="G133" s="222" t="s">
        <v>171</v>
      </c>
      <c r="H133" s="223">
        <v>800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38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197</v>
      </c>
      <c r="AT133" s="231" t="s">
        <v>161</v>
      </c>
      <c r="AU133" s="231" t="s">
        <v>83</v>
      </c>
      <c r="AY133" s="17" t="s">
        <v>158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81</v>
      </c>
      <c r="BK133" s="232">
        <f>ROUND(I133*H133,2)</f>
        <v>0</v>
      </c>
      <c r="BL133" s="17" t="s">
        <v>197</v>
      </c>
      <c r="BM133" s="231" t="s">
        <v>218</v>
      </c>
    </row>
    <row r="134" s="2" customFormat="1" ht="16.5" customHeight="1">
      <c r="A134" s="38"/>
      <c r="B134" s="39"/>
      <c r="C134" s="266" t="s">
        <v>221</v>
      </c>
      <c r="D134" s="266" t="s">
        <v>210</v>
      </c>
      <c r="E134" s="267" t="s">
        <v>931</v>
      </c>
      <c r="F134" s="268" t="s">
        <v>932</v>
      </c>
      <c r="G134" s="269" t="s">
        <v>171</v>
      </c>
      <c r="H134" s="270">
        <v>800</v>
      </c>
      <c r="I134" s="271"/>
      <c r="J134" s="272">
        <f>ROUND(I134*H134,2)</f>
        <v>0</v>
      </c>
      <c r="K134" s="273"/>
      <c r="L134" s="274"/>
      <c r="M134" s="275" t="s">
        <v>1</v>
      </c>
      <c r="N134" s="276" t="s">
        <v>38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236</v>
      </c>
      <c r="AT134" s="231" t="s">
        <v>210</v>
      </c>
      <c r="AU134" s="231" t="s">
        <v>83</v>
      </c>
      <c r="AY134" s="17" t="s">
        <v>158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81</v>
      </c>
      <c r="BK134" s="232">
        <f>ROUND(I134*H134,2)</f>
        <v>0</v>
      </c>
      <c r="BL134" s="17" t="s">
        <v>197</v>
      </c>
      <c r="BM134" s="231" t="s">
        <v>224</v>
      </c>
    </row>
    <row r="135" s="2" customFormat="1" ht="24.15" customHeight="1">
      <c r="A135" s="38"/>
      <c r="B135" s="39"/>
      <c r="C135" s="219" t="s">
        <v>194</v>
      </c>
      <c r="D135" s="219" t="s">
        <v>161</v>
      </c>
      <c r="E135" s="220" t="s">
        <v>933</v>
      </c>
      <c r="F135" s="221" t="s">
        <v>934</v>
      </c>
      <c r="G135" s="222" t="s">
        <v>171</v>
      </c>
      <c r="H135" s="223">
        <v>50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38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197</v>
      </c>
      <c r="AT135" s="231" t="s">
        <v>161</v>
      </c>
      <c r="AU135" s="231" t="s">
        <v>83</v>
      </c>
      <c r="AY135" s="17" t="s">
        <v>158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81</v>
      </c>
      <c r="BK135" s="232">
        <f>ROUND(I135*H135,2)</f>
        <v>0</v>
      </c>
      <c r="BL135" s="17" t="s">
        <v>197</v>
      </c>
      <c r="BM135" s="231" t="s">
        <v>227</v>
      </c>
    </row>
    <row r="136" s="2" customFormat="1" ht="16.5" customHeight="1">
      <c r="A136" s="38"/>
      <c r="B136" s="39"/>
      <c r="C136" s="266" t="s">
        <v>229</v>
      </c>
      <c r="D136" s="266" t="s">
        <v>210</v>
      </c>
      <c r="E136" s="267" t="s">
        <v>935</v>
      </c>
      <c r="F136" s="268" t="s">
        <v>936</v>
      </c>
      <c r="G136" s="269" t="s">
        <v>171</v>
      </c>
      <c r="H136" s="270">
        <v>50</v>
      </c>
      <c r="I136" s="271"/>
      <c r="J136" s="272">
        <f>ROUND(I136*H136,2)</f>
        <v>0</v>
      </c>
      <c r="K136" s="273"/>
      <c r="L136" s="274"/>
      <c r="M136" s="275" t="s">
        <v>1</v>
      </c>
      <c r="N136" s="276" t="s">
        <v>38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236</v>
      </c>
      <c r="AT136" s="231" t="s">
        <v>210</v>
      </c>
      <c r="AU136" s="231" t="s">
        <v>83</v>
      </c>
      <c r="AY136" s="17" t="s">
        <v>158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81</v>
      </c>
      <c r="BK136" s="232">
        <f>ROUND(I136*H136,2)</f>
        <v>0</v>
      </c>
      <c r="BL136" s="17" t="s">
        <v>197</v>
      </c>
      <c r="BM136" s="231" t="s">
        <v>232</v>
      </c>
    </row>
    <row r="137" s="2" customFormat="1" ht="24.15" customHeight="1">
      <c r="A137" s="38"/>
      <c r="B137" s="39"/>
      <c r="C137" s="219" t="s">
        <v>197</v>
      </c>
      <c r="D137" s="219" t="s">
        <v>161</v>
      </c>
      <c r="E137" s="220" t="s">
        <v>933</v>
      </c>
      <c r="F137" s="221" t="s">
        <v>934</v>
      </c>
      <c r="G137" s="222" t="s">
        <v>171</v>
      </c>
      <c r="H137" s="223">
        <v>30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38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197</v>
      </c>
      <c r="AT137" s="231" t="s">
        <v>161</v>
      </c>
      <c r="AU137" s="231" t="s">
        <v>83</v>
      </c>
      <c r="AY137" s="17" t="s">
        <v>158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81</v>
      </c>
      <c r="BK137" s="232">
        <f>ROUND(I137*H137,2)</f>
        <v>0</v>
      </c>
      <c r="BL137" s="17" t="s">
        <v>197</v>
      </c>
      <c r="BM137" s="231" t="s">
        <v>236</v>
      </c>
    </row>
    <row r="138" s="2" customFormat="1" ht="16.5" customHeight="1">
      <c r="A138" s="38"/>
      <c r="B138" s="39"/>
      <c r="C138" s="266" t="s">
        <v>239</v>
      </c>
      <c r="D138" s="266" t="s">
        <v>210</v>
      </c>
      <c r="E138" s="267" t="s">
        <v>937</v>
      </c>
      <c r="F138" s="268" t="s">
        <v>938</v>
      </c>
      <c r="G138" s="269" t="s">
        <v>171</v>
      </c>
      <c r="H138" s="270">
        <v>30</v>
      </c>
      <c r="I138" s="271"/>
      <c r="J138" s="272">
        <f>ROUND(I138*H138,2)</f>
        <v>0</v>
      </c>
      <c r="K138" s="273"/>
      <c r="L138" s="274"/>
      <c r="M138" s="275" t="s">
        <v>1</v>
      </c>
      <c r="N138" s="276" t="s">
        <v>38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236</v>
      </c>
      <c r="AT138" s="231" t="s">
        <v>210</v>
      </c>
      <c r="AU138" s="231" t="s">
        <v>83</v>
      </c>
      <c r="AY138" s="17" t="s">
        <v>158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81</v>
      </c>
      <c r="BK138" s="232">
        <f>ROUND(I138*H138,2)</f>
        <v>0</v>
      </c>
      <c r="BL138" s="17" t="s">
        <v>197</v>
      </c>
      <c r="BM138" s="231" t="s">
        <v>243</v>
      </c>
    </row>
    <row r="139" s="2" customFormat="1" ht="24.15" customHeight="1">
      <c r="A139" s="38"/>
      <c r="B139" s="39"/>
      <c r="C139" s="219" t="s">
        <v>203</v>
      </c>
      <c r="D139" s="219" t="s">
        <v>161</v>
      </c>
      <c r="E139" s="220" t="s">
        <v>933</v>
      </c>
      <c r="F139" s="221" t="s">
        <v>934</v>
      </c>
      <c r="G139" s="222" t="s">
        <v>171</v>
      </c>
      <c r="H139" s="223">
        <v>30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38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197</v>
      </c>
      <c r="AT139" s="231" t="s">
        <v>161</v>
      </c>
      <c r="AU139" s="231" t="s">
        <v>83</v>
      </c>
      <c r="AY139" s="17" t="s">
        <v>158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81</v>
      </c>
      <c r="BK139" s="232">
        <f>ROUND(I139*H139,2)</f>
        <v>0</v>
      </c>
      <c r="BL139" s="17" t="s">
        <v>197</v>
      </c>
      <c r="BM139" s="231" t="s">
        <v>249</v>
      </c>
    </row>
    <row r="140" s="2" customFormat="1" ht="16.5" customHeight="1">
      <c r="A140" s="38"/>
      <c r="B140" s="39"/>
      <c r="C140" s="266" t="s">
        <v>250</v>
      </c>
      <c r="D140" s="266" t="s">
        <v>210</v>
      </c>
      <c r="E140" s="267" t="s">
        <v>939</v>
      </c>
      <c r="F140" s="268" t="s">
        <v>940</v>
      </c>
      <c r="G140" s="269" t="s">
        <v>171</v>
      </c>
      <c r="H140" s="270">
        <v>30</v>
      </c>
      <c r="I140" s="271"/>
      <c r="J140" s="272">
        <f>ROUND(I140*H140,2)</f>
        <v>0</v>
      </c>
      <c r="K140" s="273"/>
      <c r="L140" s="274"/>
      <c r="M140" s="275" t="s">
        <v>1</v>
      </c>
      <c r="N140" s="276" t="s">
        <v>38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236</v>
      </c>
      <c r="AT140" s="231" t="s">
        <v>210</v>
      </c>
      <c r="AU140" s="231" t="s">
        <v>83</v>
      </c>
      <c r="AY140" s="17" t="s">
        <v>158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81</v>
      </c>
      <c r="BK140" s="232">
        <f>ROUND(I140*H140,2)</f>
        <v>0</v>
      </c>
      <c r="BL140" s="17" t="s">
        <v>197</v>
      </c>
      <c r="BM140" s="231" t="s">
        <v>253</v>
      </c>
    </row>
    <row r="141" s="2" customFormat="1" ht="16.5" customHeight="1">
      <c r="A141" s="38"/>
      <c r="B141" s="39"/>
      <c r="C141" s="266" t="s">
        <v>208</v>
      </c>
      <c r="D141" s="266" t="s">
        <v>210</v>
      </c>
      <c r="E141" s="267" t="s">
        <v>941</v>
      </c>
      <c r="F141" s="268" t="s">
        <v>942</v>
      </c>
      <c r="G141" s="269" t="s">
        <v>943</v>
      </c>
      <c r="H141" s="270">
        <v>1</v>
      </c>
      <c r="I141" s="271"/>
      <c r="J141" s="272">
        <f>ROUND(I141*H141,2)</f>
        <v>0</v>
      </c>
      <c r="K141" s="273"/>
      <c r="L141" s="274"/>
      <c r="M141" s="275" t="s">
        <v>1</v>
      </c>
      <c r="N141" s="276" t="s">
        <v>38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236</v>
      </c>
      <c r="AT141" s="231" t="s">
        <v>210</v>
      </c>
      <c r="AU141" s="231" t="s">
        <v>83</v>
      </c>
      <c r="AY141" s="17" t="s">
        <v>158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81</v>
      </c>
      <c r="BK141" s="232">
        <f>ROUND(I141*H141,2)</f>
        <v>0</v>
      </c>
      <c r="BL141" s="17" t="s">
        <v>197</v>
      </c>
      <c r="BM141" s="231" t="s">
        <v>256</v>
      </c>
    </row>
    <row r="142" s="2" customFormat="1" ht="16.5" customHeight="1">
      <c r="A142" s="38"/>
      <c r="B142" s="39"/>
      <c r="C142" s="219" t="s">
        <v>7</v>
      </c>
      <c r="D142" s="219" t="s">
        <v>161</v>
      </c>
      <c r="E142" s="220" t="s">
        <v>944</v>
      </c>
      <c r="F142" s="221" t="s">
        <v>945</v>
      </c>
      <c r="G142" s="222" t="s">
        <v>207</v>
      </c>
      <c r="H142" s="223">
        <v>10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38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197</v>
      </c>
      <c r="AT142" s="231" t="s">
        <v>161</v>
      </c>
      <c r="AU142" s="231" t="s">
        <v>83</v>
      </c>
      <c r="AY142" s="17" t="s">
        <v>158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81</v>
      </c>
      <c r="BK142" s="232">
        <f>ROUND(I142*H142,2)</f>
        <v>0</v>
      </c>
      <c r="BL142" s="17" t="s">
        <v>197</v>
      </c>
      <c r="BM142" s="231" t="s">
        <v>259</v>
      </c>
    </row>
    <row r="143" s="2" customFormat="1" ht="16.5" customHeight="1">
      <c r="A143" s="38"/>
      <c r="B143" s="39"/>
      <c r="C143" s="266" t="s">
        <v>213</v>
      </c>
      <c r="D143" s="266" t="s">
        <v>210</v>
      </c>
      <c r="E143" s="267" t="s">
        <v>946</v>
      </c>
      <c r="F143" s="268" t="s">
        <v>947</v>
      </c>
      <c r="G143" s="269" t="s">
        <v>207</v>
      </c>
      <c r="H143" s="270">
        <v>25</v>
      </c>
      <c r="I143" s="271"/>
      <c r="J143" s="272">
        <f>ROUND(I143*H143,2)</f>
        <v>0</v>
      </c>
      <c r="K143" s="273"/>
      <c r="L143" s="274"/>
      <c r="M143" s="275" t="s">
        <v>1</v>
      </c>
      <c r="N143" s="276" t="s">
        <v>38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236</v>
      </c>
      <c r="AT143" s="231" t="s">
        <v>210</v>
      </c>
      <c r="AU143" s="231" t="s">
        <v>83</v>
      </c>
      <c r="AY143" s="17" t="s">
        <v>158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81</v>
      </c>
      <c r="BK143" s="232">
        <f>ROUND(I143*H143,2)</f>
        <v>0</v>
      </c>
      <c r="BL143" s="17" t="s">
        <v>197</v>
      </c>
      <c r="BM143" s="231" t="s">
        <v>263</v>
      </c>
    </row>
    <row r="144" s="2" customFormat="1" ht="16.5" customHeight="1">
      <c r="A144" s="38"/>
      <c r="B144" s="39"/>
      <c r="C144" s="266" t="s">
        <v>264</v>
      </c>
      <c r="D144" s="266" t="s">
        <v>210</v>
      </c>
      <c r="E144" s="267" t="s">
        <v>948</v>
      </c>
      <c r="F144" s="268" t="s">
        <v>949</v>
      </c>
      <c r="G144" s="269" t="s">
        <v>207</v>
      </c>
      <c r="H144" s="270">
        <v>25</v>
      </c>
      <c r="I144" s="271"/>
      <c r="J144" s="272">
        <f>ROUND(I144*H144,2)</f>
        <v>0</v>
      </c>
      <c r="K144" s="273"/>
      <c r="L144" s="274"/>
      <c r="M144" s="275" t="s">
        <v>1</v>
      </c>
      <c r="N144" s="276" t="s">
        <v>38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236</v>
      </c>
      <c r="AT144" s="231" t="s">
        <v>210</v>
      </c>
      <c r="AU144" s="231" t="s">
        <v>83</v>
      </c>
      <c r="AY144" s="17" t="s">
        <v>158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81</v>
      </c>
      <c r="BK144" s="232">
        <f>ROUND(I144*H144,2)</f>
        <v>0</v>
      </c>
      <c r="BL144" s="17" t="s">
        <v>197</v>
      </c>
      <c r="BM144" s="231" t="s">
        <v>267</v>
      </c>
    </row>
    <row r="145" s="2" customFormat="1" ht="24.15" customHeight="1">
      <c r="A145" s="38"/>
      <c r="B145" s="39"/>
      <c r="C145" s="219" t="s">
        <v>218</v>
      </c>
      <c r="D145" s="219" t="s">
        <v>161</v>
      </c>
      <c r="E145" s="220" t="s">
        <v>950</v>
      </c>
      <c r="F145" s="221" t="s">
        <v>951</v>
      </c>
      <c r="G145" s="222" t="s">
        <v>171</v>
      </c>
      <c r="H145" s="223">
        <v>50</v>
      </c>
      <c r="I145" s="224"/>
      <c r="J145" s="225">
        <f>ROUND(I145*H145,2)</f>
        <v>0</v>
      </c>
      <c r="K145" s="226"/>
      <c r="L145" s="44"/>
      <c r="M145" s="227" t="s">
        <v>1</v>
      </c>
      <c r="N145" s="228" t="s">
        <v>38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197</v>
      </c>
      <c r="AT145" s="231" t="s">
        <v>161</v>
      </c>
      <c r="AU145" s="231" t="s">
        <v>83</v>
      </c>
      <c r="AY145" s="17" t="s">
        <v>158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81</v>
      </c>
      <c r="BK145" s="232">
        <f>ROUND(I145*H145,2)</f>
        <v>0</v>
      </c>
      <c r="BL145" s="17" t="s">
        <v>197</v>
      </c>
      <c r="BM145" s="231" t="s">
        <v>272</v>
      </c>
    </row>
    <row r="146" s="2" customFormat="1" ht="21.75" customHeight="1">
      <c r="A146" s="38"/>
      <c r="B146" s="39"/>
      <c r="C146" s="266" t="s">
        <v>277</v>
      </c>
      <c r="D146" s="266" t="s">
        <v>210</v>
      </c>
      <c r="E146" s="267" t="s">
        <v>952</v>
      </c>
      <c r="F146" s="268" t="s">
        <v>953</v>
      </c>
      <c r="G146" s="269" t="s">
        <v>171</v>
      </c>
      <c r="H146" s="270">
        <v>50</v>
      </c>
      <c r="I146" s="271"/>
      <c r="J146" s="272">
        <f>ROUND(I146*H146,2)</f>
        <v>0</v>
      </c>
      <c r="K146" s="273"/>
      <c r="L146" s="274"/>
      <c r="M146" s="275" t="s">
        <v>1</v>
      </c>
      <c r="N146" s="276" t="s">
        <v>38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236</v>
      </c>
      <c r="AT146" s="231" t="s">
        <v>210</v>
      </c>
      <c r="AU146" s="231" t="s">
        <v>83</v>
      </c>
      <c r="AY146" s="17" t="s">
        <v>158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81</v>
      </c>
      <c r="BK146" s="232">
        <f>ROUND(I146*H146,2)</f>
        <v>0</v>
      </c>
      <c r="BL146" s="17" t="s">
        <v>197</v>
      </c>
      <c r="BM146" s="231" t="s">
        <v>280</v>
      </c>
    </row>
    <row r="147" s="2" customFormat="1" ht="16.5" customHeight="1">
      <c r="A147" s="38"/>
      <c r="B147" s="39"/>
      <c r="C147" s="266" t="s">
        <v>224</v>
      </c>
      <c r="D147" s="266" t="s">
        <v>210</v>
      </c>
      <c r="E147" s="267" t="s">
        <v>954</v>
      </c>
      <c r="F147" s="268" t="s">
        <v>955</v>
      </c>
      <c r="G147" s="269" t="s">
        <v>910</v>
      </c>
      <c r="H147" s="270">
        <v>1</v>
      </c>
      <c r="I147" s="271"/>
      <c r="J147" s="272">
        <f>ROUND(I147*H147,2)</f>
        <v>0</v>
      </c>
      <c r="K147" s="273"/>
      <c r="L147" s="274"/>
      <c r="M147" s="275" t="s">
        <v>1</v>
      </c>
      <c r="N147" s="276" t="s">
        <v>38</v>
      </c>
      <c r="O147" s="91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236</v>
      </c>
      <c r="AT147" s="231" t="s">
        <v>210</v>
      </c>
      <c r="AU147" s="231" t="s">
        <v>83</v>
      </c>
      <c r="AY147" s="17" t="s">
        <v>158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81</v>
      </c>
      <c r="BK147" s="232">
        <f>ROUND(I147*H147,2)</f>
        <v>0</v>
      </c>
      <c r="BL147" s="17" t="s">
        <v>197</v>
      </c>
      <c r="BM147" s="231" t="s">
        <v>283</v>
      </c>
    </row>
    <row r="148" s="2" customFormat="1" ht="16.5" customHeight="1">
      <c r="A148" s="38"/>
      <c r="B148" s="39"/>
      <c r="C148" s="266" t="s">
        <v>284</v>
      </c>
      <c r="D148" s="266" t="s">
        <v>210</v>
      </c>
      <c r="E148" s="267" t="s">
        <v>956</v>
      </c>
      <c r="F148" s="268" t="s">
        <v>957</v>
      </c>
      <c r="G148" s="269" t="s">
        <v>910</v>
      </c>
      <c r="H148" s="270">
        <v>1</v>
      </c>
      <c r="I148" s="271"/>
      <c r="J148" s="272">
        <f>ROUND(I148*H148,2)</f>
        <v>0</v>
      </c>
      <c r="K148" s="273"/>
      <c r="L148" s="274"/>
      <c r="M148" s="275" t="s">
        <v>1</v>
      </c>
      <c r="N148" s="276" t="s">
        <v>38</v>
      </c>
      <c r="O148" s="91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236</v>
      </c>
      <c r="AT148" s="231" t="s">
        <v>210</v>
      </c>
      <c r="AU148" s="231" t="s">
        <v>83</v>
      </c>
      <c r="AY148" s="17" t="s">
        <v>158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81</v>
      </c>
      <c r="BK148" s="232">
        <f>ROUND(I148*H148,2)</f>
        <v>0</v>
      </c>
      <c r="BL148" s="17" t="s">
        <v>197</v>
      </c>
      <c r="BM148" s="231" t="s">
        <v>287</v>
      </c>
    </row>
    <row r="149" s="2" customFormat="1" ht="16.5" customHeight="1">
      <c r="A149" s="38"/>
      <c r="B149" s="39"/>
      <c r="C149" s="266" t="s">
        <v>227</v>
      </c>
      <c r="D149" s="266" t="s">
        <v>210</v>
      </c>
      <c r="E149" s="267" t="s">
        <v>958</v>
      </c>
      <c r="F149" s="268" t="s">
        <v>959</v>
      </c>
      <c r="G149" s="269" t="s">
        <v>910</v>
      </c>
      <c r="H149" s="270">
        <v>1</v>
      </c>
      <c r="I149" s="271"/>
      <c r="J149" s="272">
        <f>ROUND(I149*H149,2)</f>
        <v>0</v>
      </c>
      <c r="K149" s="273"/>
      <c r="L149" s="274"/>
      <c r="M149" s="275" t="s">
        <v>1</v>
      </c>
      <c r="N149" s="276" t="s">
        <v>38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236</v>
      </c>
      <c r="AT149" s="231" t="s">
        <v>210</v>
      </c>
      <c r="AU149" s="231" t="s">
        <v>83</v>
      </c>
      <c r="AY149" s="17" t="s">
        <v>158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81</v>
      </c>
      <c r="BK149" s="232">
        <f>ROUND(I149*H149,2)</f>
        <v>0</v>
      </c>
      <c r="BL149" s="17" t="s">
        <v>197</v>
      </c>
      <c r="BM149" s="231" t="s">
        <v>290</v>
      </c>
    </row>
    <row r="150" s="2" customFormat="1" ht="16.5" customHeight="1">
      <c r="A150" s="38"/>
      <c r="B150" s="39"/>
      <c r="C150" s="266" t="s">
        <v>291</v>
      </c>
      <c r="D150" s="266" t="s">
        <v>210</v>
      </c>
      <c r="E150" s="267" t="s">
        <v>960</v>
      </c>
      <c r="F150" s="268" t="s">
        <v>961</v>
      </c>
      <c r="G150" s="269" t="s">
        <v>910</v>
      </c>
      <c r="H150" s="270">
        <v>1</v>
      </c>
      <c r="I150" s="271"/>
      <c r="J150" s="272">
        <f>ROUND(I150*H150,2)</f>
        <v>0</v>
      </c>
      <c r="K150" s="273"/>
      <c r="L150" s="274"/>
      <c r="M150" s="275" t="s">
        <v>1</v>
      </c>
      <c r="N150" s="276" t="s">
        <v>38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236</v>
      </c>
      <c r="AT150" s="231" t="s">
        <v>210</v>
      </c>
      <c r="AU150" s="231" t="s">
        <v>83</v>
      </c>
      <c r="AY150" s="17" t="s">
        <v>158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81</v>
      </c>
      <c r="BK150" s="232">
        <f>ROUND(I150*H150,2)</f>
        <v>0</v>
      </c>
      <c r="BL150" s="17" t="s">
        <v>197</v>
      </c>
      <c r="BM150" s="231" t="s">
        <v>294</v>
      </c>
    </row>
    <row r="151" s="2" customFormat="1" ht="24.15" customHeight="1">
      <c r="A151" s="38"/>
      <c r="B151" s="39"/>
      <c r="C151" s="219" t="s">
        <v>232</v>
      </c>
      <c r="D151" s="219" t="s">
        <v>161</v>
      </c>
      <c r="E151" s="220" t="s">
        <v>962</v>
      </c>
      <c r="F151" s="221" t="s">
        <v>963</v>
      </c>
      <c r="G151" s="222" t="s">
        <v>207</v>
      </c>
      <c r="H151" s="223">
        <v>53</v>
      </c>
      <c r="I151" s="224"/>
      <c r="J151" s="225">
        <f>ROUND(I151*H151,2)</f>
        <v>0</v>
      </c>
      <c r="K151" s="226"/>
      <c r="L151" s="44"/>
      <c r="M151" s="227" t="s">
        <v>1</v>
      </c>
      <c r="N151" s="228" t="s">
        <v>38</v>
      </c>
      <c r="O151" s="91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197</v>
      </c>
      <c r="AT151" s="231" t="s">
        <v>161</v>
      </c>
      <c r="AU151" s="231" t="s">
        <v>83</v>
      </c>
      <c r="AY151" s="17" t="s">
        <v>158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81</v>
      </c>
      <c r="BK151" s="232">
        <f>ROUND(I151*H151,2)</f>
        <v>0</v>
      </c>
      <c r="BL151" s="17" t="s">
        <v>197</v>
      </c>
      <c r="BM151" s="231" t="s">
        <v>297</v>
      </c>
    </row>
    <row r="152" s="2" customFormat="1" ht="16.5" customHeight="1">
      <c r="A152" s="38"/>
      <c r="B152" s="39"/>
      <c r="C152" s="266" t="s">
        <v>300</v>
      </c>
      <c r="D152" s="266" t="s">
        <v>210</v>
      </c>
      <c r="E152" s="267" t="s">
        <v>964</v>
      </c>
      <c r="F152" s="268" t="s">
        <v>965</v>
      </c>
      <c r="G152" s="269" t="s">
        <v>207</v>
      </c>
      <c r="H152" s="270">
        <v>53</v>
      </c>
      <c r="I152" s="271"/>
      <c r="J152" s="272">
        <f>ROUND(I152*H152,2)</f>
        <v>0</v>
      </c>
      <c r="K152" s="273"/>
      <c r="L152" s="274"/>
      <c r="M152" s="275" t="s">
        <v>1</v>
      </c>
      <c r="N152" s="276" t="s">
        <v>38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236</v>
      </c>
      <c r="AT152" s="231" t="s">
        <v>210</v>
      </c>
      <c r="AU152" s="231" t="s">
        <v>83</v>
      </c>
      <c r="AY152" s="17" t="s">
        <v>158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81</v>
      </c>
      <c r="BK152" s="232">
        <f>ROUND(I152*H152,2)</f>
        <v>0</v>
      </c>
      <c r="BL152" s="17" t="s">
        <v>197</v>
      </c>
      <c r="BM152" s="231" t="s">
        <v>303</v>
      </c>
    </row>
    <row r="153" s="2" customFormat="1" ht="16.5" customHeight="1">
      <c r="A153" s="38"/>
      <c r="B153" s="39"/>
      <c r="C153" s="219" t="s">
        <v>236</v>
      </c>
      <c r="D153" s="219" t="s">
        <v>161</v>
      </c>
      <c r="E153" s="220" t="s">
        <v>966</v>
      </c>
      <c r="F153" s="221" t="s">
        <v>967</v>
      </c>
      <c r="G153" s="222" t="s">
        <v>207</v>
      </c>
      <c r="H153" s="223">
        <v>8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38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197</v>
      </c>
      <c r="AT153" s="231" t="s">
        <v>161</v>
      </c>
      <c r="AU153" s="231" t="s">
        <v>83</v>
      </c>
      <c r="AY153" s="17" t="s">
        <v>158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81</v>
      </c>
      <c r="BK153" s="232">
        <f>ROUND(I153*H153,2)</f>
        <v>0</v>
      </c>
      <c r="BL153" s="17" t="s">
        <v>197</v>
      </c>
      <c r="BM153" s="231" t="s">
        <v>307</v>
      </c>
    </row>
    <row r="154" s="2" customFormat="1" ht="16.5" customHeight="1">
      <c r="A154" s="38"/>
      <c r="B154" s="39"/>
      <c r="C154" s="266" t="s">
        <v>308</v>
      </c>
      <c r="D154" s="266" t="s">
        <v>210</v>
      </c>
      <c r="E154" s="267" t="s">
        <v>968</v>
      </c>
      <c r="F154" s="268" t="s">
        <v>969</v>
      </c>
      <c r="G154" s="269" t="s">
        <v>910</v>
      </c>
      <c r="H154" s="270">
        <v>8</v>
      </c>
      <c r="I154" s="271"/>
      <c r="J154" s="272">
        <f>ROUND(I154*H154,2)</f>
        <v>0</v>
      </c>
      <c r="K154" s="273"/>
      <c r="L154" s="274"/>
      <c r="M154" s="275" t="s">
        <v>1</v>
      </c>
      <c r="N154" s="276" t="s">
        <v>38</v>
      </c>
      <c r="O154" s="91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1" t="s">
        <v>236</v>
      </c>
      <c r="AT154" s="231" t="s">
        <v>210</v>
      </c>
      <c r="AU154" s="231" t="s">
        <v>83</v>
      </c>
      <c r="AY154" s="17" t="s">
        <v>158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7" t="s">
        <v>81</v>
      </c>
      <c r="BK154" s="232">
        <f>ROUND(I154*H154,2)</f>
        <v>0</v>
      </c>
      <c r="BL154" s="17" t="s">
        <v>197</v>
      </c>
      <c r="BM154" s="231" t="s">
        <v>311</v>
      </c>
    </row>
    <row r="155" s="2" customFormat="1" ht="16.5" customHeight="1">
      <c r="A155" s="38"/>
      <c r="B155" s="39"/>
      <c r="C155" s="219" t="s">
        <v>243</v>
      </c>
      <c r="D155" s="219" t="s">
        <v>161</v>
      </c>
      <c r="E155" s="220" t="s">
        <v>970</v>
      </c>
      <c r="F155" s="221" t="s">
        <v>971</v>
      </c>
      <c r="G155" s="222" t="s">
        <v>207</v>
      </c>
      <c r="H155" s="223">
        <v>2</v>
      </c>
      <c r="I155" s="224"/>
      <c r="J155" s="225">
        <f>ROUND(I155*H155,2)</f>
        <v>0</v>
      </c>
      <c r="K155" s="226"/>
      <c r="L155" s="44"/>
      <c r="M155" s="227" t="s">
        <v>1</v>
      </c>
      <c r="N155" s="228" t="s">
        <v>38</v>
      </c>
      <c r="O155" s="91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197</v>
      </c>
      <c r="AT155" s="231" t="s">
        <v>161</v>
      </c>
      <c r="AU155" s="231" t="s">
        <v>83</v>
      </c>
      <c r="AY155" s="17" t="s">
        <v>158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81</v>
      </c>
      <c r="BK155" s="232">
        <f>ROUND(I155*H155,2)</f>
        <v>0</v>
      </c>
      <c r="BL155" s="17" t="s">
        <v>197</v>
      </c>
      <c r="BM155" s="231" t="s">
        <v>314</v>
      </c>
    </row>
    <row r="156" s="2" customFormat="1" ht="16.5" customHeight="1">
      <c r="A156" s="38"/>
      <c r="B156" s="39"/>
      <c r="C156" s="266" t="s">
        <v>315</v>
      </c>
      <c r="D156" s="266" t="s">
        <v>210</v>
      </c>
      <c r="E156" s="267" t="s">
        <v>972</v>
      </c>
      <c r="F156" s="268" t="s">
        <v>973</v>
      </c>
      <c r="G156" s="269" t="s">
        <v>910</v>
      </c>
      <c r="H156" s="270">
        <v>2</v>
      </c>
      <c r="I156" s="271"/>
      <c r="J156" s="272">
        <f>ROUND(I156*H156,2)</f>
        <v>0</v>
      </c>
      <c r="K156" s="273"/>
      <c r="L156" s="274"/>
      <c r="M156" s="275" t="s">
        <v>1</v>
      </c>
      <c r="N156" s="276" t="s">
        <v>38</v>
      </c>
      <c r="O156" s="91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236</v>
      </c>
      <c r="AT156" s="231" t="s">
        <v>210</v>
      </c>
      <c r="AU156" s="231" t="s">
        <v>83</v>
      </c>
      <c r="AY156" s="17" t="s">
        <v>158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81</v>
      </c>
      <c r="BK156" s="232">
        <f>ROUND(I156*H156,2)</f>
        <v>0</v>
      </c>
      <c r="BL156" s="17" t="s">
        <v>197</v>
      </c>
      <c r="BM156" s="231" t="s">
        <v>318</v>
      </c>
    </row>
    <row r="157" s="2" customFormat="1" ht="16.5" customHeight="1">
      <c r="A157" s="38"/>
      <c r="B157" s="39"/>
      <c r="C157" s="219" t="s">
        <v>249</v>
      </c>
      <c r="D157" s="219" t="s">
        <v>161</v>
      </c>
      <c r="E157" s="220" t="s">
        <v>974</v>
      </c>
      <c r="F157" s="221" t="s">
        <v>975</v>
      </c>
      <c r="G157" s="222" t="s">
        <v>910</v>
      </c>
      <c r="H157" s="223">
        <v>6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38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197</v>
      </c>
      <c r="AT157" s="231" t="s">
        <v>161</v>
      </c>
      <c r="AU157" s="231" t="s">
        <v>83</v>
      </c>
      <c r="AY157" s="17" t="s">
        <v>158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81</v>
      </c>
      <c r="BK157" s="232">
        <f>ROUND(I157*H157,2)</f>
        <v>0</v>
      </c>
      <c r="BL157" s="17" t="s">
        <v>197</v>
      </c>
      <c r="BM157" s="231" t="s">
        <v>321</v>
      </c>
    </row>
    <row r="158" s="2" customFormat="1" ht="16.5" customHeight="1">
      <c r="A158" s="38"/>
      <c r="B158" s="39"/>
      <c r="C158" s="266" t="s">
        <v>322</v>
      </c>
      <c r="D158" s="266" t="s">
        <v>210</v>
      </c>
      <c r="E158" s="267" t="s">
        <v>976</v>
      </c>
      <c r="F158" s="268" t="s">
        <v>977</v>
      </c>
      <c r="G158" s="269" t="s">
        <v>910</v>
      </c>
      <c r="H158" s="270">
        <v>6</v>
      </c>
      <c r="I158" s="271"/>
      <c r="J158" s="272">
        <f>ROUND(I158*H158,2)</f>
        <v>0</v>
      </c>
      <c r="K158" s="273"/>
      <c r="L158" s="274"/>
      <c r="M158" s="275" t="s">
        <v>1</v>
      </c>
      <c r="N158" s="276" t="s">
        <v>38</v>
      </c>
      <c r="O158" s="91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1" t="s">
        <v>236</v>
      </c>
      <c r="AT158" s="231" t="s">
        <v>210</v>
      </c>
      <c r="AU158" s="231" t="s">
        <v>83</v>
      </c>
      <c r="AY158" s="17" t="s">
        <v>158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7" t="s">
        <v>81</v>
      </c>
      <c r="BK158" s="232">
        <f>ROUND(I158*H158,2)</f>
        <v>0</v>
      </c>
      <c r="BL158" s="17" t="s">
        <v>197</v>
      </c>
      <c r="BM158" s="231" t="s">
        <v>325</v>
      </c>
    </row>
    <row r="159" s="2" customFormat="1" ht="16.5" customHeight="1">
      <c r="A159" s="38"/>
      <c r="B159" s="39"/>
      <c r="C159" s="219" t="s">
        <v>253</v>
      </c>
      <c r="D159" s="219" t="s">
        <v>161</v>
      </c>
      <c r="E159" s="220" t="s">
        <v>978</v>
      </c>
      <c r="F159" s="221" t="s">
        <v>979</v>
      </c>
      <c r="G159" s="222" t="s">
        <v>910</v>
      </c>
      <c r="H159" s="223">
        <v>6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38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197</v>
      </c>
      <c r="AT159" s="231" t="s">
        <v>161</v>
      </c>
      <c r="AU159" s="231" t="s">
        <v>83</v>
      </c>
      <c r="AY159" s="17" t="s">
        <v>158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81</v>
      </c>
      <c r="BK159" s="232">
        <f>ROUND(I159*H159,2)</f>
        <v>0</v>
      </c>
      <c r="BL159" s="17" t="s">
        <v>197</v>
      </c>
      <c r="BM159" s="231" t="s">
        <v>328</v>
      </c>
    </row>
    <row r="160" s="2" customFormat="1" ht="16.5" customHeight="1">
      <c r="A160" s="38"/>
      <c r="B160" s="39"/>
      <c r="C160" s="266" t="s">
        <v>329</v>
      </c>
      <c r="D160" s="266" t="s">
        <v>210</v>
      </c>
      <c r="E160" s="267" t="s">
        <v>980</v>
      </c>
      <c r="F160" s="268" t="s">
        <v>981</v>
      </c>
      <c r="G160" s="269" t="s">
        <v>910</v>
      </c>
      <c r="H160" s="270">
        <v>6</v>
      </c>
      <c r="I160" s="271"/>
      <c r="J160" s="272">
        <f>ROUND(I160*H160,2)</f>
        <v>0</v>
      </c>
      <c r="K160" s="273"/>
      <c r="L160" s="274"/>
      <c r="M160" s="275" t="s">
        <v>1</v>
      </c>
      <c r="N160" s="276" t="s">
        <v>38</v>
      </c>
      <c r="O160" s="91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236</v>
      </c>
      <c r="AT160" s="231" t="s">
        <v>210</v>
      </c>
      <c r="AU160" s="231" t="s">
        <v>83</v>
      </c>
      <c r="AY160" s="17" t="s">
        <v>158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81</v>
      </c>
      <c r="BK160" s="232">
        <f>ROUND(I160*H160,2)</f>
        <v>0</v>
      </c>
      <c r="BL160" s="17" t="s">
        <v>197</v>
      </c>
      <c r="BM160" s="231" t="s">
        <v>332</v>
      </c>
    </row>
    <row r="161" s="2" customFormat="1" ht="16.5" customHeight="1">
      <c r="A161" s="38"/>
      <c r="B161" s="39"/>
      <c r="C161" s="219" t="s">
        <v>256</v>
      </c>
      <c r="D161" s="219" t="s">
        <v>161</v>
      </c>
      <c r="E161" s="220" t="s">
        <v>982</v>
      </c>
      <c r="F161" s="221" t="s">
        <v>983</v>
      </c>
      <c r="G161" s="222" t="s">
        <v>910</v>
      </c>
      <c r="H161" s="223">
        <v>4</v>
      </c>
      <c r="I161" s="224"/>
      <c r="J161" s="225">
        <f>ROUND(I161*H161,2)</f>
        <v>0</v>
      </c>
      <c r="K161" s="226"/>
      <c r="L161" s="44"/>
      <c r="M161" s="227" t="s">
        <v>1</v>
      </c>
      <c r="N161" s="228" t="s">
        <v>38</v>
      </c>
      <c r="O161" s="91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197</v>
      </c>
      <c r="AT161" s="231" t="s">
        <v>161</v>
      </c>
      <c r="AU161" s="231" t="s">
        <v>83</v>
      </c>
      <c r="AY161" s="17" t="s">
        <v>158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81</v>
      </c>
      <c r="BK161" s="232">
        <f>ROUND(I161*H161,2)</f>
        <v>0</v>
      </c>
      <c r="BL161" s="17" t="s">
        <v>197</v>
      </c>
      <c r="BM161" s="231" t="s">
        <v>338</v>
      </c>
    </row>
    <row r="162" s="2" customFormat="1" ht="16.5" customHeight="1">
      <c r="A162" s="38"/>
      <c r="B162" s="39"/>
      <c r="C162" s="266" t="s">
        <v>339</v>
      </c>
      <c r="D162" s="266" t="s">
        <v>210</v>
      </c>
      <c r="E162" s="267" t="s">
        <v>984</v>
      </c>
      <c r="F162" s="268" t="s">
        <v>985</v>
      </c>
      <c r="G162" s="269" t="s">
        <v>910</v>
      </c>
      <c r="H162" s="270">
        <v>4</v>
      </c>
      <c r="I162" s="271"/>
      <c r="J162" s="272">
        <f>ROUND(I162*H162,2)</f>
        <v>0</v>
      </c>
      <c r="K162" s="273"/>
      <c r="L162" s="274"/>
      <c r="M162" s="275" t="s">
        <v>1</v>
      </c>
      <c r="N162" s="276" t="s">
        <v>38</v>
      </c>
      <c r="O162" s="91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1" t="s">
        <v>236</v>
      </c>
      <c r="AT162" s="231" t="s">
        <v>210</v>
      </c>
      <c r="AU162" s="231" t="s">
        <v>83</v>
      </c>
      <c r="AY162" s="17" t="s">
        <v>158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7" t="s">
        <v>81</v>
      </c>
      <c r="BK162" s="232">
        <f>ROUND(I162*H162,2)</f>
        <v>0</v>
      </c>
      <c r="BL162" s="17" t="s">
        <v>197</v>
      </c>
      <c r="BM162" s="231" t="s">
        <v>342</v>
      </c>
    </row>
    <row r="163" s="2" customFormat="1" ht="16.5" customHeight="1">
      <c r="A163" s="38"/>
      <c r="B163" s="39"/>
      <c r="C163" s="219" t="s">
        <v>259</v>
      </c>
      <c r="D163" s="219" t="s">
        <v>161</v>
      </c>
      <c r="E163" s="220" t="s">
        <v>986</v>
      </c>
      <c r="F163" s="221" t="s">
        <v>987</v>
      </c>
      <c r="G163" s="222" t="s">
        <v>910</v>
      </c>
      <c r="H163" s="223">
        <v>32</v>
      </c>
      <c r="I163" s="224"/>
      <c r="J163" s="225">
        <f>ROUND(I163*H163,2)</f>
        <v>0</v>
      </c>
      <c r="K163" s="226"/>
      <c r="L163" s="44"/>
      <c r="M163" s="227" t="s">
        <v>1</v>
      </c>
      <c r="N163" s="228" t="s">
        <v>38</v>
      </c>
      <c r="O163" s="91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197</v>
      </c>
      <c r="AT163" s="231" t="s">
        <v>161</v>
      </c>
      <c r="AU163" s="231" t="s">
        <v>83</v>
      </c>
      <c r="AY163" s="17" t="s">
        <v>158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81</v>
      </c>
      <c r="BK163" s="232">
        <f>ROUND(I163*H163,2)</f>
        <v>0</v>
      </c>
      <c r="BL163" s="17" t="s">
        <v>197</v>
      </c>
      <c r="BM163" s="231" t="s">
        <v>345</v>
      </c>
    </row>
    <row r="164" s="2" customFormat="1" ht="16.5" customHeight="1">
      <c r="A164" s="38"/>
      <c r="B164" s="39"/>
      <c r="C164" s="266" t="s">
        <v>346</v>
      </c>
      <c r="D164" s="266" t="s">
        <v>210</v>
      </c>
      <c r="E164" s="267" t="s">
        <v>988</v>
      </c>
      <c r="F164" s="268" t="s">
        <v>989</v>
      </c>
      <c r="G164" s="269" t="s">
        <v>910</v>
      </c>
      <c r="H164" s="270">
        <v>30</v>
      </c>
      <c r="I164" s="271"/>
      <c r="J164" s="272">
        <f>ROUND(I164*H164,2)</f>
        <v>0</v>
      </c>
      <c r="K164" s="273"/>
      <c r="L164" s="274"/>
      <c r="M164" s="275" t="s">
        <v>1</v>
      </c>
      <c r="N164" s="276" t="s">
        <v>38</v>
      </c>
      <c r="O164" s="91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236</v>
      </c>
      <c r="AT164" s="231" t="s">
        <v>210</v>
      </c>
      <c r="AU164" s="231" t="s">
        <v>83</v>
      </c>
      <c r="AY164" s="17" t="s">
        <v>158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81</v>
      </c>
      <c r="BK164" s="232">
        <f>ROUND(I164*H164,2)</f>
        <v>0</v>
      </c>
      <c r="BL164" s="17" t="s">
        <v>197</v>
      </c>
      <c r="BM164" s="231" t="s">
        <v>349</v>
      </c>
    </row>
    <row r="165" s="2" customFormat="1" ht="16.5" customHeight="1">
      <c r="A165" s="38"/>
      <c r="B165" s="39"/>
      <c r="C165" s="266" t="s">
        <v>263</v>
      </c>
      <c r="D165" s="266" t="s">
        <v>210</v>
      </c>
      <c r="E165" s="267" t="s">
        <v>990</v>
      </c>
      <c r="F165" s="268" t="s">
        <v>991</v>
      </c>
      <c r="G165" s="269" t="s">
        <v>910</v>
      </c>
      <c r="H165" s="270">
        <v>2</v>
      </c>
      <c r="I165" s="271"/>
      <c r="J165" s="272">
        <f>ROUND(I165*H165,2)</f>
        <v>0</v>
      </c>
      <c r="K165" s="273"/>
      <c r="L165" s="274"/>
      <c r="M165" s="275" t="s">
        <v>1</v>
      </c>
      <c r="N165" s="276" t="s">
        <v>38</v>
      </c>
      <c r="O165" s="91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236</v>
      </c>
      <c r="AT165" s="231" t="s">
        <v>210</v>
      </c>
      <c r="AU165" s="231" t="s">
        <v>83</v>
      </c>
      <c r="AY165" s="17" t="s">
        <v>158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81</v>
      </c>
      <c r="BK165" s="232">
        <f>ROUND(I165*H165,2)</f>
        <v>0</v>
      </c>
      <c r="BL165" s="17" t="s">
        <v>197</v>
      </c>
      <c r="BM165" s="231" t="s">
        <v>352</v>
      </c>
    </row>
    <row r="166" s="2" customFormat="1" ht="24.15" customHeight="1">
      <c r="A166" s="38"/>
      <c r="B166" s="39"/>
      <c r="C166" s="219" t="s">
        <v>353</v>
      </c>
      <c r="D166" s="219" t="s">
        <v>161</v>
      </c>
      <c r="E166" s="220" t="s">
        <v>992</v>
      </c>
      <c r="F166" s="221" t="s">
        <v>993</v>
      </c>
      <c r="G166" s="222" t="s">
        <v>207</v>
      </c>
      <c r="H166" s="223">
        <v>1</v>
      </c>
      <c r="I166" s="224"/>
      <c r="J166" s="225">
        <f>ROUND(I166*H166,2)</f>
        <v>0</v>
      </c>
      <c r="K166" s="226"/>
      <c r="L166" s="44"/>
      <c r="M166" s="227" t="s">
        <v>1</v>
      </c>
      <c r="N166" s="228" t="s">
        <v>38</v>
      </c>
      <c r="O166" s="91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197</v>
      </c>
      <c r="AT166" s="231" t="s">
        <v>161</v>
      </c>
      <c r="AU166" s="231" t="s">
        <v>83</v>
      </c>
      <c r="AY166" s="17" t="s">
        <v>158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81</v>
      </c>
      <c r="BK166" s="232">
        <f>ROUND(I166*H166,2)</f>
        <v>0</v>
      </c>
      <c r="BL166" s="17" t="s">
        <v>197</v>
      </c>
      <c r="BM166" s="231" t="s">
        <v>356</v>
      </c>
    </row>
    <row r="167" s="2" customFormat="1" ht="16.5" customHeight="1">
      <c r="A167" s="38"/>
      <c r="B167" s="39"/>
      <c r="C167" s="266" t="s">
        <v>267</v>
      </c>
      <c r="D167" s="266" t="s">
        <v>210</v>
      </c>
      <c r="E167" s="267" t="s">
        <v>994</v>
      </c>
      <c r="F167" s="268" t="s">
        <v>995</v>
      </c>
      <c r="G167" s="269" t="s">
        <v>207</v>
      </c>
      <c r="H167" s="270">
        <v>1</v>
      </c>
      <c r="I167" s="271"/>
      <c r="J167" s="272">
        <f>ROUND(I167*H167,2)</f>
        <v>0</v>
      </c>
      <c r="K167" s="273"/>
      <c r="L167" s="274"/>
      <c r="M167" s="275" t="s">
        <v>1</v>
      </c>
      <c r="N167" s="276" t="s">
        <v>38</v>
      </c>
      <c r="O167" s="91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1" t="s">
        <v>236</v>
      </c>
      <c r="AT167" s="231" t="s">
        <v>210</v>
      </c>
      <c r="AU167" s="231" t="s">
        <v>83</v>
      </c>
      <c r="AY167" s="17" t="s">
        <v>158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7" t="s">
        <v>81</v>
      </c>
      <c r="BK167" s="232">
        <f>ROUND(I167*H167,2)</f>
        <v>0</v>
      </c>
      <c r="BL167" s="17" t="s">
        <v>197</v>
      </c>
      <c r="BM167" s="231" t="s">
        <v>359</v>
      </c>
    </row>
    <row r="168" s="2" customFormat="1" ht="16.5" customHeight="1">
      <c r="A168" s="38"/>
      <c r="B168" s="39"/>
      <c r="C168" s="219" t="s">
        <v>362</v>
      </c>
      <c r="D168" s="219" t="s">
        <v>161</v>
      </c>
      <c r="E168" s="220" t="s">
        <v>996</v>
      </c>
      <c r="F168" s="221" t="s">
        <v>997</v>
      </c>
      <c r="G168" s="222" t="s">
        <v>207</v>
      </c>
      <c r="H168" s="223">
        <v>2</v>
      </c>
      <c r="I168" s="224"/>
      <c r="J168" s="225">
        <f>ROUND(I168*H168,2)</f>
        <v>0</v>
      </c>
      <c r="K168" s="226"/>
      <c r="L168" s="44"/>
      <c r="M168" s="227" t="s">
        <v>1</v>
      </c>
      <c r="N168" s="228" t="s">
        <v>38</v>
      </c>
      <c r="O168" s="91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1" t="s">
        <v>197</v>
      </c>
      <c r="AT168" s="231" t="s">
        <v>161</v>
      </c>
      <c r="AU168" s="231" t="s">
        <v>83</v>
      </c>
      <c r="AY168" s="17" t="s">
        <v>158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7" t="s">
        <v>81</v>
      </c>
      <c r="BK168" s="232">
        <f>ROUND(I168*H168,2)</f>
        <v>0</v>
      </c>
      <c r="BL168" s="17" t="s">
        <v>197</v>
      </c>
      <c r="BM168" s="231" t="s">
        <v>365</v>
      </c>
    </row>
    <row r="169" s="2" customFormat="1" ht="16.5" customHeight="1">
      <c r="A169" s="38"/>
      <c r="B169" s="39"/>
      <c r="C169" s="266" t="s">
        <v>272</v>
      </c>
      <c r="D169" s="266" t="s">
        <v>210</v>
      </c>
      <c r="E169" s="267" t="s">
        <v>998</v>
      </c>
      <c r="F169" s="268" t="s">
        <v>999</v>
      </c>
      <c r="G169" s="269" t="s">
        <v>207</v>
      </c>
      <c r="H169" s="270">
        <v>2</v>
      </c>
      <c r="I169" s="271"/>
      <c r="J169" s="272">
        <f>ROUND(I169*H169,2)</f>
        <v>0</v>
      </c>
      <c r="K169" s="273"/>
      <c r="L169" s="274"/>
      <c r="M169" s="275" t="s">
        <v>1</v>
      </c>
      <c r="N169" s="276" t="s">
        <v>38</v>
      </c>
      <c r="O169" s="91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236</v>
      </c>
      <c r="AT169" s="231" t="s">
        <v>210</v>
      </c>
      <c r="AU169" s="231" t="s">
        <v>83</v>
      </c>
      <c r="AY169" s="17" t="s">
        <v>158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81</v>
      </c>
      <c r="BK169" s="232">
        <f>ROUND(I169*H169,2)</f>
        <v>0</v>
      </c>
      <c r="BL169" s="17" t="s">
        <v>197</v>
      </c>
      <c r="BM169" s="231" t="s">
        <v>368</v>
      </c>
    </row>
    <row r="170" s="2" customFormat="1" ht="16.5" customHeight="1">
      <c r="A170" s="38"/>
      <c r="B170" s="39"/>
      <c r="C170" s="219" t="s">
        <v>369</v>
      </c>
      <c r="D170" s="219" t="s">
        <v>161</v>
      </c>
      <c r="E170" s="220" t="s">
        <v>1000</v>
      </c>
      <c r="F170" s="221" t="s">
        <v>1001</v>
      </c>
      <c r="G170" s="222" t="s">
        <v>207</v>
      </c>
      <c r="H170" s="223">
        <v>1</v>
      </c>
      <c r="I170" s="224"/>
      <c r="J170" s="225">
        <f>ROUND(I170*H170,2)</f>
        <v>0</v>
      </c>
      <c r="K170" s="226"/>
      <c r="L170" s="44"/>
      <c r="M170" s="227" t="s">
        <v>1</v>
      </c>
      <c r="N170" s="228" t="s">
        <v>38</v>
      </c>
      <c r="O170" s="91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197</v>
      </c>
      <c r="AT170" s="231" t="s">
        <v>161</v>
      </c>
      <c r="AU170" s="231" t="s">
        <v>83</v>
      </c>
      <c r="AY170" s="17" t="s">
        <v>158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7" t="s">
        <v>81</v>
      </c>
      <c r="BK170" s="232">
        <f>ROUND(I170*H170,2)</f>
        <v>0</v>
      </c>
      <c r="BL170" s="17" t="s">
        <v>197</v>
      </c>
      <c r="BM170" s="231" t="s">
        <v>372</v>
      </c>
    </row>
    <row r="171" s="2" customFormat="1" ht="16.5" customHeight="1">
      <c r="A171" s="38"/>
      <c r="B171" s="39"/>
      <c r="C171" s="266" t="s">
        <v>280</v>
      </c>
      <c r="D171" s="266" t="s">
        <v>210</v>
      </c>
      <c r="E171" s="267" t="s">
        <v>1002</v>
      </c>
      <c r="F171" s="268" t="s">
        <v>1003</v>
      </c>
      <c r="G171" s="269" t="s">
        <v>207</v>
      </c>
      <c r="H171" s="270">
        <v>1</v>
      </c>
      <c r="I171" s="271"/>
      <c r="J171" s="272">
        <f>ROUND(I171*H171,2)</f>
        <v>0</v>
      </c>
      <c r="K171" s="273"/>
      <c r="L171" s="274"/>
      <c r="M171" s="275" t="s">
        <v>1</v>
      </c>
      <c r="N171" s="276" t="s">
        <v>38</v>
      </c>
      <c r="O171" s="91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1" t="s">
        <v>236</v>
      </c>
      <c r="AT171" s="231" t="s">
        <v>210</v>
      </c>
      <c r="AU171" s="231" t="s">
        <v>83</v>
      </c>
      <c r="AY171" s="17" t="s">
        <v>158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7" t="s">
        <v>81</v>
      </c>
      <c r="BK171" s="232">
        <f>ROUND(I171*H171,2)</f>
        <v>0</v>
      </c>
      <c r="BL171" s="17" t="s">
        <v>197</v>
      </c>
      <c r="BM171" s="231" t="s">
        <v>377</v>
      </c>
    </row>
    <row r="172" s="12" customFormat="1" ht="25.92" customHeight="1">
      <c r="A172" s="12"/>
      <c r="B172" s="203"/>
      <c r="C172" s="204"/>
      <c r="D172" s="205" t="s">
        <v>72</v>
      </c>
      <c r="E172" s="206" t="s">
        <v>1004</v>
      </c>
      <c r="F172" s="206" t="s">
        <v>1005</v>
      </c>
      <c r="G172" s="204"/>
      <c r="H172" s="204"/>
      <c r="I172" s="207"/>
      <c r="J172" s="208">
        <f>BK172</f>
        <v>0</v>
      </c>
      <c r="K172" s="204"/>
      <c r="L172" s="209"/>
      <c r="M172" s="210"/>
      <c r="N172" s="211"/>
      <c r="O172" s="211"/>
      <c r="P172" s="212">
        <f>SUM(P173:P179)</f>
        <v>0</v>
      </c>
      <c r="Q172" s="211"/>
      <c r="R172" s="212">
        <f>SUM(R173:R179)</f>
        <v>0</v>
      </c>
      <c r="S172" s="211"/>
      <c r="T172" s="213">
        <f>SUM(T173:T179)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4" t="s">
        <v>165</v>
      </c>
      <c r="AT172" s="215" t="s">
        <v>72</v>
      </c>
      <c r="AU172" s="215" t="s">
        <v>73</v>
      </c>
      <c r="AY172" s="214" t="s">
        <v>158</v>
      </c>
      <c r="BK172" s="216">
        <f>SUM(BK173:BK179)</f>
        <v>0</v>
      </c>
    </row>
    <row r="173" s="2" customFormat="1" ht="16.5" customHeight="1">
      <c r="A173" s="38"/>
      <c r="B173" s="39"/>
      <c r="C173" s="219" t="s">
        <v>379</v>
      </c>
      <c r="D173" s="219" t="s">
        <v>161</v>
      </c>
      <c r="E173" s="220" t="s">
        <v>1006</v>
      </c>
      <c r="F173" s="221" t="s">
        <v>1007</v>
      </c>
      <c r="G173" s="222" t="s">
        <v>943</v>
      </c>
      <c r="H173" s="223">
        <v>1</v>
      </c>
      <c r="I173" s="224"/>
      <c r="J173" s="225">
        <f>ROUND(I173*H173,2)</f>
        <v>0</v>
      </c>
      <c r="K173" s="226"/>
      <c r="L173" s="44"/>
      <c r="M173" s="227" t="s">
        <v>1</v>
      </c>
      <c r="N173" s="228" t="s">
        <v>38</v>
      </c>
      <c r="O173" s="91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1" t="s">
        <v>1008</v>
      </c>
      <c r="AT173" s="231" t="s">
        <v>161</v>
      </c>
      <c r="AU173" s="231" t="s">
        <v>81</v>
      </c>
      <c r="AY173" s="17" t="s">
        <v>158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7" t="s">
        <v>81</v>
      </c>
      <c r="BK173" s="232">
        <f>ROUND(I173*H173,2)</f>
        <v>0</v>
      </c>
      <c r="BL173" s="17" t="s">
        <v>1008</v>
      </c>
      <c r="BM173" s="231" t="s">
        <v>382</v>
      </c>
    </row>
    <row r="174" s="2" customFormat="1" ht="16.5" customHeight="1">
      <c r="A174" s="38"/>
      <c r="B174" s="39"/>
      <c r="C174" s="219" t="s">
        <v>283</v>
      </c>
      <c r="D174" s="219" t="s">
        <v>161</v>
      </c>
      <c r="E174" s="220" t="s">
        <v>1009</v>
      </c>
      <c r="F174" s="221" t="s">
        <v>1010</v>
      </c>
      <c r="G174" s="222" t="s">
        <v>943</v>
      </c>
      <c r="H174" s="223">
        <v>1</v>
      </c>
      <c r="I174" s="224"/>
      <c r="J174" s="225">
        <f>ROUND(I174*H174,2)</f>
        <v>0</v>
      </c>
      <c r="K174" s="226"/>
      <c r="L174" s="44"/>
      <c r="M174" s="227" t="s">
        <v>1</v>
      </c>
      <c r="N174" s="228" t="s">
        <v>38</v>
      </c>
      <c r="O174" s="91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1" t="s">
        <v>1008</v>
      </c>
      <c r="AT174" s="231" t="s">
        <v>161</v>
      </c>
      <c r="AU174" s="231" t="s">
        <v>81</v>
      </c>
      <c r="AY174" s="17" t="s">
        <v>158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7" t="s">
        <v>81</v>
      </c>
      <c r="BK174" s="232">
        <f>ROUND(I174*H174,2)</f>
        <v>0</v>
      </c>
      <c r="BL174" s="17" t="s">
        <v>1008</v>
      </c>
      <c r="BM174" s="231" t="s">
        <v>385</v>
      </c>
    </row>
    <row r="175" s="2" customFormat="1" ht="16.5" customHeight="1">
      <c r="A175" s="38"/>
      <c r="B175" s="39"/>
      <c r="C175" s="219" t="s">
        <v>386</v>
      </c>
      <c r="D175" s="219" t="s">
        <v>161</v>
      </c>
      <c r="E175" s="220" t="s">
        <v>1011</v>
      </c>
      <c r="F175" s="221" t="s">
        <v>1012</v>
      </c>
      <c r="G175" s="222" t="s">
        <v>943</v>
      </c>
      <c r="H175" s="223">
        <v>1</v>
      </c>
      <c r="I175" s="224"/>
      <c r="J175" s="225">
        <f>ROUND(I175*H175,2)</f>
        <v>0</v>
      </c>
      <c r="K175" s="226"/>
      <c r="L175" s="44"/>
      <c r="M175" s="227" t="s">
        <v>1</v>
      </c>
      <c r="N175" s="228" t="s">
        <v>38</v>
      </c>
      <c r="O175" s="91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1008</v>
      </c>
      <c r="AT175" s="231" t="s">
        <v>161</v>
      </c>
      <c r="AU175" s="231" t="s">
        <v>81</v>
      </c>
      <c r="AY175" s="17" t="s">
        <v>158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81</v>
      </c>
      <c r="BK175" s="232">
        <f>ROUND(I175*H175,2)</f>
        <v>0</v>
      </c>
      <c r="BL175" s="17" t="s">
        <v>1008</v>
      </c>
      <c r="BM175" s="231" t="s">
        <v>389</v>
      </c>
    </row>
    <row r="176" s="2" customFormat="1" ht="21.75" customHeight="1">
      <c r="A176" s="38"/>
      <c r="B176" s="39"/>
      <c r="C176" s="219" t="s">
        <v>287</v>
      </c>
      <c r="D176" s="219" t="s">
        <v>161</v>
      </c>
      <c r="E176" s="220" t="s">
        <v>1013</v>
      </c>
      <c r="F176" s="221" t="s">
        <v>1014</v>
      </c>
      <c r="G176" s="222" t="s">
        <v>943</v>
      </c>
      <c r="H176" s="223">
        <v>1</v>
      </c>
      <c r="I176" s="224"/>
      <c r="J176" s="225">
        <f>ROUND(I176*H176,2)</f>
        <v>0</v>
      </c>
      <c r="K176" s="226"/>
      <c r="L176" s="44"/>
      <c r="M176" s="227" t="s">
        <v>1</v>
      </c>
      <c r="N176" s="228" t="s">
        <v>38</v>
      </c>
      <c r="O176" s="91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1" t="s">
        <v>1008</v>
      </c>
      <c r="AT176" s="231" t="s">
        <v>161</v>
      </c>
      <c r="AU176" s="231" t="s">
        <v>81</v>
      </c>
      <c r="AY176" s="17" t="s">
        <v>158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7" t="s">
        <v>81</v>
      </c>
      <c r="BK176" s="232">
        <f>ROUND(I176*H176,2)</f>
        <v>0</v>
      </c>
      <c r="BL176" s="17" t="s">
        <v>1008</v>
      </c>
      <c r="BM176" s="231" t="s">
        <v>394</v>
      </c>
    </row>
    <row r="177" s="2" customFormat="1" ht="16.5" customHeight="1">
      <c r="A177" s="38"/>
      <c r="B177" s="39"/>
      <c r="C177" s="219" t="s">
        <v>395</v>
      </c>
      <c r="D177" s="219" t="s">
        <v>161</v>
      </c>
      <c r="E177" s="220" t="s">
        <v>1015</v>
      </c>
      <c r="F177" s="221" t="s">
        <v>1016</v>
      </c>
      <c r="G177" s="222" t="s">
        <v>943</v>
      </c>
      <c r="H177" s="223">
        <v>1</v>
      </c>
      <c r="I177" s="224"/>
      <c r="J177" s="225">
        <f>ROUND(I177*H177,2)</f>
        <v>0</v>
      </c>
      <c r="K177" s="226"/>
      <c r="L177" s="44"/>
      <c r="M177" s="227" t="s">
        <v>1</v>
      </c>
      <c r="N177" s="228" t="s">
        <v>38</v>
      </c>
      <c r="O177" s="91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1" t="s">
        <v>1008</v>
      </c>
      <c r="AT177" s="231" t="s">
        <v>161</v>
      </c>
      <c r="AU177" s="231" t="s">
        <v>81</v>
      </c>
      <c r="AY177" s="17" t="s">
        <v>158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7" t="s">
        <v>81</v>
      </c>
      <c r="BK177" s="232">
        <f>ROUND(I177*H177,2)</f>
        <v>0</v>
      </c>
      <c r="BL177" s="17" t="s">
        <v>1008</v>
      </c>
      <c r="BM177" s="231" t="s">
        <v>398</v>
      </c>
    </row>
    <row r="178" s="2" customFormat="1" ht="16.5" customHeight="1">
      <c r="A178" s="38"/>
      <c r="B178" s="39"/>
      <c r="C178" s="219" t="s">
        <v>290</v>
      </c>
      <c r="D178" s="219" t="s">
        <v>161</v>
      </c>
      <c r="E178" s="220" t="s">
        <v>1017</v>
      </c>
      <c r="F178" s="221" t="s">
        <v>1018</v>
      </c>
      <c r="G178" s="222" t="s">
        <v>943</v>
      </c>
      <c r="H178" s="223">
        <v>1</v>
      </c>
      <c r="I178" s="224"/>
      <c r="J178" s="225">
        <f>ROUND(I178*H178,2)</f>
        <v>0</v>
      </c>
      <c r="K178" s="226"/>
      <c r="L178" s="44"/>
      <c r="M178" s="227" t="s">
        <v>1</v>
      </c>
      <c r="N178" s="228" t="s">
        <v>38</v>
      </c>
      <c r="O178" s="91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1" t="s">
        <v>1008</v>
      </c>
      <c r="AT178" s="231" t="s">
        <v>161</v>
      </c>
      <c r="AU178" s="231" t="s">
        <v>81</v>
      </c>
      <c r="AY178" s="17" t="s">
        <v>158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7" t="s">
        <v>81</v>
      </c>
      <c r="BK178" s="232">
        <f>ROUND(I178*H178,2)</f>
        <v>0</v>
      </c>
      <c r="BL178" s="17" t="s">
        <v>1008</v>
      </c>
      <c r="BM178" s="231" t="s">
        <v>402</v>
      </c>
    </row>
    <row r="179" s="2" customFormat="1" ht="16.5" customHeight="1">
      <c r="A179" s="38"/>
      <c r="B179" s="39"/>
      <c r="C179" s="219" t="s">
        <v>405</v>
      </c>
      <c r="D179" s="219" t="s">
        <v>161</v>
      </c>
      <c r="E179" s="220" t="s">
        <v>1019</v>
      </c>
      <c r="F179" s="221" t="s">
        <v>1020</v>
      </c>
      <c r="G179" s="222" t="s">
        <v>943</v>
      </c>
      <c r="H179" s="223">
        <v>1</v>
      </c>
      <c r="I179" s="224"/>
      <c r="J179" s="225">
        <f>ROUND(I179*H179,2)</f>
        <v>0</v>
      </c>
      <c r="K179" s="226"/>
      <c r="L179" s="44"/>
      <c r="M179" s="277" t="s">
        <v>1</v>
      </c>
      <c r="N179" s="278" t="s">
        <v>38</v>
      </c>
      <c r="O179" s="279"/>
      <c r="P179" s="280">
        <f>O179*H179</f>
        <v>0</v>
      </c>
      <c r="Q179" s="280">
        <v>0</v>
      </c>
      <c r="R179" s="280">
        <f>Q179*H179</f>
        <v>0</v>
      </c>
      <c r="S179" s="280">
        <v>0</v>
      </c>
      <c r="T179" s="281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1" t="s">
        <v>1008</v>
      </c>
      <c r="AT179" s="231" t="s">
        <v>161</v>
      </c>
      <c r="AU179" s="231" t="s">
        <v>81</v>
      </c>
      <c r="AY179" s="17" t="s">
        <v>158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7" t="s">
        <v>81</v>
      </c>
      <c r="BK179" s="232">
        <f>ROUND(I179*H179,2)</f>
        <v>0</v>
      </c>
      <c r="BL179" s="17" t="s">
        <v>1008</v>
      </c>
      <c r="BM179" s="231" t="s">
        <v>408</v>
      </c>
    </row>
    <row r="180" s="2" customFormat="1" ht="6.96" customHeight="1">
      <c r="A180" s="38"/>
      <c r="B180" s="66"/>
      <c r="C180" s="67"/>
      <c r="D180" s="67"/>
      <c r="E180" s="67"/>
      <c r="F180" s="67"/>
      <c r="G180" s="67"/>
      <c r="H180" s="67"/>
      <c r="I180" s="67"/>
      <c r="J180" s="67"/>
      <c r="K180" s="67"/>
      <c r="L180" s="44"/>
      <c r="M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</row>
  </sheetData>
  <sheetProtection sheet="1" autoFilter="0" formatColumns="0" formatRows="0" objects="1" scenarios="1" spinCount="100000" saltValue="cDkIbPsh44TgFa/TcKOkUpDeRusNGo2WkRyGDTcIj2lfY8tmUML5hx6oZeP+a8j/9VIYTzcoqoyxUBVEtN9zeQ==" hashValue="BG2OsKeomVDd4ggOmV28E+8lgY+/KTcz8R9OYlTNBZUjNJHvzW9AJ9wkez+8mq3RpsPA33vvYniT06Dk+k4Vdg==" algorithmName="SHA-512" password="CC35"/>
  <autoFilter ref="C118:K179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111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 xml:space="preserve"> Modernizace 5 učeben na 6.ZŠ Cheb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1022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26. 1. 2026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30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ROUND((SUM(BE119:BE175)),  2)</f>
        <v>0</v>
      </c>
      <c r="G33" s="38"/>
      <c r="H33" s="38"/>
      <c r="I33" s="155">
        <v>0.20999999999999999</v>
      </c>
      <c r="J33" s="154">
        <f>ROUND(((SUM(BE119:BE175))*I33),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ROUND((SUM(BF119:BF175)),  2)</f>
        <v>0</v>
      </c>
      <c r="G34" s="38"/>
      <c r="H34" s="38"/>
      <c r="I34" s="155">
        <v>0.12</v>
      </c>
      <c r="J34" s="154">
        <f>ROUND(((SUM(BF119:BF175))*I34),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ROUND((SUM(BG119:BG175)),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ROUND((SUM(BH119:BH175)),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ROUND((SUM(BI119:BI175)),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 xml:space="preserve"> Modernizace 5 učeben na 6.ZŠ Cheb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02.5 - Učebna badatelská - elektroinstalace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26. 1. 2026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30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115</v>
      </c>
      <c r="D94" s="176"/>
      <c r="E94" s="176"/>
      <c r="F94" s="176"/>
      <c r="G94" s="176"/>
      <c r="H94" s="176"/>
      <c r="I94" s="176"/>
      <c r="J94" s="177" t="s">
        <v>116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117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118</v>
      </c>
    </row>
    <row r="97" s="9" customFormat="1" ht="24.96" customHeight="1">
      <c r="A97" s="9"/>
      <c r="B97" s="179"/>
      <c r="C97" s="180"/>
      <c r="D97" s="181" t="s">
        <v>125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904</v>
      </c>
      <c r="E98" s="188"/>
      <c r="F98" s="188"/>
      <c r="G98" s="188"/>
      <c r="H98" s="188"/>
      <c r="I98" s="188"/>
      <c r="J98" s="189">
        <f>J121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9"/>
      <c r="C99" s="180"/>
      <c r="D99" s="181" t="s">
        <v>905</v>
      </c>
      <c r="E99" s="182"/>
      <c r="F99" s="182"/>
      <c r="G99" s="182"/>
      <c r="H99" s="182"/>
      <c r="I99" s="182"/>
      <c r="J99" s="183">
        <f>J168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143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74" t="str">
        <f>E7</f>
        <v xml:space="preserve"> Modernizace 5 učeben na 6.ZŠ Cheb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112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SO 02.5 - Učebna badatelská - elektroinstalace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 xml:space="preserve"> </v>
      </c>
      <c r="G113" s="40"/>
      <c r="H113" s="40"/>
      <c r="I113" s="32" t="s">
        <v>22</v>
      </c>
      <c r="J113" s="79" t="str">
        <f>IF(J12="","",J12)</f>
        <v>26. 1. 2026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 xml:space="preserve"> </v>
      </c>
      <c r="G115" s="40"/>
      <c r="H115" s="40"/>
      <c r="I115" s="32" t="s">
        <v>29</v>
      </c>
      <c r="J115" s="36" t="str">
        <f>E21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27</v>
      </c>
      <c r="D116" s="40"/>
      <c r="E116" s="40"/>
      <c r="F116" s="27" t="str">
        <f>IF(E18="","",E18)</f>
        <v>Vyplň údaj</v>
      </c>
      <c r="G116" s="40"/>
      <c r="H116" s="40"/>
      <c r="I116" s="32" t="s">
        <v>30</v>
      </c>
      <c r="J116" s="36" t="str">
        <f>E24</f>
        <v xml:space="preserve">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1"/>
      <c r="B118" s="192"/>
      <c r="C118" s="193" t="s">
        <v>144</v>
      </c>
      <c r="D118" s="194" t="s">
        <v>58</v>
      </c>
      <c r="E118" s="194" t="s">
        <v>54</v>
      </c>
      <c r="F118" s="194" t="s">
        <v>55</v>
      </c>
      <c r="G118" s="194" t="s">
        <v>145</v>
      </c>
      <c r="H118" s="194" t="s">
        <v>146</v>
      </c>
      <c r="I118" s="194" t="s">
        <v>147</v>
      </c>
      <c r="J118" s="195" t="s">
        <v>116</v>
      </c>
      <c r="K118" s="196" t="s">
        <v>148</v>
      </c>
      <c r="L118" s="197"/>
      <c r="M118" s="100" t="s">
        <v>1</v>
      </c>
      <c r="N118" s="101" t="s">
        <v>37</v>
      </c>
      <c r="O118" s="101" t="s">
        <v>149</v>
      </c>
      <c r="P118" s="101" t="s">
        <v>150</v>
      </c>
      <c r="Q118" s="101" t="s">
        <v>151</v>
      </c>
      <c r="R118" s="101" t="s">
        <v>152</v>
      </c>
      <c r="S118" s="101" t="s">
        <v>153</v>
      </c>
      <c r="T118" s="102" t="s">
        <v>154</v>
      </c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</row>
    <row r="119" s="2" customFormat="1" ht="22.8" customHeight="1">
      <c r="A119" s="38"/>
      <c r="B119" s="39"/>
      <c r="C119" s="107" t="s">
        <v>155</v>
      </c>
      <c r="D119" s="40"/>
      <c r="E119" s="40"/>
      <c r="F119" s="40"/>
      <c r="G119" s="40"/>
      <c r="H119" s="40"/>
      <c r="I119" s="40"/>
      <c r="J119" s="198">
        <f>BK119</f>
        <v>0</v>
      </c>
      <c r="K119" s="40"/>
      <c r="L119" s="44"/>
      <c r="M119" s="103"/>
      <c r="N119" s="199"/>
      <c r="O119" s="104"/>
      <c r="P119" s="200">
        <f>P120+P168</f>
        <v>0</v>
      </c>
      <c r="Q119" s="104"/>
      <c r="R119" s="200">
        <f>R120+R168</f>
        <v>0</v>
      </c>
      <c r="S119" s="104"/>
      <c r="T119" s="201">
        <f>T120+T168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72</v>
      </c>
      <c r="AU119" s="17" t="s">
        <v>118</v>
      </c>
      <c r="BK119" s="202">
        <f>BK120+BK168</f>
        <v>0</v>
      </c>
    </row>
    <row r="120" s="12" customFormat="1" ht="25.92" customHeight="1">
      <c r="A120" s="12"/>
      <c r="B120" s="203"/>
      <c r="C120" s="204"/>
      <c r="D120" s="205" t="s">
        <v>72</v>
      </c>
      <c r="E120" s="206" t="s">
        <v>273</v>
      </c>
      <c r="F120" s="206" t="s">
        <v>274</v>
      </c>
      <c r="G120" s="204"/>
      <c r="H120" s="204"/>
      <c r="I120" s="207"/>
      <c r="J120" s="208">
        <f>BK120</f>
        <v>0</v>
      </c>
      <c r="K120" s="204"/>
      <c r="L120" s="209"/>
      <c r="M120" s="210"/>
      <c r="N120" s="211"/>
      <c r="O120" s="211"/>
      <c r="P120" s="212">
        <f>P121</f>
        <v>0</v>
      </c>
      <c r="Q120" s="211"/>
      <c r="R120" s="212">
        <f>R121</f>
        <v>0</v>
      </c>
      <c r="S120" s="211"/>
      <c r="T120" s="213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83</v>
      </c>
      <c r="AT120" s="215" t="s">
        <v>72</v>
      </c>
      <c r="AU120" s="215" t="s">
        <v>73</v>
      </c>
      <c r="AY120" s="214" t="s">
        <v>158</v>
      </c>
      <c r="BK120" s="216">
        <f>BK121</f>
        <v>0</v>
      </c>
    </row>
    <row r="121" s="12" customFormat="1" ht="22.8" customHeight="1">
      <c r="A121" s="12"/>
      <c r="B121" s="203"/>
      <c r="C121" s="204"/>
      <c r="D121" s="205" t="s">
        <v>72</v>
      </c>
      <c r="E121" s="217" t="s">
        <v>906</v>
      </c>
      <c r="F121" s="217" t="s">
        <v>907</v>
      </c>
      <c r="G121" s="204"/>
      <c r="H121" s="204"/>
      <c r="I121" s="207"/>
      <c r="J121" s="218">
        <f>BK121</f>
        <v>0</v>
      </c>
      <c r="K121" s="204"/>
      <c r="L121" s="209"/>
      <c r="M121" s="210"/>
      <c r="N121" s="211"/>
      <c r="O121" s="211"/>
      <c r="P121" s="212">
        <f>SUM(P122:P167)</f>
        <v>0</v>
      </c>
      <c r="Q121" s="211"/>
      <c r="R121" s="212">
        <f>SUM(R122:R167)</f>
        <v>0</v>
      </c>
      <c r="S121" s="211"/>
      <c r="T121" s="213">
        <f>SUM(T122:T167)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83</v>
      </c>
      <c r="AT121" s="215" t="s">
        <v>72</v>
      </c>
      <c r="AU121" s="215" t="s">
        <v>81</v>
      </c>
      <c r="AY121" s="214" t="s">
        <v>158</v>
      </c>
      <c r="BK121" s="216">
        <f>SUM(BK122:BK167)</f>
        <v>0</v>
      </c>
    </row>
    <row r="122" s="2" customFormat="1" ht="24.15" customHeight="1">
      <c r="A122" s="38"/>
      <c r="B122" s="39"/>
      <c r="C122" s="219" t="s">
        <v>81</v>
      </c>
      <c r="D122" s="219" t="s">
        <v>161</v>
      </c>
      <c r="E122" s="220" t="s">
        <v>908</v>
      </c>
      <c r="F122" s="221" t="s">
        <v>909</v>
      </c>
      <c r="G122" s="222" t="s">
        <v>910</v>
      </c>
      <c r="H122" s="223">
        <v>2</v>
      </c>
      <c r="I122" s="224"/>
      <c r="J122" s="225">
        <f>ROUND(I122*H122,2)</f>
        <v>0</v>
      </c>
      <c r="K122" s="226"/>
      <c r="L122" s="44"/>
      <c r="M122" s="227" t="s">
        <v>1</v>
      </c>
      <c r="N122" s="228" t="s">
        <v>38</v>
      </c>
      <c r="O122" s="91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1" t="s">
        <v>197</v>
      </c>
      <c r="AT122" s="231" t="s">
        <v>161</v>
      </c>
      <c r="AU122" s="231" t="s">
        <v>83</v>
      </c>
      <c r="AY122" s="17" t="s">
        <v>158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7" t="s">
        <v>81</v>
      </c>
      <c r="BK122" s="232">
        <f>ROUND(I122*H122,2)</f>
        <v>0</v>
      </c>
      <c r="BL122" s="17" t="s">
        <v>197</v>
      </c>
      <c r="BM122" s="231" t="s">
        <v>83</v>
      </c>
    </row>
    <row r="123" s="2" customFormat="1" ht="16.5" customHeight="1">
      <c r="A123" s="38"/>
      <c r="B123" s="39"/>
      <c r="C123" s="266" t="s">
        <v>83</v>
      </c>
      <c r="D123" s="266" t="s">
        <v>210</v>
      </c>
      <c r="E123" s="267" t="s">
        <v>1023</v>
      </c>
      <c r="F123" s="268" t="s">
        <v>1024</v>
      </c>
      <c r="G123" s="269" t="s">
        <v>910</v>
      </c>
      <c r="H123" s="270">
        <v>1</v>
      </c>
      <c r="I123" s="271"/>
      <c r="J123" s="272">
        <f>ROUND(I123*H123,2)</f>
        <v>0</v>
      </c>
      <c r="K123" s="273"/>
      <c r="L123" s="274"/>
      <c r="M123" s="275" t="s">
        <v>1</v>
      </c>
      <c r="N123" s="276" t="s">
        <v>38</v>
      </c>
      <c r="O123" s="91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1" t="s">
        <v>236</v>
      </c>
      <c r="AT123" s="231" t="s">
        <v>210</v>
      </c>
      <c r="AU123" s="231" t="s">
        <v>83</v>
      </c>
      <c r="AY123" s="17" t="s">
        <v>158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7" t="s">
        <v>81</v>
      </c>
      <c r="BK123" s="232">
        <f>ROUND(I123*H123,2)</f>
        <v>0</v>
      </c>
      <c r="BL123" s="17" t="s">
        <v>197</v>
      </c>
      <c r="BM123" s="231" t="s">
        <v>165</v>
      </c>
    </row>
    <row r="124" s="2" customFormat="1" ht="16.5" customHeight="1">
      <c r="A124" s="38"/>
      <c r="B124" s="39"/>
      <c r="C124" s="266" t="s">
        <v>159</v>
      </c>
      <c r="D124" s="266" t="s">
        <v>210</v>
      </c>
      <c r="E124" s="267" t="s">
        <v>1025</v>
      </c>
      <c r="F124" s="268" t="s">
        <v>1026</v>
      </c>
      <c r="G124" s="269" t="s">
        <v>910</v>
      </c>
      <c r="H124" s="270">
        <v>1</v>
      </c>
      <c r="I124" s="271"/>
      <c r="J124" s="272">
        <f>ROUND(I124*H124,2)</f>
        <v>0</v>
      </c>
      <c r="K124" s="273"/>
      <c r="L124" s="274"/>
      <c r="M124" s="275" t="s">
        <v>1</v>
      </c>
      <c r="N124" s="276" t="s">
        <v>38</v>
      </c>
      <c r="O124" s="91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1" t="s">
        <v>236</v>
      </c>
      <c r="AT124" s="231" t="s">
        <v>210</v>
      </c>
      <c r="AU124" s="231" t="s">
        <v>83</v>
      </c>
      <c r="AY124" s="17" t="s">
        <v>158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7" t="s">
        <v>81</v>
      </c>
      <c r="BK124" s="232">
        <f>ROUND(I124*H124,2)</f>
        <v>0</v>
      </c>
      <c r="BL124" s="17" t="s">
        <v>197</v>
      </c>
      <c r="BM124" s="231" t="s">
        <v>175</v>
      </c>
    </row>
    <row r="125" s="2" customFormat="1" ht="24.15" customHeight="1">
      <c r="A125" s="38"/>
      <c r="B125" s="39"/>
      <c r="C125" s="219" t="s">
        <v>165</v>
      </c>
      <c r="D125" s="219" t="s">
        <v>161</v>
      </c>
      <c r="E125" s="220" t="s">
        <v>915</v>
      </c>
      <c r="F125" s="221" t="s">
        <v>916</v>
      </c>
      <c r="G125" s="222" t="s">
        <v>171</v>
      </c>
      <c r="H125" s="223">
        <v>10</v>
      </c>
      <c r="I125" s="224"/>
      <c r="J125" s="225">
        <f>ROUND(I125*H125,2)</f>
        <v>0</v>
      </c>
      <c r="K125" s="226"/>
      <c r="L125" s="44"/>
      <c r="M125" s="227" t="s">
        <v>1</v>
      </c>
      <c r="N125" s="228" t="s">
        <v>38</v>
      </c>
      <c r="O125" s="91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1" t="s">
        <v>197</v>
      </c>
      <c r="AT125" s="231" t="s">
        <v>161</v>
      </c>
      <c r="AU125" s="231" t="s">
        <v>83</v>
      </c>
      <c r="AY125" s="17" t="s">
        <v>158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7" t="s">
        <v>81</v>
      </c>
      <c r="BK125" s="232">
        <f>ROUND(I125*H125,2)</f>
        <v>0</v>
      </c>
      <c r="BL125" s="17" t="s">
        <v>197</v>
      </c>
      <c r="BM125" s="231" t="s">
        <v>180</v>
      </c>
    </row>
    <row r="126" s="2" customFormat="1" ht="16.5" customHeight="1">
      <c r="A126" s="38"/>
      <c r="B126" s="39"/>
      <c r="C126" s="266" t="s">
        <v>182</v>
      </c>
      <c r="D126" s="266" t="s">
        <v>210</v>
      </c>
      <c r="E126" s="267" t="s">
        <v>917</v>
      </c>
      <c r="F126" s="268" t="s">
        <v>918</v>
      </c>
      <c r="G126" s="269" t="s">
        <v>171</v>
      </c>
      <c r="H126" s="270">
        <v>10</v>
      </c>
      <c r="I126" s="271"/>
      <c r="J126" s="272">
        <f>ROUND(I126*H126,2)</f>
        <v>0</v>
      </c>
      <c r="K126" s="273"/>
      <c r="L126" s="274"/>
      <c r="M126" s="275" t="s">
        <v>1</v>
      </c>
      <c r="N126" s="276" t="s">
        <v>38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236</v>
      </c>
      <c r="AT126" s="231" t="s">
        <v>210</v>
      </c>
      <c r="AU126" s="231" t="s">
        <v>83</v>
      </c>
      <c r="AY126" s="17" t="s">
        <v>158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81</v>
      </c>
      <c r="BK126" s="232">
        <f>ROUND(I126*H126,2)</f>
        <v>0</v>
      </c>
      <c r="BL126" s="17" t="s">
        <v>197</v>
      </c>
      <c r="BM126" s="231" t="s">
        <v>185</v>
      </c>
    </row>
    <row r="127" s="2" customFormat="1" ht="24.15" customHeight="1">
      <c r="A127" s="38"/>
      <c r="B127" s="39"/>
      <c r="C127" s="219" t="s">
        <v>175</v>
      </c>
      <c r="D127" s="219" t="s">
        <v>161</v>
      </c>
      <c r="E127" s="220" t="s">
        <v>919</v>
      </c>
      <c r="F127" s="221" t="s">
        <v>920</v>
      </c>
      <c r="G127" s="222" t="s">
        <v>171</v>
      </c>
      <c r="H127" s="223">
        <v>150</v>
      </c>
      <c r="I127" s="224"/>
      <c r="J127" s="225">
        <f>ROUND(I127*H127,2)</f>
        <v>0</v>
      </c>
      <c r="K127" s="226"/>
      <c r="L127" s="44"/>
      <c r="M127" s="227" t="s">
        <v>1</v>
      </c>
      <c r="N127" s="228" t="s">
        <v>38</v>
      </c>
      <c r="O127" s="91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197</v>
      </c>
      <c r="AT127" s="231" t="s">
        <v>161</v>
      </c>
      <c r="AU127" s="231" t="s">
        <v>83</v>
      </c>
      <c r="AY127" s="17" t="s">
        <v>158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81</v>
      </c>
      <c r="BK127" s="232">
        <f>ROUND(I127*H127,2)</f>
        <v>0</v>
      </c>
      <c r="BL127" s="17" t="s">
        <v>197</v>
      </c>
      <c r="BM127" s="231" t="s">
        <v>8</v>
      </c>
    </row>
    <row r="128" s="2" customFormat="1" ht="16.5" customHeight="1">
      <c r="A128" s="38"/>
      <c r="B128" s="39"/>
      <c r="C128" s="266" t="s">
        <v>191</v>
      </c>
      <c r="D128" s="266" t="s">
        <v>210</v>
      </c>
      <c r="E128" s="267" t="s">
        <v>921</v>
      </c>
      <c r="F128" s="268" t="s">
        <v>922</v>
      </c>
      <c r="G128" s="269" t="s">
        <v>171</v>
      </c>
      <c r="H128" s="270">
        <v>150</v>
      </c>
      <c r="I128" s="271"/>
      <c r="J128" s="272">
        <f>ROUND(I128*H128,2)</f>
        <v>0</v>
      </c>
      <c r="K128" s="273"/>
      <c r="L128" s="274"/>
      <c r="M128" s="275" t="s">
        <v>1</v>
      </c>
      <c r="N128" s="276" t="s">
        <v>38</v>
      </c>
      <c r="O128" s="91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236</v>
      </c>
      <c r="AT128" s="231" t="s">
        <v>210</v>
      </c>
      <c r="AU128" s="231" t="s">
        <v>83</v>
      </c>
      <c r="AY128" s="17" t="s">
        <v>158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81</v>
      </c>
      <c r="BK128" s="232">
        <f>ROUND(I128*H128,2)</f>
        <v>0</v>
      </c>
      <c r="BL128" s="17" t="s">
        <v>197</v>
      </c>
      <c r="BM128" s="231" t="s">
        <v>194</v>
      </c>
    </row>
    <row r="129" s="2" customFormat="1" ht="24.15" customHeight="1">
      <c r="A129" s="38"/>
      <c r="B129" s="39"/>
      <c r="C129" s="219" t="s">
        <v>180</v>
      </c>
      <c r="D129" s="219" t="s">
        <v>161</v>
      </c>
      <c r="E129" s="220" t="s">
        <v>923</v>
      </c>
      <c r="F129" s="221" t="s">
        <v>924</v>
      </c>
      <c r="G129" s="222" t="s">
        <v>171</v>
      </c>
      <c r="H129" s="223">
        <v>460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38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197</v>
      </c>
      <c r="AT129" s="231" t="s">
        <v>161</v>
      </c>
      <c r="AU129" s="231" t="s">
        <v>83</v>
      </c>
      <c r="AY129" s="17" t="s">
        <v>158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81</v>
      </c>
      <c r="BK129" s="232">
        <f>ROUND(I129*H129,2)</f>
        <v>0</v>
      </c>
      <c r="BL129" s="17" t="s">
        <v>197</v>
      </c>
      <c r="BM129" s="231" t="s">
        <v>197</v>
      </c>
    </row>
    <row r="130" s="2" customFormat="1" ht="16.5" customHeight="1">
      <c r="A130" s="38"/>
      <c r="B130" s="39"/>
      <c r="C130" s="266" t="s">
        <v>199</v>
      </c>
      <c r="D130" s="266" t="s">
        <v>210</v>
      </c>
      <c r="E130" s="267" t="s">
        <v>925</v>
      </c>
      <c r="F130" s="268" t="s">
        <v>926</v>
      </c>
      <c r="G130" s="269" t="s">
        <v>171</v>
      </c>
      <c r="H130" s="270">
        <v>460</v>
      </c>
      <c r="I130" s="271"/>
      <c r="J130" s="272">
        <f>ROUND(I130*H130,2)</f>
        <v>0</v>
      </c>
      <c r="K130" s="273"/>
      <c r="L130" s="274"/>
      <c r="M130" s="275" t="s">
        <v>1</v>
      </c>
      <c r="N130" s="276" t="s">
        <v>38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236</v>
      </c>
      <c r="AT130" s="231" t="s">
        <v>210</v>
      </c>
      <c r="AU130" s="231" t="s">
        <v>83</v>
      </c>
      <c r="AY130" s="17" t="s">
        <v>158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81</v>
      </c>
      <c r="BK130" s="232">
        <f>ROUND(I130*H130,2)</f>
        <v>0</v>
      </c>
      <c r="BL130" s="17" t="s">
        <v>197</v>
      </c>
      <c r="BM130" s="231" t="s">
        <v>203</v>
      </c>
    </row>
    <row r="131" s="2" customFormat="1" ht="24.15" customHeight="1">
      <c r="A131" s="38"/>
      <c r="B131" s="39"/>
      <c r="C131" s="219" t="s">
        <v>185</v>
      </c>
      <c r="D131" s="219" t="s">
        <v>161</v>
      </c>
      <c r="E131" s="220" t="s">
        <v>923</v>
      </c>
      <c r="F131" s="221" t="s">
        <v>924</v>
      </c>
      <c r="G131" s="222" t="s">
        <v>171</v>
      </c>
      <c r="H131" s="223">
        <v>110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38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197</v>
      </c>
      <c r="AT131" s="231" t="s">
        <v>161</v>
      </c>
      <c r="AU131" s="231" t="s">
        <v>83</v>
      </c>
      <c r="AY131" s="17" t="s">
        <v>158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81</v>
      </c>
      <c r="BK131" s="232">
        <f>ROUND(I131*H131,2)</f>
        <v>0</v>
      </c>
      <c r="BL131" s="17" t="s">
        <v>197</v>
      </c>
      <c r="BM131" s="231" t="s">
        <v>208</v>
      </c>
    </row>
    <row r="132" s="2" customFormat="1" ht="16.5" customHeight="1">
      <c r="A132" s="38"/>
      <c r="B132" s="39"/>
      <c r="C132" s="266" t="s">
        <v>209</v>
      </c>
      <c r="D132" s="266" t="s">
        <v>210</v>
      </c>
      <c r="E132" s="267" t="s">
        <v>927</v>
      </c>
      <c r="F132" s="268" t="s">
        <v>928</v>
      </c>
      <c r="G132" s="269" t="s">
        <v>171</v>
      </c>
      <c r="H132" s="270">
        <v>110</v>
      </c>
      <c r="I132" s="271"/>
      <c r="J132" s="272">
        <f>ROUND(I132*H132,2)</f>
        <v>0</v>
      </c>
      <c r="K132" s="273"/>
      <c r="L132" s="274"/>
      <c r="M132" s="275" t="s">
        <v>1</v>
      </c>
      <c r="N132" s="276" t="s">
        <v>38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236</v>
      </c>
      <c r="AT132" s="231" t="s">
        <v>210</v>
      </c>
      <c r="AU132" s="231" t="s">
        <v>83</v>
      </c>
      <c r="AY132" s="17" t="s">
        <v>158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81</v>
      </c>
      <c r="BK132" s="232">
        <f>ROUND(I132*H132,2)</f>
        <v>0</v>
      </c>
      <c r="BL132" s="17" t="s">
        <v>197</v>
      </c>
      <c r="BM132" s="231" t="s">
        <v>213</v>
      </c>
    </row>
    <row r="133" s="2" customFormat="1" ht="21.75" customHeight="1">
      <c r="A133" s="38"/>
      <c r="B133" s="39"/>
      <c r="C133" s="219" t="s">
        <v>8</v>
      </c>
      <c r="D133" s="219" t="s">
        <v>161</v>
      </c>
      <c r="E133" s="220" t="s">
        <v>929</v>
      </c>
      <c r="F133" s="221" t="s">
        <v>930</v>
      </c>
      <c r="G133" s="222" t="s">
        <v>171</v>
      </c>
      <c r="H133" s="223">
        <v>300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38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197</v>
      </c>
      <c r="AT133" s="231" t="s">
        <v>161</v>
      </c>
      <c r="AU133" s="231" t="s">
        <v>83</v>
      </c>
      <c r="AY133" s="17" t="s">
        <v>158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81</v>
      </c>
      <c r="BK133" s="232">
        <f>ROUND(I133*H133,2)</f>
        <v>0</v>
      </c>
      <c r="BL133" s="17" t="s">
        <v>197</v>
      </c>
      <c r="BM133" s="231" t="s">
        <v>218</v>
      </c>
    </row>
    <row r="134" s="2" customFormat="1" ht="16.5" customHeight="1">
      <c r="A134" s="38"/>
      <c r="B134" s="39"/>
      <c r="C134" s="266" t="s">
        <v>221</v>
      </c>
      <c r="D134" s="266" t="s">
        <v>210</v>
      </c>
      <c r="E134" s="267" t="s">
        <v>931</v>
      </c>
      <c r="F134" s="268" t="s">
        <v>932</v>
      </c>
      <c r="G134" s="269" t="s">
        <v>171</v>
      </c>
      <c r="H134" s="270">
        <v>300</v>
      </c>
      <c r="I134" s="271"/>
      <c r="J134" s="272">
        <f>ROUND(I134*H134,2)</f>
        <v>0</v>
      </c>
      <c r="K134" s="273"/>
      <c r="L134" s="274"/>
      <c r="M134" s="275" t="s">
        <v>1</v>
      </c>
      <c r="N134" s="276" t="s">
        <v>38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236</v>
      </c>
      <c r="AT134" s="231" t="s">
        <v>210</v>
      </c>
      <c r="AU134" s="231" t="s">
        <v>83</v>
      </c>
      <c r="AY134" s="17" t="s">
        <v>158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81</v>
      </c>
      <c r="BK134" s="232">
        <f>ROUND(I134*H134,2)</f>
        <v>0</v>
      </c>
      <c r="BL134" s="17" t="s">
        <v>197</v>
      </c>
      <c r="BM134" s="231" t="s">
        <v>224</v>
      </c>
    </row>
    <row r="135" s="2" customFormat="1" ht="24.15" customHeight="1">
      <c r="A135" s="38"/>
      <c r="B135" s="39"/>
      <c r="C135" s="219" t="s">
        <v>194</v>
      </c>
      <c r="D135" s="219" t="s">
        <v>161</v>
      </c>
      <c r="E135" s="220" t="s">
        <v>933</v>
      </c>
      <c r="F135" s="221" t="s">
        <v>934</v>
      </c>
      <c r="G135" s="222" t="s">
        <v>171</v>
      </c>
      <c r="H135" s="223">
        <v>10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38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197</v>
      </c>
      <c r="AT135" s="231" t="s">
        <v>161</v>
      </c>
      <c r="AU135" s="231" t="s">
        <v>83</v>
      </c>
      <c r="AY135" s="17" t="s">
        <v>158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81</v>
      </c>
      <c r="BK135" s="232">
        <f>ROUND(I135*H135,2)</f>
        <v>0</v>
      </c>
      <c r="BL135" s="17" t="s">
        <v>197</v>
      </c>
      <c r="BM135" s="231" t="s">
        <v>227</v>
      </c>
    </row>
    <row r="136" s="2" customFormat="1" ht="16.5" customHeight="1">
      <c r="A136" s="38"/>
      <c r="B136" s="39"/>
      <c r="C136" s="266" t="s">
        <v>229</v>
      </c>
      <c r="D136" s="266" t="s">
        <v>210</v>
      </c>
      <c r="E136" s="267" t="s">
        <v>935</v>
      </c>
      <c r="F136" s="268" t="s">
        <v>936</v>
      </c>
      <c r="G136" s="269" t="s">
        <v>171</v>
      </c>
      <c r="H136" s="270">
        <v>10</v>
      </c>
      <c r="I136" s="271"/>
      <c r="J136" s="272">
        <f>ROUND(I136*H136,2)</f>
        <v>0</v>
      </c>
      <c r="K136" s="273"/>
      <c r="L136" s="274"/>
      <c r="M136" s="275" t="s">
        <v>1</v>
      </c>
      <c r="N136" s="276" t="s">
        <v>38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236</v>
      </c>
      <c r="AT136" s="231" t="s">
        <v>210</v>
      </c>
      <c r="AU136" s="231" t="s">
        <v>83</v>
      </c>
      <c r="AY136" s="17" t="s">
        <v>158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81</v>
      </c>
      <c r="BK136" s="232">
        <f>ROUND(I136*H136,2)</f>
        <v>0</v>
      </c>
      <c r="BL136" s="17" t="s">
        <v>197</v>
      </c>
      <c r="BM136" s="231" t="s">
        <v>232</v>
      </c>
    </row>
    <row r="137" s="2" customFormat="1" ht="24.15" customHeight="1">
      <c r="A137" s="38"/>
      <c r="B137" s="39"/>
      <c r="C137" s="219" t="s">
        <v>197</v>
      </c>
      <c r="D137" s="219" t="s">
        <v>161</v>
      </c>
      <c r="E137" s="220" t="s">
        <v>933</v>
      </c>
      <c r="F137" s="221" t="s">
        <v>934</v>
      </c>
      <c r="G137" s="222" t="s">
        <v>171</v>
      </c>
      <c r="H137" s="223">
        <v>10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38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197</v>
      </c>
      <c r="AT137" s="231" t="s">
        <v>161</v>
      </c>
      <c r="AU137" s="231" t="s">
        <v>83</v>
      </c>
      <c r="AY137" s="17" t="s">
        <v>158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81</v>
      </c>
      <c r="BK137" s="232">
        <f>ROUND(I137*H137,2)</f>
        <v>0</v>
      </c>
      <c r="BL137" s="17" t="s">
        <v>197</v>
      </c>
      <c r="BM137" s="231" t="s">
        <v>236</v>
      </c>
    </row>
    <row r="138" s="2" customFormat="1" ht="16.5" customHeight="1">
      <c r="A138" s="38"/>
      <c r="B138" s="39"/>
      <c r="C138" s="266" t="s">
        <v>239</v>
      </c>
      <c r="D138" s="266" t="s">
        <v>210</v>
      </c>
      <c r="E138" s="267" t="s">
        <v>937</v>
      </c>
      <c r="F138" s="268" t="s">
        <v>938</v>
      </c>
      <c r="G138" s="269" t="s">
        <v>171</v>
      </c>
      <c r="H138" s="270">
        <v>10</v>
      </c>
      <c r="I138" s="271"/>
      <c r="J138" s="272">
        <f>ROUND(I138*H138,2)</f>
        <v>0</v>
      </c>
      <c r="K138" s="273"/>
      <c r="L138" s="274"/>
      <c r="M138" s="275" t="s">
        <v>1</v>
      </c>
      <c r="N138" s="276" t="s">
        <v>38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236</v>
      </c>
      <c r="AT138" s="231" t="s">
        <v>210</v>
      </c>
      <c r="AU138" s="231" t="s">
        <v>83</v>
      </c>
      <c r="AY138" s="17" t="s">
        <v>158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81</v>
      </c>
      <c r="BK138" s="232">
        <f>ROUND(I138*H138,2)</f>
        <v>0</v>
      </c>
      <c r="BL138" s="17" t="s">
        <v>197</v>
      </c>
      <c r="BM138" s="231" t="s">
        <v>243</v>
      </c>
    </row>
    <row r="139" s="2" customFormat="1" ht="24.15" customHeight="1">
      <c r="A139" s="38"/>
      <c r="B139" s="39"/>
      <c r="C139" s="219" t="s">
        <v>203</v>
      </c>
      <c r="D139" s="219" t="s">
        <v>161</v>
      </c>
      <c r="E139" s="220" t="s">
        <v>933</v>
      </c>
      <c r="F139" s="221" t="s">
        <v>934</v>
      </c>
      <c r="G139" s="222" t="s">
        <v>171</v>
      </c>
      <c r="H139" s="223">
        <v>25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38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197</v>
      </c>
      <c r="AT139" s="231" t="s">
        <v>161</v>
      </c>
      <c r="AU139" s="231" t="s">
        <v>83</v>
      </c>
      <c r="AY139" s="17" t="s">
        <v>158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81</v>
      </c>
      <c r="BK139" s="232">
        <f>ROUND(I139*H139,2)</f>
        <v>0</v>
      </c>
      <c r="BL139" s="17" t="s">
        <v>197</v>
      </c>
      <c r="BM139" s="231" t="s">
        <v>249</v>
      </c>
    </row>
    <row r="140" s="2" customFormat="1" ht="16.5" customHeight="1">
      <c r="A140" s="38"/>
      <c r="B140" s="39"/>
      <c r="C140" s="266" t="s">
        <v>250</v>
      </c>
      <c r="D140" s="266" t="s">
        <v>210</v>
      </c>
      <c r="E140" s="267" t="s">
        <v>939</v>
      </c>
      <c r="F140" s="268" t="s">
        <v>940</v>
      </c>
      <c r="G140" s="269" t="s">
        <v>171</v>
      </c>
      <c r="H140" s="270">
        <v>25</v>
      </c>
      <c r="I140" s="271"/>
      <c r="J140" s="272">
        <f>ROUND(I140*H140,2)</f>
        <v>0</v>
      </c>
      <c r="K140" s="273"/>
      <c r="L140" s="274"/>
      <c r="M140" s="275" t="s">
        <v>1</v>
      </c>
      <c r="N140" s="276" t="s">
        <v>38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236</v>
      </c>
      <c r="AT140" s="231" t="s">
        <v>210</v>
      </c>
      <c r="AU140" s="231" t="s">
        <v>83</v>
      </c>
      <c r="AY140" s="17" t="s">
        <v>158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81</v>
      </c>
      <c r="BK140" s="232">
        <f>ROUND(I140*H140,2)</f>
        <v>0</v>
      </c>
      <c r="BL140" s="17" t="s">
        <v>197</v>
      </c>
      <c r="BM140" s="231" t="s">
        <v>253</v>
      </c>
    </row>
    <row r="141" s="2" customFormat="1" ht="16.5" customHeight="1">
      <c r="A141" s="38"/>
      <c r="B141" s="39"/>
      <c r="C141" s="266" t="s">
        <v>208</v>
      </c>
      <c r="D141" s="266" t="s">
        <v>210</v>
      </c>
      <c r="E141" s="267" t="s">
        <v>941</v>
      </c>
      <c r="F141" s="268" t="s">
        <v>942</v>
      </c>
      <c r="G141" s="269" t="s">
        <v>943</v>
      </c>
      <c r="H141" s="270">
        <v>1</v>
      </c>
      <c r="I141" s="271"/>
      <c r="J141" s="272">
        <f>ROUND(I141*H141,2)</f>
        <v>0</v>
      </c>
      <c r="K141" s="273"/>
      <c r="L141" s="274"/>
      <c r="M141" s="275" t="s">
        <v>1</v>
      </c>
      <c r="N141" s="276" t="s">
        <v>38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236</v>
      </c>
      <c r="AT141" s="231" t="s">
        <v>210</v>
      </c>
      <c r="AU141" s="231" t="s">
        <v>83</v>
      </c>
      <c r="AY141" s="17" t="s">
        <v>158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81</v>
      </c>
      <c r="BK141" s="232">
        <f>ROUND(I141*H141,2)</f>
        <v>0</v>
      </c>
      <c r="BL141" s="17" t="s">
        <v>197</v>
      </c>
      <c r="BM141" s="231" t="s">
        <v>256</v>
      </c>
    </row>
    <row r="142" s="2" customFormat="1" ht="16.5" customHeight="1">
      <c r="A142" s="38"/>
      <c r="B142" s="39"/>
      <c r="C142" s="219" t="s">
        <v>7</v>
      </c>
      <c r="D142" s="219" t="s">
        <v>161</v>
      </c>
      <c r="E142" s="220" t="s">
        <v>944</v>
      </c>
      <c r="F142" s="221" t="s">
        <v>945</v>
      </c>
      <c r="G142" s="222" t="s">
        <v>207</v>
      </c>
      <c r="H142" s="223">
        <v>5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38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197</v>
      </c>
      <c r="AT142" s="231" t="s">
        <v>161</v>
      </c>
      <c r="AU142" s="231" t="s">
        <v>83</v>
      </c>
      <c r="AY142" s="17" t="s">
        <v>158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81</v>
      </c>
      <c r="BK142" s="232">
        <f>ROUND(I142*H142,2)</f>
        <v>0</v>
      </c>
      <c r="BL142" s="17" t="s">
        <v>197</v>
      </c>
      <c r="BM142" s="231" t="s">
        <v>259</v>
      </c>
    </row>
    <row r="143" s="2" customFormat="1" ht="16.5" customHeight="1">
      <c r="A143" s="38"/>
      <c r="B143" s="39"/>
      <c r="C143" s="266" t="s">
        <v>213</v>
      </c>
      <c r="D143" s="266" t="s">
        <v>210</v>
      </c>
      <c r="E143" s="267" t="s">
        <v>946</v>
      </c>
      <c r="F143" s="268" t="s">
        <v>947</v>
      </c>
      <c r="G143" s="269" t="s">
        <v>207</v>
      </c>
      <c r="H143" s="270">
        <v>5</v>
      </c>
      <c r="I143" s="271"/>
      <c r="J143" s="272">
        <f>ROUND(I143*H143,2)</f>
        <v>0</v>
      </c>
      <c r="K143" s="273"/>
      <c r="L143" s="274"/>
      <c r="M143" s="275" t="s">
        <v>1</v>
      </c>
      <c r="N143" s="276" t="s">
        <v>38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236</v>
      </c>
      <c r="AT143" s="231" t="s">
        <v>210</v>
      </c>
      <c r="AU143" s="231" t="s">
        <v>83</v>
      </c>
      <c r="AY143" s="17" t="s">
        <v>158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81</v>
      </c>
      <c r="BK143" s="232">
        <f>ROUND(I143*H143,2)</f>
        <v>0</v>
      </c>
      <c r="BL143" s="17" t="s">
        <v>197</v>
      </c>
      <c r="BM143" s="231" t="s">
        <v>263</v>
      </c>
    </row>
    <row r="144" s="2" customFormat="1" ht="16.5" customHeight="1">
      <c r="A144" s="38"/>
      <c r="B144" s="39"/>
      <c r="C144" s="266" t="s">
        <v>264</v>
      </c>
      <c r="D144" s="266" t="s">
        <v>210</v>
      </c>
      <c r="E144" s="267" t="s">
        <v>948</v>
      </c>
      <c r="F144" s="268" t="s">
        <v>949</v>
      </c>
      <c r="G144" s="269" t="s">
        <v>207</v>
      </c>
      <c r="H144" s="270">
        <v>5</v>
      </c>
      <c r="I144" s="271"/>
      <c r="J144" s="272">
        <f>ROUND(I144*H144,2)</f>
        <v>0</v>
      </c>
      <c r="K144" s="273"/>
      <c r="L144" s="274"/>
      <c r="M144" s="275" t="s">
        <v>1</v>
      </c>
      <c r="N144" s="276" t="s">
        <v>38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236</v>
      </c>
      <c r="AT144" s="231" t="s">
        <v>210</v>
      </c>
      <c r="AU144" s="231" t="s">
        <v>83</v>
      </c>
      <c r="AY144" s="17" t="s">
        <v>158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81</v>
      </c>
      <c r="BK144" s="232">
        <f>ROUND(I144*H144,2)</f>
        <v>0</v>
      </c>
      <c r="BL144" s="17" t="s">
        <v>197</v>
      </c>
      <c r="BM144" s="231" t="s">
        <v>267</v>
      </c>
    </row>
    <row r="145" s="2" customFormat="1" ht="24.15" customHeight="1">
      <c r="A145" s="38"/>
      <c r="B145" s="39"/>
      <c r="C145" s="219" t="s">
        <v>218</v>
      </c>
      <c r="D145" s="219" t="s">
        <v>161</v>
      </c>
      <c r="E145" s="220" t="s">
        <v>950</v>
      </c>
      <c r="F145" s="221" t="s">
        <v>951</v>
      </c>
      <c r="G145" s="222" t="s">
        <v>171</v>
      </c>
      <c r="H145" s="223">
        <v>60</v>
      </c>
      <c r="I145" s="224"/>
      <c r="J145" s="225">
        <f>ROUND(I145*H145,2)</f>
        <v>0</v>
      </c>
      <c r="K145" s="226"/>
      <c r="L145" s="44"/>
      <c r="M145" s="227" t="s">
        <v>1</v>
      </c>
      <c r="N145" s="228" t="s">
        <v>38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197</v>
      </c>
      <c r="AT145" s="231" t="s">
        <v>161</v>
      </c>
      <c r="AU145" s="231" t="s">
        <v>83</v>
      </c>
      <c r="AY145" s="17" t="s">
        <v>158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81</v>
      </c>
      <c r="BK145" s="232">
        <f>ROUND(I145*H145,2)</f>
        <v>0</v>
      </c>
      <c r="BL145" s="17" t="s">
        <v>197</v>
      </c>
      <c r="BM145" s="231" t="s">
        <v>272</v>
      </c>
    </row>
    <row r="146" s="2" customFormat="1" ht="21.75" customHeight="1">
      <c r="A146" s="38"/>
      <c r="B146" s="39"/>
      <c r="C146" s="266" t="s">
        <v>277</v>
      </c>
      <c r="D146" s="266" t="s">
        <v>210</v>
      </c>
      <c r="E146" s="267" t="s">
        <v>952</v>
      </c>
      <c r="F146" s="268" t="s">
        <v>953</v>
      </c>
      <c r="G146" s="269" t="s">
        <v>171</v>
      </c>
      <c r="H146" s="270">
        <v>60</v>
      </c>
      <c r="I146" s="271"/>
      <c r="J146" s="272">
        <f>ROUND(I146*H146,2)</f>
        <v>0</v>
      </c>
      <c r="K146" s="273"/>
      <c r="L146" s="274"/>
      <c r="M146" s="275" t="s">
        <v>1</v>
      </c>
      <c r="N146" s="276" t="s">
        <v>38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236</v>
      </c>
      <c r="AT146" s="231" t="s">
        <v>210</v>
      </c>
      <c r="AU146" s="231" t="s">
        <v>83</v>
      </c>
      <c r="AY146" s="17" t="s">
        <v>158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81</v>
      </c>
      <c r="BK146" s="232">
        <f>ROUND(I146*H146,2)</f>
        <v>0</v>
      </c>
      <c r="BL146" s="17" t="s">
        <v>197</v>
      </c>
      <c r="BM146" s="231" t="s">
        <v>280</v>
      </c>
    </row>
    <row r="147" s="2" customFormat="1" ht="16.5" customHeight="1">
      <c r="A147" s="38"/>
      <c r="B147" s="39"/>
      <c r="C147" s="266" t="s">
        <v>224</v>
      </c>
      <c r="D147" s="266" t="s">
        <v>210</v>
      </c>
      <c r="E147" s="267" t="s">
        <v>954</v>
      </c>
      <c r="F147" s="268" t="s">
        <v>955</v>
      </c>
      <c r="G147" s="269" t="s">
        <v>910</v>
      </c>
      <c r="H147" s="270">
        <v>1</v>
      </c>
      <c r="I147" s="271"/>
      <c r="J147" s="272">
        <f>ROUND(I147*H147,2)</f>
        <v>0</v>
      </c>
      <c r="K147" s="273"/>
      <c r="L147" s="274"/>
      <c r="M147" s="275" t="s">
        <v>1</v>
      </c>
      <c r="N147" s="276" t="s">
        <v>38</v>
      </c>
      <c r="O147" s="91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236</v>
      </c>
      <c r="AT147" s="231" t="s">
        <v>210</v>
      </c>
      <c r="AU147" s="231" t="s">
        <v>83</v>
      </c>
      <c r="AY147" s="17" t="s">
        <v>158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81</v>
      </c>
      <c r="BK147" s="232">
        <f>ROUND(I147*H147,2)</f>
        <v>0</v>
      </c>
      <c r="BL147" s="17" t="s">
        <v>197</v>
      </c>
      <c r="BM147" s="231" t="s">
        <v>283</v>
      </c>
    </row>
    <row r="148" s="2" customFormat="1" ht="16.5" customHeight="1">
      <c r="A148" s="38"/>
      <c r="B148" s="39"/>
      <c r="C148" s="266" t="s">
        <v>284</v>
      </c>
      <c r="D148" s="266" t="s">
        <v>210</v>
      </c>
      <c r="E148" s="267" t="s">
        <v>956</v>
      </c>
      <c r="F148" s="268" t="s">
        <v>957</v>
      </c>
      <c r="G148" s="269" t="s">
        <v>910</v>
      </c>
      <c r="H148" s="270">
        <v>1</v>
      </c>
      <c r="I148" s="271"/>
      <c r="J148" s="272">
        <f>ROUND(I148*H148,2)</f>
        <v>0</v>
      </c>
      <c r="K148" s="273"/>
      <c r="L148" s="274"/>
      <c r="M148" s="275" t="s">
        <v>1</v>
      </c>
      <c r="N148" s="276" t="s">
        <v>38</v>
      </c>
      <c r="O148" s="91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236</v>
      </c>
      <c r="AT148" s="231" t="s">
        <v>210</v>
      </c>
      <c r="AU148" s="231" t="s">
        <v>83</v>
      </c>
      <c r="AY148" s="17" t="s">
        <v>158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81</v>
      </c>
      <c r="BK148" s="232">
        <f>ROUND(I148*H148,2)</f>
        <v>0</v>
      </c>
      <c r="BL148" s="17" t="s">
        <v>197</v>
      </c>
      <c r="BM148" s="231" t="s">
        <v>287</v>
      </c>
    </row>
    <row r="149" s="2" customFormat="1" ht="16.5" customHeight="1">
      <c r="A149" s="38"/>
      <c r="B149" s="39"/>
      <c r="C149" s="266" t="s">
        <v>227</v>
      </c>
      <c r="D149" s="266" t="s">
        <v>210</v>
      </c>
      <c r="E149" s="267" t="s">
        <v>958</v>
      </c>
      <c r="F149" s="268" t="s">
        <v>959</v>
      </c>
      <c r="G149" s="269" t="s">
        <v>910</v>
      </c>
      <c r="H149" s="270">
        <v>1</v>
      </c>
      <c r="I149" s="271"/>
      <c r="J149" s="272">
        <f>ROUND(I149*H149,2)</f>
        <v>0</v>
      </c>
      <c r="K149" s="273"/>
      <c r="L149" s="274"/>
      <c r="M149" s="275" t="s">
        <v>1</v>
      </c>
      <c r="N149" s="276" t="s">
        <v>38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236</v>
      </c>
      <c r="AT149" s="231" t="s">
        <v>210</v>
      </c>
      <c r="AU149" s="231" t="s">
        <v>83</v>
      </c>
      <c r="AY149" s="17" t="s">
        <v>158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81</v>
      </c>
      <c r="BK149" s="232">
        <f>ROUND(I149*H149,2)</f>
        <v>0</v>
      </c>
      <c r="BL149" s="17" t="s">
        <v>197</v>
      </c>
      <c r="BM149" s="231" t="s">
        <v>290</v>
      </c>
    </row>
    <row r="150" s="2" customFormat="1" ht="16.5" customHeight="1">
      <c r="A150" s="38"/>
      <c r="B150" s="39"/>
      <c r="C150" s="266" t="s">
        <v>291</v>
      </c>
      <c r="D150" s="266" t="s">
        <v>210</v>
      </c>
      <c r="E150" s="267" t="s">
        <v>960</v>
      </c>
      <c r="F150" s="268" t="s">
        <v>961</v>
      </c>
      <c r="G150" s="269" t="s">
        <v>910</v>
      </c>
      <c r="H150" s="270">
        <v>1</v>
      </c>
      <c r="I150" s="271"/>
      <c r="J150" s="272">
        <f>ROUND(I150*H150,2)</f>
        <v>0</v>
      </c>
      <c r="K150" s="273"/>
      <c r="L150" s="274"/>
      <c r="M150" s="275" t="s">
        <v>1</v>
      </c>
      <c r="N150" s="276" t="s">
        <v>38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236</v>
      </c>
      <c r="AT150" s="231" t="s">
        <v>210</v>
      </c>
      <c r="AU150" s="231" t="s">
        <v>83</v>
      </c>
      <c r="AY150" s="17" t="s">
        <v>158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81</v>
      </c>
      <c r="BK150" s="232">
        <f>ROUND(I150*H150,2)</f>
        <v>0</v>
      </c>
      <c r="BL150" s="17" t="s">
        <v>197</v>
      </c>
      <c r="BM150" s="231" t="s">
        <v>294</v>
      </c>
    </row>
    <row r="151" s="2" customFormat="1" ht="24.15" customHeight="1">
      <c r="A151" s="38"/>
      <c r="B151" s="39"/>
      <c r="C151" s="219" t="s">
        <v>232</v>
      </c>
      <c r="D151" s="219" t="s">
        <v>161</v>
      </c>
      <c r="E151" s="220" t="s">
        <v>962</v>
      </c>
      <c r="F151" s="221" t="s">
        <v>963</v>
      </c>
      <c r="G151" s="222" t="s">
        <v>207</v>
      </c>
      <c r="H151" s="223">
        <v>29</v>
      </c>
      <c r="I151" s="224"/>
      <c r="J151" s="225">
        <f>ROUND(I151*H151,2)</f>
        <v>0</v>
      </c>
      <c r="K151" s="226"/>
      <c r="L151" s="44"/>
      <c r="M151" s="227" t="s">
        <v>1</v>
      </c>
      <c r="N151" s="228" t="s">
        <v>38</v>
      </c>
      <c r="O151" s="91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197</v>
      </c>
      <c r="AT151" s="231" t="s">
        <v>161</v>
      </c>
      <c r="AU151" s="231" t="s">
        <v>83</v>
      </c>
      <c r="AY151" s="17" t="s">
        <v>158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81</v>
      </c>
      <c r="BK151" s="232">
        <f>ROUND(I151*H151,2)</f>
        <v>0</v>
      </c>
      <c r="BL151" s="17" t="s">
        <v>197</v>
      </c>
      <c r="BM151" s="231" t="s">
        <v>297</v>
      </c>
    </row>
    <row r="152" s="2" customFormat="1" ht="16.5" customHeight="1">
      <c r="A152" s="38"/>
      <c r="B152" s="39"/>
      <c r="C152" s="266" t="s">
        <v>300</v>
      </c>
      <c r="D152" s="266" t="s">
        <v>210</v>
      </c>
      <c r="E152" s="267" t="s">
        <v>964</v>
      </c>
      <c r="F152" s="268" t="s">
        <v>965</v>
      </c>
      <c r="G152" s="269" t="s">
        <v>207</v>
      </c>
      <c r="H152" s="270">
        <v>29</v>
      </c>
      <c r="I152" s="271"/>
      <c r="J152" s="272">
        <f>ROUND(I152*H152,2)</f>
        <v>0</v>
      </c>
      <c r="K152" s="273"/>
      <c r="L152" s="274"/>
      <c r="M152" s="275" t="s">
        <v>1</v>
      </c>
      <c r="N152" s="276" t="s">
        <v>38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236</v>
      </c>
      <c r="AT152" s="231" t="s">
        <v>210</v>
      </c>
      <c r="AU152" s="231" t="s">
        <v>83</v>
      </c>
      <c r="AY152" s="17" t="s">
        <v>158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81</v>
      </c>
      <c r="BK152" s="232">
        <f>ROUND(I152*H152,2)</f>
        <v>0</v>
      </c>
      <c r="BL152" s="17" t="s">
        <v>197</v>
      </c>
      <c r="BM152" s="231" t="s">
        <v>303</v>
      </c>
    </row>
    <row r="153" s="2" customFormat="1" ht="16.5" customHeight="1">
      <c r="A153" s="38"/>
      <c r="B153" s="39"/>
      <c r="C153" s="219" t="s">
        <v>236</v>
      </c>
      <c r="D153" s="219" t="s">
        <v>161</v>
      </c>
      <c r="E153" s="220" t="s">
        <v>966</v>
      </c>
      <c r="F153" s="221" t="s">
        <v>967</v>
      </c>
      <c r="G153" s="222" t="s">
        <v>207</v>
      </c>
      <c r="H153" s="223">
        <v>3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38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197</v>
      </c>
      <c r="AT153" s="231" t="s">
        <v>161</v>
      </c>
      <c r="AU153" s="231" t="s">
        <v>83</v>
      </c>
      <c r="AY153" s="17" t="s">
        <v>158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81</v>
      </c>
      <c r="BK153" s="232">
        <f>ROUND(I153*H153,2)</f>
        <v>0</v>
      </c>
      <c r="BL153" s="17" t="s">
        <v>197</v>
      </c>
      <c r="BM153" s="231" t="s">
        <v>307</v>
      </c>
    </row>
    <row r="154" s="2" customFormat="1" ht="16.5" customHeight="1">
      <c r="A154" s="38"/>
      <c r="B154" s="39"/>
      <c r="C154" s="266" t="s">
        <v>308</v>
      </c>
      <c r="D154" s="266" t="s">
        <v>210</v>
      </c>
      <c r="E154" s="267" t="s">
        <v>968</v>
      </c>
      <c r="F154" s="268" t="s">
        <v>969</v>
      </c>
      <c r="G154" s="269" t="s">
        <v>910</v>
      </c>
      <c r="H154" s="270">
        <v>3</v>
      </c>
      <c r="I154" s="271"/>
      <c r="J154" s="272">
        <f>ROUND(I154*H154,2)</f>
        <v>0</v>
      </c>
      <c r="K154" s="273"/>
      <c r="L154" s="274"/>
      <c r="M154" s="275" t="s">
        <v>1</v>
      </c>
      <c r="N154" s="276" t="s">
        <v>38</v>
      </c>
      <c r="O154" s="91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1" t="s">
        <v>236</v>
      </c>
      <c r="AT154" s="231" t="s">
        <v>210</v>
      </c>
      <c r="AU154" s="231" t="s">
        <v>83</v>
      </c>
      <c r="AY154" s="17" t="s">
        <v>158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7" t="s">
        <v>81</v>
      </c>
      <c r="BK154" s="232">
        <f>ROUND(I154*H154,2)</f>
        <v>0</v>
      </c>
      <c r="BL154" s="17" t="s">
        <v>197</v>
      </c>
      <c r="BM154" s="231" t="s">
        <v>311</v>
      </c>
    </row>
    <row r="155" s="2" customFormat="1" ht="16.5" customHeight="1">
      <c r="A155" s="38"/>
      <c r="B155" s="39"/>
      <c r="C155" s="219" t="s">
        <v>243</v>
      </c>
      <c r="D155" s="219" t="s">
        <v>161</v>
      </c>
      <c r="E155" s="220" t="s">
        <v>970</v>
      </c>
      <c r="F155" s="221" t="s">
        <v>971</v>
      </c>
      <c r="G155" s="222" t="s">
        <v>207</v>
      </c>
      <c r="H155" s="223">
        <v>2</v>
      </c>
      <c r="I155" s="224"/>
      <c r="J155" s="225">
        <f>ROUND(I155*H155,2)</f>
        <v>0</v>
      </c>
      <c r="K155" s="226"/>
      <c r="L155" s="44"/>
      <c r="M155" s="227" t="s">
        <v>1</v>
      </c>
      <c r="N155" s="228" t="s">
        <v>38</v>
      </c>
      <c r="O155" s="91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197</v>
      </c>
      <c r="AT155" s="231" t="s">
        <v>161</v>
      </c>
      <c r="AU155" s="231" t="s">
        <v>83</v>
      </c>
      <c r="AY155" s="17" t="s">
        <v>158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81</v>
      </c>
      <c r="BK155" s="232">
        <f>ROUND(I155*H155,2)</f>
        <v>0</v>
      </c>
      <c r="BL155" s="17" t="s">
        <v>197</v>
      </c>
      <c r="BM155" s="231" t="s">
        <v>314</v>
      </c>
    </row>
    <row r="156" s="2" customFormat="1" ht="16.5" customHeight="1">
      <c r="A156" s="38"/>
      <c r="B156" s="39"/>
      <c r="C156" s="266" t="s">
        <v>315</v>
      </c>
      <c r="D156" s="266" t="s">
        <v>210</v>
      </c>
      <c r="E156" s="267" t="s">
        <v>972</v>
      </c>
      <c r="F156" s="268" t="s">
        <v>973</v>
      </c>
      <c r="G156" s="269" t="s">
        <v>910</v>
      </c>
      <c r="H156" s="270">
        <v>2</v>
      </c>
      <c r="I156" s="271"/>
      <c r="J156" s="272">
        <f>ROUND(I156*H156,2)</f>
        <v>0</v>
      </c>
      <c r="K156" s="273"/>
      <c r="L156" s="274"/>
      <c r="M156" s="275" t="s">
        <v>1</v>
      </c>
      <c r="N156" s="276" t="s">
        <v>38</v>
      </c>
      <c r="O156" s="91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236</v>
      </c>
      <c r="AT156" s="231" t="s">
        <v>210</v>
      </c>
      <c r="AU156" s="231" t="s">
        <v>83</v>
      </c>
      <c r="AY156" s="17" t="s">
        <v>158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81</v>
      </c>
      <c r="BK156" s="232">
        <f>ROUND(I156*H156,2)</f>
        <v>0</v>
      </c>
      <c r="BL156" s="17" t="s">
        <v>197</v>
      </c>
      <c r="BM156" s="231" t="s">
        <v>318</v>
      </c>
    </row>
    <row r="157" s="2" customFormat="1" ht="16.5" customHeight="1">
      <c r="A157" s="38"/>
      <c r="B157" s="39"/>
      <c r="C157" s="219" t="s">
        <v>249</v>
      </c>
      <c r="D157" s="219" t="s">
        <v>161</v>
      </c>
      <c r="E157" s="220" t="s">
        <v>974</v>
      </c>
      <c r="F157" s="221" t="s">
        <v>975</v>
      </c>
      <c r="G157" s="222" t="s">
        <v>910</v>
      </c>
      <c r="H157" s="223">
        <v>2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38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197</v>
      </c>
      <c r="AT157" s="231" t="s">
        <v>161</v>
      </c>
      <c r="AU157" s="231" t="s">
        <v>83</v>
      </c>
      <c r="AY157" s="17" t="s">
        <v>158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81</v>
      </c>
      <c r="BK157" s="232">
        <f>ROUND(I157*H157,2)</f>
        <v>0</v>
      </c>
      <c r="BL157" s="17" t="s">
        <v>197</v>
      </c>
      <c r="BM157" s="231" t="s">
        <v>321</v>
      </c>
    </row>
    <row r="158" s="2" customFormat="1" ht="16.5" customHeight="1">
      <c r="A158" s="38"/>
      <c r="B158" s="39"/>
      <c r="C158" s="266" t="s">
        <v>322</v>
      </c>
      <c r="D158" s="266" t="s">
        <v>210</v>
      </c>
      <c r="E158" s="267" t="s">
        <v>976</v>
      </c>
      <c r="F158" s="268" t="s">
        <v>977</v>
      </c>
      <c r="G158" s="269" t="s">
        <v>910</v>
      </c>
      <c r="H158" s="270">
        <v>2</v>
      </c>
      <c r="I158" s="271"/>
      <c r="J158" s="272">
        <f>ROUND(I158*H158,2)</f>
        <v>0</v>
      </c>
      <c r="K158" s="273"/>
      <c r="L158" s="274"/>
      <c r="M158" s="275" t="s">
        <v>1</v>
      </c>
      <c r="N158" s="276" t="s">
        <v>38</v>
      </c>
      <c r="O158" s="91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1" t="s">
        <v>236</v>
      </c>
      <c r="AT158" s="231" t="s">
        <v>210</v>
      </c>
      <c r="AU158" s="231" t="s">
        <v>83</v>
      </c>
      <c r="AY158" s="17" t="s">
        <v>158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7" t="s">
        <v>81</v>
      </c>
      <c r="BK158" s="232">
        <f>ROUND(I158*H158,2)</f>
        <v>0</v>
      </c>
      <c r="BL158" s="17" t="s">
        <v>197</v>
      </c>
      <c r="BM158" s="231" t="s">
        <v>325</v>
      </c>
    </row>
    <row r="159" s="2" customFormat="1" ht="16.5" customHeight="1">
      <c r="A159" s="38"/>
      <c r="B159" s="39"/>
      <c r="C159" s="219" t="s">
        <v>253</v>
      </c>
      <c r="D159" s="219" t="s">
        <v>161</v>
      </c>
      <c r="E159" s="220" t="s">
        <v>986</v>
      </c>
      <c r="F159" s="221" t="s">
        <v>987</v>
      </c>
      <c r="G159" s="222" t="s">
        <v>910</v>
      </c>
      <c r="H159" s="223">
        <v>17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38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197</v>
      </c>
      <c r="AT159" s="231" t="s">
        <v>161</v>
      </c>
      <c r="AU159" s="231" t="s">
        <v>83</v>
      </c>
      <c r="AY159" s="17" t="s">
        <v>158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81</v>
      </c>
      <c r="BK159" s="232">
        <f>ROUND(I159*H159,2)</f>
        <v>0</v>
      </c>
      <c r="BL159" s="17" t="s">
        <v>197</v>
      </c>
      <c r="BM159" s="231" t="s">
        <v>328</v>
      </c>
    </row>
    <row r="160" s="2" customFormat="1" ht="16.5" customHeight="1">
      <c r="A160" s="38"/>
      <c r="B160" s="39"/>
      <c r="C160" s="266" t="s">
        <v>329</v>
      </c>
      <c r="D160" s="266" t="s">
        <v>210</v>
      </c>
      <c r="E160" s="267" t="s">
        <v>990</v>
      </c>
      <c r="F160" s="268" t="s">
        <v>991</v>
      </c>
      <c r="G160" s="269" t="s">
        <v>910</v>
      </c>
      <c r="H160" s="270">
        <v>2</v>
      </c>
      <c r="I160" s="271"/>
      <c r="J160" s="272">
        <f>ROUND(I160*H160,2)</f>
        <v>0</v>
      </c>
      <c r="K160" s="273"/>
      <c r="L160" s="274"/>
      <c r="M160" s="275" t="s">
        <v>1</v>
      </c>
      <c r="N160" s="276" t="s">
        <v>38</v>
      </c>
      <c r="O160" s="91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236</v>
      </c>
      <c r="AT160" s="231" t="s">
        <v>210</v>
      </c>
      <c r="AU160" s="231" t="s">
        <v>83</v>
      </c>
      <c r="AY160" s="17" t="s">
        <v>158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81</v>
      </c>
      <c r="BK160" s="232">
        <f>ROUND(I160*H160,2)</f>
        <v>0</v>
      </c>
      <c r="BL160" s="17" t="s">
        <v>197</v>
      </c>
      <c r="BM160" s="231" t="s">
        <v>332</v>
      </c>
    </row>
    <row r="161" s="2" customFormat="1" ht="16.5" customHeight="1">
      <c r="A161" s="38"/>
      <c r="B161" s="39"/>
      <c r="C161" s="266" t="s">
        <v>256</v>
      </c>
      <c r="D161" s="266" t="s">
        <v>210</v>
      </c>
      <c r="E161" s="267" t="s">
        <v>1027</v>
      </c>
      <c r="F161" s="268" t="s">
        <v>1028</v>
      </c>
      <c r="G161" s="269" t="s">
        <v>910</v>
      </c>
      <c r="H161" s="270">
        <v>15</v>
      </c>
      <c r="I161" s="271"/>
      <c r="J161" s="272">
        <f>ROUND(I161*H161,2)</f>
        <v>0</v>
      </c>
      <c r="K161" s="273"/>
      <c r="L161" s="274"/>
      <c r="M161" s="275" t="s">
        <v>1</v>
      </c>
      <c r="N161" s="276" t="s">
        <v>38</v>
      </c>
      <c r="O161" s="91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236</v>
      </c>
      <c r="AT161" s="231" t="s">
        <v>210</v>
      </c>
      <c r="AU161" s="231" t="s">
        <v>83</v>
      </c>
      <c r="AY161" s="17" t="s">
        <v>158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81</v>
      </c>
      <c r="BK161" s="232">
        <f>ROUND(I161*H161,2)</f>
        <v>0</v>
      </c>
      <c r="BL161" s="17" t="s">
        <v>197</v>
      </c>
      <c r="BM161" s="231" t="s">
        <v>338</v>
      </c>
    </row>
    <row r="162" s="2" customFormat="1" ht="24.15" customHeight="1">
      <c r="A162" s="38"/>
      <c r="B162" s="39"/>
      <c r="C162" s="219" t="s">
        <v>339</v>
      </c>
      <c r="D162" s="219" t="s">
        <v>161</v>
      </c>
      <c r="E162" s="220" t="s">
        <v>992</v>
      </c>
      <c r="F162" s="221" t="s">
        <v>993</v>
      </c>
      <c r="G162" s="222" t="s">
        <v>207</v>
      </c>
      <c r="H162" s="223">
        <v>1</v>
      </c>
      <c r="I162" s="224"/>
      <c r="J162" s="225">
        <f>ROUND(I162*H162,2)</f>
        <v>0</v>
      </c>
      <c r="K162" s="226"/>
      <c r="L162" s="44"/>
      <c r="M162" s="227" t="s">
        <v>1</v>
      </c>
      <c r="N162" s="228" t="s">
        <v>38</v>
      </c>
      <c r="O162" s="91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1" t="s">
        <v>197</v>
      </c>
      <c r="AT162" s="231" t="s">
        <v>161</v>
      </c>
      <c r="AU162" s="231" t="s">
        <v>83</v>
      </c>
      <c r="AY162" s="17" t="s">
        <v>158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7" t="s">
        <v>81</v>
      </c>
      <c r="BK162" s="232">
        <f>ROUND(I162*H162,2)</f>
        <v>0</v>
      </c>
      <c r="BL162" s="17" t="s">
        <v>197</v>
      </c>
      <c r="BM162" s="231" t="s">
        <v>342</v>
      </c>
    </row>
    <row r="163" s="2" customFormat="1" ht="16.5" customHeight="1">
      <c r="A163" s="38"/>
      <c r="B163" s="39"/>
      <c r="C163" s="266" t="s">
        <v>259</v>
      </c>
      <c r="D163" s="266" t="s">
        <v>210</v>
      </c>
      <c r="E163" s="267" t="s">
        <v>994</v>
      </c>
      <c r="F163" s="268" t="s">
        <v>995</v>
      </c>
      <c r="G163" s="269" t="s">
        <v>207</v>
      </c>
      <c r="H163" s="270">
        <v>1</v>
      </c>
      <c r="I163" s="271"/>
      <c r="J163" s="272">
        <f>ROUND(I163*H163,2)</f>
        <v>0</v>
      </c>
      <c r="K163" s="273"/>
      <c r="L163" s="274"/>
      <c r="M163" s="275" t="s">
        <v>1</v>
      </c>
      <c r="N163" s="276" t="s">
        <v>38</v>
      </c>
      <c r="O163" s="91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236</v>
      </c>
      <c r="AT163" s="231" t="s">
        <v>210</v>
      </c>
      <c r="AU163" s="231" t="s">
        <v>83</v>
      </c>
      <c r="AY163" s="17" t="s">
        <v>158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81</v>
      </c>
      <c r="BK163" s="232">
        <f>ROUND(I163*H163,2)</f>
        <v>0</v>
      </c>
      <c r="BL163" s="17" t="s">
        <v>197</v>
      </c>
      <c r="BM163" s="231" t="s">
        <v>345</v>
      </c>
    </row>
    <row r="164" s="2" customFormat="1" ht="16.5" customHeight="1">
      <c r="A164" s="38"/>
      <c r="B164" s="39"/>
      <c r="C164" s="219" t="s">
        <v>346</v>
      </c>
      <c r="D164" s="219" t="s">
        <v>161</v>
      </c>
      <c r="E164" s="220" t="s">
        <v>996</v>
      </c>
      <c r="F164" s="221" t="s">
        <v>997</v>
      </c>
      <c r="G164" s="222" t="s">
        <v>207</v>
      </c>
      <c r="H164" s="223">
        <v>1</v>
      </c>
      <c r="I164" s="224"/>
      <c r="J164" s="225">
        <f>ROUND(I164*H164,2)</f>
        <v>0</v>
      </c>
      <c r="K164" s="226"/>
      <c r="L164" s="44"/>
      <c r="M164" s="227" t="s">
        <v>1</v>
      </c>
      <c r="N164" s="228" t="s">
        <v>38</v>
      </c>
      <c r="O164" s="91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197</v>
      </c>
      <c r="AT164" s="231" t="s">
        <v>161</v>
      </c>
      <c r="AU164" s="231" t="s">
        <v>83</v>
      </c>
      <c r="AY164" s="17" t="s">
        <v>158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81</v>
      </c>
      <c r="BK164" s="232">
        <f>ROUND(I164*H164,2)</f>
        <v>0</v>
      </c>
      <c r="BL164" s="17" t="s">
        <v>197</v>
      </c>
      <c r="BM164" s="231" t="s">
        <v>349</v>
      </c>
    </row>
    <row r="165" s="2" customFormat="1" ht="16.5" customHeight="1">
      <c r="A165" s="38"/>
      <c r="B165" s="39"/>
      <c r="C165" s="266" t="s">
        <v>263</v>
      </c>
      <c r="D165" s="266" t="s">
        <v>210</v>
      </c>
      <c r="E165" s="267" t="s">
        <v>998</v>
      </c>
      <c r="F165" s="268" t="s">
        <v>999</v>
      </c>
      <c r="G165" s="269" t="s">
        <v>207</v>
      </c>
      <c r="H165" s="270">
        <v>1</v>
      </c>
      <c r="I165" s="271"/>
      <c r="J165" s="272">
        <f>ROUND(I165*H165,2)</f>
        <v>0</v>
      </c>
      <c r="K165" s="273"/>
      <c r="L165" s="274"/>
      <c r="M165" s="275" t="s">
        <v>1</v>
      </c>
      <c r="N165" s="276" t="s">
        <v>38</v>
      </c>
      <c r="O165" s="91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236</v>
      </c>
      <c r="AT165" s="231" t="s">
        <v>210</v>
      </c>
      <c r="AU165" s="231" t="s">
        <v>83</v>
      </c>
      <c r="AY165" s="17" t="s">
        <v>158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81</v>
      </c>
      <c r="BK165" s="232">
        <f>ROUND(I165*H165,2)</f>
        <v>0</v>
      </c>
      <c r="BL165" s="17" t="s">
        <v>197</v>
      </c>
      <c r="BM165" s="231" t="s">
        <v>352</v>
      </c>
    </row>
    <row r="166" s="2" customFormat="1" ht="16.5" customHeight="1">
      <c r="A166" s="38"/>
      <c r="B166" s="39"/>
      <c r="C166" s="219" t="s">
        <v>353</v>
      </c>
      <c r="D166" s="219" t="s">
        <v>161</v>
      </c>
      <c r="E166" s="220" t="s">
        <v>1000</v>
      </c>
      <c r="F166" s="221" t="s">
        <v>1001</v>
      </c>
      <c r="G166" s="222" t="s">
        <v>207</v>
      </c>
      <c r="H166" s="223">
        <v>1</v>
      </c>
      <c r="I166" s="224"/>
      <c r="J166" s="225">
        <f>ROUND(I166*H166,2)</f>
        <v>0</v>
      </c>
      <c r="K166" s="226"/>
      <c r="L166" s="44"/>
      <c r="M166" s="227" t="s">
        <v>1</v>
      </c>
      <c r="N166" s="228" t="s">
        <v>38</v>
      </c>
      <c r="O166" s="91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197</v>
      </c>
      <c r="AT166" s="231" t="s">
        <v>161</v>
      </c>
      <c r="AU166" s="231" t="s">
        <v>83</v>
      </c>
      <c r="AY166" s="17" t="s">
        <v>158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81</v>
      </c>
      <c r="BK166" s="232">
        <f>ROUND(I166*H166,2)</f>
        <v>0</v>
      </c>
      <c r="BL166" s="17" t="s">
        <v>197</v>
      </c>
      <c r="BM166" s="231" t="s">
        <v>356</v>
      </c>
    </row>
    <row r="167" s="2" customFormat="1" ht="16.5" customHeight="1">
      <c r="A167" s="38"/>
      <c r="B167" s="39"/>
      <c r="C167" s="266" t="s">
        <v>267</v>
      </c>
      <c r="D167" s="266" t="s">
        <v>210</v>
      </c>
      <c r="E167" s="267" t="s">
        <v>1002</v>
      </c>
      <c r="F167" s="268" t="s">
        <v>1003</v>
      </c>
      <c r="G167" s="269" t="s">
        <v>207</v>
      </c>
      <c r="H167" s="270">
        <v>1</v>
      </c>
      <c r="I167" s="271"/>
      <c r="J167" s="272">
        <f>ROUND(I167*H167,2)</f>
        <v>0</v>
      </c>
      <c r="K167" s="273"/>
      <c r="L167" s="274"/>
      <c r="M167" s="275" t="s">
        <v>1</v>
      </c>
      <c r="N167" s="276" t="s">
        <v>38</v>
      </c>
      <c r="O167" s="91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1" t="s">
        <v>236</v>
      </c>
      <c r="AT167" s="231" t="s">
        <v>210</v>
      </c>
      <c r="AU167" s="231" t="s">
        <v>83</v>
      </c>
      <c r="AY167" s="17" t="s">
        <v>158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7" t="s">
        <v>81</v>
      </c>
      <c r="BK167" s="232">
        <f>ROUND(I167*H167,2)</f>
        <v>0</v>
      </c>
      <c r="BL167" s="17" t="s">
        <v>197</v>
      </c>
      <c r="BM167" s="231" t="s">
        <v>359</v>
      </c>
    </row>
    <row r="168" s="12" customFormat="1" ht="25.92" customHeight="1">
      <c r="A168" s="12"/>
      <c r="B168" s="203"/>
      <c r="C168" s="204"/>
      <c r="D168" s="205" t="s">
        <v>72</v>
      </c>
      <c r="E168" s="206" t="s">
        <v>1004</v>
      </c>
      <c r="F168" s="206" t="s">
        <v>1005</v>
      </c>
      <c r="G168" s="204"/>
      <c r="H168" s="204"/>
      <c r="I168" s="207"/>
      <c r="J168" s="208">
        <f>BK168</f>
        <v>0</v>
      </c>
      <c r="K168" s="204"/>
      <c r="L168" s="209"/>
      <c r="M168" s="210"/>
      <c r="N168" s="211"/>
      <c r="O168" s="211"/>
      <c r="P168" s="212">
        <f>SUM(P169:P175)</f>
        <v>0</v>
      </c>
      <c r="Q168" s="211"/>
      <c r="R168" s="212">
        <f>SUM(R169:R175)</f>
        <v>0</v>
      </c>
      <c r="S168" s="211"/>
      <c r="T168" s="213">
        <f>SUM(T169:T175)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4" t="s">
        <v>165</v>
      </c>
      <c r="AT168" s="215" t="s">
        <v>72</v>
      </c>
      <c r="AU168" s="215" t="s">
        <v>73</v>
      </c>
      <c r="AY168" s="214" t="s">
        <v>158</v>
      </c>
      <c r="BK168" s="216">
        <f>SUM(BK169:BK175)</f>
        <v>0</v>
      </c>
    </row>
    <row r="169" s="2" customFormat="1" ht="16.5" customHeight="1">
      <c r="A169" s="38"/>
      <c r="B169" s="39"/>
      <c r="C169" s="219" t="s">
        <v>362</v>
      </c>
      <c r="D169" s="219" t="s">
        <v>161</v>
      </c>
      <c r="E169" s="220" t="s">
        <v>1009</v>
      </c>
      <c r="F169" s="221" t="s">
        <v>1010</v>
      </c>
      <c r="G169" s="222" t="s">
        <v>943</v>
      </c>
      <c r="H169" s="223">
        <v>1</v>
      </c>
      <c r="I169" s="224"/>
      <c r="J169" s="225">
        <f>ROUND(I169*H169,2)</f>
        <v>0</v>
      </c>
      <c r="K169" s="226"/>
      <c r="L169" s="44"/>
      <c r="M169" s="227" t="s">
        <v>1</v>
      </c>
      <c r="N169" s="228" t="s">
        <v>38</v>
      </c>
      <c r="O169" s="91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1008</v>
      </c>
      <c r="AT169" s="231" t="s">
        <v>161</v>
      </c>
      <c r="AU169" s="231" t="s">
        <v>81</v>
      </c>
      <c r="AY169" s="17" t="s">
        <v>158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81</v>
      </c>
      <c r="BK169" s="232">
        <f>ROUND(I169*H169,2)</f>
        <v>0</v>
      </c>
      <c r="BL169" s="17" t="s">
        <v>1008</v>
      </c>
      <c r="BM169" s="231" t="s">
        <v>365</v>
      </c>
    </row>
    <row r="170" s="2" customFormat="1" ht="16.5" customHeight="1">
      <c r="A170" s="38"/>
      <c r="B170" s="39"/>
      <c r="C170" s="219" t="s">
        <v>272</v>
      </c>
      <c r="D170" s="219" t="s">
        <v>161</v>
      </c>
      <c r="E170" s="220" t="s">
        <v>1006</v>
      </c>
      <c r="F170" s="221" t="s">
        <v>1007</v>
      </c>
      <c r="G170" s="222" t="s">
        <v>943</v>
      </c>
      <c r="H170" s="223">
        <v>1</v>
      </c>
      <c r="I170" s="224"/>
      <c r="J170" s="225">
        <f>ROUND(I170*H170,2)</f>
        <v>0</v>
      </c>
      <c r="K170" s="226"/>
      <c r="L170" s="44"/>
      <c r="M170" s="227" t="s">
        <v>1</v>
      </c>
      <c r="N170" s="228" t="s">
        <v>38</v>
      </c>
      <c r="O170" s="91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1008</v>
      </c>
      <c r="AT170" s="231" t="s">
        <v>161</v>
      </c>
      <c r="AU170" s="231" t="s">
        <v>81</v>
      </c>
      <c r="AY170" s="17" t="s">
        <v>158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7" t="s">
        <v>81</v>
      </c>
      <c r="BK170" s="232">
        <f>ROUND(I170*H170,2)</f>
        <v>0</v>
      </c>
      <c r="BL170" s="17" t="s">
        <v>1008</v>
      </c>
      <c r="BM170" s="231" t="s">
        <v>368</v>
      </c>
    </row>
    <row r="171" s="2" customFormat="1" ht="16.5" customHeight="1">
      <c r="A171" s="38"/>
      <c r="B171" s="39"/>
      <c r="C171" s="219" t="s">
        <v>369</v>
      </c>
      <c r="D171" s="219" t="s">
        <v>161</v>
      </c>
      <c r="E171" s="220" t="s">
        <v>1011</v>
      </c>
      <c r="F171" s="221" t="s">
        <v>1012</v>
      </c>
      <c r="G171" s="222" t="s">
        <v>943</v>
      </c>
      <c r="H171" s="223">
        <v>1</v>
      </c>
      <c r="I171" s="224"/>
      <c r="J171" s="225">
        <f>ROUND(I171*H171,2)</f>
        <v>0</v>
      </c>
      <c r="K171" s="226"/>
      <c r="L171" s="44"/>
      <c r="M171" s="227" t="s">
        <v>1</v>
      </c>
      <c r="N171" s="228" t="s">
        <v>38</v>
      </c>
      <c r="O171" s="91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1" t="s">
        <v>1008</v>
      </c>
      <c r="AT171" s="231" t="s">
        <v>161</v>
      </c>
      <c r="AU171" s="231" t="s">
        <v>81</v>
      </c>
      <c r="AY171" s="17" t="s">
        <v>158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7" t="s">
        <v>81</v>
      </c>
      <c r="BK171" s="232">
        <f>ROUND(I171*H171,2)</f>
        <v>0</v>
      </c>
      <c r="BL171" s="17" t="s">
        <v>1008</v>
      </c>
      <c r="BM171" s="231" t="s">
        <v>372</v>
      </c>
    </row>
    <row r="172" s="2" customFormat="1" ht="21.75" customHeight="1">
      <c r="A172" s="38"/>
      <c r="B172" s="39"/>
      <c r="C172" s="219" t="s">
        <v>280</v>
      </c>
      <c r="D172" s="219" t="s">
        <v>161</v>
      </c>
      <c r="E172" s="220" t="s">
        <v>1013</v>
      </c>
      <c r="F172" s="221" t="s">
        <v>1014</v>
      </c>
      <c r="G172" s="222" t="s">
        <v>943</v>
      </c>
      <c r="H172" s="223">
        <v>1</v>
      </c>
      <c r="I172" s="224"/>
      <c r="J172" s="225">
        <f>ROUND(I172*H172,2)</f>
        <v>0</v>
      </c>
      <c r="K172" s="226"/>
      <c r="L172" s="44"/>
      <c r="M172" s="227" t="s">
        <v>1</v>
      </c>
      <c r="N172" s="228" t="s">
        <v>38</v>
      </c>
      <c r="O172" s="91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1" t="s">
        <v>1008</v>
      </c>
      <c r="AT172" s="231" t="s">
        <v>161</v>
      </c>
      <c r="AU172" s="231" t="s">
        <v>81</v>
      </c>
      <c r="AY172" s="17" t="s">
        <v>158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7" t="s">
        <v>81</v>
      </c>
      <c r="BK172" s="232">
        <f>ROUND(I172*H172,2)</f>
        <v>0</v>
      </c>
      <c r="BL172" s="17" t="s">
        <v>1008</v>
      </c>
      <c r="BM172" s="231" t="s">
        <v>377</v>
      </c>
    </row>
    <row r="173" s="2" customFormat="1" ht="16.5" customHeight="1">
      <c r="A173" s="38"/>
      <c r="B173" s="39"/>
      <c r="C173" s="219" t="s">
        <v>379</v>
      </c>
      <c r="D173" s="219" t="s">
        <v>161</v>
      </c>
      <c r="E173" s="220" t="s">
        <v>1015</v>
      </c>
      <c r="F173" s="221" t="s">
        <v>1016</v>
      </c>
      <c r="G173" s="222" t="s">
        <v>943</v>
      </c>
      <c r="H173" s="223">
        <v>1</v>
      </c>
      <c r="I173" s="224"/>
      <c r="J173" s="225">
        <f>ROUND(I173*H173,2)</f>
        <v>0</v>
      </c>
      <c r="K173" s="226"/>
      <c r="L173" s="44"/>
      <c r="M173" s="227" t="s">
        <v>1</v>
      </c>
      <c r="N173" s="228" t="s">
        <v>38</v>
      </c>
      <c r="O173" s="91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1" t="s">
        <v>1008</v>
      </c>
      <c r="AT173" s="231" t="s">
        <v>161</v>
      </c>
      <c r="AU173" s="231" t="s">
        <v>81</v>
      </c>
      <c r="AY173" s="17" t="s">
        <v>158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7" t="s">
        <v>81</v>
      </c>
      <c r="BK173" s="232">
        <f>ROUND(I173*H173,2)</f>
        <v>0</v>
      </c>
      <c r="BL173" s="17" t="s">
        <v>1008</v>
      </c>
      <c r="BM173" s="231" t="s">
        <v>382</v>
      </c>
    </row>
    <row r="174" s="2" customFormat="1" ht="16.5" customHeight="1">
      <c r="A174" s="38"/>
      <c r="B174" s="39"/>
      <c r="C174" s="219" t="s">
        <v>283</v>
      </c>
      <c r="D174" s="219" t="s">
        <v>161</v>
      </c>
      <c r="E174" s="220" t="s">
        <v>1017</v>
      </c>
      <c r="F174" s="221" t="s">
        <v>1018</v>
      </c>
      <c r="G174" s="222" t="s">
        <v>943</v>
      </c>
      <c r="H174" s="223">
        <v>1</v>
      </c>
      <c r="I174" s="224"/>
      <c r="J174" s="225">
        <f>ROUND(I174*H174,2)</f>
        <v>0</v>
      </c>
      <c r="K174" s="226"/>
      <c r="L174" s="44"/>
      <c r="M174" s="227" t="s">
        <v>1</v>
      </c>
      <c r="N174" s="228" t="s">
        <v>38</v>
      </c>
      <c r="O174" s="91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1" t="s">
        <v>1008</v>
      </c>
      <c r="AT174" s="231" t="s">
        <v>161</v>
      </c>
      <c r="AU174" s="231" t="s">
        <v>81</v>
      </c>
      <c r="AY174" s="17" t="s">
        <v>158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7" t="s">
        <v>81</v>
      </c>
      <c r="BK174" s="232">
        <f>ROUND(I174*H174,2)</f>
        <v>0</v>
      </c>
      <c r="BL174" s="17" t="s">
        <v>1008</v>
      </c>
      <c r="BM174" s="231" t="s">
        <v>385</v>
      </c>
    </row>
    <row r="175" s="2" customFormat="1" ht="16.5" customHeight="1">
      <c r="A175" s="38"/>
      <c r="B175" s="39"/>
      <c r="C175" s="219" t="s">
        <v>386</v>
      </c>
      <c r="D175" s="219" t="s">
        <v>161</v>
      </c>
      <c r="E175" s="220" t="s">
        <v>1019</v>
      </c>
      <c r="F175" s="221" t="s">
        <v>1020</v>
      </c>
      <c r="G175" s="222" t="s">
        <v>943</v>
      </c>
      <c r="H175" s="223">
        <v>1</v>
      </c>
      <c r="I175" s="224"/>
      <c r="J175" s="225">
        <f>ROUND(I175*H175,2)</f>
        <v>0</v>
      </c>
      <c r="K175" s="226"/>
      <c r="L175" s="44"/>
      <c r="M175" s="277" t="s">
        <v>1</v>
      </c>
      <c r="N175" s="278" t="s">
        <v>38</v>
      </c>
      <c r="O175" s="279"/>
      <c r="P175" s="280">
        <f>O175*H175</f>
        <v>0</v>
      </c>
      <c r="Q175" s="280">
        <v>0</v>
      </c>
      <c r="R175" s="280">
        <f>Q175*H175</f>
        <v>0</v>
      </c>
      <c r="S175" s="280">
        <v>0</v>
      </c>
      <c r="T175" s="281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1008</v>
      </c>
      <c r="AT175" s="231" t="s">
        <v>161</v>
      </c>
      <c r="AU175" s="231" t="s">
        <v>81</v>
      </c>
      <c r="AY175" s="17" t="s">
        <v>158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81</v>
      </c>
      <c r="BK175" s="232">
        <f>ROUND(I175*H175,2)</f>
        <v>0</v>
      </c>
      <c r="BL175" s="17" t="s">
        <v>1008</v>
      </c>
      <c r="BM175" s="231" t="s">
        <v>389</v>
      </c>
    </row>
    <row r="176" s="2" customFormat="1" ht="6.96" customHeight="1">
      <c r="A176" s="38"/>
      <c r="B176" s="66"/>
      <c r="C176" s="67"/>
      <c r="D176" s="67"/>
      <c r="E176" s="67"/>
      <c r="F176" s="67"/>
      <c r="G176" s="67"/>
      <c r="H176" s="67"/>
      <c r="I176" s="67"/>
      <c r="J176" s="67"/>
      <c r="K176" s="67"/>
      <c r="L176" s="44"/>
      <c r="M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</row>
  </sheetData>
  <sheetProtection sheet="1" autoFilter="0" formatColumns="0" formatRows="0" objects="1" scenarios="1" spinCount="100000" saltValue="r0SB8PIpHdRa0SJHZ1/ieQQmDeBiOY066+6gV39ofFyZyOqd/+MUSuEml/PQskb8n9m6HabRd9nTkocUSSLKeg==" hashValue="1W2yUe13By1kHq3Kaqxwv1mMW15eFFvC4B7XkaNA4dNatPHC0sk7oWwX26XbptZsCUV3XqA1jQqonHSpF+3O/Q==" algorithmName="SHA-512" password="CC35"/>
  <autoFilter ref="C118:K175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Janišová Hana, Bc.</dc:creator>
  <cp:lastModifiedBy>Janišová Hana, Bc.</cp:lastModifiedBy>
  <dcterms:created xsi:type="dcterms:W3CDTF">2026-01-26T10:07:05Z</dcterms:created>
  <dcterms:modified xsi:type="dcterms:W3CDTF">2026-01-26T10:07:14Z</dcterms:modified>
</cp:coreProperties>
</file>