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inv\Šance - vstup do kasemat,oprava zdi,sadovky\nové řešení 2023-\rozpočty\"/>
    </mc:Choice>
  </mc:AlternateContent>
  <bookViews>
    <workbookView xWindow="0" yWindow="0" windowWidth="0" windowHeight="0"/>
  </bookViews>
  <sheets>
    <sheet name="Rekapitulace stavby" sheetId="1" r:id="rId1"/>
    <sheet name="03 - Sadové úpravy v pros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'03 - Sadové úpravy v pros...'!$C$99:$K$348</definedName>
    <definedName name="_xlnm.Print_Area" localSheetId="1">'03 - Sadové úpravy v pros...'!$C$4:$J$39,'03 - Sadové úpravy v pros...'!$C$45:$J$81,'03 - Sadové úpravy v pros...'!$C$87:$K$348</definedName>
    <definedName name="_xlnm.Print_Titles" localSheetId="1">'03 - Sadové úpravy v pros...'!$99:$99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T344"/>
  <c r="R345"/>
  <c r="R344"/>
  <c r="P345"/>
  <c r="P344"/>
  <c r="BI343"/>
  <c r="BH343"/>
  <c r="BG343"/>
  <c r="BF343"/>
  <c r="T343"/>
  <c r="T342"/>
  <c r="R343"/>
  <c r="R342"/>
  <c r="P343"/>
  <c r="P342"/>
  <c r="BI341"/>
  <c r="BH341"/>
  <c r="BG341"/>
  <c r="BF341"/>
  <c r="T341"/>
  <c r="R341"/>
  <c r="P341"/>
  <c r="BI340"/>
  <c r="BH340"/>
  <c r="BG340"/>
  <c r="BF340"/>
  <c r="T340"/>
  <c r="R340"/>
  <c r="P340"/>
  <c r="BI336"/>
  <c r="BH336"/>
  <c r="BG336"/>
  <c r="BF336"/>
  <c r="T336"/>
  <c r="R336"/>
  <c r="P336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T285"/>
  <c r="R286"/>
  <c r="R285"/>
  <c r="P286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69"/>
  <c r="BH269"/>
  <c r="BG269"/>
  <c r="BF269"/>
  <c r="T269"/>
  <c r="T268"/>
  <c r="R269"/>
  <c r="R268"/>
  <c r="P269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16"/>
  <c r="BH216"/>
  <c r="BG216"/>
  <c r="BF216"/>
  <c r="T216"/>
  <c r="R216"/>
  <c r="P216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0"/>
  <c r="BH140"/>
  <c r="BG140"/>
  <c r="BF140"/>
  <c r="T140"/>
  <c r="R140"/>
  <c r="P140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BI103"/>
  <c r="BH103"/>
  <c r="BG103"/>
  <c r="BF103"/>
  <c r="T103"/>
  <c r="R103"/>
  <c r="P103"/>
  <c r="J97"/>
  <c r="J96"/>
  <c r="F96"/>
  <c r="F94"/>
  <c r="E92"/>
  <c r="J55"/>
  <c r="J54"/>
  <c r="F54"/>
  <c r="F52"/>
  <c r="E50"/>
  <c r="J18"/>
  <c r="E18"/>
  <c r="F55"/>
  <c r="J17"/>
  <c r="J12"/>
  <c r="J52"/>
  <c r="E7"/>
  <c r="E90"/>
  <c i="1" r="L50"/>
  <c r="AM50"/>
  <c r="AM49"/>
  <c r="L49"/>
  <c r="AM47"/>
  <c r="L47"/>
  <c r="L45"/>
  <c r="L44"/>
  <c i="2" r="J106"/>
  <c r="J325"/>
  <c r="J120"/>
  <c r="BK292"/>
  <c r="J175"/>
  <c r="J320"/>
  <c r="BK281"/>
  <c r="J316"/>
  <c r="J123"/>
  <c r="BK112"/>
  <c r="BK307"/>
  <c r="BK274"/>
  <c r="J292"/>
  <c r="J232"/>
  <c r="J341"/>
  <c r="BK241"/>
  <c r="BK286"/>
  <c r="J151"/>
  <c r="BK132"/>
  <c r="BK120"/>
  <c r="BK136"/>
  <c r="BK216"/>
  <c r="J241"/>
  <c r="BK190"/>
  <c r="J230"/>
  <c r="BK263"/>
  <c r="J294"/>
  <c r="J279"/>
  <c r="BK348"/>
  <c r="J235"/>
  <c r="J178"/>
  <c r="J345"/>
  <c r="J309"/>
  <c r="BK151"/>
  <c r="J140"/>
  <c r="J216"/>
  <c r="BK235"/>
  <c r="BK343"/>
  <c r="BK341"/>
  <c r="BK297"/>
  <c r="BK323"/>
  <c r="BK206"/>
  <c r="BK248"/>
  <c r="J187"/>
  <c r="J256"/>
  <c r="J258"/>
  <c r="BK227"/>
  <c r="J336"/>
  <c r="J164"/>
  <c r="J348"/>
  <c r="BK316"/>
  <c i="1" r="AS54"/>
  <c i="2" r="J277"/>
  <c r="BK164"/>
  <c r="J340"/>
  <c r="BK106"/>
  <c r="BK347"/>
  <c r="BK319"/>
  <c r="BK277"/>
  <c r="J274"/>
  <c r="BK246"/>
  <c r="J343"/>
  <c r="J248"/>
  <c r="BK340"/>
  <c r="BK279"/>
  <c r="BK123"/>
  <c r="BK187"/>
  <c r="BK198"/>
  <c r="BK161"/>
  <c r="BK140"/>
  <c r="BK345"/>
  <c r="BK336"/>
  <c r="BK320"/>
  <c r="BK172"/>
  <c r="J134"/>
  <c r="BK182"/>
  <c r="J297"/>
  <c r="J129"/>
  <c r="J148"/>
  <c r="BK154"/>
  <c r="BK201"/>
  <c r="J172"/>
  <c r="BK157"/>
  <c r="BK302"/>
  <c r="J103"/>
  <c r="BK242"/>
  <c r="BK265"/>
  <c r="J206"/>
  <c r="BK175"/>
  <c r="J283"/>
  <c r="J312"/>
  <c r="J290"/>
  <c r="J182"/>
  <c r="BK330"/>
  <c r="J263"/>
  <c r="J154"/>
  <c r="BK117"/>
  <c r="J161"/>
  <c r="BK294"/>
  <c r="J302"/>
  <c r="J281"/>
  <c r="BK230"/>
  <c r="BK134"/>
  <c r="BK166"/>
  <c r="J132"/>
  <c r="BK269"/>
  <c r="J209"/>
  <c r="J319"/>
  <c r="BK178"/>
  <c r="BK129"/>
  <c r="J136"/>
  <c r="J157"/>
  <c r="BK237"/>
  <c r="BK325"/>
  <c r="J190"/>
  <c r="J203"/>
  <c r="J198"/>
  <c r="J227"/>
  <c r="BK148"/>
  <c r="J185"/>
  <c r="BK312"/>
  <c r="J330"/>
  <c r="BK232"/>
  <c r="BK209"/>
  <c r="BK258"/>
  <c r="J112"/>
  <c r="J242"/>
  <c r="J327"/>
  <c r="J347"/>
  <c r="BK283"/>
  <c r="J166"/>
  <c r="BK203"/>
  <c r="BK290"/>
  <c r="J307"/>
  <c r="J265"/>
  <c r="BK103"/>
  <c r="J237"/>
  <c r="BK327"/>
  <c r="J117"/>
  <c r="BK260"/>
  <c r="J246"/>
  <c r="BK185"/>
  <c r="BK309"/>
  <c r="J201"/>
  <c r="J286"/>
  <c r="J269"/>
  <c r="J323"/>
  <c r="BK256"/>
  <c r="J260"/>
  <c l="1" r="P102"/>
  <c r="R208"/>
  <c r="BK102"/>
  <c r="J102"/>
  <c r="J61"/>
  <c r="P186"/>
  <c r="T153"/>
  <c r="R181"/>
  <c r="T181"/>
  <c r="P240"/>
  <c r="P153"/>
  <c r="BK181"/>
  <c r="J181"/>
  <c r="J64"/>
  <c r="T186"/>
  <c r="T255"/>
  <c r="T102"/>
  <c r="BK171"/>
  <c r="J171"/>
  <c r="J63"/>
  <c r="P181"/>
  <c r="BK208"/>
  <c r="J208"/>
  <c r="J66"/>
  <c r="R240"/>
  <c r="R289"/>
  <c r="R102"/>
  <c r="R171"/>
  <c r="P208"/>
  <c r="BK255"/>
  <c r="J255"/>
  <c r="J68"/>
  <c r="P273"/>
  <c r="P318"/>
  <c r="R153"/>
  <c r="R186"/>
  <c r="T240"/>
  <c r="BK273"/>
  <c r="J273"/>
  <c r="J71"/>
  <c r="T273"/>
  <c r="P289"/>
  <c r="BK318"/>
  <c r="J318"/>
  <c r="J74"/>
  <c r="P329"/>
  <c r="BK153"/>
  <c r="J153"/>
  <c r="J62"/>
  <c r="T171"/>
  <c r="T208"/>
  <c r="R255"/>
  <c r="BK289"/>
  <c r="J289"/>
  <c r="J73"/>
  <c r="T318"/>
  <c r="P171"/>
  <c r="BK186"/>
  <c r="J186"/>
  <c r="J65"/>
  <c r="BK240"/>
  <c r="J240"/>
  <c r="J67"/>
  <c r="P255"/>
  <c r="R273"/>
  <c r="T289"/>
  <c r="R318"/>
  <c r="BK329"/>
  <c r="J329"/>
  <c r="J75"/>
  <c r="R329"/>
  <c r="T329"/>
  <c r="BK339"/>
  <c r="J339"/>
  <c r="J77"/>
  <c r="P339"/>
  <c r="P338"/>
  <c r="R339"/>
  <c r="R338"/>
  <c r="T339"/>
  <c r="BK346"/>
  <c r="J346"/>
  <c r="J80"/>
  <c r="P346"/>
  <c r="R346"/>
  <c r="T346"/>
  <c r="BK285"/>
  <c r="J285"/>
  <c r="J72"/>
  <c r="BK268"/>
  <c r="J268"/>
  <c r="J69"/>
  <c r="BK342"/>
  <c r="J342"/>
  <c r="J78"/>
  <c r="BK344"/>
  <c r="J344"/>
  <c r="J79"/>
  <c r="BE230"/>
  <c r="BE232"/>
  <c r="BE241"/>
  <c r="BE263"/>
  <c r="BE277"/>
  <c r="BE279"/>
  <c r="BE283"/>
  <c r="BE286"/>
  <c r="BE292"/>
  <c r="BE302"/>
  <c r="BE319"/>
  <c r="BE123"/>
  <c r="BE216"/>
  <c r="BE227"/>
  <c r="BE237"/>
  <c r="F97"/>
  <c r="BE106"/>
  <c r="BE112"/>
  <c r="BE129"/>
  <c r="BE134"/>
  <c r="BE203"/>
  <c r="BE258"/>
  <c r="BE265"/>
  <c r="BE281"/>
  <c r="BE307"/>
  <c r="BE327"/>
  <c r="BE341"/>
  <c r="BE345"/>
  <c r="BE347"/>
  <c r="BE348"/>
  <c r="J94"/>
  <c r="BE117"/>
  <c r="BE136"/>
  <c r="BE151"/>
  <c r="BE235"/>
  <c r="BE248"/>
  <c r="BE290"/>
  <c r="BE340"/>
  <c r="BE103"/>
  <c r="BE172"/>
  <c r="BE148"/>
  <c r="BE157"/>
  <c r="BE161"/>
  <c r="BE164"/>
  <c r="BE166"/>
  <c r="BE190"/>
  <c r="BE201"/>
  <c r="BE269"/>
  <c r="BE294"/>
  <c r="BE175"/>
  <c r="BE178"/>
  <c r="BE246"/>
  <c r="BE256"/>
  <c r="BE260"/>
  <c r="BE274"/>
  <c r="BE312"/>
  <c r="BE316"/>
  <c r="BE320"/>
  <c r="BE323"/>
  <c r="E48"/>
  <c r="BE132"/>
  <c r="BE140"/>
  <c r="BE154"/>
  <c r="BE182"/>
  <c r="BE185"/>
  <c r="BE198"/>
  <c r="BE206"/>
  <c r="BE209"/>
  <c r="BE242"/>
  <c r="BE325"/>
  <c r="BE330"/>
  <c r="BE343"/>
  <c r="BE120"/>
  <c r="BE187"/>
  <c r="BE297"/>
  <c r="BE309"/>
  <c r="BE336"/>
  <c r="F37"/>
  <c i="1" r="BD55"/>
  <c r="BD54"/>
  <c r="W33"/>
  <c i="2" r="F34"/>
  <c i="1" r="BA55"/>
  <c r="BA54"/>
  <c r="W30"/>
  <c i="2" r="F35"/>
  <c i="1" r="BB55"/>
  <c r="BB54"/>
  <c r="W31"/>
  <c i="2" r="J34"/>
  <c i="1" r="AW55"/>
  <c i="2" r="F36"/>
  <c i="1" r="BC55"/>
  <c r="BC54"/>
  <c r="W32"/>
  <c i="2" l="1" r="R101"/>
  <c r="R272"/>
  <c r="P272"/>
  <c r="T338"/>
  <c r="T272"/>
  <c r="T101"/>
  <c r="P101"/>
  <c r="P100"/>
  <c i="1" r="AU55"/>
  <c i="2" r="BK101"/>
  <c r="BK272"/>
  <c r="J272"/>
  <c r="J70"/>
  <c r="BK338"/>
  <c r="J338"/>
  <c r="J76"/>
  <c i="1" r="AY54"/>
  <c r="AU54"/>
  <c r="AX54"/>
  <c r="AW54"/>
  <c r="AK30"/>
  <c i="2" r="J33"/>
  <c i="1" r="AV55"/>
  <c r="AT55"/>
  <c i="2" r="F33"/>
  <c i="1" r="AZ55"/>
  <c r="AZ54"/>
  <c r="W29"/>
  <c i="2" l="1" r="T100"/>
  <c r="BK100"/>
  <c r="J100"/>
  <c r="J59"/>
  <c r="R100"/>
  <c r="J101"/>
  <c r="J60"/>
  <c i="1" r="AV54"/>
  <c r="AK29"/>
  <c i="2" l="1" r="J30"/>
  <c i="1" r="AG55"/>
  <c r="AG54"/>
  <c r="AK26"/>
  <c r="AT54"/>
  <c i="2" l="1" r="J39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<sst xmlns="http://schemas.openxmlformats.org/spreadsheetml/2006/main">
  <si>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</si>
  <si>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</si>
  <si>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</si>
  <si>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</si>
  <si>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</si>
  <si>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{90d9cfa5-51f3-41f6-8e37-aed0fe4ac1ec}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</si>
  <si>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</si>
  <si>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</si>
  <si>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</si>
  <si>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</si>
  <si>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</si>
  <si>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</si>
  <si>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</si>
  <si>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</si>
  <si>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2408P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</si>
  <si>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</si>
  <si>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</si>
  <si>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Chebský hrad - úprava Šancí a kasemat</t>
  </si>
  <si>
    <t>KSO:</t>
  </si>
  <si>
    <t/>
  </si>
  <si>
    <t>CC-CZ:</t>
  </si>
  <si>
    <t>Místo:</t>
  </si>
  <si>
    <t>Cheb</t>
  </si>
  <si>
    <t>Datum:</t>
  </si>
  <si>
    <t>31. 8. 2024</t>
  </si>
  <si>
    <t>Zadavatel:</t>
  </si>
  <si>
    <t>IČ:</t>
  </si>
  <si>
    <t>město Cheb</t>
  </si>
  <si>
    <t>DIČ:</t>
  </si>
  <si>
    <t>Účastník:</t>
  </si>
  <si>
    <t>Vyplň údaj</t>
  </si>
  <si>
    <t>Projektant:</t>
  </si>
  <si>
    <t>Atelier Stoeckl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</si>
  <si>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</si>
  <si>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</si>
  <si>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</si>
  <si>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</si>
  <si>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</si>
  <si>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</si>
  <si>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</si>
  <si>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</si>
  <si>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</si>
  <si>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</si>
  <si>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</si>
  <si>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</si>
  <si>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</si>
  <si>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</si>
  <si>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</si>
  <si>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</si>
  <si>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</si>
  <si>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</si>
  <si>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</si>
  <si>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</si>
  <si>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</si>
  <si>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</si>
  <si>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</si>
  <si>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</si>
  <si>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</si>
  <si>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</si>
  <si>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</si>
  <si>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</si>
  <si>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</si>
  <si>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</si>
  <si>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</si>
  <si>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</si>
  <si>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</si>
  <si>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</si>
  <si>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</si>
  <si>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</si>
  <si>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</si>
  <si>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</si>
  <si>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</si>
  <si>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</si>
  <si>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</si>
  <si>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</si>
  <si>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03</t>
  </si>
  <si>
    <t>Sadové úpravy v prostoru Šancí</t>
  </si>
  <si>
    <t>STA</t>
  </si>
  <si>
    <t>1</t>
  </si>
  <si>
    <t>{dae437a3-3aad-4edc-b706-cb5ddca01a46}</t>
  </si>
  <si>
    <t>2</t>
  </si>
  <si>
    <t>KRYCÍ LIST SOUPISU PRACÍ</t>
  </si>
  <si>
    <t>Objekt:</t>
  </si>
  <si>
    <t>03 - Sadové úpravy v prostoru Šancí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</si>
  <si>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</si>
  <si>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</si>
  <si>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</si>
  <si>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</si>
  <si>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</si>
  <si>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</si>
  <si>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</si>
  <si>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</si>
  <si>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</si>
  <si>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</si>
  <si>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</si>
  <si>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</si>
  <si>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</si>
  <si>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</si>
  <si>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</si>
  <si>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</si>
  <si>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</si>
  <si>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762 - Konstrukce tesařské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</si>
  <si>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</si>
  <si>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</si>
  <si>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</si>
  <si>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</si>
  <si>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</si>
  <si>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</si>
  <si>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</si>
  <si>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</si>
  <si>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</si>
  <si>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</si>
  <si>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</si>
  <si>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</si>
  <si>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</si>
  <si>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</si>
  <si>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</si>
  <si>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</si>
  <si>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</si>
  <si>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</si>
  <si>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</si>
  <si>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</si>
  <si>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</si>
  <si>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</si>
  <si>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</si>
  <si>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</si>
  <si>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</si>
  <si>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113204111</t>
  </si>
  <si>
    <t>Vytrhání obrub s vybouráním lože, s přemístěním hmot na skládku na vzdálenost do 3 m nebo s naložením na dopravní prostředek záhonových</t>
  </si>
  <si>
    <t>m</t>
  </si>
  <si>
    <t>CS ÚRS 2024 01</t>
  </si>
  <si>
    <t>4</t>
  </si>
  <si>
    <t>-249298754</t>
  </si>
  <si>
    <t>Online PSC</t>
  </si>
  <si>
    <t>https://podminky.urs.cz/item/CS_URS_2024_01/113204111</t>
  </si>
  <si>
    <t>VV</t>
  </si>
  <si>
    <t>13,8+13,0+13,5+3,3+2*2,5+2*1,8+0,5 "stávající záhony</t>
  </si>
  <si>
    <t>True</t>
  </si>
  <si>
    <t>122151102</t>
  </si>
  <si>
    <t>Odkopávky a prokopávky nezapažené strojně v hornině třídy těžitelnosti I skupiny 1 a 2 přes 20 do 50 m3</t>
  </si>
  <si>
    <t>m3</t>
  </si>
  <si>
    <t>2009851226</t>
  </si>
  <si>
    <t>https://podminky.urs.cz/item/CS_URS_2024_01/122151102</t>
  </si>
  <si>
    <t>0,15*((44,3+36,0)/2*(15,5+18,5)/2+48,0*(9,5+6,3)/2) "celá plocha</t>
  </si>
  <si>
    <t>-0,15*11,4*4,3 "vstupní objekt</t>
  </si>
  <si>
    <t>-0,15*15,6 "altán s odvětráním</t>
  </si>
  <si>
    <t>-0,15*(4*1,3*1,5+5*0,8*0,8) "lavičky na odvětrání</t>
  </si>
  <si>
    <t>3</t>
  </si>
  <si>
    <t>132151101</t>
  </si>
  <si>
    <t>Hloubení nezapažených rýh šířky do 800 mm strojně s urovnáním dna do předepsaného profilu a spádu v hornině třídy těžitelnosti I skupiny 1 a 2 do 20 m3</t>
  </si>
  <si>
    <t>-1068840362</t>
  </si>
  <si>
    <t>https://podminky.urs.cz/item/CS_URS_2024_01/132151101</t>
  </si>
  <si>
    <t>0,15*0,3*(13,8+14,3+2*13,0+13,5+13,8+3,3+2*2,5+2*1,8+0,5) "záhony západ - obrubníky</t>
  </si>
  <si>
    <t>0,15*0,3*(2*(5,0+8,0+4*1,5)+7,0+7,5+14,0+13,2) "záhony východ - obrubníky</t>
  </si>
  <si>
    <t>0,4*0,55*(2*1,0+3*1,2) "základ pod lavice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</si>
  <si>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</si>
  <si>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</si>
  <si>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851395556</t>
  </si>
  <si>
    <t>https://podminky.urs.cz/item/CS_URS_2024_01/162751114</t>
  </si>
  <si>
    <t>147,92+9,04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</si>
  <si>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</si>
  <si>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</si>
  <si>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</si>
  <si>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</si>
  <si>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1112423662</t>
  </si>
  <si>
    <t>https://podminky.urs.cz/item/CS_URS_2024_01/171201231</t>
  </si>
  <si>
    <t>156,96*1,9 'Přepočtené koeficientem množství</t>
  </si>
  <si>
    <t>6</t>
  </si>
  <si>
    <t>181311103</t>
  </si>
  <si>
    <t>Rozprostření a urovnání ornice v rovině nebo ve svahu sklonu do 1:5 ručně při souvislé ploše, tl. vrstvy do 200 mm</t>
  </si>
  <si>
    <t>m2</t>
  </si>
  <si>
    <t>1725691479</t>
  </si>
  <si>
    <t>https://podminky.urs.cz/item/CS_URS_2024_01/181311103</t>
  </si>
  <si>
    <t>podklad pod substrát tl. 10cm</t>
  </si>
  <si>
    <t>(13,8+14,3)/2*(2,5*3,3)/2+13,0*(2,5+1,8)/2+(13,5+13,8)/2*(1,8+0,5)/2 "záhony západ</t>
  </si>
  <si>
    <t>1,5*(5,0+8,0+(7,5+7,0)/2+(14,0+13,2)/2) "záhony východ</t>
  </si>
  <si>
    <t>101,604+50,775 "horní vrstva substrát</t>
  </si>
  <si>
    <t>7</t>
  </si>
  <si>
    <t>M</t>
  </si>
  <si>
    <t>10364101</t>
  </si>
  <si>
    <t>zemina pro terénní úpravy - ornice</t>
  </si>
  <si>
    <t>8</t>
  </si>
  <si>
    <t>266987811</t>
  </si>
  <si>
    <t>152,379*0,1 "záhony - podkladní vrstva 10cm</t>
  </si>
  <si>
    <t>15,238*1,9 'Přepočtené koeficientem množství</t>
  </si>
  <si>
    <t>10321100</t>
  </si>
  <si>
    <t>zahradní substrát pro výsadbu VL</t>
  </si>
  <si>
    <t>1853784830</t>
  </si>
  <si>
    <t>152,379*0,1 "záhony - vrchní vrstva 10cm</t>
  </si>
  <si>
    <t>10</t>
  </si>
  <si>
    <t>10371500</t>
  </si>
  <si>
    <t>substrát pro trávníky VL</t>
  </si>
  <si>
    <t>460603088</t>
  </si>
  <si>
    <t>12*0,0625 'Přepočtené koeficientem množství</t>
  </si>
  <si>
    <t>11</t>
  </si>
  <si>
    <t>183205111</t>
  </si>
  <si>
    <t>Založení záhonu pro výsadbu rostlin v rovině nebo na svahu do 1:5 v zemině skupiny 1 až 2</t>
  </si>
  <si>
    <t>1279555570</t>
  </si>
  <si>
    <t>https://podminky.urs.cz/item/CS_URS_2024_01/183205111</t>
  </si>
  <si>
    <t>15</t>
  </si>
  <si>
    <t>184813511</t>
  </si>
  <si>
    <t>Chemické odplevelení půdy před založením kultury, trávníku nebo zpevněných ploch ručně o jakékoli výměře postřikem na široko v rovině nebo na svahu do 1:5</t>
  </si>
  <si>
    <t>1952638279</t>
  </si>
  <si>
    <t>https://podminky.urs.cz/item/CS_URS_2024_01/184813511</t>
  </si>
  <si>
    <t>(44,3+36,0)/2*(15,5+18,5)/2+48,0*(9,5+6,3)/2 "celá plocha</t>
  </si>
  <si>
    <t>-11,4*4,3 "vstupní objekt</t>
  </si>
  <si>
    <t>-((13,8+14,3)/2*(2,5*3,3)/2+13,0*(2,5+1,8)/2+(13,5+13,8)/2*(1,8+0,5)/2) "záhony západ</t>
  </si>
  <si>
    <t>-(1,5*(5,0+8,0+(7,5+7,0)/2+(14,0+13,2)/2)) "záhony východ</t>
  </si>
  <si>
    <t>-15,6 "altán s odvětráním</t>
  </si>
  <si>
    <t>-(4*1,3*1,5+5*0,8*0,8) "lavičky na odvětrání</t>
  </si>
  <si>
    <t>16</t>
  </si>
  <si>
    <t>184911421</t>
  </si>
  <si>
    <t>Mulčování vysazených rostlin mulčovací kůrou, tl. do 100 mm v rovině nebo na svahu do 1:5</t>
  </si>
  <si>
    <t>833040875</t>
  </si>
  <si>
    <t>https://podminky.urs.cz/item/CS_URS_2024_01/184911421</t>
  </si>
  <si>
    <t>3*10 "popínavkyv místech průduchů</t>
  </si>
  <si>
    <t>17</t>
  </si>
  <si>
    <t>10391100</t>
  </si>
  <si>
    <t>kůra mulčovací VL</t>
  </si>
  <si>
    <t>156286468</t>
  </si>
  <si>
    <t>30*0,103 'Přepočtené koeficientem množství</t>
  </si>
  <si>
    <t>Zakládání</t>
  </si>
  <si>
    <t>18</t>
  </si>
  <si>
    <t>274313711</t>
  </si>
  <si>
    <t>Základy z betonu prostého pasy betonu kamenem neprokládaného tř. C 20/25</t>
  </si>
  <si>
    <t>-1065989376</t>
  </si>
  <si>
    <t>https://podminky.urs.cz/item/CS_URS_2024_01/274313711</t>
  </si>
  <si>
    <t>0,4*0,3*(2*1,0+3*1,2) "základ pod lavice</t>
  </si>
  <si>
    <t>19</t>
  </si>
  <si>
    <t>274321411</t>
  </si>
  <si>
    <t>Základy z betonu železového (bez výztuže) pasy z betonu bez zvláštních nároků na prostředí tř. C 20/25</t>
  </si>
  <si>
    <t>-1832321154</t>
  </si>
  <si>
    <t>https://podminky.urs.cz/item/CS_URS_2024_01/274321411</t>
  </si>
  <si>
    <t xml:space="preserve">0,3*0,3*2*(2,4+1,8) "lavice nad šachtou </t>
  </si>
  <si>
    <t>0,3*0,3*2*(2,4+1,8) "lavice v místě altánu</t>
  </si>
  <si>
    <t>20</t>
  </si>
  <si>
    <t>274351121</t>
  </si>
  <si>
    <t>Bednění základů pasů rovné zřízení</t>
  </si>
  <si>
    <t>40584782</t>
  </si>
  <si>
    <t>https://podminky.urs.cz/item/CS_URS_2024_01/274351121</t>
  </si>
  <si>
    <t>2*0,3*4*(2,4+1,8) "lavice nad šachtou + místo altánu</t>
  </si>
  <si>
    <t>274351122</t>
  </si>
  <si>
    <t>Bednění základů pasů rovné odstranění</t>
  </si>
  <si>
    <t>751701135</t>
  </si>
  <si>
    <t>https://podminky.urs.cz/item/CS_URS_2024_01/274351122</t>
  </si>
  <si>
    <t>22</t>
  </si>
  <si>
    <t>274361821</t>
  </si>
  <si>
    <t>Výztuž základů pasů z betonářské oceli 10 505 (R) nebo BSt 500</t>
  </si>
  <si>
    <t>-1901100022</t>
  </si>
  <si>
    <t>https://podminky.urs.cz/item/CS_URS_2024_01/274361821</t>
  </si>
  <si>
    <t>lavice nad šachtou + v místě altánu</t>
  </si>
  <si>
    <t>2*0,000888*(4*4*2,5) "d 12mm</t>
  </si>
  <si>
    <t>2*0,000222*0,4*4*2,4/0,25</t>
  </si>
  <si>
    <t>Svislé a kompletní konstrukce</t>
  </si>
  <si>
    <t>23</t>
  </si>
  <si>
    <t>310901113</t>
  </si>
  <si>
    <t>Úprava líce při zdění režného zdiva bez spárování jakékoliv vazby, popř. předlohy, prováděná volně bez lišt (např. do šňůry)</t>
  </si>
  <si>
    <t>265730164</t>
  </si>
  <si>
    <t>https://podminky.urs.cz/item/CS_URS_2024_01/310901113</t>
  </si>
  <si>
    <t xml:space="preserve">0,852/0,3 </t>
  </si>
  <si>
    <t>24</t>
  </si>
  <si>
    <t>311231155-1</t>
  </si>
  <si>
    <t>Zdivo z cihel pálených nosné z cihel plných dl. 290 mm, pro režné neomítané zdivo P 40, na maltu ze suché směsi 5 MPa - bez dodávky cihel</t>
  </si>
  <si>
    <t>-2146783809</t>
  </si>
  <si>
    <t>0,3*0,25*(2*1,0+3*1,2) "základ pod lavice</t>
  </si>
  <si>
    <t>2*0,3*0,15*2*2,4 "lavice nad šachtou + v místě altánu</t>
  </si>
  <si>
    <t>25</t>
  </si>
  <si>
    <t>596100200-1</t>
  </si>
  <si>
    <t>cihla pálená plná 290x140x65mm dle předepsaných parametrů</t>
  </si>
  <si>
    <t>kus</t>
  </si>
  <si>
    <t>-2094892336</t>
  </si>
  <si>
    <t>P</t>
  </si>
  <si>
    <t>Poznámka k položce:_x000d_
Spotřeba: 53 kus/m2</t>
  </si>
  <si>
    <t>0,852*307 'Přepočtené koeficientem množství</t>
  </si>
  <si>
    <t>Vodorovné konstrukce</t>
  </si>
  <si>
    <t>26</t>
  </si>
  <si>
    <t>411121243</t>
  </si>
  <si>
    <t>Montáž prefabrikovaných železobetonových stropů se zalitím spár, včetně podpěrné konstrukce, na cementovou maltu ze stropních desek, šířky do 600 mm a délky přes 1800 do 2700 mm</t>
  </si>
  <si>
    <t>-356012805</t>
  </si>
  <si>
    <t>https://podminky.urs.cz/item/CS_URS_2024_01/411121243</t>
  </si>
  <si>
    <t>2*2,4/0,3 "lavice nad šachtou + v místě altánu</t>
  </si>
  <si>
    <t>27</t>
  </si>
  <si>
    <t>59341124</t>
  </si>
  <si>
    <t>deska stropní plná PZD 2690x290x100mm</t>
  </si>
  <si>
    <t>-306266405</t>
  </si>
  <si>
    <t>Komunikace pozemní</t>
  </si>
  <si>
    <t>28</t>
  </si>
  <si>
    <t>564211111</t>
  </si>
  <si>
    <t>Povrch komunikací pro pěší ze štěrkopísku plochy přes 100 m2 tl 50 mm</t>
  </si>
  <si>
    <t>-1974174592</t>
  </si>
  <si>
    <t>https://podminky.urs.cz/item/CS_URS_2024_01/564211111</t>
  </si>
  <si>
    <t>833,751 "pod mlatové povrchy</t>
  </si>
  <si>
    <t>29</t>
  </si>
  <si>
    <t>564831011</t>
  </si>
  <si>
    <t>Podklad ze štěrkodrti ŠD s rozprostřením a zhutněním plochy jednotlivě do 100 m2, po zhutnění tl. 100 mm</t>
  </si>
  <si>
    <t>1234493104</t>
  </si>
  <si>
    <t>https://podminky.urs.cz/item/CS_URS_2024_01/564831011</t>
  </si>
  <si>
    <t>30</t>
  </si>
  <si>
    <t>566901132</t>
  </si>
  <si>
    <t>Vyspravení podkladu po překopech inženýrských sítí plochy do 15 m2 s rozprostřením a zhutněním štěrkodrtí tl. 150 mm</t>
  </si>
  <si>
    <t>-1995995710</t>
  </si>
  <si>
    <t>https://podminky.urs.cz/item/CS_URS_2024_01/566901132</t>
  </si>
  <si>
    <t>4 "doplnění pod dlažbu rampy</t>
  </si>
  <si>
    <t>31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</si>
  <si>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</si>
  <si>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</si>
  <si>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2001143771</t>
  </si>
  <si>
    <t>https://podminky.urs.cz/item/CS_URS_2024_01/596211110</t>
  </si>
  <si>
    <t>32</t>
  </si>
  <si>
    <t>59245021-1</t>
  </si>
  <si>
    <t>dlažba skladebná betonová 200x200mm tl 60mm přírodní - neoceňovat</t>
  </si>
  <si>
    <t>1011092989</t>
  </si>
  <si>
    <t>Poznámka k položce:_x000d_
stávající dlažba</t>
  </si>
  <si>
    <t>4*1,03 'Přepočtené koeficientem množství</t>
  </si>
  <si>
    <t>33</t>
  </si>
  <si>
    <t>998223011</t>
  </si>
  <si>
    <t>Přesun hmot pro pozemní komunikace s krytem dlážděným dopravní vzdálenost do 200 m jakékoliv délky objektu</t>
  </si>
  <si>
    <t>-1711863847</t>
  </si>
  <si>
    <t>https://podminky.urs.cz/item/CS_URS_2024_01/998223011</t>
  </si>
  <si>
    <t>Úpravy povrchů, podlahy a osazování výplní</t>
  </si>
  <si>
    <t>34</t>
  </si>
  <si>
    <t>622631001-1</t>
  </si>
  <si>
    <t>Spárování vnějších ploch pohledového zdiva z cihel, spárovací maltou stěn</t>
  </si>
  <si>
    <t>-198701556</t>
  </si>
  <si>
    <t>Poznámka k položce:_x000d_
- zdící a spárovací malta Quick Mix VM 01</t>
  </si>
  <si>
    <t>0,852/0,3*2 "zdivo pod lavice</t>
  </si>
  <si>
    <t>(0,25+0,6)/2*12,9+2*(0,8+0,25)/2*7,7 "rampy - cihelné zdivo</t>
  </si>
  <si>
    <t>6,2*0,7+0,8/2*10,0 "zídka u věže - cihelné zdivo</t>
  </si>
  <si>
    <t>(5,2+7,9)*(0,95+0,8)/2 "zídka sever - cihelné zdivo</t>
  </si>
  <si>
    <t>9,8*0,7 "zídka u altánu - cihelné zdivo</t>
  </si>
  <si>
    <t>35</t>
  </si>
  <si>
    <t>629995101</t>
  </si>
  <si>
    <t>Očištění vnějších ploch tlakovou vodou omytím</t>
  </si>
  <si>
    <t>-480407433</t>
  </si>
  <si>
    <t>https://podminky.urs.cz/item/CS_URS_2024_01/629995101</t>
  </si>
  <si>
    <t>12,9*(1,6+0,3+2*0,15)+7,7*(1,8+2*0,3+4*0,15) "rampy - dlažby + beton. plochy</t>
  </si>
  <si>
    <t>0,5*1,2+(1,2+3,4)/2*1,2+0,17*5*(1,2+3,4)/2 "schodiště k altánu</t>
  </si>
  <si>
    <t>(12,0+6,2)*(0,3+2*0,15) "zídka u věže - beton. plochy</t>
  </si>
  <si>
    <t>(5,2+7,9)*(0,3+2*0,15) "zídka sever - beton. plochy</t>
  </si>
  <si>
    <t>9,8*(0,3+2*0,15) "zídka u altánu - beton. plochy</t>
  </si>
  <si>
    <t>36</t>
  </si>
  <si>
    <t>631311125</t>
  </si>
  <si>
    <t>Mazanina z betonu prostého bez zvýšených nároků na prostředí tl. přes 80 do 120 mm tř. C 20/25</t>
  </si>
  <si>
    <t>-428594399</t>
  </si>
  <si>
    <t>https://podminky.urs.cz/item/CS_URS_2024_01/631311125</t>
  </si>
  <si>
    <t>2*0,1*2,4*2,4 "lavice nad šachtou + v místě altánu</t>
  </si>
  <si>
    <t>37</t>
  </si>
  <si>
    <t>631319173</t>
  </si>
  <si>
    <t>Příplatek k cenám mazanin za stržení povrchu spodní vrstvy mazaniny latí před vložením výztuže nebo pletiva pro tl. obou vrstev mazaniny přes 80 do 120 mm</t>
  </si>
  <si>
    <t>1855697215</t>
  </si>
  <si>
    <t>https://podminky.urs.cz/item/CS_URS_2024_01/631319173</t>
  </si>
  <si>
    <t>38</t>
  </si>
  <si>
    <t>631351101</t>
  </si>
  <si>
    <t>Bednění v podlahách rýh a hran zřízení</t>
  </si>
  <si>
    <t>-339327150</t>
  </si>
  <si>
    <t>https://podminky.urs.cz/item/CS_URS_2024_01/631351101</t>
  </si>
  <si>
    <t xml:space="preserve">2*0,1*4*(2,4+1,8) "lavice nad šachtou + v místě altánu </t>
  </si>
  <si>
    <t>39</t>
  </si>
  <si>
    <t>631351102</t>
  </si>
  <si>
    <t>Bednění v podlahách rýh a hran odstranění</t>
  </si>
  <si>
    <t>2070403714</t>
  </si>
  <si>
    <t>https://podminky.urs.cz/item/CS_URS_2024_01/631351102</t>
  </si>
  <si>
    <t>40</t>
  </si>
  <si>
    <t>631362021</t>
  </si>
  <si>
    <t>Výztuž mazanin ze svařovaných sítí z drátů typu KARI</t>
  </si>
  <si>
    <t>1658473771</t>
  </si>
  <si>
    <t>https://podminky.urs.cz/item/CS_URS_2024_01/631362021</t>
  </si>
  <si>
    <t xml:space="preserve">2*0,00308*2,4*2,4 "lavice nad šachtou + v místě altánu </t>
  </si>
  <si>
    <t>9</t>
  </si>
  <si>
    <t>Ostatní konstrukce a práce, bourání</t>
  </si>
  <si>
    <t>41</t>
  </si>
  <si>
    <t>76299001R</t>
  </si>
  <si>
    <t>Demontáž dřevěných svlaků a trámů z laviček</t>
  </si>
  <si>
    <t>kpl</t>
  </si>
  <si>
    <t>1655241263</t>
  </si>
  <si>
    <t>42</t>
  </si>
  <si>
    <t>916331111</t>
  </si>
  <si>
    <t>Osazení zahradního obrubníku betonového s ložem tl. od 50 do 100 mm z betonu prostého tř. C 12/15 bez boční opěry</t>
  </si>
  <si>
    <t>98241108</t>
  </si>
  <si>
    <t>https://podminky.urs.cz/item/CS_URS_2024_01/916331111</t>
  </si>
  <si>
    <t>13,8+14,3+2*13,0+13,5+13,8+3,3+2*2,5+2*1,8+0,5 "záhony západ - obrubníky</t>
  </si>
  <si>
    <t>2*(5,0+8,0+4*1,5)+7,0+7,5+14,0+13,2 "záhony východ - obrubníky</t>
  </si>
  <si>
    <t>43</t>
  </si>
  <si>
    <t>59217012-1</t>
  </si>
  <si>
    <t>obrubník zahradní betonový 1000x80x250mm</t>
  </si>
  <si>
    <t>-1485512047</t>
  </si>
  <si>
    <t>173,5*1,05 'Přepočtené koeficientem množství</t>
  </si>
  <si>
    <t>44</t>
  </si>
  <si>
    <t>978023411</t>
  </si>
  <si>
    <t>Vyškrabání cementové malty ze spár zdiva cihelného mimo komínového</t>
  </si>
  <si>
    <t>346130807</t>
  </si>
  <si>
    <t>https://podminky.urs.cz/item/CS_URS_2024_01/978023411</t>
  </si>
  <si>
    <t>997</t>
  </si>
  <si>
    <t>Přesun sutě</t>
  </si>
  <si>
    <t>45</t>
  </si>
  <si>
    <t>997013111</t>
  </si>
  <si>
    <t>Vnitrostaveništní doprava suti a vybouraných hmot vodorovně do 50 m s naložením základní pro budovy a haly výšky do 6 m</t>
  </si>
  <si>
    <t>918958512</t>
  </si>
  <si>
    <t>https://podminky.urs.cz/item/CS_URS_2024_01/997013111</t>
  </si>
  <si>
    <t>46</t>
  </si>
  <si>
    <t>997013501</t>
  </si>
  <si>
    <t>Odvoz suti a vybouraných hmot na skládku nebo meziskládku se složením, na vzdálenost do 1 km</t>
  </si>
  <si>
    <t>-1468836938</t>
  </si>
  <si>
    <t>https://podminky.urs.cz/item/CS_URS_2024_01/997013501</t>
  </si>
  <si>
    <t>47</t>
  </si>
  <si>
    <t>997013509</t>
  </si>
  <si>
    <t>Odvoz suti a vybouraných hmot na skládku nebo meziskládku se složením, na vzdálenost Příplatek k ceně za každý další započatý 1 km přes 1 km</t>
  </si>
  <si>
    <t>-70451887</t>
  </si>
  <si>
    <t>https://podminky.urs.cz/item/CS_URS_2024_01/997013509</t>
  </si>
  <si>
    <t>3,851*6 'Přepočtené koeficientem množství</t>
  </si>
  <si>
    <t>48</t>
  </si>
  <si>
    <t>997013811</t>
  </si>
  <si>
    <t>Poplatek za uložení stavebního odpadu na skládce (skládkovné) dřevěného zatříděného do Katalogu odpadů pod kódem 17 02 01</t>
  </si>
  <si>
    <t>1009669997</t>
  </si>
  <si>
    <t>https://podminky.urs.cz/item/CS_URS_2024_01/997013811</t>
  </si>
  <si>
    <t>49</t>
  </si>
  <si>
    <t>997013871</t>
  </si>
  <si>
    <t>Poplatek za uložení stavebního odpadu na recyklační skládce (skládkovné) směsného stavebního a demoličního zatříděného do Katalogu odpadů pod kódem 17 09 04</t>
  </si>
  <si>
    <t>-645612490</t>
  </si>
  <si>
    <t>https://podminky.urs.cz/item/CS_URS_2024_01/997013871</t>
  </si>
  <si>
    <t>3,851-1,1</t>
  </si>
  <si>
    <t>998</t>
  </si>
  <si>
    <t>Přesun hmot</t>
  </si>
  <si>
    <t>50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</si>
  <si>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</si>
  <si>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</si>
  <si>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-107826176</t>
  </si>
  <si>
    <t>https://podminky.urs.cz/item/CS_URS_2024_01/998011001</t>
  </si>
  <si>
    <t>71,622-(28,952+3,352+0,618+2,277)</t>
  </si>
  <si>
    <t>PSV</t>
  </si>
  <si>
    <t>Práce a dodávky PSV</t>
  </si>
  <si>
    <t>711</t>
  </si>
  <si>
    <t>Izolace proti vodě, vlhkosti a plynům</t>
  </si>
  <si>
    <t>51</t>
  </si>
  <si>
    <t>711111001</t>
  </si>
  <si>
    <t>Provedení izolace proti zemní vlhkosti natěradly a tmely za studena na ploše vodorovné V nátěrem penetračním</t>
  </si>
  <si>
    <t>1607936427</t>
  </si>
  <si>
    <t>https://podminky.urs.cz/item/CS_URS_2024_01/711111001</t>
  </si>
  <si>
    <t xml:space="preserve">2,4*2,4 "lavice nad šachtou </t>
  </si>
  <si>
    <t>52</t>
  </si>
  <si>
    <t>11163150</t>
  </si>
  <si>
    <t>lak penetrační asfaltový</t>
  </si>
  <si>
    <t>-2140464463</t>
  </si>
  <si>
    <t>5,76*0,0003 'Přepočtené koeficientem množství</t>
  </si>
  <si>
    <t>53</t>
  </si>
  <si>
    <t>711141559</t>
  </si>
  <si>
    <t>Provedení izolace proti zemní vlhkosti pásy přitavením NAIP na ploše vodorovné V</t>
  </si>
  <si>
    <t>-2004229149</t>
  </si>
  <si>
    <t>https://podminky.urs.cz/item/CS_URS_2024_01/711141559</t>
  </si>
  <si>
    <t>54</t>
  </si>
  <si>
    <t>62832134</t>
  </si>
  <si>
    <t>pás asfaltový natavitelný oxidovaný s vložkou ze skleněné rohože typu V60 s jemnozrnným minerálním posypem tl 4,0mm</t>
  </si>
  <si>
    <t>1802767262</t>
  </si>
  <si>
    <t>5,76*1,1655 'Přepočtené koeficientem množství</t>
  </si>
  <si>
    <t>55</t>
  </si>
  <si>
    <t>998711101</t>
  </si>
  <si>
    <t>Přesun hmot pro izolace proti vodě, vlhkosti a plynům stanovený z hmotnosti přesunovaného materiálu vodorovná dopravní vzdálenost do 50 m základní v objektech výšky do 6 m</t>
  </si>
  <si>
    <t>-1229140281</t>
  </si>
  <si>
    <t>https://podminky.urs.cz/item/CS_URS_2024_01/998711101</t>
  </si>
  <si>
    <t>712</t>
  </si>
  <si>
    <t>Povlakové krytiny</t>
  </si>
  <si>
    <t>56</t>
  </si>
  <si>
    <t>712363355</t>
  </si>
  <si>
    <t>Povlakové krytiny střech plochých do 10° z tvarovaných poplastovaných lišt pro mPVC okapnice rš 150 mm</t>
  </si>
  <si>
    <t>-728951086</t>
  </si>
  <si>
    <t>https://podminky.urs.cz/item/CS_URS_2024_01/712363355</t>
  </si>
  <si>
    <t xml:space="preserve">4*2,4 "lavice nad šachtou </t>
  </si>
  <si>
    <t>762</t>
  </si>
  <si>
    <t>Konstrukce tesařské</t>
  </si>
  <si>
    <t>57</t>
  </si>
  <si>
    <t>762081150</t>
  </si>
  <si>
    <t>Hoblování hraněného řeziva přímo na staveništi ve staveništní dílně</t>
  </si>
  <si>
    <t>272687598</t>
  </si>
  <si>
    <t>https://podminky.urs.cz/item/CS_URS_2024_01/762081150</t>
  </si>
  <si>
    <t>58</t>
  </si>
  <si>
    <t>76243001R</t>
  </si>
  <si>
    <t>Montáž nosných trámků pro informační banery 60x80mm na stěnu</t>
  </si>
  <si>
    <t>-1260594907</t>
  </si>
  <si>
    <t>2*(51+11,8)</t>
  </si>
  <si>
    <t>59</t>
  </si>
  <si>
    <t>60511125</t>
  </si>
  <si>
    <t>řezivo stavební fošny tl. 60mm</t>
  </si>
  <si>
    <t>-268979080</t>
  </si>
  <si>
    <t>0,06*0,08*125,6</t>
  </si>
  <si>
    <t>0,603*1,1 'Přepočtené koeficientem množství</t>
  </si>
  <si>
    <t>60</t>
  </si>
  <si>
    <t>762951004</t>
  </si>
  <si>
    <t>Montáž terasy podkladního roštu, z profilů dřevěných, osové vzdálenosti podpěr přes 550 mm</t>
  </si>
  <si>
    <t>-1140544002</t>
  </si>
  <si>
    <t>https://podminky.urs.cz/item/CS_URS_2024_01/762951004</t>
  </si>
  <si>
    <t>vyrovnávací svlaky</t>
  </si>
  <si>
    <t xml:space="preserve">2*2,4*2,4 "lavice nad šachtou  + v místě altánu </t>
  </si>
  <si>
    <t>4*1,5*1,3+6*0,8*0,8 "stávající lavičky</t>
  </si>
  <si>
    <t>61</t>
  </si>
  <si>
    <t>60556101-1</t>
  </si>
  <si>
    <t>řezivo dubové tl 50mm</t>
  </si>
  <si>
    <t>-1377909715</t>
  </si>
  <si>
    <t xml:space="preserve">2*0,05*0,1*2,4*4 "lavice nad šachtou  + v místě altánu </t>
  </si>
  <si>
    <t>2*0,05*0,1*(1,2*7+0,8*6) "stávající lavičky</t>
  </si>
  <si>
    <t>0,228*1,1 'Přepočtené koeficientem množství</t>
  </si>
  <si>
    <t>62</t>
  </si>
  <si>
    <t>762951101-1</t>
  </si>
  <si>
    <t>Příplatek k montáži podkladního roštu terasy za výškové vyrovnání roštu podložkami do 65 mm</t>
  </si>
  <si>
    <t>1460939122</t>
  </si>
  <si>
    <t>4*2,4 "lavice nad šachtou - vyrovnávací svlaky</t>
  </si>
  <si>
    <t>63</t>
  </si>
  <si>
    <t>76295201R</t>
  </si>
  <si>
    <t xml:space="preserve">Montáž sedáků z trámů šroubovaných </t>
  </si>
  <si>
    <t>1421476569</t>
  </si>
  <si>
    <t xml:space="preserve">2*2,4*2,4 "lavice nad šachtou  + v místě altánu - vyrovnávací svlaky</t>
  </si>
  <si>
    <t>2*1,5*1,2+1,2*(9,5+6,5)+0,8*12,3 "lavičky</t>
  </si>
  <si>
    <t>64</t>
  </si>
  <si>
    <t>60552001</t>
  </si>
  <si>
    <t>hranol stavební řezivo dub průřezu do 224cm2 přes dl 8m</t>
  </si>
  <si>
    <t>-1040575459</t>
  </si>
  <si>
    <t xml:space="preserve">0,15*0,15*2,4*2*15 "lavice nad šachtou  + v místě altánu </t>
  </si>
  <si>
    <t>0,15*0,15*(7*(1,5*2+(9,5+6,5+8,5+5,5)/2)+5*12,3) "lavičky</t>
  </si>
  <si>
    <t>5,839*1,1 'Přepočtené koeficientem množství</t>
  </si>
  <si>
    <t>65</t>
  </si>
  <si>
    <t>998762101</t>
  </si>
  <si>
    <t>Přesun hmot pro konstrukce tesařské stanovený z hmotnosti přesunovaného materiálu vodorovná dopravní vzdálenost do 50 m základní v objektech výšky do 6 m</t>
  </si>
  <si>
    <t>1634188289</t>
  </si>
  <si>
    <t>https://podminky.urs.cz/item/CS_URS_2024_01/998762101</t>
  </si>
  <si>
    <t>767</t>
  </si>
  <si>
    <t>Konstrukce zámečnické</t>
  </si>
  <si>
    <t>66</t>
  </si>
  <si>
    <t>76762001R</t>
  </si>
  <si>
    <t>D+M kované dvojkřídlé brány š. 2550mm, v. 2000mm, včetně nosných sloupků</t>
  </si>
  <si>
    <t>-695961939</t>
  </si>
  <si>
    <t>67</t>
  </si>
  <si>
    <t>76762002R</t>
  </si>
  <si>
    <t>D+M kovaného oplocení v. 2000mm vč. sloupků</t>
  </si>
  <si>
    <t>-1487346383</t>
  </si>
  <si>
    <t>2,0*6,0 "jižní brána</t>
  </si>
  <si>
    <t>2,0*3,8 "severní brána</t>
  </si>
  <si>
    <t>68</t>
  </si>
  <si>
    <t>76781001R</t>
  </si>
  <si>
    <t>Montáž mřížek větracích čtyřhranných s lemovacími lištami</t>
  </si>
  <si>
    <t>-689958680</t>
  </si>
  <si>
    <t>2*2 "lavice nad šachtou + v místě altánu</t>
  </si>
  <si>
    <t>69</t>
  </si>
  <si>
    <t>15999001M</t>
  </si>
  <si>
    <t>mřížka z tahokovu oko 14/11,5 tl 1mm š. 150mm s lemovacím profilem</t>
  </si>
  <si>
    <t>-227704142</t>
  </si>
  <si>
    <t>2*2*1,8 "lavice nad šachtou + v místě altánu</t>
  </si>
  <si>
    <t>70</t>
  </si>
  <si>
    <t>998767101</t>
  </si>
  <si>
    <t>Přesun hmot pro zámečnické konstrukce stanovený z hmotnosti přesunovaného materiálu vodorovná dopravní vzdálenost do 50 m základní v objektech výšky do 6 m</t>
  </si>
  <si>
    <t>-1168945357</t>
  </si>
  <si>
    <t>https://podminky.urs.cz/item/CS_URS_2024_01/998767101</t>
  </si>
  <si>
    <t>783</t>
  </si>
  <si>
    <t>Dokončovací práce - nátěry</t>
  </si>
  <si>
    <t>71</t>
  </si>
  <si>
    <t>783213021</t>
  </si>
  <si>
    <t>Preventivní napouštěcí nátěr tesařských prvků proti dřevokazným houbám, hmyzu a plísním nezabudovaných do konstrukce dvojnásobný syntetický</t>
  </si>
  <si>
    <t>-1472933108</t>
  </si>
  <si>
    <t>https://podminky.urs.cz/item/CS_URS_2024_01/783213021</t>
  </si>
  <si>
    <t>2*(0,05+0,1)*2*(2,4*4+1,2*7+0,8*6) "vyrovnávací svlaky</t>
  </si>
  <si>
    <t>4*0,15*(7*(1,5*2+(9,5+6,5+8,5+5,5)/2)+5*12,3) "sedáky lavičky</t>
  </si>
  <si>
    <t xml:space="preserve">4*0,15*2,4*2*15 "sedáky lavice nad šachtou  + v místě altánu </t>
  </si>
  <si>
    <t>2*(0,06+0,08)*125,6 "nosníky pro banery</t>
  </si>
  <si>
    <t>72</t>
  </si>
  <si>
    <t>783218111</t>
  </si>
  <si>
    <t>Lazurovací nátěr tesařských konstrukcí dvojnásobný syntetický</t>
  </si>
  <si>
    <t>-83926962</t>
  </si>
  <si>
    <t>https://podminky.urs.cz/item/CS_URS_2024_01/783218111</t>
  </si>
  <si>
    <t>VRN</t>
  </si>
  <si>
    <t>Vedlejší rozpočtové náklady</t>
  </si>
  <si>
    <t>VRN3</t>
  </si>
  <si>
    <t>Zařízení staveniště</t>
  </si>
  <si>
    <t>73</t>
  </si>
  <si>
    <t>032803000</t>
  </si>
  <si>
    <t>Ostatní vybavení staveniště - mobilní WC</t>
  </si>
  <si>
    <t>1024</t>
  </si>
  <si>
    <t>1327780433</t>
  </si>
  <si>
    <t>74</t>
  </si>
  <si>
    <t>033103000</t>
  </si>
  <si>
    <t>Připojení energií</t>
  </si>
  <si>
    <t>512784447</t>
  </si>
  <si>
    <t>VRN6</t>
  </si>
  <si>
    <t>Územní vlivy</t>
  </si>
  <si>
    <t>75</t>
  </si>
  <si>
    <t>062002000</t>
  </si>
  <si>
    <t>Ztížené dopravní podmínky</t>
  </si>
  <si>
    <t>901194294</t>
  </si>
  <si>
    <t>VRN7</t>
  </si>
  <si>
    <t>Provozní vlivy</t>
  </si>
  <si>
    <t>76</t>
  </si>
  <si>
    <t>075503000</t>
  </si>
  <si>
    <t>Ochranná pásma památková</t>
  </si>
  <si>
    <t>-813314725</t>
  </si>
  <si>
    <t>VRN9</t>
  </si>
  <si>
    <t>Ostatní náklady</t>
  </si>
  <si>
    <t>77</t>
  </si>
  <si>
    <t>091003001</t>
  </si>
  <si>
    <t>Ostatní náklady bez rozlišení - vytyčení podzemních sítí před zahájením stavby</t>
  </si>
  <si>
    <t>-1184995257</t>
  </si>
  <si>
    <t>78</t>
  </si>
  <si>
    <t>091003002</t>
  </si>
  <si>
    <t>Ostatní náklady bez rozlišení - čištění veřejných komunikací znečištěných vlivem realizace stavby</t>
  </si>
  <si>
    <t>-175694035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</si>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</sst>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204111" TargetMode="External" /><Relationship Id="rId2" Type="http://schemas.openxmlformats.org/officeDocument/2006/relationships/hyperlink" Target="https://podminky.urs.cz/item/CS_URS_2024_01/122151102" TargetMode="External" /><Relationship Id="rId3" Type="http://schemas.openxmlformats.org/officeDocument/2006/relationships/hyperlink" Target="https://podminky.urs.cz/item/CS_URS_2024_01/132151101" TargetMode="External" /><Relationship Id="rId4" Type="http://schemas.openxmlformats.org/officeDocument/2006/relationships/hyperlink" Target="https://podminky.urs.cz/item/CS_URS_2024_01/162751114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81311103" TargetMode="External" /><Relationship Id="rId7" Type="http://schemas.openxmlformats.org/officeDocument/2006/relationships/hyperlink" Target="https://podminky.urs.cz/item/CS_URS_2024_01/183205111" TargetMode="External" /><Relationship Id="rId8" Type="http://schemas.openxmlformats.org/officeDocument/2006/relationships/hyperlink" Target="https://podminky.urs.cz/item/CS_URS_2024_01/184813511" TargetMode="External" /><Relationship Id="rId9" Type="http://schemas.openxmlformats.org/officeDocument/2006/relationships/hyperlink" Target="https://podminky.urs.cz/item/CS_URS_2024_01/184911421" TargetMode="External" /><Relationship Id="rId10" Type="http://schemas.openxmlformats.org/officeDocument/2006/relationships/hyperlink" Target="https://podminky.urs.cz/item/CS_URS_2024_01/274313711" TargetMode="External" /><Relationship Id="rId11" Type="http://schemas.openxmlformats.org/officeDocument/2006/relationships/hyperlink" Target="https://podminky.urs.cz/item/CS_URS_2024_01/274321411" TargetMode="External" /><Relationship Id="rId12" Type="http://schemas.openxmlformats.org/officeDocument/2006/relationships/hyperlink" Target="https://podminky.urs.cz/item/CS_URS_2024_01/274351121" TargetMode="External" /><Relationship Id="rId13" Type="http://schemas.openxmlformats.org/officeDocument/2006/relationships/hyperlink" Target="https://podminky.urs.cz/item/CS_URS_2024_01/274351122" TargetMode="External" /><Relationship Id="rId14" Type="http://schemas.openxmlformats.org/officeDocument/2006/relationships/hyperlink" Target="https://podminky.urs.cz/item/CS_URS_2024_01/274361821" TargetMode="External" /><Relationship Id="rId15" Type="http://schemas.openxmlformats.org/officeDocument/2006/relationships/hyperlink" Target="https://podminky.urs.cz/item/CS_URS_2024_01/310901113" TargetMode="External" /><Relationship Id="rId16" Type="http://schemas.openxmlformats.org/officeDocument/2006/relationships/hyperlink" Target="https://podminky.urs.cz/item/CS_URS_2024_01/411121243" TargetMode="External" /><Relationship Id="rId17" Type="http://schemas.openxmlformats.org/officeDocument/2006/relationships/hyperlink" Target="https://podminky.urs.cz/item/CS_URS_2024_01/564211111" TargetMode="External" /><Relationship Id="rId18" Type="http://schemas.openxmlformats.org/officeDocument/2006/relationships/hyperlink" Target="https://podminky.urs.cz/item/CS_URS_2024_01/564831011" TargetMode="External" /><Relationship Id="rId19" Type="http://schemas.openxmlformats.org/officeDocument/2006/relationships/hyperlink" Target="https://podminky.urs.cz/item/CS_URS_2024_01/566901132" TargetMode="External" /><Relationship Id="rId20" Type="http://schemas.openxmlformats.org/officeDocument/2006/relationships/hyperlink" Target="https://podminky.urs.cz/item/CS_URS_2024_01/596211110" TargetMode="External" /><Relationship Id="rId21" Type="http://schemas.openxmlformats.org/officeDocument/2006/relationships/hyperlink" Target="https://podminky.urs.cz/item/CS_URS_2024_01/998223011" TargetMode="External" /><Relationship Id="rId22" Type="http://schemas.openxmlformats.org/officeDocument/2006/relationships/hyperlink" Target="https://podminky.urs.cz/item/CS_URS_2024_01/629995101" TargetMode="External" /><Relationship Id="rId23" Type="http://schemas.openxmlformats.org/officeDocument/2006/relationships/hyperlink" Target="https://podminky.urs.cz/item/CS_URS_2024_01/631311125" TargetMode="External" /><Relationship Id="rId24" Type="http://schemas.openxmlformats.org/officeDocument/2006/relationships/hyperlink" Target="https://podminky.urs.cz/item/CS_URS_2024_01/631319173" TargetMode="External" /><Relationship Id="rId25" Type="http://schemas.openxmlformats.org/officeDocument/2006/relationships/hyperlink" Target="https://podminky.urs.cz/item/CS_URS_2024_01/631351101" TargetMode="External" /><Relationship Id="rId26" Type="http://schemas.openxmlformats.org/officeDocument/2006/relationships/hyperlink" Target="https://podminky.urs.cz/item/CS_URS_2024_01/631351102" TargetMode="External" /><Relationship Id="rId27" Type="http://schemas.openxmlformats.org/officeDocument/2006/relationships/hyperlink" Target="https://podminky.urs.cz/item/CS_URS_2024_01/631362021" TargetMode="External" /><Relationship Id="rId28" Type="http://schemas.openxmlformats.org/officeDocument/2006/relationships/hyperlink" Target="https://podminky.urs.cz/item/CS_URS_2024_01/916331111" TargetMode="External" /><Relationship Id="rId29" Type="http://schemas.openxmlformats.org/officeDocument/2006/relationships/hyperlink" Target="https://podminky.urs.cz/item/CS_URS_2024_01/978023411" TargetMode="External" /><Relationship Id="rId30" Type="http://schemas.openxmlformats.org/officeDocument/2006/relationships/hyperlink" Target="https://podminky.urs.cz/item/CS_URS_2024_01/997013111" TargetMode="External" /><Relationship Id="rId31" Type="http://schemas.openxmlformats.org/officeDocument/2006/relationships/hyperlink" Target="https://podminky.urs.cz/item/CS_URS_2024_01/997013501" TargetMode="External" /><Relationship Id="rId32" Type="http://schemas.openxmlformats.org/officeDocument/2006/relationships/hyperlink" Target="https://podminky.urs.cz/item/CS_URS_2024_01/997013509" TargetMode="External" /><Relationship Id="rId33" Type="http://schemas.openxmlformats.org/officeDocument/2006/relationships/hyperlink" Target="https://podminky.urs.cz/item/CS_URS_2024_01/997013811" TargetMode="External" /><Relationship Id="rId34" Type="http://schemas.openxmlformats.org/officeDocument/2006/relationships/hyperlink" Target="https://podminky.urs.cz/item/CS_URS_2024_01/997013871" TargetMode="External" /><Relationship Id="rId35" Type="http://schemas.openxmlformats.org/officeDocument/2006/relationships/hyperlink" Target="https://podminky.urs.cz/item/CS_URS_2024_01/998011001" TargetMode="External" /><Relationship Id="rId36" Type="http://schemas.openxmlformats.org/officeDocument/2006/relationships/hyperlink" Target="https://podminky.urs.cz/item/CS_URS_2024_01/711111001" TargetMode="External" /><Relationship Id="rId37" Type="http://schemas.openxmlformats.org/officeDocument/2006/relationships/hyperlink" Target="https://podminky.urs.cz/item/CS_URS_2024_01/711141559" TargetMode="External" /><Relationship Id="rId38" Type="http://schemas.openxmlformats.org/officeDocument/2006/relationships/hyperlink" Target="https://podminky.urs.cz/item/CS_URS_2024_01/998711101" TargetMode="External" /><Relationship Id="rId39" Type="http://schemas.openxmlformats.org/officeDocument/2006/relationships/hyperlink" Target="https://podminky.urs.cz/item/CS_URS_2024_01/712363355" TargetMode="External" /><Relationship Id="rId40" Type="http://schemas.openxmlformats.org/officeDocument/2006/relationships/hyperlink" Target="https://podminky.urs.cz/item/CS_URS_2024_01/762081150" TargetMode="External" /><Relationship Id="rId41" Type="http://schemas.openxmlformats.org/officeDocument/2006/relationships/hyperlink" Target="https://podminky.urs.cz/item/CS_URS_2024_01/762951004" TargetMode="External" /><Relationship Id="rId42" Type="http://schemas.openxmlformats.org/officeDocument/2006/relationships/hyperlink" Target="https://podminky.urs.cz/item/CS_URS_2024_01/998762101" TargetMode="External" /><Relationship Id="rId43" Type="http://schemas.openxmlformats.org/officeDocument/2006/relationships/hyperlink" Target="https://podminky.urs.cz/item/CS_URS_2024_01/998767101" TargetMode="External" /><Relationship Id="rId44" Type="http://schemas.openxmlformats.org/officeDocument/2006/relationships/hyperlink" Target="https://podminky.urs.cz/item/CS_URS_2024_01/783213021" TargetMode="External" /><Relationship Id="rId45" Type="http://schemas.openxmlformats.org/officeDocument/2006/relationships/hyperlink" Target="https://podminky.urs.cz/item/CS_URS_2024_01/7832181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49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2408P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Chebský hrad - úprava Šancí a kasemat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Cheb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31. 8. 2024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Cheb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Atelier Stoeckl</v>
      </c>
      <c r="AN49" s="65"/>
      <c r="AO49" s="65"/>
      <c r="AP49" s="65"/>
      <c r="AQ49" s="41"/>
      <c r="AR49" s="45"/>
      <c r="AS49" s="75" t="s">
        <v>50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>Atelier Stoeckl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51</v>
      </c>
      <c r="D52" s="88"/>
      <c r="E52" s="88"/>
      <c r="F52" s="88"/>
      <c r="G52" s="88"/>
      <c r="H52" s="89"/>
      <c r="I52" s="90" t="s">
        <v>52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53</v>
      </c>
      <c r="AH52" s="88"/>
      <c r="AI52" s="88"/>
      <c r="AJ52" s="88"/>
      <c r="AK52" s="88"/>
      <c r="AL52" s="88"/>
      <c r="AM52" s="88"/>
      <c r="AN52" s="90" t="s">
        <v>54</v>
      </c>
      <c r="AO52" s="88"/>
      <c r="AP52" s="88"/>
      <c r="AQ52" s="92" t="s">
        <v>55</v>
      </c>
      <c r="AR52" s="45"/>
      <c r="AS52" s="93" t="s">
        <v>56</v>
      </c>
      <c r="AT52" s="94" t="s">
        <v>57</v>
      </c>
      <c r="AU52" s="94" t="s">
        <v>58</v>
      </c>
      <c r="AV52" s="94" t="s">
        <v>59</v>
      </c>
      <c r="AW52" s="94" t="s">
        <v>60</v>
      </c>
      <c r="AX52" s="94" t="s">
        <v>61</v>
      </c>
      <c r="AY52" s="94" t="s">
        <v>62</v>
      </c>
      <c r="AZ52" s="94" t="s">
        <v>63</v>
      </c>
      <c r="BA52" s="94" t="s">
        <v>64</v>
      </c>
      <c r="BB52" s="94" t="s">
        <v>65</v>
      </c>
      <c r="BC52" s="94" t="s">
        <v>66</v>
      </c>
      <c r="BD52" s="95" t="s">
        <v>67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68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69</v>
      </c>
      <c r="BT54" s="110" t="s">
        <v>70</v>
      </c>
      <c r="BU54" s="111" t="s">
        <v>71</v>
      </c>
      <c r="BV54" s="110" t="s">
        <v>72</v>
      </c>
      <c r="BW54" s="110" t="s">
        <v>5</v>
      </c>
      <c r="BX54" s="110" t="s">
        <v>73</v>
      </c>
      <c r="CL54" s="110" t="s">
        <v>19</v>
      </c>
    </row>
    <row r="55" s="7" customFormat="1" ht="16.5" customHeight="1">
      <c r="A55" s="112" t="s">
        <v>74</v>
      </c>
      <c r="B55" s="113"/>
      <c r="C55" s="114"/>
      <c r="D55" s="115" t="s">
        <v>75</v>
      </c>
      <c r="E55" s="115"/>
      <c r="F55" s="115"/>
      <c r="G55" s="115"/>
      <c r="H55" s="115"/>
      <c r="I55" s="116"/>
      <c r="J55" s="115" t="s">
        <v>76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'03 - Sadové úpravy v pros...'!J30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77</v>
      </c>
      <c r="AR55" s="119"/>
      <c r="AS55" s="120">
        <v>0</v>
      </c>
      <c r="AT55" s="121">
        <f>ROUND(SUM(AV55:AW55),2)</f>
        <v>0</v>
      </c>
      <c r="AU55" s="122">
        <f>'03 - Sadové úpravy v pros...'!P100</f>
        <v>0</v>
      </c>
      <c r="AV55" s="121">
        <f>'03 - Sadové úpravy v pros...'!J33</f>
        <v>0</v>
      </c>
      <c r="AW55" s="121">
        <f>'03 - Sadové úpravy v pros...'!J34</f>
        <v>0</v>
      </c>
      <c r="AX55" s="121">
        <f>'03 - Sadové úpravy v pros...'!J35</f>
        <v>0</v>
      </c>
      <c r="AY55" s="121">
        <f>'03 - Sadové úpravy v pros...'!J36</f>
        <v>0</v>
      </c>
      <c r="AZ55" s="121">
        <f>'03 - Sadové úpravy v pros...'!F33</f>
        <v>0</v>
      </c>
      <c r="BA55" s="121">
        <f>'03 - Sadové úpravy v pros...'!F34</f>
        <v>0</v>
      </c>
      <c r="BB55" s="121">
        <f>'03 - Sadové úpravy v pros...'!F35</f>
        <v>0</v>
      </c>
      <c r="BC55" s="121">
        <f>'03 - Sadové úpravy v pros...'!F36</f>
        <v>0</v>
      </c>
      <c r="BD55" s="123">
        <f>'03 - Sadové úpravy v pros...'!F37</f>
        <v>0</v>
      </c>
      <c r="BE55" s="7"/>
      <c r="BT55" s="124" t="s">
        <v>78</v>
      </c>
      <c r="BV55" s="124" t="s">
        <v>72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Lrzd70XQSaSe7BFU5gQa4aoH4TJP0sgDYesOhBI3rRm42zuRv2bMp9miZwsmRNbqnvkFC6fV4ptBchmDkN4Diw==" hashValue="CrcrZCGK5uQ0V3RTTXjGRKKb5gMSm6ZJIFeDMB+GksKldODmUVKObbaCKfe+HO4VJFyvyfoEuGqy3DJN2wZJB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3 - Sadové úpravy v pro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79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80</v>
      </c>
    </row>
    <row r="4" s="1" customFormat="1" ht="24.96" customHeight="1">
      <c r="B4" s="21"/>
      <c r="D4" s="127" t="s">
        <v>81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Chebský hrad - úprava Šancí a kasemat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82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83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31. 8. 2024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">
        <v>19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32</v>
      </c>
      <c r="F21" s="39"/>
      <c r="G21" s="39"/>
      <c r="H21" s="39"/>
      <c r="I21" s="129" t="s">
        <v>28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33</v>
      </c>
      <c r="E23" s="39"/>
      <c r="F23" s="39"/>
      <c r="G23" s="39"/>
      <c r="H23" s="39"/>
      <c r="I23" s="129" t="s">
        <v>26</v>
      </c>
      <c r="J23" s="133" t="s">
        <v>19</v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">
        <v>32</v>
      </c>
      <c r="F24" s="39"/>
      <c r="G24" s="39"/>
      <c r="H24" s="39"/>
      <c r="I24" s="129" t="s">
        <v>28</v>
      </c>
      <c r="J24" s="133" t="s">
        <v>19</v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34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36</v>
      </c>
      <c r="E30" s="39"/>
      <c r="F30" s="39"/>
      <c r="G30" s="39"/>
      <c r="H30" s="39"/>
      <c r="I30" s="39"/>
      <c r="J30" s="141">
        <f>ROUND(J100,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38</v>
      </c>
      <c r="G32" s="39"/>
      <c r="H32" s="39"/>
      <c r="I32" s="142" t="s">
        <v>37</v>
      </c>
      <c r="J32" s="142" t="s">
        <v>39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40</v>
      </c>
      <c r="E33" s="129" t="s">
        <v>41</v>
      </c>
      <c r="F33" s="144">
        <f>ROUND((SUM(BE100:BE348)),  2)</f>
        <v>0</v>
      </c>
      <c r="G33" s="39"/>
      <c r="H33" s="39"/>
      <c r="I33" s="145">
        <v>0.20999999999999999</v>
      </c>
      <c r="J33" s="144">
        <f>ROUND(((SUM(BE100:BE348))*I33),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42</v>
      </c>
      <c r="F34" s="144">
        <f>ROUND((SUM(BF100:BF348)),  2)</f>
        <v>0</v>
      </c>
      <c r="G34" s="39"/>
      <c r="H34" s="39"/>
      <c r="I34" s="145">
        <v>0.12</v>
      </c>
      <c r="J34" s="144">
        <f>ROUND(((SUM(BF100:BF348))*I34),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43</v>
      </c>
      <c r="F35" s="144">
        <f>ROUND((SUM(BG100:BG348)),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44</v>
      </c>
      <c r="F36" s="144">
        <f>ROUND((SUM(BH100:BH348)),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45</v>
      </c>
      <c r="F37" s="144">
        <f>ROUND((SUM(BI100:BI348)),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46</v>
      </c>
      <c r="E39" s="148"/>
      <c r="F39" s="148"/>
      <c r="G39" s="149" t="s">
        <v>47</v>
      </c>
      <c r="H39" s="150" t="s">
        <v>48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84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Chebský hrad - úprava Šancí a kasemat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82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Sadové úpravy v prostoru Šancí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31. 8. 2024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31</v>
      </c>
      <c r="J54" s="37" t="str">
        <f>E21</f>
        <v>Atelier Stoeckl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Atelier Stoeckl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85</v>
      </c>
      <c r="D57" s="159"/>
      <c r="E57" s="159"/>
      <c r="F57" s="159"/>
      <c r="G57" s="159"/>
      <c r="H57" s="159"/>
      <c r="I57" s="159"/>
      <c r="J57" s="160" t="s">
        <v>86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68</v>
      </c>
      <c r="D59" s="41"/>
      <c r="E59" s="41"/>
      <c r="F59" s="41"/>
      <c r="G59" s="41"/>
      <c r="H59" s="41"/>
      <c r="I59" s="41"/>
      <c r="J59" s="103">
        <f>J100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87</v>
      </c>
    </row>
    <row r="60" s="9" customFormat="1" ht="24.96" customHeight="1">
      <c r="A60" s="9"/>
      <c r="B60" s="162"/>
      <c r="C60" s="163"/>
      <c r="D60" s="164" t="s">
        <v>88</v>
      </c>
      <c r="E60" s="165"/>
      <c r="F60" s="165"/>
      <c r="G60" s="165"/>
      <c r="H60" s="165"/>
      <c r="I60" s="165"/>
      <c r="J60" s="166">
        <f>J101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89</v>
      </c>
      <c r="E61" s="171"/>
      <c r="F61" s="171"/>
      <c r="G61" s="171"/>
      <c r="H61" s="171"/>
      <c r="I61" s="171"/>
      <c r="J61" s="172">
        <f>J102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90</v>
      </c>
      <c r="E62" s="171"/>
      <c r="F62" s="171"/>
      <c r="G62" s="171"/>
      <c r="H62" s="171"/>
      <c r="I62" s="171"/>
      <c r="J62" s="172">
        <f>J153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91</v>
      </c>
      <c r="E63" s="171"/>
      <c r="F63" s="171"/>
      <c r="G63" s="171"/>
      <c r="H63" s="171"/>
      <c r="I63" s="171"/>
      <c r="J63" s="172">
        <f>J171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92</v>
      </c>
      <c r="E64" s="171"/>
      <c r="F64" s="171"/>
      <c r="G64" s="171"/>
      <c r="H64" s="171"/>
      <c r="I64" s="171"/>
      <c r="J64" s="172">
        <f>J181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93</v>
      </c>
      <c r="E65" s="171"/>
      <c r="F65" s="171"/>
      <c r="G65" s="171"/>
      <c r="H65" s="171"/>
      <c r="I65" s="171"/>
      <c r="J65" s="172">
        <f>J186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94</v>
      </c>
      <c r="E66" s="171"/>
      <c r="F66" s="171"/>
      <c r="G66" s="171"/>
      <c r="H66" s="171"/>
      <c r="I66" s="171"/>
      <c r="J66" s="172">
        <f>J208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95</v>
      </c>
      <c r="E67" s="171"/>
      <c r="F67" s="171"/>
      <c r="G67" s="171"/>
      <c r="H67" s="171"/>
      <c r="I67" s="171"/>
      <c r="J67" s="172">
        <f>J240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96</v>
      </c>
      <c r="E68" s="171"/>
      <c r="F68" s="171"/>
      <c r="G68" s="171"/>
      <c r="H68" s="171"/>
      <c r="I68" s="171"/>
      <c r="J68" s="172">
        <f>J255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97</v>
      </c>
      <c r="E69" s="171"/>
      <c r="F69" s="171"/>
      <c r="G69" s="171"/>
      <c r="H69" s="171"/>
      <c r="I69" s="171"/>
      <c r="J69" s="172">
        <f>J268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2"/>
      <c r="C70" s="163"/>
      <c r="D70" s="164" t="s">
        <v>98</v>
      </c>
      <c r="E70" s="165"/>
      <c r="F70" s="165"/>
      <c r="G70" s="165"/>
      <c r="H70" s="165"/>
      <c r="I70" s="165"/>
      <c r="J70" s="166">
        <f>J272</f>
        <v>0</v>
      </c>
      <c r="K70" s="163"/>
      <c r="L70" s="167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68"/>
      <c r="C71" s="169"/>
      <c r="D71" s="170" t="s">
        <v>99</v>
      </c>
      <c r="E71" s="171"/>
      <c r="F71" s="171"/>
      <c r="G71" s="171"/>
      <c r="H71" s="171"/>
      <c r="I71" s="171"/>
      <c r="J71" s="172">
        <f>J273</f>
        <v>0</v>
      </c>
      <c r="K71" s="169"/>
      <c r="L71" s="17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8"/>
      <c r="C72" s="169"/>
      <c r="D72" s="170" t="s">
        <v>100</v>
      </c>
      <c r="E72" s="171"/>
      <c r="F72" s="171"/>
      <c r="G72" s="171"/>
      <c r="H72" s="171"/>
      <c r="I72" s="171"/>
      <c r="J72" s="172">
        <f>J285</f>
        <v>0</v>
      </c>
      <c r="K72" s="169"/>
      <c r="L72" s="17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8"/>
      <c r="C73" s="169"/>
      <c r="D73" s="170" t="s">
        <v>101</v>
      </c>
      <c r="E73" s="171"/>
      <c r="F73" s="171"/>
      <c r="G73" s="171"/>
      <c r="H73" s="171"/>
      <c r="I73" s="171"/>
      <c r="J73" s="172">
        <f>J289</f>
        <v>0</v>
      </c>
      <c r="K73" s="169"/>
      <c r="L73" s="17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8"/>
      <c r="C74" s="169"/>
      <c r="D74" s="170" t="s">
        <v>102</v>
      </c>
      <c r="E74" s="171"/>
      <c r="F74" s="171"/>
      <c r="G74" s="171"/>
      <c r="H74" s="171"/>
      <c r="I74" s="171"/>
      <c r="J74" s="172">
        <f>J318</f>
        <v>0</v>
      </c>
      <c r="K74" s="169"/>
      <c r="L74" s="17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8"/>
      <c r="C75" s="169"/>
      <c r="D75" s="170" t="s">
        <v>103</v>
      </c>
      <c r="E75" s="171"/>
      <c r="F75" s="171"/>
      <c r="G75" s="171"/>
      <c r="H75" s="171"/>
      <c r="I75" s="171"/>
      <c r="J75" s="172">
        <f>J329</f>
        <v>0</v>
      </c>
      <c r="K75" s="169"/>
      <c r="L75" s="17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2"/>
      <c r="C76" s="163"/>
      <c r="D76" s="164" t="s">
        <v>104</v>
      </c>
      <c r="E76" s="165"/>
      <c r="F76" s="165"/>
      <c r="G76" s="165"/>
      <c r="H76" s="165"/>
      <c r="I76" s="165"/>
      <c r="J76" s="166">
        <f>J338</f>
        <v>0</v>
      </c>
      <c r="K76" s="163"/>
      <c r="L76" s="167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68"/>
      <c r="C77" s="169"/>
      <c r="D77" s="170" t="s">
        <v>105</v>
      </c>
      <c r="E77" s="171"/>
      <c r="F77" s="171"/>
      <c r="G77" s="171"/>
      <c r="H77" s="171"/>
      <c r="I77" s="171"/>
      <c r="J77" s="172">
        <f>J339</f>
        <v>0</v>
      </c>
      <c r="K77" s="169"/>
      <c r="L77" s="17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8"/>
      <c r="C78" s="169"/>
      <c r="D78" s="170" t="s">
        <v>106</v>
      </c>
      <c r="E78" s="171"/>
      <c r="F78" s="171"/>
      <c r="G78" s="171"/>
      <c r="H78" s="171"/>
      <c r="I78" s="171"/>
      <c r="J78" s="172">
        <f>J342</f>
        <v>0</v>
      </c>
      <c r="K78" s="169"/>
      <c r="L78" s="17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8"/>
      <c r="C79" s="169"/>
      <c r="D79" s="170" t="s">
        <v>107</v>
      </c>
      <c r="E79" s="171"/>
      <c r="F79" s="171"/>
      <c r="G79" s="171"/>
      <c r="H79" s="171"/>
      <c r="I79" s="171"/>
      <c r="J79" s="172">
        <f>J344</f>
        <v>0</v>
      </c>
      <c r="K79" s="169"/>
      <c r="L79" s="17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8"/>
      <c r="C80" s="169"/>
      <c r="D80" s="170" t="s">
        <v>108</v>
      </c>
      <c r="E80" s="171"/>
      <c r="F80" s="171"/>
      <c r="G80" s="171"/>
      <c r="H80" s="171"/>
      <c r="I80" s="171"/>
      <c r="J80" s="172">
        <f>J346</f>
        <v>0</v>
      </c>
      <c r="K80" s="169"/>
      <c r="L80" s="17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109</v>
      </c>
      <c r="D87" s="41"/>
      <c r="E87" s="41"/>
      <c r="F87" s="41"/>
      <c r="G87" s="41"/>
      <c r="H87" s="41"/>
      <c r="I87" s="41"/>
      <c r="J87" s="41"/>
      <c r="K87" s="41"/>
      <c r="L87" s="13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1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16</v>
      </c>
      <c r="D89" s="41"/>
      <c r="E89" s="41"/>
      <c r="F89" s="41"/>
      <c r="G89" s="41"/>
      <c r="H89" s="41"/>
      <c r="I89" s="41"/>
      <c r="J89" s="41"/>
      <c r="K89" s="41"/>
      <c r="L89" s="131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157" t="str">
        <f>E7</f>
        <v>Chebský hrad - úprava Šancí a kasemat</v>
      </c>
      <c r="F90" s="33"/>
      <c r="G90" s="33"/>
      <c r="H90" s="33"/>
      <c r="I90" s="41"/>
      <c r="J90" s="41"/>
      <c r="K90" s="41"/>
      <c r="L90" s="131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82</v>
      </c>
      <c r="D91" s="41"/>
      <c r="E91" s="41"/>
      <c r="F91" s="41"/>
      <c r="G91" s="41"/>
      <c r="H91" s="41"/>
      <c r="I91" s="41"/>
      <c r="J91" s="41"/>
      <c r="K91" s="41"/>
      <c r="L91" s="131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41"/>
      <c r="D92" s="41"/>
      <c r="E92" s="70" t="str">
        <f>E9</f>
        <v>03 - Sadové úpravy v prostoru Šancí</v>
      </c>
      <c r="F92" s="41"/>
      <c r="G92" s="41"/>
      <c r="H92" s="41"/>
      <c r="I92" s="41"/>
      <c r="J92" s="41"/>
      <c r="K92" s="41"/>
      <c r="L92" s="131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1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21</v>
      </c>
      <c r="D94" s="41"/>
      <c r="E94" s="41"/>
      <c r="F94" s="28" t="str">
        <f>F12</f>
        <v>Cheb</v>
      </c>
      <c r="G94" s="41"/>
      <c r="H94" s="41"/>
      <c r="I94" s="33" t="s">
        <v>23</v>
      </c>
      <c r="J94" s="73" t="str">
        <f>IF(J12="","",J12)</f>
        <v>31. 8. 2024</v>
      </c>
      <c r="K94" s="41"/>
      <c r="L94" s="131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31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25</v>
      </c>
      <c r="D96" s="41"/>
      <c r="E96" s="41"/>
      <c r="F96" s="28" t="str">
        <f>E15</f>
        <v>město Cheb</v>
      </c>
      <c r="G96" s="41"/>
      <c r="H96" s="41"/>
      <c r="I96" s="33" t="s">
        <v>31</v>
      </c>
      <c r="J96" s="37" t="str">
        <f>E21</f>
        <v>Atelier Stoeckl</v>
      </c>
      <c r="K96" s="41"/>
      <c r="L96" s="131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29</v>
      </c>
      <c r="D97" s="41"/>
      <c r="E97" s="41"/>
      <c r="F97" s="28" t="str">
        <f>IF(E18="","",E18)</f>
        <v>Vyplň údaj</v>
      </c>
      <c r="G97" s="41"/>
      <c r="H97" s="41"/>
      <c r="I97" s="33" t="s">
        <v>33</v>
      </c>
      <c r="J97" s="37" t="str">
        <f>E24</f>
        <v>Atelier Stoeckl</v>
      </c>
      <c r="K97" s="41"/>
      <c r="L97" s="131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31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74"/>
      <c r="B99" s="175"/>
      <c r="C99" s="176" t="s">
        <v>110</v>
      </c>
      <c r="D99" s="177" t="s">
        <v>55</v>
      </c>
      <c r="E99" s="177" t="s">
        <v>51</v>
      </c>
      <c r="F99" s="177" t="s">
        <v>52</v>
      </c>
      <c r="G99" s="177" t="s">
        <v>111</v>
      </c>
      <c r="H99" s="177" t="s">
        <v>112</v>
      </c>
      <c r="I99" s="177" t="s">
        <v>113</v>
      </c>
      <c r="J99" s="177" t="s">
        <v>86</v>
      </c>
      <c r="K99" s="178" t="s">
        <v>114</v>
      </c>
      <c r="L99" s="179"/>
      <c r="M99" s="93" t="s">
        <v>19</v>
      </c>
      <c r="N99" s="94" t="s">
        <v>40</v>
      </c>
      <c r="O99" s="94" t="s">
        <v>115</v>
      </c>
      <c r="P99" s="94" t="s">
        <v>116</v>
      </c>
      <c r="Q99" s="94" t="s">
        <v>117</v>
      </c>
      <c r="R99" s="94" t="s">
        <v>118</v>
      </c>
      <c r="S99" s="94" t="s">
        <v>119</v>
      </c>
      <c r="T99" s="95" t="s">
        <v>120</v>
      </c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</row>
    <row r="100" s="2" customFormat="1" ht="22.8" customHeight="1">
      <c r="A100" s="39"/>
      <c r="B100" s="40"/>
      <c r="C100" s="100" t="s">
        <v>121</v>
      </c>
      <c r="D100" s="41"/>
      <c r="E100" s="41"/>
      <c r="F100" s="41"/>
      <c r="G100" s="41"/>
      <c r="H100" s="41"/>
      <c r="I100" s="41"/>
      <c r="J100" s="180">
        <f>BK100</f>
        <v>0</v>
      </c>
      <c r="K100" s="41"/>
      <c r="L100" s="45"/>
      <c r="M100" s="96"/>
      <c r="N100" s="181"/>
      <c r="O100" s="97"/>
      <c r="P100" s="182">
        <f>P101+P272+P338</f>
        <v>0</v>
      </c>
      <c r="Q100" s="97"/>
      <c r="R100" s="182">
        <f>R101+R272+R338</f>
        <v>77.867930090000002</v>
      </c>
      <c r="S100" s="97"/>
      <c r="T100" s="183">
        <f>T101+T272+T338</f>
        <v>3.8507400000000001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69</v>
      </c>
      <c r="AU100" s="18" t="s">
        <v>87</v>
      </c>
      <c r="BK100" s="184">
        <f>BK101+BK272+BK338</f>
        <v>0</v>
      </c>
    </row>
    <row r="101" s="12" customFormat="1" ht="25.92" customHeight="1">
      <c r="A101" s="12"/>
      <c r="B101" s="185"/>
      <c r="C101" s="186"/>
      <c r="D101" s="187" t="s">
        <v>69</v>
      </c>
      <c r="E101" s="188" t="s">
        <v>122</v>
      </c>
      <c r="F101" s="188" t="s">
        <v>123</v>
      </c>
      <c r="G101" s="186"/>
      <c r="H101" s="186"/>
      <c r="I101" s="189"/>
      <c r="J101" s="190">
        <f>BK101</f>
        <v>0</v>
      </c>
      <c r="K101" s="186"/>
      <c r="L101" s="191"/>
      <c r="M101" s="192"/>
      <c r="N101" s="193"/>
      <c r="O101" s="193"/>
      <c r="P101" s="194">
        <f>P102+P153+P171+P181+P186+P208+P240+P255+P268</f>
        <v>0</v>
      </c>
      <c r="Q101" s="193"/>
      <c r="R101" s="194">
        <f>R102+R153+R171+R181+R186+R208+R240+R255+R268</f>
        <v>71.621532938000001</v>
      </c>
      <c r="S101" s="193"/>
      <c r="T101" s="195">
        <f>T102+T153+T171+T181+T186+T208+T240+T255+T268</f>
        <v>3.8507400000000001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6" t="s">
        <v>78</v>
      </c>
      <c r="AT101" s="197" t="s">
        <v>69</v>
      </c>
      <c r="AU101" s="197" t="s">
        <v>70</v>
      </c>
      <c r="AY101" s="196" t="s">
        <v>124</v>
      </c>
      <c r="BK101" s="198">
        <f>BK102+BK153+BK171+BK181+BK186+BK208+BK240+BK255+BK268</f>
        <v>0</v>
      </c>
    </row>
    <row r="102" s="12" customFormat="1" ht="22.8" customHeight="1">
      <c r="A102" s="12"/>
      <c r="B102" s="185"/>
      <c r="C102" s="186"/>
      <c r="D102" s="187" t="s">
        <v>69</v>
      </c>
      <c r="E102" s="199" t="s">
        <v>78</v>
      </c>
      <c r="F102" s="199" t="s">
        <v>125</v>
      </c>
      <c r="G102" s="186"/>
      <c r="H102" s="186"/>
      <c r="I102" s="189"/>
      <c r="J102" s="200">
        <f>BK102</f>
        <v>0</v>
      </c>
      <c r="K102" s="186"/>
      <c r="L102" s="191"/>
      <c r="M102" s="192"/>
      <c r="N102" s="193"/>
      <c r="O102" s="193"/>
      <c r="P102" s="194">
        <f>SUM(P103:P152)</f>
        <v>0</v>
      </c>
      <c r="Q102" s="193"/>
      <c r="R102" s="194">
        <f>SUM(R103:R152)</f>
        <v>33.079860000000004</v>
      </c>
      <c r="S102" s="193"/>
      <c r="T102" s="195">
        <f>SUM(T103:T152)</f>
        <v>2.1080000000000001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6" t="s">
        <v>78</v>
      </c>
      <c r="AT102" s="197" t="s">
        <v>69</v>
      </c>
      <c r="AU102" s="197" t="s">
        <v>78</v>
      </c>
      <c r="AY102" s="196" t="s">
        <v>124</v>
      </c>
      <c r="BK102" s="198">
        <f>SUM(BK103:BK152)</f>
        <v>0</v>
      </c>
    </row>
    <row r="103" s="2" customFormat="1" ht="37.8" customHeight="1">
      <c r="A103" s="39"/>
      <c r="B103" s="40"/>
      <c r="C103" s="201" t="s">
        <v>78</v>
      </c>
      <c r="D103" s="201" t="s">
        <v>126</v>
      </c>
      <c r="E103" s="202" t="s">
        <v>127</v>
      </c>
      <c r="F103" s="203" t="s">
        <v>128</v>
      </c>
      <c r="G103" s="204" t="s">
        <v>129</v>
      </c>
      <c r="H103" s="205">
        <v>52.700000000000003</v>
      </c>
      <c r="I103" s="206"/>
      <c r="J103" s="207">
        <f>ROUND(I103*H103,2)</f>
        <v>0</v>
      </c>
      <c r="K103" s="203" t="s">
        <v>130</v>
      </c>
      <c r="L103" s="45"/>
      <c r="M103" s="208" t="s">
        <v>19</v>
      </c>
      <c r="N103" s="209" t="s">
        <v>41</v>
      </c>
      <c r="O103" s="85"/>
      <c r="P103" s="210">
        <f>O103*H103</f>
        <v>0</v>
      </c>
      <c r="Q103" s="210">
        <v>0</v>
      </c>
      <c r="R103" s="210">
        <f>Q103*H103</f>
        <v>0</v>
      </c>
      <c r="S103" s="210">
        <v>0.040000000000000001</v>
      </c>
      <c r="T103" s="211">
        <f>S103*H103</f>
        <v>2.1080000000000001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2" t="s">
        <v>131</v>
      </c>
      <c r="AT103" s="212" t="s">
        <v>126</v>
      </c>
      <c r="AU103" s="212" t="s">
        <v>80</v>
      </c>
      <c r="AY103" s="18" t="s">
        <v>124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18" t="s">
        <v>78</v>
      </c>
      <c r="BK103" s="213">
        <f>ROUND(I103*H103,2)</f>
        <v>0</v>
      </c>
      <c r="BL103" s="18" t="s">
        <v>131</v>
      </c>
      <c r="BM103" s="212" t="s">
        <v>132</v>
      </c>
    </row>
    <row r="104" s="2" customFormat="1">
      <c r="A104" s="39"/>
      <c r="B104" s="40"/>
      <c r="C104" s="41"/>
      <c r="D104" s="214" t="s">
        <v>133</v>
      </c>
      <c r="E104" s="41"/>
      <c r="F104" s="215" t="s">
        <v>134</v>
      </c>
      <c r="G104" s="41"/>
      <c r="H104" s="41"/>
      <c r="I104" s="216"/>
      <c r="J104" s="41"/>
      <c r="K104" s="41"/>
      <c r="L104" s="45"/>
      <c r="M104" s="217"/>
      <c r="N104" s="21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133</v>
      </c>
      <c r="AU104" s="18" t="s">
        <v>80</v>
      </c>
    </row>
    <row r="105" s="13" customFormat="1">
      <c r="A105" s="13"/>
      <c r="B105" s="219"/>
      <c r="C105" s="220"/>
      <c r="D105" s="221" t="s">
        <v>135</v>
      </c>
      <c r="E105" s="222" t="s">
        <v>19</v>
      </c>
      <c r="F105" s="223" t="s">
        <v>136</v>
      </c>
      <c r="G105" s="220"/>
      <c r="H105" s="224">
        <v>52.699999999999996</v>
      </c>
      <c r="I105" s="225"/>
      <c r="J105" s="220"/>
      <c r="K105" s="220"/>
      <c r="L105" s="226"/>
      <c r="M105" s="227"/>
      <c r="N105" s="228"/>
      <c r="O105" s="228"/>
      <c r="P105" s="228"/>
      <c r="Q105" s="228"/>
      <c r="R105" s="228"/>
      <c r="S105" s="228"/>
      <c r="T105" s="22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0" t="s">
        <v>135</v>
      </c>
      <c r="AU105" s="230" t="s">
        <v>80</v>
      </c>
      <c r="AV105" s="13" t="s">
        <v>80</v>
      </c>
      <c r="AW105" s="13" t="s">
        <v>137</v>
      </c>
      <c r="AX105" s="13" t="s">
        <v>70</v>
      </c>
      <c r="AY105" s="230" t="s">
        <v>124</v>
      </c>
    </row>
    <row r="106" s="2" customFormat="1" ht="33" customHeight="1">
      <c r="A106" s="39"/>
      <c r="B106" s="40"/>
      <c r="C106" s="201" t="s">
        <v>80</v>
      </c>
      <c r="D106" s="201" t="s">
        <v>126</v>
      </c>
      <c r="E106" s="202" t="s">
        <v>138</v>
      </c>
      <c r="F106" s="203" t="s">
        <v>139</v>
      </c>
      <c r="G106" s="204" t="s">
        <v>140</v>
      </c>
      <c r="H106" s="205">
        <v>147.91999999999999</v>
      </c>
      <c r="I106" s="206"/>
      <c r="J106" s="207">
        <f>ROUND(I106*H106,2)</f>
        <v>0</v>
      </c>
      <c r="K106" s="203" t="s">
        <v>130</v>
      </c>
      <c r="L106" s="45"/>
      <c r="M106" s="208" t="s">
        <v>19</v>
      </c>
      <c r="N106" s="209" t="s">
        <v>41</v>
      </c>
      <c r="O106" s="85"/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2" t="s">
        <v>131</v>
      </c>
      <c r="AT106" s="212" t="s">
        <v>126</v>
      </c>
      <c r="AU106" s="212" t="s">
        <v>80</v>
      </c>
      <c r="AY106" s="18" t="s">
        <v>124</v>
      </c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18" t="s">
        <v>78</v>
      </c>
      <c r="BK106" s="213">
        <f>ROUND(I106*H106,2)</f>
        <v>0</v>
      </c>
      <c r="BL106" s="18" t="s">
        <v>131</v>
      </c>
      <c r="BM106" s="212" t="s">
        <v>141</v>
      </c>
    </row>
    <row r="107" s="2" customFormat="1">
      <c r="A107" s="39"/>
      <c r="B107" s="40"/>
      <c r="C107" s="41"/>
      <c r="D107" s="214" t="s">
        <v>133</v>
      </c>
      <c r="E107" s="41"/>
      <c r="F107" s="215" t="s">
        <v>142</v>
      </c>
      <c r="G107" s="41"/>
      <c r="H107" s="41"/>
      <c r="I107" s="216"/>
      <c r="J107" s="41"/>
      <c r="K107" s="41"/>
      <c r="L107" s="45"/>
      <c r="M107" s="217"/>
      <c r="N107" s="21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133</v>
      </c>
      <c r="AU107" s="18" t="s">
        <v>80</v>
      </c>
    </row>
    <row r="108" s="13" customFormat="1">
      <c r="A108" s="13"/>
      <c r="B108" s="219"/>
      <c r="C108" s="220"/>
      <c r="D108" s="221" t="s">
        <v>135</v>
      </c>
      <c r="E108" s="222" t="s">
        <v>19</v>
      </c>
      <c r="F108" s="223" t="s">
        <v>143</v>
      </c>
      <c r="G108" s="220"/>
      <c r="H108" s="224">
        <v>159.26249999999999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135</v>
      </c>
      <c r="AU108" s="230" t="s">
        <v>80</v>
      </c>
      <c r="AV108" s="13" t="s">
        <v>80</v>
      </c>
      <c r="AW108" s="13" t="s">
        <v>137</v>
      </c>
      <c r="AX108" s="13" t="s">
        <v>70</v>
      </c>
      <c r="AY108" s="230" t="s">
        <v>124</v>
      </c>
    </row>
    <row r="109" s="13" customFormat="1">
      <c r="A109" s="13"/>
      <c r="B109" s="219"/>
      <c r="C109" s="220"/>
      <c r="D109" s="221" t="s">
        <v>135</v>
      </c>
      <c r="E109" s="222" t="s">
        <v>19</v>
      </c>
      <c r="F109" s="223" t="s">
        <v>144</v>
      </c>
      <c r="G109" s="220"/>
      <c r="H109" s="224">
        <v>-7.3529999999999998</v>
      </c>
      <c r="I109" s="225"/>
      <c r="J109" s="220"/>
      <c r="K109" s="220"/>
      <c r="L109" s="226"/>
      <c r="M109" s="227"/>
      <c r="N109" s="228"/>
      <c r="O109" s="228"/>
      <c r="P109" s="228"/>
      <c r="Q109" s="228"/>
      <c r="R109" s="228"/>
      <c r="S109" s="228"/>
      <c r="T109" s="22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0" t="s">
        <v>135</v>
      </c>
      <c r="AU109" s="230" t="s">
        <v>80</v>
      </c>
      <c r="AV109" s="13" t="s">
        <v>80</v>
      </c>
      <c r="AW109" s="13" t="s">
        <v>137</v>
      </c>
      <c r="AX109" s="13" t="s">
        <v>70</v>
      </c>
      <c r="AY109" s="230" t="s">
        <v>124</v>
      </c>
    </row>
    <row r="110" s="13" customFormat="1">
      <c r="A110" s="13"/>
      <c r="B110" s="219"/>
      <c r="C110" s="220"/>
      <c r="D110" s="221" t="s">
        <v>135</v>
      </c>
      <c r="E110" s="222" t="s">
        <v>19</v>
      </c>
      <c r="F110" s="223" t="s">
        <v>145</v>
      </c>
      <c r="G110" s="220"/>
      <c r="H110" s="224">
        <v>-2.3399999999999999</v>
      </c>
      <c r="I110" s="225"/>
      <c r="J110" s="220"/>
      <c r="K110" s="220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135</v>
      </c>
      <c r="AU110" s="230" t="s">
        <v>80</v>
      </c>
      <c r="AV110" s="13" t="s">
        <v>80</v>
      </c>
      <c r="AW110" s="13" t="s">
        <v>137</v>
      </c>
      <c r="AX110" s="13" t="s">
        <v>70</v>
      </c>
      <c r="AY110" s="230" t="s">
        <v>124</v>
      </c>
    </row>
    <row r="111" s="13" customFormat="1">
      <c r="A111" s="13"/>
      <c r="B111" s="219"/>
      <c r="C111" s="220"/>
      <c r="D111" s="221" t="s">
        <v>135</v>
      </c>
      <c r="E111" s="222" t="s">
        <v>19</v>
      </c>
      <c r="F111" s="223" t="s">
        <v>146</v>
      </c>
      <c r="G111" s="220"/>
      <c r="H111" s="224">
        <v>-1.6499999999999999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135</v>
      </c>
      <c r="AU111" s="230" t="s">
        <v>80</v>
      </c>
      <c r="AV111" s="13" t="s">
        <v>80</v>
      </c>
      <c r="AW111" s="13" t="s">
        <v>137</v>
      </c>
      <c r="AX111" s="13" t="s">
        <v>70</v>
      </c>
      <c r="AY111" s="230" t="s">
        <v>124</v>
      </c>
    </row>
    <row r="112" s="2" customFormat="1" ht="44.25" customHeight="1">
      <c r="A112" s="39"/>
      <c r="B112" s="40"/>
      <c r="C112" s="201" t="s">
        <v>147</v>
      </c>
      <c r="D112" s="201" t="s">
        <v>126</v>
      </c>
      <c r="E112" s="202" t="s">
        <v>148</v>
      </c>
      <c r="F112" s="203" t="s">
        <v>149</v>
      </c>
      <c r="G112" s="204" t="s">
        <v>140</v>
      </c>
      <c r="H112" s="205">
        <v>9.0399999999999991</v>
      </c>
      <c r="I112" s="206"/>
      <c r="J112" s="207">
        <f>ROUND(I112*H112,2)</f>
        <v>0</v>
      </c>
      <c r="K112" s="203" t="s">
        <v>130</v>
      </c>
      <c r="L112" s="45"/>
      <c r="M112" s="208" t="s">
        <v>19</v>
      </c>
      <c r="N112" s="209" t="s">
        <v>41</v>
      </c>
      <c r="O112" s="85"/>
      <c r="P112" s="210">
        <f>O112*H112</f>
        <v>0</v>
      </c>
      <c r="Q112" s="210">
        <v>0</v>
      </c>
      <c r="R112" s="210">
        <f>Q112*H112</f>
        <v>0</v>
      </c>
      <c r="S112" s="210">
        <v>0</v>
      </c>
      <c r="T112" s="211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2" t="s">
        <v>131</v>
      </c>
      <c r="AT112" s="212" t="s">
        <v>126</v>
      </c>
      <c r="AU112" s="212" t="s">
        <v>80</v>
      </c>
      <c r="AY112" s="18" t="s">
        <v>124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18" t="s">
        <v>78</v>
      </c>
      <c r="BK112" s="213">
        <f>ROUND(I112*H112,2)</f>
        <v>0</v>
      </c>
      <c r="BL112" s="18" t="s">
        <v>131</v>
      </c>
      <c r="BM112" s="212" t="s">
        <v>150</v>
      </c>
    </row>
    <row r="113" s="2" customFormat="1">
      <c r="A113" s="39"/>
      <c r="B113" s="40"/>
      <c r="C113" s="41"/>
      <c r="D113" s="214" t="s">
        <v>133</v>
      </c>
      <c r="E113" s="41"/>
      <c r="F113" s="215" t="s">
        <v>151</v>
      </c>
      <c r="G113" s="41"/>
      <c r="H113" s="41"/>
      <c r="I113" s="216"/>
      <c r="J113" s="41"/>
      <c r="K113" s="41"/>
      <c r="L113" s="45"/>
      <c r="M113" s="217"/>
      <c r="N113" s="21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133</v>
      </c>
      <c r="AU113" s="18" t="s">
        <v>80</v>
      </c>
    </row>
    <row r="114" s="13" customFormat="1">
      <c r="A114" s="13"/>
      <c r="B114" s="219"/>
      <c r="C114" s="220"/>
      <c r="D114" s="221" t="s">
        <v>135</v>
      </c>
      <c r="E114" s="222" t="s">
        <v>19</v>
      </c>
      <c r="F114" s="223" t="s">
        <v>152</v>
      </c>
      <c r="G114" s="220"/>
      <c r="H114" s="224">
        <v>4.2209999999999992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135</v>
      </c>
      <c r="AU114" s="230" t="s">
        <v>80</v>
      </c>
      <c r="AV114" s="13" t="s">
        <v>80</v>
      </c>
      <c r="AW114" s="13" t="s">
        <v>137</v>
      </c>
      <c r="AX114" s="13" t="s">
        <v>70</v>
      </c>
      <c r="AY114" s="230" t="s">
        <v>124</v>
      </c>
    </row>
    <row r="115" s="13" customFormat="1">
      <c r="A115" s="13"/>
      <c r="B115" s="219"/>
      <c r="C115" s="220"/>
      <c r="D115" s="221" t="s">
        <v>135</v>
      </c>
      <c r="E115" s="222" t="s">
        <v>19</v>
      </c>
      <c r="F115" s="223" t="s">
        <v>153</v>
      </c>
      <c r="G115" s="220"/>
      <c r="H115" s="224">
        <v>3.5865</v>
      </c>
      <c r="I115" s="225"/>
      <c r="J115" s="220"/>
      <c r="K115" s="220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135</v>
      </c>
      <c r="AU115" s="230" t="s">
        <v>80</v>
      </c>
      <c r="AV115" s="13" t="s">
        <v>80</v>
      </c>
      <c r="AW115" s="13" t="s">
        <v>137</v>
      </c>
      <c r="AX115" s="13" t="s">
        <v>70</v>
      </c>
      <c r="AY115" s="230" t="s">
        <v>124</v>
      </c>
    </row>
    <row r="116" s="13" customFormat="1">
      <c r="A116" s="13"/>
      <c r="B116" s="219"/>
      <c r="C116" s="220"/>
      <c r="D116" s="221" t="s">
        <v>135</v>
      </c>
      <c r="E116" s="222" t="s">
        <v>19</v>
      </c>
      <c r="F116" s="223" t="s">
        <v>154</v>
      </c>
      <c r="G116" s="220"/>
      <c r="H116" s="224">
        <v>1.232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135</v>
      </c>
      <c r="AU116" s="230" t="s">
        <v>80</v>
      </c>
      <c r="AV116" s="13" t="s">
        <v>80</v>
      </c>
      <c r="AW116" s="13" t="s">
        <v>137</v>
      </c>
      <c r="AX116" s="13" t="s">
        <v>70</v>
      </c>
      <c r="AY116" s="230" t="s">
        <v>124</v>
      </c>
    </row>
    <row r="117" s="2" customFormat="1" ht="62.7" customHeight="1">
      <c r="A117" s="39"/>
      <c r="B117" s="40"/>
      <c r="C117" s="201" t="s">
        <v>131</v>
      </c>
      <c r="D117" s="201" t="s">
        <v>126</v>
      </c>
      <c r="E117" s="202" t="s">
        <v>155</v>
      </c>
      <c r="F117" s="203" t="s">
        <v>156</v>
      </c>
      <c r="G117" s="204" t="s">
        <v>140</v>
      </c>
      <c r="H117" s="205">
        <v>156.96000000000001</v>
      </c>
      <c r="I117" s="206"/>
      <c r="J117" s="207">
        <f>ROUND(I117*H117,2)</f>
        <v>0</v>
      </c>
      <c r="K117" s="203" t="s">
        <v>130</v>
      </c>
      <c r="L117" s="45"/>
      <c r="M117" s="208" t="s">
        <v>19</v>
      </c>
      <c r="N117" s="209" t="s">
        <v>41</v>
      </c>
      <c r="O117" s="85"/>
      <c r="P117" s="210">
        <f>O117*H117</f>
        <v>0</v>
      </c>
      <c r="Q117" s="210">
        <v>0</v>
      </c>
      <c r="R117" s="210">
        <f>Q117*H117</f>
        <v>0</v>
      </c>
      <c r="S117" s="210">
        <v>0</v>
      </c>
      <c r="T117" s="21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2" t="s">
        <v>131</v>
      </c>
      <c r="AT117" s="212" t="s">
        <v>126</v>
      </c>
      <c r="AU117" s="212" t="s">
        <v>80</v>
      </c>
      <c r="AY117" s="18" t="s">
        <v>124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18" t="s">
        <v>78</v>
      </c>
      <c r="BK117" s="213">
        <f>ROUND(I117*H117,2)</f>
        <v>0</v>
      </c>
      <c r="BL117" s="18" t="s">
        <v>131</v>
      </c>
      <c r="BM117" s="212" t="s">
        <v>157</v>
      </c>
    </row>
    <row r="118" s="2" customFormat="1">
      <c r="A118" s="39"/>
      <c r="B118" s="40"/>
      <c r="C118" s="41"/>
      <c r="D118" s="214" t="s">
        <v>133</v>
      </c>
      <c r="E118" s="41"/>
      <c r="F118" s="215" t="s">
        <v>158</v>
      </c>
      <c r="G118" s="41"/>
      <c r="H118" s="41"/>
      <c r="I118" s="216"/>
      <c r="J118" s="41"/>
      <c r="K118" s="41"/>
      <c r="L118" s="45"/>
      <c r="M118" s="217"/>
      <c r="N118" s="21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133</v>
      </c>
      <c r="AU118" s="18" t="s">
        <v>80</v>
      </c>
    </row>
    <row r="119" s="13" customFormat="1">
      <c r="A119" s="13"/>
      <c r="B119" s="219"/>
      <c r="C119" s="220"/>
      <c r="D119" s="221" t="s">
        <v>135</v>
      </c>
      <c r="E119" s="222" t="s">
        <v>19</v>
      </c>
      <c r="F119" s="223" t="s">
        <v>159</v>
      </c>
      <c r="G119" s="220"/>
      <c r="H119" s="224">
        <v>156.95999999999998</v>
      </c>
      <c r="I119" s="225"/>
      <c r="J119" s="220"/>
      <c r="K119" s="220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135</v>
      </c>
      <c r="AU119" s="230" t="s">
        <v>80</v>
      </c>
      <c r="AV119" s="13" t="s">
        <v>80</v>
      </c>
      <c r="AW119" s="13" t="s">
        <v>137</v>
      </c>
      <c r="AX119" s="13" t="s">
        <v>70</v>
      </c>
      <c r="AY119" s="230" t="s">
        <v>124</v>
      </c>
    </row>
    <row r="120" s="2" customFormat="1" ht="44.25" customHeight="1">
      <c r="A120" s="39"/>
      <c r="B120" s="40"/>
      <c r="C120" s="201" t="s">
        <v>160</v>
      </c>
      <c r="D120" s="201" t="s">
        <v>126</v>
      </c>
      <c r="E120" s="202" t="s">
        <v>161</v>
      </c>
      <c r="F120" s="203" t="s">
        <v>162</v>
      </c>
      <c r="G120" s="204" t="s">
        <v>163</v>
      </c>
      <c r="H120" s="205">
        <v>298.22399999999999</v>
      </c>
      <c r="I120" s="206"/>
      <c r="J120" s="207">
        <f>ROUND(I120*H120,2)</f>
        <v>0</v>
      </c>
      <c r="K120" s="203" t="s">
        <v>130</v>
      </c>
      <c r="L120" s="45"/>
      <c r="M120" s="208" t="s">
        <v>19</v>
      </c>
      <c r="N120" s="209" t="s">
        <v>41</v>
      </c>
      <c r="O120" s="85"/>
      <c r="P120" s="210">
        <f>O120*H120</f>
        <v>0</v>
      </c>
      <c r="Q120" s="210">
        <v>0</v>
      </c>
      <c r="R120" s="210">
        <f>Q120*H120</f>
        <v>0</v>
      </c>
      <c r="S120" s="210">
        <v>0</v>
      </c>
      <c r="T120" s="21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2" t="s">
        <v>131</v>
      </c>
      <c r="AT120" s="212" t="s">
        <v>126</v>
      </c>
      <c r="AU120" s="212" t="s">
        <v>80</v>
      </c>
      <c r="AY120" s="18" t="s">
        <v>124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18" t="s">
        <v>78</v>
      </c>
      <c r="BK120" s="213">
        <f>ROUND(I120*H120,2)</f>
        <v>0</v>
      </c>
      <c r="BL120" s="18" t="s">
        <v>131</v>
      </c>
      <c r="BM120" s="212" t="s">
        <v>164</v>
      </c>
    </row>
    <row r="121" s="2" customFormat="1">
      <c r="A121" s="39"/>
      <c r="B121" s="40"/>
      <c r="C121" s="41"/>
      <c r="D121" s="214" t="s">
        <v>133</v>
      </c>
      <c r="E121" s="41"/>
      <c r="F121" s="215" t="s">
        <v>165</v>
      </c>
      <c r="G121" s="41"/>
      <c r="H121" s="41"/>
      <c r="I121" s="216"/>
      <c r="J121" s="41"/>
      <c r="K121" s="41"/>
      <c r="L121" s="45"/>
      <c r="M121" s="217"/>
      <c r="N121" s="21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133</v>
      </c>
      <c r="AU121" s="18" t="s">
        <v>80</v>
      </c>
    </row>
    <row r="122" s="13" customFormat="1">
      <c r="A122" s="13"/>
      <c r="B122" s="219"/>
      <c r="C122" s="220"/>
      <c r="D122" s="221" t="s">
        <v>135</v>
      </c>
      <c r="E122" s="220"/>
      <c r="F122" s="223" t="s">
        <v>166</v>
      </c>
      <c r="G122" s="220"/>
      <c r="H122" s="224">
        <v>298.22399999999999</v>
      </c>
      <c r="I122" s="225"/>
      <c r="J122" s="220"/>
      <c r="K122" s="220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135</v>
      </c>
      <c r="AU122" s="230" t="s">
        <v>80</v>
      </c>
      <c r="AV122" s="13" t="s">
        <v>80</v>
      </c>
      <c r="AW122" s="13" t="s">
        <v>4</v>
      </c>
      <c r="AX122" s="13" t="s">
        <v>78</v>
      </c>
      <c r="AY122" s="230" t="s">
        <v>124</v>
      </c>
    </row>
    <row r="123" s="2" customFormat="1" ht="37.8" customHeight="1">
      <c r="A123" s="39"/>
      <c r="B123" s="40"/>
      <c r="C123" s="201" t="s">
        <v>167</v>
      </c>
      <c r="D123" s="201" t="s">
        <v>126</v>
      </c>
      <c r="E123" s="202" t="s">
        <v>168</v>
      </c>
      <c r="F123" s="203" t="s">
        <v>169</v>
      </c>
      <c r="G123" s="204" t="s">
        <v>170</v>
      </c>
      <c r="H123" s="205">
        <v>304.75799999999998</v>
      </c>
      <c r="I123" s="206"/>
      <c r="J123" s="207">
        <f>ROUND(I123*H123,2)</f>
        <v>0</v>
      </c>
      <c r="K123" s="203" t="s">
        <v>130</v>
      </c>
      <c r="L123" s="45"/>
      <c r="M123" s="208" t="s">
        <v>19</v>
      </c>
      <c r="N123" s="209" t="s">
        <v>41</v>
      </c>
      <c r="O123" s="85"/>
      <c r="P123" s="210">
        <f>O123*H123</f>
        <v>0</v>
      </c>
      <c r="Q123" s="210">
        <v>0</v>
      </c>
      <c r="R123" s="210">
        <f>Q123*H123</f>
        <v>0</v>
      </c>
      <c r="S123" s="210">
        <v>0</v>
      </c>
      <c r="T123" s="21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2" t="s">
        <v>131</v>
      </c>
      <c r="AT123" s="212" t="s">
        <v>126</v>
      </c>
      <c r="AU123" s="212" t="s">
        <v>80</v>
      </c>
      <c r="AY123" s="18" t="s">
        <v>124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8" t="s">
        <v>78</v>
      </c>
      <c r="BK123" s="213">
        <f>ROUND(I123*H123,2)</f>
        <v>0</v>
      </c>
      <c r="BL123" s="18" t="s">
        <v>131</v>
      </c>
      <c r="BM123" s="212" t="s">
        <v>171</v>
      </c>
    </row>
    <row r="124" s="2" customFormat="1">
      <c r="A124" s="39"/>
      <c r="B124" s="40"/>
      <c r="C124" s="41"/>
      <c r="D124" s="214" t="s">
        <v>133</v>
      </c>
      <c r="E124" s="41"/>
      <c r="F124" s="215" t="s">
        <v>172</v>
      </c>
      <c r="G124" s="41"/>
      <c r="H124" s="41"/>
      <c r="I124" s="216"/>
      <c r="J124" s="41"/>
      <c r="K124" s="41"/>
      <c r="L124" s="45"/>
      <c r="M124" s="217"/>
      <c r="N124" s="21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133</v>
      </c>
      <c r="AU124" s="18" t="s">
        <v>80</v>
      </c>
    </row>
    <row r="125" s="14" customFormat="1">
      <c r="A125" s="14"/>
      <c r="B125" s="231"/>
      <c r="C125" s="232"/>
      <c r="D125" s="221" t="s">
        <v>135</v>
      </c>
      <c r="E125" s="233" t="s">
        <v>19</v>
      </c>
      <c r="F125" s="234" t="s">
        <v>173</v>
      </c>
      <c r="G125" s="232"/>
      <c r="H125" s="233" t="s">
        <v>19</v>
      </c>
      <c r="I125" s="235"/>
      <c r="J125" s="232"/>
      <c r="K125" s="232"/>
      <c r="L125" s="236"/>
      <c r="M125" s="237"/>
      <c r="N125" s="238"/>
      <c r="O125" s="238"/>
      <c r="P125" s="238"/>
      <c r="Q125" s="238"/>
      <c r="R125" s="238"/>
      <c r="S125" s="238"/>
      <c r="T125" s="23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0" t="s">
        <v>135</v>
      </c>
      <c r="AU125" s="240" t="s">
        <v>80</v>
      </c>
      <c r="AV125" s="14" t="s">
        <v>78</v>
      </c>
      <c r="AW125" s="14" t="s">
        <v>137</v>
      </c>
      <c r="AX125" s="14" t="s">
        <v>70</v>
      </c>
      <c r="AY125" s="240" t="s">
        <v>124</v>
      </c>
    </row>
    <row r="126" s="13" customFormat="1">
      <c r="A126" s="13"/>
      <c r="B126" s="219"/>
      <c r="C126" s="220"/>
      <c r="D126" s="221" t="s">
        <v>135</v>
      </c>
      <c r="E126" s="222" t="s">
        <v>19</v>
      </c>
      <c r="F126" s="223" t="s">
        <v>174</v>
      </c>
      <c r="G126" s="220"/>
      <c r="H126" s="224">
        <v>101.60375000000001</v>
      </c>
      <c r="I126" s="225"/>
      <c r="J126" s="220"/>
      <c r="K126" s="220"/>
      <c r="L126" s="226"/>
      <c r="M126" s="227"/>
      <c r="N126" s="228"/>
      <c r="O126" s="228"/>
      <c r="P126" s="228"/>
      <c r="Q126" s="228"/>
      <c r="R126" s="228"/>
      <c r="S126" s="228"/>
      <c r="T126" s="22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0" t="s">
        <v>135</v>
      </c>
      <c r="AU126" s="230" t="s">
        <v>80</v>
      </c>
      <c r="AV126" s="13" t="s">
        <v>80</v>
      </c>
      <c r="AW126" s="13" t="s">
        <v>137</v>
      </c>
      <c r="AX126" s="13" t="s">
        <v>70</v>
      </c>
      <c r="AY126" s="230" t="s">
        <v>124</v>
      </c>
    </row>
    <row r="127" s="13" customFormat="1">
      <c r="A127" s="13"/>
      <c r="B127" s="219"/>
      <c r="C127" s="220"/>
      <c r="D127" s="221" t="s">
        <v>135</v>
      </c>
      <c r="E127" s="222" t="s">
        <v>19</v>
      </c>
      <c r="F127" s="223" t="s">
        <v>175</v>
      </c>
      <c r="G127" s="220"/>
      <c r="H127" s="224">
        <v>50.775000000000006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135</v>
      </c>
      <c r="AU127" s="230" t="s">
        <v>80</v>
      </c>
      <c r="AV127" s="13" t="s">
        <v>80</v>
      </c>
      <c r="AW127" s="13" t="s">
        <v>137</v>
      </c>
      <c r="AX127" s="13" t="s">
        <v>70</v>
      </c>
      <c r="AY127" s="230" t="s">
        <v>124</v>
      </c>
    </row>
    <row r="128" s="13" customFormat="1">
      <c r="A128" s="13"/>
      <c r="B128" s="219"/>
      <c r="C128" s="220"/>
      <c r="D128" s="221" t="s">
        <v>135</v>
      </c>
      <c r="E128" s="222" t="s">
        <v>19</v>
      </c>
      <c r="F128" s="223" t="s">
        <v>176</v>
      </c>
      <c r="G128" s="220"/>
      <c r="H128" s="224">
        <v>152.37899999999999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135</v>
      </c>
      <c r="AU128" s="230" t="s">
        <v>80</v>
      </c>
      <c r="AV128" s="13" t="s">
        <v>80</v>
      </c>
      <c r="AW128" s="13" t="s">
        <v>137</v>
      </c>
      <c r="AX128" s="13" t="s">
        <v>70</v>
      </c>
      <c r="AY128" s="230" t="s">
        <v>124</v>
      </c>
    </row>
    <row r="129" s="2" customFormat="1" ht="16.5" customHeight="1">
      <c r="A129" s="39"/>
      <c r="B129" s="40"/>
      <c r="C129" s="241" t="s">
        <v>177</v>
      </c>
      <c r="D129" s="241" t="s">
        <v>178</v>
      </c>
      <c r="E129" s="242" t="s">
        <v>179</v>
      </c>
      <c r="F129" s="243" t="s">
        <v>180</v>
      </c>
      <c r="G129" s="244" t="s">
        <v>163</v>
      </c>
      <c r="H129" s="245">
        <v>28.952000000000002</v>
      </c>
      <c r="I129" s="246"/>
      <c r="J129" s="247">
        <f>ROUND(I129*H129,2)</f>
        <v>0</v>
      </c>
      <c r="K129" s="243" t="s">
        <v>130</v>
      </c>
      <c r="L129" s="248"/>
      <c r="M129" s="249" t="s">
        <v>19</v>
      </c>
      <c r="N129" s="250" t="s">
        <v>41</v>
      </c>
      <c r="O129" s="85"/>
      <c r="P129" s="210">
        <f>O129*H129</f>
        <v>0</v>
      </c>
      <c r="Q129" s="210">
        <v>1</v>
      </c>
      <c r="R129" s="210">
        <f>Q129*H129</f>
        <v>28.952000000000002</v>
      </c>
      <c r="S129" s="210">
        <v>0</v>
      </c>
      <c r="T129" s="21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2" t="s">
        <v>181</v>
      </c>
      <c r="AT129" s="212" t="s">
        <v>178</v>
      </c>
      <c r="AU129" s="212" t="s">
        <v>80</v>
      </c>
      <c r="AY129" s="18" t="s">
        <v>124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18" t="s">
        <v>78</v>
      </c>
      <c r="BK129" s="213">
        <f>ROUND(I129*H129,2)</f>
        <v>0</v>
      </c>
      <c r="BL129" s="18" t="s">
        <v>131</v>
      </c>
      <c r="BM129" s="212" t="s">
        <v>182</v>
      </c>
    </row>
    <row r="130" s="13" customFormat="1">
      <c r="A130" s="13"/>
      <c r="B130" s="219"/>
      <c r="C130" s="220"/>
      <c r="D130" s="221" t="s">
        <v>135</v>
      </c>
      <c r="E130" s="222" t="s">
        <v>19</v>
      </c>
      <c r="F130" s="223" t="s">
        <v>183</v>
      </c>
      <c r="G130" s="220"/>
      <c r="H130" s="224">
        <v>15.2379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0" t="s">
        <v>135</v>
      </c>
      <c r="AU130" s="230" t="s">
        <v>80</v>
      </c>
      <c r="AV130" s="13" t="s">
        <v>80</v>
      </c>
      <c r="AW130" s="13" t="s">
        <v>137</v>
      </c>
      <c r="AX130" s="13" t="s">
        <v>70</v>
      </c>
      <c r="AY130" s="230" t="s">
        <v>124</v>
      </c>
    </row>
    <row r="131" s="13" customFormat="1">
      <c r="A131" s="13"/>
      <c r="B131" s="219"/>
      <c r="C131" s="220"/>
      <c r="D131" s="221" t="s">
        <v>135</v>
      </c>
      <c r="E131" s="220"/>
      <c r="F131" s="223" t="s">
        <v>184</v>
      </c>
      <c r="G131" s="220"/>
      <c r="H131" s="224">
        <v>28.952000000000002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0" t="s">
        <v>135</v>
      </c>
      <c r="AU131" s="230" t="s">
        <v>80</v>
      </c>
      <c r="AV131" s="13" t="s">
        <v>80</v>
      </c>
      <c r="AW131" s="13" t="s">
        <v>4</v>
      </c>
      <c r="AX131" s="13" t="s">
        <v>78</v>
      </c>
      <c r="AY131" s="230" t="s">
        <v>124</v>
      </c>
    </row>
    <row r="132" s="2" customFormat="1" ht="16.5" customHeight="1">
      <c r="A132" s="39"/>
      <c r="B132" s="40"/>
      <c r="C132" s="241" t="s">
        <v>181</v>
      </c>
      <c r="D132" s="241" t="s">
        <v>178</v>
      </c>
      <c r="E132" s="242" t="s">
        <v>185</v>
      </c>
      <c r="F132" s="243" t="s">
        <v>186</v>
      </c>
      <c r="G132" s="244" t="s">
        <v>140</v>
      </c>
      <c r="H132" s="245">
        <v>15.238</v>
      </c>
      <c r="I132" s="246"/>
      <c r="J132" s="247">
        <f>ROUND(I132*H132,2)</f>
        <v>0</v>
      </c>
      <c r="K132" s="243" t="s">
        <v>130</v>
      </c>
      <c r="L132" s="248"/>
      <c r="M132" s="249" t="s">
        <v>19</v>
      </c>
      <c r="N132" s="250" t="s">
        <v>41</v>
      </c>
      <c r="O132" s="85"/>
      <c r="P132" s="210">
        <f>O132*H132</f>
        <v>0</v>
      </c>
      <c r="Q132" s="210">
        <v>0.22</v>
      </c>
      <c r="R132" s="210">
        <f>Q132*H132</f>
        <v>3.35236</v>
      </c>
      <c r="S132" s="210">
        <v>0</v>
      </c>
      <c r="T132" s="21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2" t="s">
        <v>181</v>
      </c>
      <c r="AT132" s="212" t="s">
        <v>178</v>
      </c>
      <c r="AU132" s="212" t="s">
        <v>80</v>
      </c>
      <c r="AY132" s="18" t="s">
        <v>124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8" t="s">
        <v>78</v>
      </c>
      <c r="BK132" s="213">
        <f>ROUND(I132*H132,2)</f>
        <v>0</v>
      </c>
      <c r="BL132" s="18" t="s">
        <v>131</v>
      </c>
      <c r="BM132" s="212" t="s">
        <v>187</v>
      </c>
    </row>
    <row r="133" s="13" customFormat="1">
      <c r="A133" s="13"/>
      <c r="B133" s="219"/>
      <c r="C133" s="220"/>
      <c r="D133" s="221" t="s">
        <v>135</v>
      </c>
      <c r="E133" s="222" t="s">
        <v>19</v>
      </c>
      <c r="F133" s="223" t="s">
        <v>188</v>
      </c>
      <c r="G133" s="220"/>
      <c r="H133" s="224">
        <v>15.2379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135</v>
      </c>
      <c r="AU133" s="230" t="s">
        <v>80</v>
      </c>
      <c r="AV133" s="13" t="s">
        <v>80</v>
      </c>
      <c r="AW133" s="13" t="s">
        <v>137</v>
      </c>
      <c r="AX133" s="13" t="s">
        <v>70</v>
      </c>
      <c r="AY133" s="230" t="s">
        <v>124</v>
      </c>
    </row>
    <row r="134" s="2" customFormat="1" ht="16.5" customHeight="1">
      <c r="A134" s="39"/>
      <c r="B134" s="40"/>
      <c r="C134" s="241" t="s">
        <v>189</v>
      </c>
      <c r="D134" s="241" t="s">
        <v>178</v>
      </c>
      <c r="E134" s="242" t="s">
        <v>190</v>
      </c>
      <c r="F134" s="243" t="s">
        <v>191</v>
      </c>
      <c r="G134" s="244" t="s">
        <v>140</v>
      </c>
      <c r="H134" s="245">
        <v>0.75</v>
      </c>
      <c r="I134" s="246"/>
      <c r="J134" s="247">
        <f>ROUND(I134*H134,2)</f>
        <v>0</v>
      </c>
      <c r="K134" s="243" t="s">
        <v>130</v>
      </c>
      <c r="L134" s="248"/>
      <c r="M134" s="249" t="s">
        <v>19</v>
      </c>
      <c r="N134" s="250" t="s">
        <v>41</v>
      </c>
      <c r="O134" s="85"/>
      <c r="P134" s="210">
        <f>O134*H134</f>
        <v>0</v>
      </c>
      <c r="Q134" s="210">
        <v>0.20999999999999999</v>
      </c>
      <c r="R134" s="210">
        <f>Q134*H134</f>
        <v>0.1575</v>
      </c>
      <c r="S134" s="210">
        <v>0</v>
      </c>
      <c r="T134" s="21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2" t="s">
        <v>181</v>
      </c>
      <c r="AT134" s="212" t="s">
        <v>178</v>
      </c>
      <c r="AU134" s="212" t="s">
        <v>80</v>
      </c>
      <c r="AY134" s="18" t="s">
        <v>124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8" t="s">
        <v>78</v>
      </c>
      <c r="BK134" s="213">
        <f>ROUND(I134*H134,2)</f>
        <v>0</v>
      </c>
      <c r="BL134" s="18" t="s">
        <v>131</v>
      </c>
      <c r="BM134" s="212" t="s">
        <v>192</v>
      </c>
    </row>
    <row r="135" s="13" customFormat="1">
      <c r="A135" s="13"/>
      <c r="B135" s="219"/>
      <c r="C135" s="220"/>
      <c r="D135" s="221" t="s">
        <v>135</v>
      </c>
      <c r="E135" s="220"/>
      <c r="F135" s="223" t="s">
        <v>193</v>
      </c>
      <c r="G135" s="220"/>
      <c r="H135" s="224">
        <v>0.75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0" t="s">
        <v>135</v>
      </c>
      <c r="AU135" s="230" t="s">
        <v>80</v>
      </c>
      <c r="AV135" s="13" t="s">
        <v>80</v>
      </c>
      <c r="AW135" s="13" t="s">
        <v>4</v>
      </c>
      <c r="AX135" s="13" t="s">
        <v>78</v>
      </c>
      <c r="AY135" s="230" t="s">
        <v>124</v>
      </c>
    </row>
    <row r="136" s="2" customFormat="1" ht="33" customHeight="1">
      <c r="A136" s="39"/>
      <c r="B136" s="40"/>
      <c r="C136" s="201" t="s">
        <v>194</v>
      </c>
      <c r="D136" s="201" t="s">
        <v>126</v>
      </c>
      <c r="E136" s="202" t="s">
        <v>195</v>
      </c>
      <c r="F136" s="203" t="s">
        <v>196</v>
      </c>
      <c r="G136" s="204" t="s">
        <v>170</v>
      </c>
      <c r="H136" s="205">
        <v>152.37899999999999</v>
      </c>
      <c r="I136" s="206"/>
      <c r="J136" s="207">
        <f>ROUND(I136*H136,2)</f>
        <v>0</v>
      </c>
      <c r="K136" s="203" t="s">
        <v>130</v>
      </c>
      <c r="L136" s="45"/>
      <c r="M136" s="208" t="s">
        <v>19</v>
      </c>
      <c r="N136" s="209" t="s">
        <v>41</v>
      </c>
      <c r="O136" s="85"/>
      <c r="P136" s="210">
        <f>O136*H136</f>
        <v>0</v>
      </c>
      <c r="Q136" s="210">
        <v>0</v>
      </c>
      <c r="R136" s="210">
        <f>Q136*H136</f>
        <v>0</v>
      </c>
      <c r="S136" s="210">
        <v>0</v>
      </c>
      <c r="T136" s="21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2" t="s">
        <v>131</v>
      </c>
      <c r="AT136" s="212" t="s">
        <v>126</v>
      </c>
      <c r="AU136" s="212" t="s">
        <v>80</v>
      </c>
      <c r="AY136" s="18" t="s">
        <v>124</v>
      </c>
      <c r="BE136" s="213">
        <f>IF(N136="základní",J136,0)</f>
        <v>0</v>
      </c>
      <c r="BF136" s="213">
        <f>IF(N136="snížená",J136,0)</f>
        <v>0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18" t="s">
        <v>78</v>
      </c>
      <c r="BK136" s="213">
        <f>ROUND(I136*H136,2)</f>
        <v>0</v>
      </c>
      <c r="BL136" s="18" t="s">
        <v>131</v>
      </c>
      <c r="BM136" s="212" t="s">
        <v>197</v>
      </c>
    </row>
    <row r="137" s="2" customFormat="1">
      <c r="A137" s="39"/>
      <c r="B137" s="40"/>
      <c r="C137" s="41"/>
      <c r="D137" s="214" t="s">
        <v>133</v>
      </c>
      <c r="E137" s="41"/>
      <c r="F137" s="215" t="s">
        <v>198</v>
      </c>
      <c r="G137" s="41"/>
      <c r="H137" s="41"/>
      <c r="I137" s="216"/>
      <c r="J137" s="41"/>
      <c r="K137" s="41"/>
      <c r="L137" s="45"/>
      <c r="M137" s="217"/>
      <c r="N137" s="21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133</v>
      </c>
      <c r="AU137" s="18" t="s">
        <v>80</v>
      </c>
    </row>
    <row r="138" s="13" customFormat="1">
      <c r="A138" s="13"/>
      <c r="B138" s="219"/>
      <c r="C138" s="220"/>
      <c r="D138" s="221" t="s">
        <v>135</v>
      </c>
      <c r="E138" s="222" t="s">
        <v>19</v>
      </c>
      <c r="F138" s="223" t="s">
        <v>174</v>
      </c>
      <c r="G138" s="220"/>
      <c r="H138" s="224">
        <v>101.60375000000001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0" t="s">
        <v>135</v>
      </c>
      <c r="AU138" s="230" t="s">
        <v>80</v>
      </c>
      <c r="AV138" s="13" t="s">
        <v>80</v>
      </c>
      <c r="AW138" s="13" t="s">
        <v>137</v>
      </c>
      <c r="AX138" s="13" t="s">
        <v>70</v>
      </c>
      <c r="AY138" s="230" t="s">
        <v>124</v>
      </c>
    </row>
    <row r="139" s="13" customFormat="1">
      <c r="A139" s="13"/>
      <c r="B139" s="219"/>
      <c r="C139" s="220"/>
      <c r="D139" s="221" t="s">
        <v>135</v>
      </c>
      <c r="E139" s="222" t="s">
        <v>19</v>
      </c>
      <c r="F139" s="223" t="s">
        <v>175</v>
      </c>
      <c r="G139" s="220"/>
      <c r="H139" s="224">
        <v>50.775000000000006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135</v>
      </c>
      <c r="AU139" s="230" t="s">
        <v>80</v>
      </c>
      <c r="AV139" s="13" t="s">
        <v>80</v>
      </c>
      <c r="AW139" s="13" t="s">
        <v>137</v>
      </c>
      <c r="AX139" s="13" t="s">
        <v>70</v>
      </c>
      <c r="AY139" s="230" t="s">
        <v>124</v>
      </c>
    </row>
    <row r="140" s="2" customFormat="1" ht="49.05" customHeight="1">
      <c r="A140" s="39"/>
      <c r="B140" s="40"/>
      <c r="C140" s="201" t="s">
        <v>199</v>
      </c>
      <c r="D140" s="201" t="s">
        <v>126</v>
      </c>
      <c r="E140" s="202" t="s">
        <v>200</v>
      </c>
      <c r="F140" s="203" t="s">
        <v>201</v>
      </c>
      <c r="G140" s="204" t="s">
        <v>170</v>
      </c>
      <c r="H140" s="205">
        <v>833.75099999999998</v>
      </c>
      <c r="I140" s="206"/>
      <c r="J140" s="207">
        <f>ROUND(I140*H140,2)</f>
        <v>0</v>
      </c>
      <c r="K140" s="203" t="s">
        <v>130</v>
      </c>
      <c r="L140" s="45"/>
      <c r="M140" s="208" t="s">
        <v>19</v>
      </c>
      <c r="N140" s="209" t="s">
        <v>41</v>
      </c>
      <c r="O140" s="85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131</v>
      </c>
      <c r="AT140" s="212" t="s">
        <v>126</v>
      </c>
      <c r="AU140" s="212" t="s">
        <v>80</v>
      </c>
      <c r="AY140" s="18" t="s">
        <v>124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78</v>
      </c>
      <c r="BK140" s="213">
        <f>ROUND(I140*H140,2)</f>
        <v>0</v>
      </c>
      <c r="BL140" s="18" t="s">
        <v>131</v>
      </c>
      <c r="BM140" s="212" t="s">
        <v>202</v>
      </c>
    </row>
    <row r="141" s="2" customFormat="1">
      <c r="A141" s="39"/>
      <c r="B141" s="40"/>
      <c r="C141" s="41"/>
      <c r="D141" s="214" t="s">
        <v>133</v>
      </c>
      <c r="E141" s="41"/>
      <c r="F141" s="215" t="s">
        <v>203</v>
      </c>
      <c r="G141" s="41"/>
      <c r="H141" s="41"/>
      <c r="I141" s="216"/>
      <c r="J141" s="41"/>
      <c r="K141" s="41"/>
      <c r="L141" s="45"/>
      <c r="M141" s="217"/>
      <c r="N141" s="21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133</v>
      </c>
      <c r="AU141" s="18" t="s">
        <v>80</v>
      </c>
    </row>
    <row r="142" s="13" customFormat="1">
      <c r="A142" s="13"/>
      <c r="B142" s="219"/>
      <c r="C142" s="220"/>
      <c r="D142" s="221" t="s">
        <v>135</v>
      </c>
      <c r="E142" s="222" t="s">
        <v>19</v>
      </c>
      <c r="F142" s="223" t="s">
        <v>204</v>
      </c>
      <c r="G142" s="220"/>
      <c r="H142" s="224">
        <v>1061.75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135</v>
      </c>
      <c r="AU142" s="230" t="s">
        <v>80</v>
      </c>
      <c r="AV142" s="13" t="s">
        <v>80</v>
      </c>
      <c r="AW142" s="13" t="s">
        <v>137</v>
      </c>
      <c r="AX142" s="13" t="s">
        <v>70</v>
      </c>
      <c r="AY142" s="230" t="s">
        <v>124</v>
      </c>
    </row>
    <row r="143" s="13" customFormat="1">
      <c r="A143" s="13"/>
      <c r="B143" s="219"/>
      <c r="C143" s="220"/>
      <c r="D143" s="221" t="s">
        <v>135</v>
      </c>
      <c r="E143" s="222" t="s">
        <v>19</v>
      </c>
      <c r="F143" s="223" t="s">
        <v>205</v>
      </c>
      <c r="G143" s="220"/>
      <c r="H143" s="224">
        <v>-49.019999999999996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0" t="s">
        <v>135</v>
      </c>
      <c r="AU143" s="230" t="s">
        <v>80</v>
      </c>
      <c r="AV143" s="13" t="s">
        <v>80</v>
      </c>
      <c r="AW143" s="13" t="s">
        <v>137</v>
      </c>
      <c r="AX143" s="13" t="s">
        <v>70</v>
      </c>
      <c r="AY143" s="230" t="s">
        <v>124</v>
      </c>
    </row>
    <row r="144" s="13" customFormat="1">
      <c r="A144" s="13"/>
      <c r="B144" s="219"/>
      <c r="C144" s="220"/>
      <c r="D144" s="221" t="s">
        <v>135</v>
      </c>
      <c r="E144" s="222" t="s">
        <v>19</v>
      </c>
      <c r="F144" s="223" t="s">
        <v>206</v>
      </c>
      <c r="G144" s="220"/>
      <c r="H144" s="224">
        <v>-101.60375000000001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0" t="s">
        <v>135</v>
      </c>
      <c r="AU144" s="230" t="s">
        <v>80</v>
      </c>
      <c r="AV144" s="13" t="s">
        <v>80</v>
      </c>
      <c r="AW144" s="13" t="s">
        <v>137</v>
      </c>
      <c r="AX144" s="13" t="s">
        <v>70</v>
      </c>
      <c r="AY144" s="230" t="s">
        <v>124</v>
      </c>
    </row>
    <row r="145" s="13" customFormat="1">
      <c r="A145" s="13"/>
      <c r="B145" s="219"/>
      <c r="C145" s="220"/>
      <c r="D145" s="221" t="s">
        <v>135</v>
      </c>
      <c r="E145" s="222" t="s">
        <v>19</v>
      </c>
      <c r="F145" s="223" t="s">
        <v>207</v>
      </c>
      <c r="G145" s="220"/>
      <c r="H145" s="224">
        <v>-50.775000000000006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0" t="s">
        <v>135</v>
      </c>
      <c r="AU145" s="230" t="s">
        <v>80</v>
      </c>
      <c r="AV145" s="13" t="s">
        <v>80</v>
      </c>
      <c r="AW145" s="13" t="s">
        <v>137</v>
      </c>
      <c r="AX145" s="13" t="s">
        <v>70</v>
      </c>
      <c r="AY145" s="230" t="s">
        <v>124</v>
      </c>
    </row>
    <row r="146" s="13" customFormat="1">
      <c r="A146" s="13"/>
      <c r="B146" s="219"/>
      <c r="C146" s="220"/>
      <c r="D146" s="221" t="s">
        <v>135</v>
      </c>
      <c r="E146" s="222" t="s">
        <v>19</v>
      </c>
      <c r="F146" s="223" t="s">
        <v>208</v>
      </c>
      <c r="G146" s="220"/>
      <c r="H146" s="224">
        <v>-15.6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135</v>
      </c>
      <c r="AU146" s="230" t="s">
        <v>80</v>
      </c>
      <c r="AV146" s="13" t="s">
        <v>80</v>
      </c>
      <c r="AW146" s="13" t="s">
        <v>137</v>
      </c>
      <c r="AX146" s="13" t="s">
        <v>70</v>
      </c>
      <c r="AY146" s="230" t="s">
        <v>124</v>
      </c>
    </row>
    <row r="147" s="13" customFormat="1">
      <c r="A147" s="13"/>
      <c r="B147" s="219"/>
      <c r="C147" s="220"/>
      <c r="D147" s="221" t="s">
        <v>135</v>
      </c>
      <c r="E147" s="222" t="s">
        <v>19</v>
      </c>
      <c r="F147" s="223" t="s">
        <v>209</v>
      </c>
      <c r="G147" s="220"/>
      <c r="H147" s="224">
        <v>-11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0" t="s">
        <v>135</v>
      </c>
      <c r="AU147" s="230" t="s">
        <v>80</v>
      </c>
      <c r="AV147" s="13" t="s">
        <v>80</v>
      </c>
      <c r="AW147" s="13" t="s">
        <v>137</v>
      </c>
      <c r="AX147" s="13" t="s">
        <v>70</v>
      </c>
      <c r="AY147" s="230" t="s">
        <v>124</v>
      </c>
    </row>
    <row r="148" s="2" customFormat="1" ht="24.15" customHeight="1">
      <c r="A148" s="39"/>
      <c r="B148" s="40"/>
      <c r="C148" s="201" t="s">
        <v>210</v>
      </c>
      <c r="D148" s="201" t="s">
        <v>126</v>
      </c>
      <c r="E148" s="202" t="s">
        <v>211</v>
      </c>
      <c r="F148" s="203" t="s">
        <v>212</v>
      </c>
      <c r="G148" s="204" t="s">
        <v>170</v>
      </c>
      <c r="H148" s="205">
        <v>30</v>
      </c>
      <c r="I148" s="206"/>
      <c r="J148" s="207">
        <f>ROUND(I148*H148,2)</f>
        <v>0</v>
      </c>
      <c r="K148" s="203" t="s">
        <v>130</v>
      </c>
      <c r="L148" s="45"/>
      <c r="M148" s="208" t="s">
        <v>19</v>
      </c>
      <c r="N148" s="209" t="s">
        <v>41</v>
      </c>
      <c r="O148" s="85"/>
      <c r="P148" s="210">
        <f>O148*H148</f>
        <v>0</v>
      </c>
      <c r="Q148" s="210">
        <v>0</v>
      </c>
      <c r="R148" s="210">
        <f>Q148*H148</f>
        <v>0</v>
      </c>
      <c r="S148" s="210">
        <v>0</v>
      </c>
      <c r="T148" s="21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2" t="s">
        <v>131</v>
      </c>
      <c r="AT148" s="212" t="s">
        <v>126</v>
      </c>
      <c r="AU148" s="212" t="s">
        <v>80</v>
      </c>
      <c r="AY148" s="18" t="s">
        <v>124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18" t="s">
        <v>78</v>
      </c>
      <c r="BK148" s="213">
        <f>ROUND(I148*H148,2)</f>
        <v>0</v>
      </c>
      <c r="BL148" s="18" t="s">
        <v>131</v>
      </c>
      <c r="BM148" s="212" t="s">
        <v>213</v>
      </c>
    </row>
    <row r="149" s="2" customFormat="1">
      <c r="A149" s="39"/>
      <c r="B149" s="40"/>
      <c r="C149" s="41"/>
      <c r="D149" s="214" t="s">
        <v>133</v>
      </c>
      <c r="E149" s="41"/>
      <c r="F149" s="215" t="s">
        <v>214</v>
      </c>
      <c r="G149" s="41"/>
      <c r="H149" s="41"/>
      <c r="I149" s="216"/>
      <c r="J149" s="41"/>
      <c r="K149" s="41"/>
      <c r="L149" s="45"/>
      <c r="M149" s="217"/>
      <c r="N149" s="21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133</v>
      </c>
      <c r="AU149" s="18" t="s">
        <v>80</v>
      </c>
    </row>
    <row r="150" s="13" customFormat="1">
      <c r="A150" s="13"/>
      <c r="B150" s="219"/>
      <c r="C150" s="220"/>
      <c r="D150" s="221" t="s">
        <v>135</v>
      </c>
      <c r="E150" s="222" t="s">
        <v>19</v>
      </c>
      <c r="F150" s="223" t="s">
        <v>215</v>
      </c>
      <c r="G150" s="220"/>
      <c r="H150" s="224">
        <v>30</v>
      </c>
      <c r="I150" s="225"/>
      <c r="J150" s="220"/>
      <c r="K150" s="220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135</v>
      </c>
      <c r="AU150" s="230" t="s">
        <v>80</v>
      </c>
      <c r="AV150" s="13" t="s">
        <v>80</v>
      </c>
      <c r="AW150" s="13" t="s">
        <v>137</v>
      </c>
      <c r="AX150" s="13" t="s">
        <v>70</v>
      </c>
      <c r="AY150" s="230" t="s">
        <v>124</v>
      </c>
    </row>
    <row r="151" s="2" customFormat="1" ht="16.5" customHeight="1">
      <c r="A151" s="39"/>
      <c r="B151" s="40"/>
      <c r="C151" s="241" t="s">
        <v>216</v>
      </c>
      <c r="D151" s="241" t="s">
        <v>178</v>
      </c>
      <c r="E151" s="242" t="s">
        <v>217</v>
      </c>
      <c r="F151" s="243" t="s">
        <v>218</v>
      </c>
      <c r="G151" s="244" t="s">
        <v>140</v>
      </c>
      <c r="H151" s="245">
        <v>3.0899999999999999</v>
      </c>
      <c r="I151" s="246"/>
      <c r="J151" s="247">
        <f>ROUND(I151*H151,2)</f>
        <v>0</v>
      </c>
      <c r="K151" s="243" t="s">
        <v>130</v>
      </c>
      <c r="L151" s="248"/>
      <c r="M151" s="249" t="s">
        <v>19</v>
      </c>
      <c r="N151" s="250" t="s">
        <v>41</v>
      </c>
      <c r="O151" s="85"/>
      <c r="P151" s="210">
        <f>O151*H151</f>
        <v>0</v>
      </c>
      <c r="Q151" s="210">
        <v>0.20000000000000001</v>
      </c>
      <c r="R151" s="210">
        <f>Q151*H151</f>
        <v>0.61799999999999999</v>
      </c>
      <c r="S151" s="210">
        <v>0</v>
      </c>
      <c r="T151" s="21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2" t="s">
        <v>181</v>
      </c>
      <c r="AT151" s="212" t="s">
        <v>178</v>
      </c>
      <c r="AU151" s="212" t="s">
        <v>80</v>
      </c>
      <c r="AY151" s="18" t="s">
        <v>124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78</v>
      </c>
      <c r="BK151" s="213">
        <f>ROUND(I151*H151,2)</f>
        <v>0</v>
      </c>
      <c r="BL151" s="18" t="s">
        <v>131</v>
      </c>
      <c r="BM151" s="212" t="s">
        <v>219</v>
      </c>
    </row>
    <row r="152" s="13" customFormat="1">
      <c r="A152" s="13"/>
      <c r="B152" s="219"/>
      <c r="C152" s="220"/>
      <c r="D152" s="221" t="s">
        <v>135</v>
      </c>
      <c r="E152" s="220"/>
      <c r="F152" s="223" t="s">
        <v>220</v>
      </c>
      <c r="G152" s="220"/>
      <c r="H152" s="224">
        <v>3.0899999999999999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0" t="s">
        <v>135</v>
      </c>
      <c r="AU152" s="230" t="s">
        <v>80</v>
      </c>
      <c r="AV152" s="13" t="s">
        <v>80</v>
      </c>
      <c r="AW152" s="13" t="s">
        <v>4</v>
      </c>
      <c r="AX152" s="13" t="s">
        <v>78</v>
      </c>
      <c r="AY152" s="230" t="s">
        <v>124</v>
      </c>
    </row>
    <row r="153" s="12" customFormat="1" ht="22.8" customHeight="1">
      <c r="A153" s="12"/>
      <c r="B153" s="185"/>
      <c r="C153" s="186"/>
      <c r="D153" s="187" t="s">
        <v>69</v>
      </c>
      <c r="E153" s="199" t="s">
        <v>80</v>
      </c>
      <c r="F153" s="199" t="s">
        <v>221</v>
      </c>
      <c r="G153" s="186"/>
      <c r="H153" s="186"/>
      <c r="I153" s="189"/>
      <c r="J153" s="200">
        <f>BK153</f>
        <v>0</v>
      </c>
      <c r="K153" s="186"/>
      <c r="L153" s="191"/>
      <c r="M153" s="192"/>
      <c r="N153" s="193"/>
      <c r="O153" s="193"/>
      <c r="P153" s="194">
        <f>SUM(P154:P170)</f>
        <v>0</v>
      </c>
      <c r="Q153" s="193"/>
      <c r="R153" s="194">
        <f>SUM(R154:R170)</f>
        <v>5.57392764</v>
      </c>
      <c r="S153" s="193"/>
      <c r="T153" s="195">
        <f>SUM(T154:T170)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6" t="s">
        <v>78</v>
      </c>
      <c r="AT153" s="197" t="s">
        <v>69</v>
      </c>
      <c r="AU153" s="197" t="s">
        <v>78</v>
      </c>
      <c r="AY153" s="196" t="s">
        <v>124</v>
      </c>
      <c r="BK153" s="198">
        <f>SUM(BK154:BK170)</f>
        <v>0</v>
      </c>
    </row>
    <row r="154" s="2" customFormat="1" ht="24.15" customHeight="1">
      <c r="A154" s="39"/>
      <c r="B154" s="40"/>
      <c r="C154" s="201" t="s">
        <v>222</v>
      </c>
      <c r="D154" s="201" t="s">
        <v>126</v>
      </c>
      <c r="E154" s="202" t="s">
        <v>223</v>
      </c>
      <c r="F154" s="203" t="s">
        <v>224</v>
      </c>
      <c r="G154" s="204" t="s">
        <v>140</v>
      </c>
      <c r="H154" s="205">
        <v>0.67200000000000004</v>
      </c>
      <c r="I154" s="206"/>
      <c r="J154" s="207">
        <f>ROUND(I154*H154,2)</f>
        <v>0</v>
      </c>
      <c r="K154" s="203" t="s">
        <v>130</v>
      </c>
      <c r="L154" s="45"/>
      <c r="M154" s="208" t="s">
        <v>19</v>
      </c>
      <c r="N154" s="209" t="s">
        <v>41</v>
      </c>
      <c r="O154" s="85"/>
      <c r="P154" s="210">
        <f>O154*H154</f>
        <v>0</v>
      </c>
      <c r="Q154" s="210">
        <v>2.5018699999999998</v>
      </c>
      <c r="R154" s="210">
        <f>Q154*H154</f>
        <v>1.68125664</v>
      </c>
      <c r="S154" s="210">
        <v>0</v>
      </c>
      <c r="T154" s="21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2" t="s">
        <v>131</v>
      </c>
      <c r="AT154" s="212" t="s">
        <v>126</v>
      </c>
      <c r="AU154" s="212" t="s">
        <v>80</v>
      </c>
      <c r="AY154" s="18" t="s">
        <v>124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8" t="s">
        <v>78</v>
      </c>
      <c r="BK154" s="213">
        <f>ROUND(I154*H154,2)</f>
        <v>0</v>
      </c>
      <c r="BL154" s="18" t="s">
        <v>131</v>
      </c>
      <c r="BM154" s="212" t="s">
        <v>225</v>
      </c>
    </row>
    <row r="155" s="2" customFormat="1">
      <c r="A155" s="39"/>
      <c r="B155" s="40"/>
      <c r="C155" s="41"/>
      <c r="D155" s="214" t="s">
        <v>133</v>
      </c>
      <c r="E155" s="41"/>
      <c r="F155" s="215" t="s">
        <v>226</v>
      </c>
      <c r="G155" s="41"/>
      <c r="H155" s="41"/>
      <c r="I155" s="216"/>
      <c r="J155" s="41"/>
      <c r="K155" s="41"/>
      <c r="L155" s="45"/>
      <c r="M155" s="217"/>
      <c r="N155" s="21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133</v>
      </c>
      <c r="AU155" s="18" t="s">
        <v>80</v>
      </c>
    </row>
    <row r="156" s="13" customFormat="1">
      <c r="A156" s="13"/>
      <c r="B156" s="219"/>
      <c r="C156" s="220"/>
      <c r="D156" s="221" t="s">
        <v>135</v>
      </c>
      <c r="E156" s="222" t="s">
        <v>19</v>
      </c>
      <c r="F156" s="223" t="s">
        <v>227</v>
      </c>
      <c r="G156" s="220"/>
      <c r="H156" s="224">
        <v>0.67199999999999993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0" t="s">
        <v>135</v>
      </c>
      <c r="AU156" s="230" t="s">
        <v>80</v>
      </c>
      <c r="AV156" s="13" t="s">
        <v>80</v>
      </c>
      <c r="AW156" s="13" t="s">
        <v>137</v>
      </c>
      <c r="AX156" s="13" t="s">
        <v>70</v>
      </c>
      <c r="AY156" s="230" t="s">
        <v>124</v>
      </c>
    </row>
    <row r="157" s="2" customFormat="1" ht="33" customHeight="1">
      <c r="A157" s="39"/>
      <c r="B157" s="40"/>
      <c r="C157" s="201" t="s">
        <v>228</v>
      </c>
      <c r="D157" s="201" t="s">
        <v>126</v>
      </c>
      <c r="E157" s="202" t="s">
        <v>229</v>
      </c>
      <c r="F157" s="203" t="s">
        <v>230</v>
      </c>
      <c r="G157" s="204" t="s">
        <v>140</v>
      </c>
      <c r="H157" s="205">
        <v>1.512</v>
      </c>
      <c r="I157" s="206"/>
      <c r="J157" s="207">
        <f>ROUND(I157*H157,2)</f>
        <v>0</v>
      </c>
      <c r="K157" s="203" t="s">
        <v>130</v>
      </c>
      <c r="L157" s="45"/>
      <c r="M157" s="208" t="s">
        <v>19</v>
      </c>
      <c r="N157" s="209" t="s">
        <v>41</v>
      </c>
      <c r="O157" s="85"/>
      <c r="P157" s="210">
        <f>O157*H157</f>
        <v>0</v>
      </c>
      <c r="Q157" s="210">
        <v>2.5018699999999998</v>
      </c>
      <c r="R157" s="210">
        <f>Q157*H157</f>
        <v>3.7828274399999997</v>
      </c>
      <c r="S157" s="210">
        <v>0</v>
      </c>
      <c r="T157" s="21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2" t="s">
        <v>131</v>
      </c>
      <c r="AT157" s="212" t="s">
        <v>126</v>
      </c>
      <c r="AU157" s="212" t="s">
        <v>80</v>
      </c>
      <c r="AY157" s="18" t="s">
        <v>124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8" t="s">
        <v>78</v>
      </c>
      <c r="BK157" s="213">
        <f>ROUND(I157*H157,2)</f>
        <v>0</v>
      </c>
      <c r="BL157" s="18" t="s">
        <v>131</v>
      </c>
      <c r="BM157" s="212" t="s">
        <v>231</v>
      </c>
    </row>
    <row r="158" s="2" customFormat="1">
      <c r="A158" s="39"/>
      <c r="B158" s="40"/>
      <c r="C158" s="41"/>
      <c r="D158" s="214" t="s">
        <v>133</v>
      </c>
      <c r="E158" s="41"/>
      <c r="F158" s="215" t="s">
        <v>232</v>
      </c>
      <c r="G158" s="41"/>
      <c r="H158" s="41"/>
      <c r="I158" s="216"/>
      <c r="J158" s="41"/>
      <c r="K158" s="41"/>
      <c r="L158" s="45"/>
      <c r="M158" s="217"/>
      <c r="N158" s="21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133</v>
      </c>
      <c r="AU158" s="18" t="s">
        <v>80</v>
      </c>
    </row>
    <row r="159" s="13" customFormat="1">
      <c r="A159" s="13"/>
      <c r="B159" s="219"/>
      <c r="C159" s="220"/>
      <c r="D159" s="221" t="s">
        <v>135</v>
      </c>
      <c r="E159" s="222" t="s">
        <v>19</v>
      </c>
      <c r="F159" s="223" t="s">
        <v>233</v>
      </c>
      <c r="G159" s="220"/>
      <c r="H159" s="224">
        <v>0.75600000000000001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135</v>
      </c>
      <c r="AU159" s="230" t="s">
        <v>80</v>
      </c>
      <c r="AV159" s="13" t="s">
        <v>80</v>
      </c>
      <c r="AW159" s="13" t="s">
        <v>137</v>
      </c>
      <c r="AX159" s="13" t="s">
        <v>70</v>
      </c>
      <c r="AY159" s="230" t="s">
        <v>124</v>
      </c>
    </row>
    <row r="160" s="13" customFormat="1">
      <c r="A160" s="13"/>
      <c r="B160" s="219"/>
      <c r="C160" s="220"/>
      <c r="D160" s="221" t="s">
        <v>135</v>
      </c>
      <c r="E160" s="222" t="s">
        <v>19</v>
      </c>
      <c r="F160" s="223" t="s">
        <v>234</v>
      </c>
      <c r="G160" s="220"/>
      <c r="H160" s="224">
        <v>0.75600000000000001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0" t="s">
        <v>135</v>
      </c>
      <c r="AU160" s="230" t="s">
        <v>80</v>
      </c>
      <c r="AV160" s="13" t="s">
        <v>80</v>
      </c>
      <c r="AW160" s="13" t="s">
        <v>137</v>
      </c>
      <c r="AX160" s="13" t="s">
        <v>70</v>
      </c>
      <c r="AY160" s="230" t="s">
        <v>124</v>
      </c>
    </row>
    <row r="161" s="2" customFormat="1" ht="16.5" customHeight="1">
      <c r="A161" s="39"/>
      <c r="B161" s="40"/>
      <c r="C161" s="201" t="s">
        <v>235</v>
      </c>
      <c r="D161" s="201" t="s">
        <v>126</v>
      </c>
      <c r="E161" s="202" t="s">
        <v>236</v>
      </c>
      <c r="F161" s="203" t="s">
        <v>237</v>
      </c>
      <c r="G161" s="204" t="s">
        <v>170</v>
      </c>
      <c r="H161" s="205">
        <v>10.08</v>
      </c>
      <c r="I161" s="206"/>
      <c r="J161" s="207">
        <f>ROUND(I161*H161,2)</f>
        <v>0</v>
      </c>
      <c r="K161" s="203" t="s">
        <v>130</v>
      </c>
      <c r="L161" s="45"/>
      <c r="M161" s="208" t="s">
        <v>19</v>
      </c>
      <c r="N161" s="209" t="s">
        <v>41</v>
      </c>
      <c r="O161" s="85"/>
      <c r="P161" s="210">
        <f>O161*H161</f>
        <v>0</v>
      </c>
      <c r="Q161" s="210">
        <v>0.0026900000000000001</v>
      </c>
      <c r="R161" s="210">
        <f>Q161*H161</f>
        <v>0.027115200000000002</v>
      </c>
      <c r="S161" s="210">
        <v>0</v>
      </c>
      <c r="T161" s="21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2" t="s">
        <v>131</v>
      </c>
      <c r="AT161" s="212" t="s">
        <v>126</v>
      </c>
      <c r="AU161" s="212" t="s">
        <v>80</v>
      </c>
      <c r="AY161" s="18" t="s">
        <v>124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18" t="s">
        <v>78</v>
      </c>
      <c r="BK161" s="213">
        <f>ROUND(I161*H161,2)</f>
        <v>0</v>
      </c>
      <c r="BL161" s="18" t="s">
        <v>131</v>
      </c>
      <c r="BM161" s="212" t="s">
        <v>238</v>
      </c>
    </row>
    <row r="162" s="2" customFormat="1">
      <c r="A162" s="39"/>
      <c r="B162" s="40"/>
      <c r="C162" s="41"/>
      <c r="D162" s="214" t="s">
        <v>133</v>
      </c>
      <c r="E162" s="41"/>
      <c r="F162" s="215" t="s">
        <v>239</v>
      </c>
      <c r="G162" s="41"/>
      <c r="H162" s="41"/>
      <c r="I162" s="216"/>
      <c r="J162" s="41"/>
      <c r="K162" s="41"/>
      <c r="L162" s="45"/>
      <c r="M162" s="217"/>
      <c r="N162" s="21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133</v>
      </c>
      <c r="AU162" s="18" t="s">
        <v>80</v>
      </c>
    </row>
    <row r="163" s="13" customFormat="1">
      <c r="A163" s="13"/>
      <c r="B163" s="219"/>
      <c r="C163" s="220"/>
      <c r="D163" s="221" t="s">
        <v>135</v>
      </c>
      <c r="E163" s="222" t="s">
        <v>19</v>
      </c>
      <c r="F163" s="223" t="s">
        <v>240</v>
      </c>
      <c r="G163" s="220"/>
      <c r="H163" s="224">
        <v>10.08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135</v>
      </c>
      <c r="AU163" s="230" t="s">
        <v>80</v>
      </c>
      <c r="AV163" s="13" t="s">
        <v>80</v>
      </c>
      <c r="AW163" s="13" t="s">
        <v>137</v>
      </c>
      <c r="AX163" s="13" t="s">
        <v>70</v>
      </c>
      <c r="AY163" s="230" t="s">
        <v>124</v>
      </c>
    </row>
    <row r="164" s="2" customFormat="1" ht="16.5" customHeight="1">
      <c r="A164" s="39"/>
      <c r="B164" s="40"/>
      <c r="C164" s="201" t="s">
        <v>7</v>
      </c>
      <c r="D164" s="201" t="s">
        <v>126</v>
      </c>
      <c r="E164" s="202" t="s">
        <v>241</v>
      </c>
      <c r="F164" s="203" t="s">
        <v>242</v>
      </c>
      <c r="G164" s="204" t="s">
        <v>170</v>
      </c>
      <c r="H164" s="205">
        <v>10.08</v>
      </c>
      <c r="I164" s="206"/>
      <c r="J164" s="207">
        <f>ROUND(I164*H164,2)</f>
        <v>0</v>
      </c>
      <c r="K164" s="203" t="s">
        <v>130</v>
      </c>
      <c r="L164" s="45"/>
      <c r="M164" s="208" t="s">
        <v>19</v>
      </c>
      <c r="N164" s="209" t="s">
        <v>41</v>
      </c>
      <c r="O164" s="85"/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2" t="s">
        <v>131</v>
      </c>
      <c r="AT164" s="212" t="s">
        <v>126</v>
      </c>
      <c r="AU164" s="212" t="s">
        <v>80</v>
      </c>
      <c r="AY164" s="18" t="s">
        <v>124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78</v>
      </c>
      <c r="BK164" s="213">
        <f>ROUND(I164*H164,2)</f>
        <v>0</v>
      </c>
      <c r="BL164" s="18" t="s">
        <v>131</v>
      </c>
      <c r="BM164" s="212" t="s">
        <v>243</v>
      </c>
    </row>
    <row r="165" s="2" customFormat="1">
      <c r="A165" s="39"/>
      <c r="B165" s="40"/>
      <c r="C165" s="41"/>
      <c r="D165" s="214" t="s">
        <v>133</v>
      </c>
      <c r="E165" s="41"/>
      <c r="F165" s="215" t="s">
        <v>244</v>
      </c>
      <c r="G165" s="41"/>
      <c r="H165" s="41"/>
      <c r="I165" s="216"/>
      <c r="J165" s="41"/>
      <c r="K165" s="41"/>
      <c r="L165" s="45"/>
      <c r="M165" s="217"/>
      <c r="N165" s="21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133</v>
      </c>
      <c r="AU165" s="18" t="s">
        <v>80</v>
      </c>
    </row>
    <row r="166" s="2" customFormat="1" ht="24.15" customHeight="1">
      <c r="A166" s="39"/>
      <c r="B166" s="40"/>
      <c r="C166" s="201" t="s">
        <v>245</v>
      </c>
      <c r="D166" s="201" t="s">
        <v>126</v>
      </c>
      <c r="E166" s="202" t="s">
        <v>246</v>
      </c>
      <c r="F166" s="203" t="s">
        <v>247</v>
      </c>
      <c r="G166" s="204" t="s">
        <v>163</v>
      </c>
      <c r="H166" s="205">
        <v>0.078</v>
      </c>
      <c r="I166" s="206"/>
      <c r="J166" s="207">
        <f>ROUND(I166*H166,2)</f>
        <v>0</v>
      </c>
      <c r="K166" s="203" t="s">
        <v>130</v>
      </c>
      <c r="L166" s="45"/>
      <c r="M166" s="208" t="s">
        <v>19</v>
      </c>
      <c r="N166" s="209" t="s">
        <v>41</v>
      </c>
      <c r="O166" s="85"/>
      <c r="P166" s="210">
        <f>O166*H166</f>
        <v>0</v>
      </c>
      <c r="Q166" s="210">
        <v>1.0606199999999999</v>
      </c>
      <c r="R166" s="210">
        <f>Q166*H166</f>
        <v>0.082728359999999987</v>
      </c>
      <c r="S166" s="210">
        <v>0</v>
      </c>
      <c r="T166" s="21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2" t="s">
        <v>131</v>
      </c>
      <c r="AT166" s="212" t="s">
        <v>126</v>
      </c>
      <c r="AU166" s="212" t="s">
        <v>80</v>
      </c>
      <c r="AY166" s="18" t="s">
        <v>124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18" t="s">
        <v>78</v>
      </c>
      <c r="BK166" s="213">
        <f>ROUND(I166*H166,2)</f>
        <v>0</v>
      </c>
      <c r="BL166" s="18" t="s">
        <v>131</v>
      </c>
      <c r="BM166" s="212" t="s">
        <v>248</v>
      </c>
    </row>
    <row r="167" s="2" customFormat="1">
      <c r="A167" s="39"/>
      <c r="B167" s="40"/>
      <c r="C167" s="41"/>
      <c r="D167" s="214" t="s">
        <v>133</v>
      </c>
      <c r="E167" s="41"/>
      <c r="F167" s="215" t="s">
        <v>249</v>
      </c>
      <c r="G167" s="41"/>
      <c r="H167" s="41"/>
      <c r="I167" s="216"/>
      <c r="J167" s="41"/>
      <c r="K167" s="41"/>
      <c r="L167" s="45"/>
      <c r="M167" s="217"/>
      <c r="N167" s="21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133</v>
      </c>
      <c r="AU167" s="18" t="s">
        <v>80</v>
      </c>
    </row>
    <row r="168" s="14" customFormat="1">
      <c r="A168" s="14"/>
      <c r="B168" s="231"/>
      <c r="C168" s="232"/>
      <c r="D168" s="221" t="s">
        <v>135</v>
      </c>
      <c r="E168" s="233" t="s">
        <v>19</v>
      </c>
      <c r="F168" s="234" t="s">
        <v>250</v>
      </c>
      <c r="G168" s="232"/>
      <c r="H168" s="233" t="s">
        <v>19</v>
      </c>
      <c r="I168" s="235"/>
      <c r="J168" s="232"/>
      <c r="K168" s="232"/>
      <c r="L168" s="236"/>
      <c r="M168" s="237"/>
      <c r="N168" s="238"/>
      <c r="O168" s="238"/>
      <c r="P168" s="238"/>
      <c r="Q168" s="238"/>
      <c r="R168" s="238"/>
      <c r="S168" s="238"/>
      <c r="T168" s="23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0" t="s">
        <v>135</v>
      </c>
      <c r="AU168" s="240" t="s">
        <v>80</v>
      </c>
      <c r="AV168" s="14" t="s">
        <v>78</v>
      </c>
      <c r="AW168" s="14" t="s">
        <v>137</v>
      </c>
      <c r="AX168" s="14" t="s">
        <v>70</v>
      </c>
      <c r="AY168" s="240" t="s">
        <v>124</v>
      </c>
    </row>
    <row r="169" s="13" customFormat="1">
      <c r="A169" s="13"/>
      <c r="B169" s="219"/>
      <c r="C169" s="220"/>
      <c r="D169" s="221" t="s">
        <v>135</v>
      </c>
      <c r="E169" s="222" t="s">
        <v>19</v>
      </c>
      <c r="F169" s="223" t="s">
        <v>251</v>
      </c>
      <c r="G169" s="220"/>
      <c r="H169" s="224">
        <v>0.071040000000000006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0" t="s">
        <v>135</v>
      </c>
      <c r="AU169" s="230" t="s">
        <v>80</v>
      </c>
      <c r="AV169" s="13" t="s">
        <v>80</v>
      </c>
      <c r="AW169" s="13" t="s">
        <v>137</v>
      </c>
      <c r="AX169" s="13" t="s">
        <v>70</v>
      </c>
      <c r="AY169" s="230" t="s">
        <v>124</v>
      </c>
    </row>
    <row r="170" s="13" customFormat="1">
      <c r="A170" s="13"/>
      <c r="B170" s="219"/>
      <c r="C170" s="220"/>
      <c r="D170" s="221" t="s">
        <v>135</v>
      </c>
      <c r="E170" s="222" t="s">
        <v>19</v>
      </c>
      <c r="F170" s="223" t="s">
        <v>252</v>
      </c>
      <c r="G170" s="220"/>
      <c r="H170" s="224">
        <v>0.0068198399999999998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135</v>
      </c>
      <c r="AU170" s="230" t="s">
        <v>80</v>
      </c>
      <c r="AV170" s="13" t="s">
        <v>80</v>
      </c>
      <c r="AW170" s="13" t="s">
        <v>137</v>
      </c>
      <c r="AX170" s="13" t="s">
        <v>70</v>
      </c>
      <c r="AY170" s="230" t="s">
        <v>124</v>
      </c>
    </row>
    <row r="171" s="12" customFormat="1" ht="22.8" customHeight="1">
      <c r="A171" s="12"/>
      <c r="B171" s="185"/>
      <c r="C171" s="186"/>
      <c r="D171" s="187" t="s">
        <v>69</v>
      </c>
      <c r="E171" s="199" t="s">
        <v>147</v>
      </c>
      <c r="F171" s="199" t="s">
        <v>253</v>
      </c>
      <c r="G171" s="186"/>
      <c r="H171" s="186"/>
      <c r="I171" s="189"/>
      <c r="J171" s="200">
        <f>BK171</f>
        <v>0</v>
      </c>
      <c r="K171" s="186"/>
      <c r="L171" s="191"/>
      <c r="M171" s="192"/>
      <c r="N171" s="193"/>
      <c r="O171" s="193"/>
      <c r="P171" s="194">
        <f>SUM(P172:P180)</f>
        <v>0</v>
      </c>
      <c r="Q171" s="193"/>
      <c r="R171" s="194">
        <f>SUM(R172:R180)</f>
        <v>1.7606579999999998</v>
      </c>
      <c r="S171" s="193"/>
      <c r="T171" s="195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6" t="s">
        <v>78</v>
      </c>
      <c r="AT171" s="197" t="s">
        <v>69</v>
      </c>
      <c r="AU171" s="197" t="s">
        <v>78</v>
      </c>
      <c r="AY171" s="196" t="s">
        <v>124</v>
      </c>
      <c r="BK171" s="198">
        <f>SUM(BK172:BK180)</f>
        <v>0</v>
      </c>
    </row>
    <row r="172" s="2" customFormat="1" ht="37.8" customHeight="1">
      <c r="A172" s="39"/>
      <c r="B172" s="40"/>
      <c r="C172" s="201" t="s">
        <v>254</v>
      </c>
      <c r="D172" s="201" t="s">
        <v>126</v>
      </c>
      <c r="E172" s="202" t="s">
        <v>255</v>
      </c>
      <c r="F172" s="203" t="s">
        <v>256</v>
      </c>
      <c r="G172" s="204" t="s">
        <v>170</v>
      </c>
      <c r="H172" s="205">
        <v>2.8399999999999999</v>
      </c>
      <c r="I172" s="206"/>
      <c r="J172" s="207">
        <f>ROUND(I172*H172,2)</f>
        <v>0</v>
      </c>
      <c r="K172" s="203" t="s">
        <v>130</v>
      </c>
      <c r="L172" s="45"/>
      <c r="M172" s="208" t="s">
        <v>19</v>
      </c>
      <c r="N172" s="209" t="s">
        <v>41</v>
      </c>
      <c r="O172" s="85"/>
      <c r="P172" s="210">
        <f>O172*H172</f>
        <v>0</v>
      </c>
      <c r="Q172" s="210">
        <v>0</v>
      </c>
      <c r="R172" s="210">
        <f>Q172*H172</f>
        <v>0</v>
      </c>
      <c r="S172" s="210">
        <v>0</v>
      </c>
      <c r="T172" s="21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2" t="s">
        <v>131</v>
      </c>
      <c r="AT172" s="212" t="s">
        <v>126</v>
      </c>
      <c r="AU172" s="212" t="s">
        <v>80</v>
      </c>
      <c r="AY172" s="18" t="s">
        <v>124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8" t="s">
        <v>78</v>
      </c>
      <c r="BK172" s="213">
        <f>ROUND(I172*H172,2)</f>
        <v>0</v>
      </c>
      <c r="BL172" s="18" t="s">
        <v>131</v>
      </c>
      <c r="BM172" s="212" t="s">
        <v>257</v>
      </c>
    </row>
    <row r="173" s="2" customFormat="1">
      <c r="A173" s="39"/>
      <c r="B173" s="40"/>
      <c r="C173" s="41"/>
      <c r="D173" s="214" t="s">
        <v>133</v>
      </c>
      <c r="E173" s="41"/>
      <c r="F173" s="215" t="s">
        <v>258</v>
      </c>
      <c r="G173" s="41"/>
      <c r="H173" s="41"/>
      <c r="I173" s="216"/>
      <c r="J173" s="41"/>
      <c r="K173" s="41"/>
      <c r="L173" s="45"/>
      <c r="M173" s="217"/>
      <c r="N173" s="21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133</v>
      </c>
      <c r="AU173" s="18" t="s">
        <v>80</v>
      </c>
    </row>
    <row r="174" s="13" customFormat="1">
      <c r="A174" s="13"/>
      <c r="B174" s="219"/>
      <c r="C174" s="220"/>
      <c r="D174" s="221" t="s">
        <v>135</v>
      </c>
      <c r="E174" s="222" t="s">
        <v>19</v>
      </c>
      <c r="F174" s="223" t="s">
        <v>259</v>
      </c>
      <c r="G174" s="220"/>
      <c r="H174" s="224">
        <v>2.8399999999999999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0" t="s">
        <v>135</v>
      </c>
      <c r="AU174" s="230" t="s">
        <v>80</v>
      </c>
      <c r="AV174" s="13" t="s">
        <v>80</v>
      </c>
      <c r="AW174" s="13" t="s">
        <v>137</v>
      </c>
      <c r="AX174" s="13" t="s">
        <v>70</v>
      </c>
      <c r="AY174" s="230" t="s">
        <v>124</v>
      </c>
    </row>
    <row r="175" s="2" customFormat="1" ht="44.25" customHeight="1">
      <c r="A175" s="39"/>
      <c r="B175" s="40"/>
      <c r="C175" s="201" t="s">
        <v>260</v>
      </c>
      <c r="D175" s="201" t="s">
        <v>126</v>
      </c>
      <c r="E175" s="202" t="s">
        <v>261</v>
      </c>
      <c r="F175" s="203" t="s">
        <v>262</v>
      </c>
      <c r="G175" s="204" t="s">
        <v>140</v>
      </c>
      <c r="H175" s="205">
        <v>0.85199999999999998</v>
      </c>
      <c r="I175" s="206"/>
      <c r="J175" s="207">
        <f>ROUND(I175*H175,2)</f>
        <v>0</v>
      </c>
      <c r="K175" s="203" t="s">
        <v>19</v>
      </c>
      <c r="L175" s="45"/>
      <c r="M175" s="208" t="s">
        <v>19</v>
      </c>
      <c r="N175" s="209" t="s">
        <v>41</v>
      </c>
      <c r="O175" s="85"/>
      <c r="P175" s="210">
        <f>O175*H175</f>
        <v>0</v>
      </c>
      <c r="Q175" s="210">
        <v>0.378</v>
      </c>
      <c r="R175" s="210">
        <f>Q175*H175</f>
        <v>0.32205600000000001</v>
      </c>
      <c r="S175" s="210">
        <v>0</v>
      </c>
      <c r="T175" s="21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2" t="s">
        <v>131</v>
      </c>
      <c r="AT175" s="212" t="s">
        <v>126</v>
      </c>
      <c r="AU175" s="212" t="s">
        <v>80</v>
      </c>
      <c r="AY175" s="18" t="s">
        <v>124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18" t="s">
        <v>78</v>
      </c>
      <c r="BK175" s="213">
        <f>ROUND(I175*H175,2)</f>
        <v>0</v>
      </c>
      <c r="BL175" s="18" t="s">
        <v>131</v>
      </c>
      <c r="BM175" s="212" t="s">
        <v>263</v>
      </c>
    </row>
    <row r="176" s="13" customFormat="1">
      <c r="A176" s="13"/>
      <c r="B176" s="219"/>
      <c r="C176" s="220"/>
      <c r="D176" s="221" t="s">
        <v>135</v>
      </c>
      <c r="E176" s="222" t="s">
        <v>19</v>
      </c>
      <c r="F176" s="223" t="s">
        <v>264</v>
      </c>
      <c r="G176" s="220"/>
      <c r="H176" s="224">
        <v>0.41999999999999998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135</v>
      </c>
      <c r="AU176" s="230" t="s">
        <v>80</v>
      </c>
      <c r="AV176" s="13" t="s">
        <v>80</v>
      </c>
      <c r="AW176" s="13" t="s">
        <v>137</v>
      </c>
      <c r="AX176" s="13" t="s">
        <v>70</v>
      </c>
      <c r="AY176" s="230" t="s">
        <v>124</v>
      </c>
    </row>
    <row r="177" s="13" customFormat="1">
      <c r="A177" s="13"/>
      <c r="B177" s="219"/>
      <c r="C177" s="220"/>
      <c r="D177" s="221" t="s">
        <v>135</v>
      </c>
      <c r="E177" s="222" t="s">
        <v>19</v>
      </c>
      <c r="F177" s="223" t="s">
        <v>265</v>
      </c>
      <c r="G177" s="220"/>
      <c r="H177" s="224">
        <v>0.432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0" t="s">
        <v>135</v>
      </c>
      <c r="AU177" s="230" t="s">
        <v>80</v>
      </c>
      <c r="AV177" s="13" t="s">
        <v>80</v>
      </c>
      <c r="AW177" s="13" t="s">
        <v>137</v>
      </c>
      <c r="AX177" s="13" t="s">
        <v>70</v>
      </c>
      <c r="AY177" s="230" t="s">
        <v>124</v>
      </c>
    </row>
    <row r="178" s="2" customFormat="1" ht="24.15" customHeight="1">
      <c r="A178" s="39"/>
      <c r="B178" s="40"/>
      <c r="C178" s="241" t="s">
        <v>266</v>
      </c>
      <c r="D178" s="241" t="s">
        <v>178</v>
      </c>
      <c r="E178" s="242" t="s">
        <v>267</v>
      </c>
      <c r="F178" s="243" t="s">
        <v>268</v>
      </c>
      <c r="G178" s="244" t="s">
        <v>269</v>
      </c>
      <c r="H178" s="245">
        <v>261.56400000000002</v>
      </c>
      <c r="I178" s="246"/>
      <c r="J178" s="247">
        <f>ROUND(I178*H178,2)</f>
        <v>0</v>
      </c>
      <c r="K178" s="243" t="s">
        <v>19</v>
      </c>
      <c r="L178" s="248"/>
      <c r="M178" s="249" t="s">
        <v>19</v>
      </c>
      <c r="N178" s="250" t="s">
        <v>41</v>
      </c>
      <c r="O178" s="85"/>
      <c r="P178" s="210">
        <f>O178*H178</f>
        <v>0</v>
      </c>
      <c r="Q178" s="210">
        <v>0.0054999999999999997</v>
      </c>
      <c r="R178" s="210">
        <f>Q178*H178</f>
        <v>1.4386019999999999</v>
      </c>
      <c r="S178" s="210">
        <v>0</v>
      </c>
      <c r="T178" s="21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2" t="s">
        <v>181</v>
      </c>
      <c r="AT178" s="212" t="s">
        <v>178</v>
      </c>
      <c r="AU178" s="212" t="s">
        <v>80</v>
      </c>
      <c r="AY178" s="18" t="s">
        <v>124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8" t="s">
        <v>78</v>
      </c>
      <c r="BK178" s="213">
        <f>ROUND(I178*H178,2)</f>
        <v>0</v>
      </c>
      <c r="BL178" s="18" t="s">
        <v>131</v>
      </c>
      <c r="BM178" s="212" t="s">
        <v>270</v>
      </c>
    </row>
    <row r="179" s="2" customFormat="1">
      <c r="A179" s="39"/>
      <c r="B179" s="40"/>
      <c r="C179" s="41"/>
      <c r="D179" s="221" t="s">
        <v>271</v>
      </c>
      <c r="E179" s="41"/>
      <c r="F179" s="251" t="s">
        <v>272</v>
      </c>
      <c r="G179" s="41"/>
      <c r="H179" s="41"/>
      <c r="I179" s="216"/>
      <c r="J179" s="41"/>
      <c r="K179" s="41"/>
      <c r="L179" s="45"/>
      <c r="M179" s="217"/>
      <c r="N179" s="21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271</v>
      </c>
      <c r="AU179" s="18" t="s">
        <v>80</v>
      </c>
    </row>
    <row r="180" s="13" customFormat="1">
      <c r="A180" s="13"/>
      <c r="B180" s="219"/>
      <c r="C180" s="220"/>
      <c r="D180" s="221" t="s">
        <v>135</v>
      </c>
      <c r="E180" s="220"/>
      <c r="F180" s="223" t="s">
        <v>273</v>
      </c>
      <c r="G180" s="220"/>
      <c r="H180" s="224">
        <v>261.56400000000002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0" t="s">
        <v>135</v>
      </c>
      <c r="AU180" s="230" t="s">
        <v>80</v>
      </c>
      <c r="AV180" s="13" t="s">
        <v>80</v>
      </c>
      <c r="AW180" s="13" t="s">
        <v>4</v>
      </c>
      <c r="AX180" s="13" t="s">
        <v>78</v>
      </c>
      <c r="AY180" s="230" t="s">
        <v>124</v>
      </c>
    </row>
    <row r="181" s="12" customFormat="1" ht="22.8" customHeight="1">
      <c r="A181" s="12"/>
      <c r="B181" s="185"/>
      <c r="C181" s="186"/>
      <c r="D181" s="187" t="s">
        <v>69</v>
      </c>
      <c r="E181" s="199" t="s">
        <v>131</v>
      </c>
      <c r="F181" s="199" t="s">
        <v>274</v>
      </c>
      <c r="G181" s="186"/>
      <c r="H181" s="186"/>
      <c r="I181" s="189"/>
      <c r="J181" s="200">
        <f>BK181</f>
        <v>0</v>
      </c>
      <c r="K181" s="186"/>
      <c r="L181" s="191"/>
      <c r="M181" s="192"/>
      <c r="N181" s="193"/>
      <c r="O181" s="193"/>
      <c r="P181" s="194">
        <f>SUM(P182:P185)</f>
        <v>0</v>
      </c>
      <c r="Q181" s="193"/>
      <c r="R181" s="194">
        <f>SUM(R182:R185)</f>
        <v>3.1934400000000003</v>
      </c>
      <c r="S181" s="193"/>
      <c r="T181" s="195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96" t="s">
        <v>78</v>
      </c>
      <c r="AT181" s="197" t="s">
        <v>69</v>
      </c>
      <c r="AU181" s="197" t="s">
        <v>78</v>
      </c>
      <c r="AY181" s="196" t="s">
        <v>124</v>
      </c>
      <c r="BK181" s="198">
        <f>SUM(BK182:BK185)</f>
        <v>0</v>
      </c>
    </row>
    <row r="182" s="2" customFormat="1" ht="49.05" customHeight="1">
      <c r="A182" s="39"/>
      <c r="B182" s="40"/>
      <c r="C182" s="201" t="s">
        <v>275</v>
      </c>
      <c r="D182" s="201" t="s">
        <v>126</v>
      </c>
      <c r="E182" s="202" t="s">
        <v>276</v>
      </c>
      <c r="F182" s="203" t="s">
        <v>277</v>
      </c>
      <c r="G182" s="204" t="s">
        <v>269</v>
      </c>
      <c r="H182" s="205">
        <v>16</v>
      </c>
      <c r="I182" s="206"/>
      <c r="J182" s="207">
        <f>ROUND(I182*H182,2)</f>
        <v>0</v>
      </c>
      <c r="K182" s="203" t="s">
        <v>130</v>
      </c>
      <c r="L182" s="45"/>
      <c r="M182" s="208" t="s">
        <v>19</v>
      </c>
      <c r="N182" s="209" t="s">
        <v>41</v>
      </c>
      <c r="O182" s="85"/>
      <c r="P182" s="210">
        <f>O182*H182</f>
        <v>0</v>
      </c>
      <c r="Q182" s="210">
        <v>0.0045900000000000003</v>
      </c>
      <c r="R182" s="210">
        <f>Q182*H182</f>
        <v>0.073440000000000005</v>
      </c>
      <c r="S182" s="210">
        <v>0</v>
      </c>
      <c r="T182" s="21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2" t="s">
        <v>131</v>
      </c>
      <c r="AT182" s="212" t="s">
        <v>126</v>
      </c>
      <c r="AU182" s="212" t="s">
        <v>80</v>
      </c>
      <c r="AY182" s="18" t="s">
        <v>124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18" t="s">
        <v>78</v>
      </c>
      <c r="BK182" s="213">
        <f>ROUND(I182*H182,2)</f>
        <v>0</v>
      </c>
      <c r="BL182" s="18" t="s">
        <v>131</v>
      </c>
      <c r="BM182" s="212" t="s">
        <v>278</v>
      </c>
    </row>
    <row r="183" s="2" customFormat="1">
      <c r="A183" s="39"/>
      <c r="B183" s="40"/>
      <c r="C183" s="41"/>
      <c r="D183" s="214" t="s">
        <v>133</v>
      </c>
      <c r="E183" s="41"/>
      <c r="F183" s="215" t="s">
        <v>279</v>
      </c>
      <c r="G183" s="41"/>
      <c r="H183" s="41"/>
      <c r="I183" s="216"/>
      <c r="J183" s="41"/>
      <c r="K183" s="41"/>
      <c r="L183" s="45"/>
      <c r="M183" s="217"/>
      <c r="N183" s="21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133</v>
      </c>
      <c r="AU183" s="18" t="s">
        <v>80</v>
      </c>
    </row>
    <row r="184" s="13" customFormat="1">
      <c r="A184" s="13"/>
      <c r="B184" s="219"/>
      <c r="C184" s="220"/>
      <c r="D184" s="221" t="s">
        <v>135</v>
      </c>
      <c r="E184" s="222" t="s">
        <v>19</v>
      </c>
      <c r="F184" s="223" t="s">
        <v>280</v>
      </c>
      <c r="G184" s="220"/>
      <c r="H184" s="224">
        <v>16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135</v>
      </c>
      <c r="AU184" s="230" t="s">
        <v>80</v>
      </c>
      <c r="AV184" s="13" t="s">
        <v>80</v>
      </c>
      <c r="AW184" s="13" t="s">
        <v>137</v>
      </c>
      <c r="AX184" s="13" t="s">
        <v>70</v>
      </c>
      <c r="AY184" s="230" t="s">
        <v>124</v>
      </c>
    </row>
    <row r="185" s="2" customFormat="1" ht="16.5" customHeight="1">
      <c r="A185" s="39"/>
      <c r="B185" s="40"/>
      <c r="C185" s="241" t="s">
        <v>281</v>
      </c>
      <c r="D185" s="241" t="s">
        <v>178</v>
      </c>
      <c r="E185" s="242" t="s">
        <v>282</v>
      </c>
      <c r="F185" s="243" t="s">
        <v>283</v>
      </c>
      <c r="G185" s="244" t="s">
        <v>269</v>
      </c>
      <c r="H185" s="245">
        <v>16</v>
      </c>
      <c r="I185" s="246"/>
      <c r="J185" s="247">
        <f>ROUND(I185*H185,2)</f>
        <v>0</v>
      </c>
      <c r="K185" s="243" t="s">
        <v>130</v>
      </c>
      <c r="L185" s="248"/>
      <c r="M185" s="249" t="s">
        <v>19</v>
      </c>
      <c r="N185" s="250" t="s">
        <v>41</v>
      </c>
      <c r="O185" s="85"/>
      <c r="P185" s="210">
        <f>O185*H185</f>
        <v>0</v>
      </c>
      <c r="Q185" s="210">
        <v>0.19500000000000001</v>
      </c>
      <c r="R185" s="210">
        <f>Q185*H185</f>
        <v>3.1200000000000001</v>
      </c>
      <c r="S185" s="210">
        <v>0</v>
      </c>
      <c r="T185" s="21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2" t="s">
        <v>181</v>
      </c>
      <c r="AT185" s="212" t="s">
        <v>178</v>
      </c>
      <c r="AU185" s="212" t="s">
        <v>80</v>
      </c>
      <c r="AY185" s="18" t="s">
        <v>124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8" t="s">
        <v>78</v>
      </c>
      <c r="BK185" s="213">
        <f>ROUND(I185*H185,2)</f>
        <v>0</v>
      </c>
      <c r="BL185" s="18" t="s">
        <v>131</v>
      </c>
      <c r="BM185" s="212" t="s">
        <v>284</v>
      </c>
    </row>
    <row r="186" s="12" customFormat="1" ht="22.8" customHeight="1">
      <c r="A186" s="12"/>
      <c r="B186" s="185"/>
      <c r="C186" s="186"/>
      <c r="D186" s="187" t="s">
        <v>69</v>
      </c>
      <c r="E186" s="199" t="s">
        <v>160</v>
      </c>
      <c r="F186" s="199" t="s">
        <v>285</v>
      </c>
      <c r="G186" s="186"/>
      <c r="H186" s="186"/>
      <c r="I186" s="189"/>
      <c r="J186" s="200">
        <f>BK186</f>
        <v>0</v>
      </c>
      <c r="K186" s="186"/>
      <c r="L186" s="191"/>
      <c r="M186" s="192"/>
      <c r="N186" s="193"/>
      <c r="O186" s="193"/>
      <c r="P186" s="194">
        <f>SUM(P187:P207)</f>
        <v>0</v>
      </c>
      <c r="Q186" s="193"/>
      <c r="R186" s="194">
        <f>SUM(R187:R207)</f>
        <v>2.2765999999999997</v>
      </c>
      <c r="S186" s="193"/>
      <c r="T186" s="195">
        <f>SUM(T187:T207)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96" t="s">
        <v>78</v>
      </c>
      <c r="AT186" s="197" t="s">
        <v>69</v>
      </c>
      <c r="AU186" s="197" t="s">
        <v>78</v>
      </c>
      <c r="AY186" s="196" t="s">
        <v>124</v>
      </c>
      <c r="BK186" s="198">
        <f>SUM(BK187:BK207)</f>
        <v>0</v>
      </c>
    </row>
    <row r="187" s="2" customFormat="1" ht="24.15" customHeight="1">
      <c r="A187" s="39"/>
      <c r="B187" s="40"/>
      <c r="C187" s="201" t="s">
        <v>286</v>
      </c>
      <c r="D187" s="201" t="s">
        <v>126</v>
      </c>
      <c r="E187" s="202" t="s">
        <v>287</v>
      </c>
      <c r="F187" s="203" t="s">
        <v>288</v>
      </c>
      <c r="G187" s="204" t="s">
        <v>170</v>
      </c>
      <c r="H187" s="205">
        <v>833.75099999999998</v>
      </c>
      <c r="I187" s="206"/>
      <c r="J187" s="207">
        <f>ROUND(I187*H187,2)</f>
        <v>0</v>
      </c>
      <c r="K187" s="203" t="s">
        <v>130</v>
      </c>
      <c r="L187" s="45"/>
      <c r="M187" s="208" t="s">
        <v>19</v>
      </c>
      <c r="N187" s="209" t="s">
        <v>41</v>
      </c>
      <c r="O187" s="85"/>
      <c r="P187" s="210">
        <f>O187*H187</f>
        <v>0</v>
      </c>
      <c r="Q187" s="210">
        <v>0</v>
      </c>
      <c r="R187" s="210">
        <f>Q187*H187</f>
        <v>0</v>
      </c>
      <c r="S187" s="210">
        <v>0</v>
      </c>
      <c r="T187" s="21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2" t="s">
        <v>131</v>
      </c>
      <c r="AT187" s="212" t="s">
        <v>126</v>
      </c>
      <c r="AU187" s="212" t="s">
        <v>80</v>
      </c>
      <c r="AY187" s="18" t="s">
        <v>124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8" t="s">
        <v>78</v>
      </c>
      <c r="BK187" s="213">
        <f>ROUND(I187*H187,2)</f>
        <v>0</v>
      </c>
      <c r="BL187" s="18" t="s">
        <v>131</v>
      </c>
      <c r="BM187" s="212" t="s">
        <v>289</v>
      </c>
    </row>
    <row r="188" s="2" customFormat="1">
      <c r="A188" s="39"/>
      <c r="B188" s="40"/>
      <c r="C188" s="41"/>
      <c r="D188" s="214" t="s">
        <v>133</v>
      </c>
      <c r="E188" s="41"/>
      <c r="F188" s="215" t="s">
        <v>290</v>
      </c>
      <c r="G188" s="41"/>
      <c r="H188" s="41"/>
      <c r="I188" s="216"/>
      <c r="J188" s="41"/>
      <c r="K188" s="41"/>
      <c r="L188" s="45"/>
      <c r="M188" s="217"/>
      <c r="N188" s="21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133</v>
      </c>
      <c r="AU188" s="18" t="s">
        <v>80</v>
      </c>
    </row>
    <row r="189" s="13" customFormat="1">
      <c r="A189" s="13"/>
      <c r="B189" s="219"/>
      <c r="C189" s="220"/>
      <c r="D189" s="221" t="s">
        <v>135</v>
      </c>
      <c r="E189" s="222" t="s">
        <v>19</v>
      </c>
      <c r="F189" s="223" t="s">
        <v>291</v>
      </c>
      <c r="G189" s="220"/>
      <c r="H189" s="224">
        <v>833.75099999999998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0" t="s">
        <v>135</v>
      </c>
      <c r="AU189" s="230" t="s">
        <v>80</v>
      </c>
      <c r="AV189" s="13" t="s">
        <v>80</v>
      </c>
      <c r="AW189" s="13" t="s">
        <v>137</v>
      </c>
      <c r="AX189" s="13" t="s">
        <v>70</v>
      </c>
      <c r="AY189" s="230" t="s">
        <v>124</v>
      </c>
    </row>
    <row r="190" s="2" customFormat="1" ht="33" customHeight="1">
      <c r="A190" s="39"/>
      <c r="B190" s="40"/>
      <c r="C190" s="201" t="s">
        <v>292</v>
      </c>
      <c r="D190" s="201" t="s">
        <v>126</v>
      </c>
      <c r="E190" s="202" t="s">
        <v>293</v>
      </c>
      <c r="F190" s="203" t="s">
        <v>294</v>
      </c>
      <c r="G190" s="204" t="s">
        <v>170</v>
      </c>
      <c r="H190" s="205">
        <v>833.75099999999998</v>
      </c>
      <c r="I190" s="206"/>
      <c r="J190" s="207">
        <f>ROUND(I190*H190,2)</f>
        <v>0</v>
      </c>
      <c r="K190" s="203" t="s">
        <v>130</v>
      </c>
      <c r="L190" s="45"/>
      <c r="M190" s="208" t="s">
        <v>19</v>
      </c>
      <c r="N190" s="209" t="s">
        <v>41</v>
      </c>
      <c r="O190" s="85"/>
      <c r="P190" s="210">
        <f>O190*H190</f>
        <v>0</v>
      </c>
      <c r="Q190" s="210">
        <v>0</v>
      </c>
      <c r="R190" s="210">
        <f>Q190*H190</f>
        <v>0</v>
      </c>
      <c r="S190" s="210">
        <v>0</v>
      </c>
      <c r="T190" s="21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2" t="s">
        <v>131</v>
      </c>
      <c r="AT190" s="212" t="s">
        <v>126</v>
      </c>
      <c r="AU190" s="212" t="s">
        <v>80</v>
      </c>
      <c r="AY190" s="18" t="s">
        <v>124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8" t="s">
        <v>78</v>
      </c>
      <c r="BK190" s="213">
        <f>ROUND(I190*H190,2)</f>
        <v>0</v>
      </c>
      <c r="BL190" s="18" t="s">
        <v>131</v>
      </c>
      <c r="BM190" s="212" t="s">
        <v>295</v>
      </c>
    </row>
    <row r="191" s="2" customFormat="1">
      <c r="A191" s="39"/>
      <c r="B191" s="40"/>
      <c r="C191" s="41"/>
      <c r="D191" s="214" t="s">
        <v>133</v>
      </c>
      <c r="E191" s="41"/>
      <c r="F191" s="215" t="s">
        <v>296</v>
      </c>
      <c r="G191" s="41"/>
      <c r="H191" s="41"/>
      <c r="I191" s="216"/>
      <c r="J191" s="41"/>
      <c r="K191" s="41"/>
      <c r="L191" s="45"/>
      <c r="M191" s="217"/>
      <c r="N191" s="21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133</v>
      </c>
      <c r="AU191" s="18" t="s">
        <v>80</v>
      </c>
    </row>
    <row r="192" s="13" customFormat="1">
      <c r="A192" s="13"/>
      <c r="B192" s="219"/>
      <c r="C192" s="220"/>
      <c r="D192" s="221" t="s">
        <v>135</v>
      </c>
      <c r="E192" s="222" t="s">
        <v>19</v>
      </c>
      <c r="F192" s="223" t="s">
        <v>204</v>
      </c>
      <c r="G192" s="220"/>
      <c r="H192" s="224">
        <v>1061.75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135</v>
      </c>
      <c r="AU192" s="230" t="s">
        <v>80</v>
      </c>
      <c r="AV192" s="13" t="s">
        <v>80</v>
      </c>
      <c r="AW192" s="13" t="s">
        <v>137</v>
      </c>
      <c r="AX192" s="13" t="s">
        <v>70</v>
      </c>
      <c r="AY192" s="230" t="s">
        <v>124</v>
      </c>
    </row>
    <row r="193" s="13" customFormat="1">
      <c r="A193" s="13"/>
      <c r="B193" s="219"/>
      <c r="C193" s="220"/>
      <c r="D193" s="221" t="s">
        <v>135</v>
      </c>
      <c r="E193" s="222" t="s">
        <v>19</v>
      </c>
      <c r="F193" s="223" t="s">
        <v>205</v>
      </c>
      <c r="G193" s="220"/>
      <c r="H193" s="224">
        <v>-49.019999999999996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135</v>
      </c>
      <c r="AU193" s="230" t="s">
        <v>80</v>
      </c>
      <c r="AV193" s="13" t="s">
        <v>80</v>
      </c>
      <c r="AW193" s="13" t="s">
        <v>137</v>
      </c>
      <c r="AX193" s="13" t="s">
        <v>70</v>
      </c>
      <c r="AY193" s="230" t="s">
        <v>124</v>
      </c>
    </row>
    <row r="194" s="13" customFormat="1">
      <c r="A194" s="13"/>
      <c r="B194" s="219"/>
      <c r="C194" s="220"/>
      <c r="D194" s="221" t="s">
        <v>135</v>
      </c>
      <c r="E194" s="222" t="s">
        <v>19</v>
      </c>
      <c r="F194" s="223" t="s">
        <v>206</v>
      </c>
      <c r="G194" s="220"/>
      <c r="H194" s="224">
        <v>-101.60375000000001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0" t="s">
        <v>135</v>
      </c>
      <c r="AU194" s="230" t="s">
        <v>80</v>
      </c>
      <c r="AV194" s="13" t="s">
        <v>80</v>
      </c>
      <c r="AW194" s="13" t="s">
        <v>137</v>
      </c>
      <c r="AX194" s="13" t="s">
        <v>70</v>
      </c>
      <c r="AY194" s="230" t="s">
        <v>124</v>
      </c>
    </row>
    <row r="195" s="13" customFormat="1">
      <c r="A195" s="13"/>
      <c r="B195" s="219"/>
      <c r="C195" s="220"/>
      <c r="D195" s="221" t="s">
        <v>135</v>
      </c>
      <c r="E195" s="222" t="s">
        <v>19</v>
      </c>
      <c r="F195" s="223" t="s">
        <v>207</v>
      </c>
      <c r="G195" s="220"/>
      <c r="H195" s="224">
        <v>-50.775000000000006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0" t="s">
        <v>135</v>
      </c>
      <c r="AU195" s="230" t="s">
        <v>80</v>
      </c>
      <c r="AV195" s="13" t="s">
        <v>80</v>
      </c>
      <c r="AW195" s="13" t="s">
        <v>137</v>
      </c>
      <c r="AX195" s="13" t="s">
        <v>70</v>
      </c>
      <c r="AY195" s="230" t="s">
        <v>124</v>
      </c>
    </row>
    <row r="196" s="13" customFormat="1">
      <c r="A196" s="13"/>
      <c r="B196" s="219"/>
      <c r="C196" s="220"/>
      <c r="D196" s="221" t="s">
        <v>135</v>
      </c>
      <c r="E196" s="222" t="s">
        <v>19</v>
      </c>
      <c r="F196" s="223" t="s">
        <v>208</v>
      </c>
      <c r="G196" s="220"/>
      <c r="H196" s="224">
        <v>-15.6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135</v>
      </c>
      <c r="AU196" s="230" t="s">
        <v>80</v>
      </c>
      <c r="AV196" s="13" t="s">
        <v>80</v>
      </c>
      <c r="AW196" s="13" t="s">
        <v>137</v>
      </c>
      <c r="AX196" s="13" t="s">
        <v>70</v>
      </c>
      <c r="AY196" s="230" t="s">
        <v>124</v>
      </c>
    </row>
    <row r="197" s="13" customFormat="1">
      <c r="A197" s="13"/>
      <c r="B197" s="219"/>
      <c r="C197" s="220"/>
      <c r="D197" s="221" t="s">
        <v>135</v>
      </c>
      <c r="E197" s="222" t="s">
        <v>19</v>
      </c>
      <c r="F197" s="223" t="s">
        <v>209</v>
      </c>
      <c r="G197" s="220"/>
      <c r="H197" s="224">
        <v>-11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135</v>
      </c>
      <c r="AU197" s="230" t="s">
        <v>80</v>
      </c>
      <c r="AV197" s="13" t="s">
        <v>80</v>
      </c>
      <c r="AW197" s="13" t="s">
        <v>137</v>
      </c>
      <c r="AX197" s="13" t="s">
        <v>70</v>
      </c>
      <c r="AY197" s="230" t="s">
        <v>124</v>
      </c>
    </row>
    <row r="198" s="2" customFormat="1" ht="37.8" customHeight="1">
      <c r="A198" s="39"/>
      <c r="B198" s="40"/>
      <c r="C198" s="201" t="s">
        <v>297</v>
      </c>
      <c r="D198" s="201" t="s">
        <v>126</v>
      </c>
      <c r="E198" s="202" t="s">
        <v>298</v>
      </c>
      <c r="F198" s="203" t="s">
        <v>299</v>
      </c>
      <c r="G198" s="204" t="s">
        <v>170</v>
      </c>
      <c r="H198" s="205">
        <v>4</v>
      </c>
      <c r="I198" s="206"/>
      <c r="J198" s="207">
        <f>ROUND(I198*H198,2)</f>
        <v>0</v>
      </c>
      <c r="K198" s="203" t="s">
        <v>130</v>
      </c>
      <c r="L198" s="45"/>
      <c r="M198" s="208" t="s">
        <v>19</v>
      </c>
      <c r="N198" s="209" t="s">
        <v>41</v>
      </c>
      <c r="O198" s="85"/>
      <c r="P198" s="210">
        <f>O198*H198</f>
        <v>0</v>
      </c>
      <c r="Q198" s="210">
        <v>0.34499999999999997</v>
      </c>
      <c r="R198" s="210">
        <f>Q198*H198</f>
        <v>1.3799999999999999</v>
      </c>
      <c r="S198" s="210">
        <v>0</v>
      </c>
      <c r="T198" s="21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2" t="s">
        <v>131</v>
      </c>
      <c r="AT198" s="212" t="s">
        <v>126</v>
      </c>
      <c r="AU198" s="212" t="s">
        <v>80</v>
      </c>
      <c r="AY198" s="18" t="s">
        <v>124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18" t="s">
        <v>78</v>
      </c>
      <c r="BK198" s="213">
        <f>ROUND(I198*H198,2)</f>
        <v>0</v>
      </c>
      <c r="BL198" s="18" t="s">
        <v>131</v>
      </c>
      <c r="BM198" s="212" t="s">
        <v>300</v>
      </c>
    </row>
    <row r="199" s="2" customFormat="1">
      <c r="A199" s="39"/>
      <c r="B199" s="40"/>
      <c r="C199" s="41"/>
      <c r="D199" s="214" t="s">
        <v>133</v>
      </c>
      <c r="E199" s="41"/>
      <c r="F199" s="215" t="s">
        <v>301</v>
      </c>
      <c r="G199" s="41"/>
      <c r="H199" s="41"/>
      <c r="I199" s="216"/>
      <c r="J199" s="41"/>
      <c r="K199" s="41"/>
      <c r="L199" s="45"/>
      <c r="M199" s="217"/>
      <c r="N199" s="21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133</v>
      </c>
      <c r="AU199" s="18" t="s">
        <v>80</v>
      </c>
    </row>
    <row r="200" s="13" customFormat="1">
      <c r="A200" s="13"/>
      <c r="B200" s="219"/>
      <c r="C200" s="220"/>
      <c r="D200" s="221" t="s">
        <v>135</v>
      </c>
      <c r="E200" s="222" t="s">
        <v>19</v>
      </c>
      <c r="F200" s="223" t="s">
        <v>302</v>
      </c>
      <c r="G200" s="220"/>
      <c r="H200" s="224">
        <v>4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0" t="s">
        <v>135</v>
      </c>
      <c r="AU200" s="230" t="s">
        <v>80</v>
      </c>
      <c r="AV200" s="13" t="s">
        <v>80</v>
      </c>
      <c r="AW200" s="13" t="s">
        <v>137</v>
      </c>
      <c r="AX200" s="13" t="s">
        <v>70</v>
      </c>
      <c r="AY200" s="230" t="s">
        <v>124</v>
      </c>
    </row>
    <row r="201" s="2" customFormat="1" ht="78" customHeight="1">
      <c r="A201" s="39"/>
      <c r="B201" s="40"/>
      <c r="C201" s="201" t="s">
        <v>303</v>
      </c>
      <c r="D201" s="201" t="s">
        <v>126</v>
      </c>
      <c r="E201" s="202" t="s">
        <v>304</v>
      </c>
      <c r="F201" s="203" t="s">
        <v>305</v>
      </c>
      <c r="G201" s="204" t="s">
        <v>170</v>
      </c>
      <c r="H201" s="205">
        <v>4</v>
      </c>
      <c r="I201" s="206"/>
      <c r="J201" s="207">
        <f>ROUND(I201*H201,2)</f>
        <v>0</v>
      </c>
      <c r="K201" s="203" t="s">
        <v>130</v>
      </c>
      <c r="L201" s="45"/>
      <c r="M201" s="208" t="s">
        <v>19</v>
      </c>
      <c r="N201" s="209" t="s">
        <v>41</v>
      </c>
      <c r="O201" s="85"/>
      <c r="P201" s="210">
        <f>O201*H201</f>
        <v>0</v>
      </c>
      <c r="Q201" s="210">
        <v>0.089219999999999994</v>
      </c>
      <c r="R201" s="210">
        <f>Q201*H201</f>
        <v>0.35687999999999998</v>
      </c>
      <c r="S201" s="210">
        <v>0</v>
      </c>
      <c r="T201" s="21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2" t="s">
        <v>131</v>
      </c>
      <c r="AT201" s="212" t="s">
        <v>126</v>
      </c>
      <c r="AU201" s="212" t="s">
        <v>80</v>
      </c>
      <c r="AY201" s="18" t="s">
        <v>124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8" t="s">
        <v>78</v>
      </c>
      <c r="BK201" s="213">
        <f>ROUND(I201*H201,2)</f>
        <v>0</v>
      </c>
      <c r="BL201" s="18" t="s">
        <v>131</v>
      </c>
      <c r="BM201" s="212" t="s">
        <v>306</v>
      </c>
    </row>
    <row r="202" s="2" customFormat="1">
      <c r="A202" s="39"/>
      <c r="B202" s="40"/>
      <c r="C202" s="41"/>
      <c r="D202" s="214" t="s">
        <v>133</v>
      </c>
      <c r="E202" s="41"/>
      <c r="F202" s="215" t="s">
        <v>307</v>
      </c>
      <c r="G202" s="41"/>
      <c r="H202" s="41"/>
      <c r="I202" s="216"/>
      <c r="J202" s="41"/>
      <c r="K202" s="41"/>
      <c r="L202" s="45"/>
      <c r="M202" s="217"/>
      <c r="N202" s="21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133</v>
      </c>
      <c r="AU202" s="18" t="s">
        <v>80</v>
      </c>
    </row>
    <row r="203" s="2" customFormat="1" ht="24.15" customHeight="1">
      <c r="A203" s="39"/>
      <c r="B203" s="40"/>
      <c r="C203" s="241" t="s">
        <v>308</v>
      </c>
      <c r="D203" s="241" t="s">
        <v>178</v>
      </c>
      <c r="E203" s="242" t="s">
        <v>309</v>
      </c>
      <c r="F203" s="243" t="s">
        <v>310</v>
      </c>
      <c r="G203" s="244" t="s">
        <v>170</v>
      </c>
      <c r="H203" s="245">
        <v>4.1200000000000001</v>
      </c>
      <c r="I203" s="246"/>
      <c r="J203" s="247">
        <f>ROUND(I203*H203,2)</f>
        <v>0</v>
      </c>
      <c r="K203" s="243" t="s">
        <v>19</v>
      </c>
      <c r="L203" s="248"/>
      <c r="M203" s="249" t="s">
        <v>19</v>
      </c>
      <c r="N203" s="250" t="s">
        <v>41</v>
      </c>
      <c r="O203" s="85"/>
      <c r="P203" s="210">
        <f>O203*H203</f>
        <v>0</v>
      </c>
      <c r="Q203" s="210">
        <v>0.13100000000000001</v>
      </c>
      <c r="R203" s="210">
        <f>Q203*H203</f>
        <v>0.53972000000000009</v>
      </c>
      <c r="S203" s="210">
        <v>0</v>
      </c>
      <c r="T203" s="21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2" t="s">
        <v>181</v>
      </c>
      <c r="AT203" s="212" t="s">
        <v>178</v>
      </c>
      <c r="AU203" s="212" t="s">
        <v>80</v>
      </c>
      <c r="AY203" s="18" t="s">
        <v>124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8" t="s">
        <v>78</v>
      </c>
      <c r="BK203" s="213">
        <f>ROUND(I203*H203,2)</f>
        <v>0</v>
      </c>
      <c r="BL203" s="18" t="s">
        <v>131</v>
      </c>
      <c r="BM203" s="212" t="s">
        <v>311</v>
      </c>
    </row>
    <row r="204" s="2" customFormat="1">
      <c r="A204" s="39"/>
      <c r="B204" s="40"/>
      <c r="C204" s="41"/>
      <c r="D204" s="221" t="s">
        <v>271</v>
      </c>
      <c r="E204" s="41"/>
      <c r="F204" s="251" t="s">
        <v>312</v>
      </c>
      <c r="G204" s="41"/>
      <c r="H204" s="41"/>
      <c r="I204" s="216"/>
      <c r="J204" s="41"/>
      <c r="K204" s="41"/>
      <c r="L204" s="45"/>
      <c r="M204" s="217"/>
      <c r="N204" s="21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271</v>
      </c>
      <c r="AU204" s="18" t="s">
        <v>80</v>
      </c>
    </row>
    <row r="205" s="13" customFormat="1">
      <c r="A205" s="13"/>
      <c r="B205" s="219"/>
      <c r="C205" s="220"/>
      <c r="D205" s="221" t="s">
        <v>135</v>
      </c>
      <c r="E205" s="220"/>
      <c r="F205" s="223" t="s">
        <v>313</v>
      </c>
      <c r="G205" s="220"/>
      <c r="H205" s="224">
        <v>4.1200000000000001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0" t="s">
        <v>135</v>
      </c>
      <c r="AU205" s="230" t="s">
        <v>80</v>
      </c>
      <c r="AV205" s="13" t="s">
        <v>80</v>
      </c>
      <c r="AW205" s="13" t="s">
        <v>4</v>
      </c>
      <c r="AX205" s="13" t="s">
        <v>78</v>
      </c>
      <c r="AY205" s="230" t="s">
        <v>124</v>
      </c>
    </row>
    <row r="206" s="2" customFormat="1" ht="37.8" customHeight="1">
      <c r="A206" s="39"/>
      <c r="B206" s="40"/>
      <c r="C206" s="201" t="s">
        <v>314</v>
      </c>
      <c r="D206" s="201" t="s">
        <v>126</v>
      </c>
      <c r="E206" s="202" t="s">
        <v>315</v>
      </c>
      <c r="F206" s="203" t="s">
        <v>316</v>
      </c>
      <c r="G206" s="204" t="s">
        <v>163</v>
      </c>
      <c r="H206" s="205">
        <v>2.2770000000000001</v>
      </c>
      <c r="I206" s="206"/>
      <c r="J206" s="207">
        <f>ROUND(I206*H206,2)</f>
        <v>0</v>
      </c>
      <c r="K206" s="203" t="s">
        <v>130</v>
      </c>
      <c r="L206" s="45"/>
      <c r="M206" s="208" t="s">
        <v>19</v>
      </c>
      <c r="N206" s="209" t="s">
        <v>41</v>
      </c>
      <c r="O206" s="85"/>
      <c r="P206" s="210">
        <f>O206*H206</f>
        <v>0</v>
      </c>
      <c r="Q206" s="210">
        <v>0</v>
      </c>
      <c r="R206" s="210">
        <f>Q206*H206</f>
        <v>0</v>
      </c>
      <c r="S206" s="210">
        <v>0</v>
      </c>
      <c r="T206" s="21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2" t="s">
        <v>131</v>
      </c>
      <c r="AT206" s="212" t="s">
        <v>126</v>
      </c>
      <c r="AU206" s="212" t="s">
        <v>80</v>
      </c>
      <c r="AY206" s="18" t="s">
        <v>124</v>
      </c>
      <c r="BE206" s="213">
        <f>IF(N206="základní",J206,0)</f>
        <v>0</v>
      </c>
      <c r="BF206" s="213">
        <f>IF(N206="snížená",J206,0)</f>
        <v>0</v>
      </c>
      <c r="BG206" s="213">
        <f>IF(N206="zákl. přenesená",J206,0)</f>
        <v>0</v>
      </c>
      <c r="BH206" s="213">
        <f>IF(N206="sníž. přenesená",J206,0)</f>
        <v>0</v>
      </c>
      <c r="BI206" s="213">
        <f>IF(N206="nulová",J206,0)</f>
        <v>0</v>
      </c>
      <c r="BJ206" s="18" t="s">
        <v>78</v>
      </c>
      <c r="BK206" s="213">
        <f>ROUND(I206*H206,2)</f>
        <v>0</v>
      </c>
      <c r="BL206" s="18" t="s">
        <v>131</v>
      </c>
      <c r="BM206" s="212" t="s">
        <v>317</v>
      </c>
    </row>
    <row r="207" s="2" customFormat="1">
      <c r="A207" s="39"/>
      <c r="B207" s="40"/>
      <c r="C207" s="41"/>
      <c r="D207" s="214" t="s">
        <v>133</v>
      </c>
      <c r="E207" s="41"/>
      <c r="F207" s="215" t="s">
        <v>318</v>
      </c>
      <c r="G207" s="41"/>
      <c r="H207" s="41"/>
      <c r="I207" s="216"/>
      <c r="J207" s="41"/>
      <c r="K207" s="41"/>
      <c r="L207" s="45"/>
      <c r="M207" s="217"/>
      <c r="N207" s="21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133</v>
      </c>
      <c r="AU207" s="18" t="s">
        <v>80</v>
      </c>
    </row>
    <row r="208" s="12" customFormat="1" ht="22.8" customHeight="1">
      <c r="A208" s="12"/>
      <c r="B208" s="185"/>
      <c r="C208" s="186"/>
      <c r="D208" s="187" t="s">
        <v>69</v>
      </c>
      <c r="E208" s="199" t="s">
        <v>167</v>
      </c>
      <c r="F208" s="199" t="s">
        <v>319</v>
      </c>
      <c r="G208" s="186"/>
      <c r="H208" s="186"/>
      <c r="I208" s="189"/>
      <c r="J208" s="200">
        <f>BK208</f>
        <v>0</v>
      </c>
      <c r="K208" s="186"/>
      <c r="L208" s="191"/>
      <c r="M208" s="192"/>
      <c r="N208" s="193"/>
      <c r="O208" s="193"/>
      <c r="P208" s="194">
        <f>SUM(P209:P239)</f>
        <v>0</v>
      </c>
      <c r="Q208" s="193"/>
      <c r="R208" s="194">
        <f>SUM(R209:R239)</f>
        <v>3.1022372979999999</v>
      </c>
      <c r="S208" s="193"/>
      <c r="T208" s="195">
        <f>SUM(T209:T239)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96" t="s">
        <v>78</v>
      </c>
      <c r="AT208" s="197" t="s">
        <v>69</v>
      </c>
      <c r="AU208" s="197" t="s">
        <v>78</v>
      </c>
      <c r="AY208" s="196" t="s">
        <v>124</v>
      </c>
      <c r="BK208" s="198">
        <f>SUM(BK209:BK239)</f>
        <v>0</v>
      </c>
    </row>
    <row r="209" s="2" customFormat="1" ht="24.15" customHeight="1">
      <c r="A209" s="39"/>
      <c r="B209" s="40"/>
      <c r="C209" s="201" t="s">
        <v>320</v>
      </c>
      <c r="D209" s="201" t="s">
        <v>126</v>
      </c>
      <c r="E209" s="202" t="s">
        <v>321</v>
      </c>
      <c r="F209" s="203" t="s">
        <v>322</v>
      </c>
      <c r="G209" s="204" t="s">
        <v>170</v>
      </c>
      <c r="H209" s="205">
        <v>45.909999999999997</v>
      </c>
      <c r="I209" s="206"/>
      <c r="J209" s="207">
        <f>ROUND(I209*H209,2)</f>
        <v>0</v>
      </c>
      <c r="K209" s="203" t="s">
        <v>19</v>
      </c>
      <c r="L209" s="45"/>
      <c r="M209" s="208" t="s">
        <v>19</v>
      </c>
      <c r="N209" s="209" t="s">
        <v>41</v>
      </c>
      <c r="O209" s="85"/>
      <c r="P209" s="210">
        <f>O209*H209</f>
        <v>0</v>
      </c>
      <c r="Q209" s="210">
        <v>0.0027000000000000001</v>
      </c>
      <c r="R209" s="210">
        <f>Q209*H209</f>
        <v>0.123957</v>
      </c>
      <c r="S209" s="210">
        <v>0</v>
      </c>
      <c r="T209" s="21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2" t="s">
        <v>131</v>
      </c>
      <c r="AT209" s="212" t="s">
        <v>126</v>
      </c>
      <c r="AU209" s="212" t="s">
        <v>80</v>
      </c>
      <c r="AY209" s="18" t="s">
        <v>124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8" t="s">
        <v>78</v>
      </c>
      <c r="BK209" s="213">
        <f>ROUND(I209*H209,2)</f>
        <v>0</v>
      </c>
      <c r="BL209" s="18" t="s">
        <v>131</v>
      </c>
      <c r="BM209" s="212" t="s">
        <v>323</v>
      </c>
    </row>
    <row r="210" s="2" customFormat="1">
      <c r="A210" s="39"/>
      <c r="B210" s="40"/>
      <c r="C210" s="41"/>
      <c r="D210" s="221" t="s">
        <v>271</v>
      </c>
      <c r="E210" s="41"/>
      <c r="F210" s="251" t="s">
        <v>324</v>
      </c>
      <c r="G210" s="41"/>
      <c r="H210" s="41"/>
      <c r="I210" s="216"/>
      <c r="J210" s="41"/>
      <c r="K210" s="41"/>
      <c r="L210" s="45"/>
      <c r="M210" s="217"/>
      <c r="N210" s="21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271</v>
      </c>
      <c r="AU210" s="18" t="s">
        <v>80</v>
      </c>
    </row>
    <row r="211" s="13" customFormat="1">
      <c r="A211" s="13"/>
      <c r="B211" s="219"/>
      <c r="C211" s="220"/>
      <c r="D211" s="221" t="s">
        <v>135</v>
      </c>
      <c r="E211" s="222" t="s">
        <v>19</v>
      </c>
      <c r="F211" s="223" t="s">
        <v>325</v>
      </c>
      <c r="G211" s="220"/>
      <c r="H211" s="224">
        <v>5.6799999999999997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0" t="s">
        <v>135</v>
      </c>
      <c r="AU211" s="230" t="s">
        <v>80</v>
      </c>
      <c r="AV211" s="13" t="s">
        <v>80</v>
      </c>
      <c r="AW211" s="13" t="s">
        <v>137</v>
      </c>
      <c r="AX211" s="13" t="s">
        <v>70</v>
      </c>
      <c r="AY211" s="230" t="s">
        <v>124</v>
      </c>
    </row>
    <row r="212" s="13" customFormat="1">
      <c r="A212" s="13"/>
      <c r="B212" s="219"/>
      <c r="C212" s="220"/>
      <c r="D212" s="221" t="s">
        <v>135</v>
      </c>
      <c r="E212" s="222" t="s">
        <v>19</v>
      </c>
      <c r="F212" s="223" t="s">
        <v>326</v>
      </c>
      <c r="G212" s="220"/>
      <c r="H212" s="224">
        <v>13.567500000000001</v>
      </c>
      <c r="I212" s="225"/>
      <c r="J212" s="220"/>
      <c r="K212" s="220"/>
      <c r="L212" s="226"/>
      <c r="M212" s="227"/>
      <c r="N212" s="228"/>
      <c r="O212" s="228"/>
      <c r="P212" s="228"/>
      <c r="Q212" s="228"/>
      <c r="R212" s="228"/>
      <c r="S212" s="228"/>
      <c r="T212" s="22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0" t="s">
        <v>135</v>
      </c>
      <c r="AU212" s="230" t="s">
        <v>80</v>
      </c>
      <c r="AV212" s="13" t="s">
        <v>80</v>
      </c>
      <c r="AW212" s="13" t="s">
        <v>137</v>
      </c>
      <c r="AX212" s="13" t="s">
        <v>70</v>
      </c>
      <c r="AY212" s="230" t="s">
        <v>124</v>
      </c>
    </row>
    <row r="213" s="13" customFormat="1">
      <c r="A213" s="13"/>
      <c r="B213" s="219"/>
      <c r="C213" s="220"/>
      <c r="D213" s="221" t="s">
        <v>135</v>
      </c>
      <c r="E213" s="222" t="s">
        <v>19</v>
      </c>
      <c r="F213" s="223" t="s">
        <v>327</v>
      </c>
      <c r="G213" s="220"/>
      <c r="H213" s="224">
        <v>8.3399999999999999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0" t="s">
        <v>135</v>
      </c>
      <c r="AU213" s="230" t="s">
        <v>80</v>
      </c>
      <c r="AV213" s="13" t="s">
        <v>80</v>
      </c>
      <c r="AW213" s="13" t="s">
        <v>137</v>
      </c>
      <c r="AX213" s="13" t="s">
        <v>70</v>
      </c>
      <c r="AY213" s="230" t="s">
        <v>124</v>
      </c>
    </row>
    <row r="214" s="13" customFormat="1">
      <c r="A214" s="13"/>
      <c r="B214" s="219"/>
      <c r="C214" s="220"/>
      <c r="D214" s="221" t="s">
        <v>135</v>
      </c>
      <c r="E214" s="222" t="s">
        <v>19</v>
      </c>
      <c r="F214" s="223" t="s">
        <v>328</v>
      </c>
      <c r="G214" s="220"/>
      <c r="H214" s="224">
        <v>11.462500000000002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0" t="s">
        <v>135</v>
      </c>
      <c r="AU214" s="230" t="s">
        <v>80</v>
      </c>
      <c r="AV214" s="13" t="s">
        <v>80</v>
      </c>
      <c r="AW214" s="13" t="s">
        <v>137</v>
      </c>
      <c r="AX214" s="13" t="s">
        <v>70</v>
      </c>
      <c r="AY214" s="230" t="s">
        <v>124</v>
      </c>
    </row>
    <row r="215" s="13" customFormat="1">
      <c r="A215" s="13"/>
      <c r="B215" s="219"/>
      <c r="C215" s="220"/>
      <c r="D215" s="221" t="s">
        <v>135</v>
      </c>
      <c r="E215" s="222" t="s">
        <v>19</v>
      </c>
      <c r="F215" s="223" t="s">
        <v>329</v>
      </c>
      <c r="G215" s="220"/>
      <c r="H215" s="224">
        <v>6.8600000000000003</v>
      </c>
      <c r="I215" s="225"/>
      <c r="J215" s="220"/>
      <c r="K215" s="220"/>
      <c r="L215" s="226"/>
      <c r="M215" s="227"/>
      <c r="N215" s="228"/>
      <c r="O215" s="228"/>
      <c r="P215" s="228"/>
      <c r="Q215" s="228"/>
      <c r="R215" s="228"/>
      <c r="S215" s="228"/>
      <c r="T215" s="22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0" t="s">
        <v>135</v>
      </c>
      <c r="AU215" s="230" t="s">
        <v>80</v>
      </c>
      <c r="AV215" s="13" t="s">
        <v>80</v>
      </c>
      <c r="AW215" s="13" t="s">
        <v>137</v>
      </c>
      <c r="AX215" s="13" t="s">
        <v>70</v>
      </c>
      <c r="AY215" s="230" t="s">
        <v>124</v>
      </c>
    </row>
    <row r="216" s="2" customFormat="1" ht="16.5" customHeight="1">
      <c r="A216" s="39"/>
      <c r="B216" s="40"/>
      <c r="C216" s="201" t="s">
        <v>330</v>
      </c>
      <c r="D216" s="201" t="s">
        <v>126</v>
      </c>
      <c r="E216" s="202" t="s">
        <v>331</v>
      </c>
      <c r="F216" s="203" t="s">
        <v>332</v>
      </c>
      <c r="G216" s="204" t="s">
        <v>170</v>
      </c>
      <c r="H216" s="205">
        <v>121.685</v>
      </c>
      <c r="I216" s="206"/>
      <c r="J216" s="207">
        <f>ROUND(I216*H216,2)</f>
        <v>0</v>
      </c>
      <c r="K216" s="203" t="s">
        <v>130</v>
      </c>
      <c r="L216" s="45"/>
      <c r="M216" s="208" t="s">
        <v>19</v>
      </c>
      <c r="N216" s="209" t="s">
        <v>41</v>
      </c>
      <c r="O216" s="85"/>
      <c r="P216" s="210">
        <f>O216*H216</f>
        <v>0</v>
      </c>
      <c r="Q216" s="210">
        <v>0</v>
      </c>
      <c r="R216" s="210">
        <f>Q216*H216</f>
        <v>0</v>
      </c>
      <c r="S216" s="210">
        <v>0</v>
      </c>
      <c r="T216" s="21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2" t="s">
        <v>131</v>
      </c>
      <c r="AT216" s="212" t="s">
        <v>126</v>
      </c>
      <c r="AU216" s="212" t="s">
        <v>80</v>
      </c>
      <c r="AY216" s="18" t="s">
        <v>124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8" t="s">
        <v>78</v>
      </c>
      <c r="BK216" s="213">
        <f>ROUND(I216*H216,2)</f>
        <v>0</v>
      </c>
      <c r="BL216" s="18" t="s">
        <v>131</v>
      </c>
      <c r="BM216" s="212" t="s">
        <v>333</v>
      </c>
    </row>
    <row r="217" s="2" customFormat="1">
      <c r="A217" s="39"/>
      <c r="B217" s="40"/>
      <c r="C217" s="41"/>
      <c r="D217" s="214" t="s">
        <v>133</v>
      </c>
      <c r="E217" s="41"/>
      <c r="F217" s="215" t="s">
        <v>334</v>
      </c>
      <c r="G217" s="41"/>
      <c r="H217" s="41"/>
      <c r="I217" s="216"/>
      <c r="J217" s="41"/>
      <c r="K217" s="41"/>
      <c r="L217" s="45"/>
      <c r="M217" s="217"/>
      <c r="N217" s="21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133</v>
      </c>
      <c r="AU217" s="18" t="s">
        <v>80</v>
      </c>
    </row>
    <row r="218" s="13" customFormat="1">
      <c r="A218" s="13"/>
      <c r="B218" s="219"/>
      <c r="C218" s="220"/>
      <c r="D218" s="221" t="s">
        <v>135</v>
      </c>
      <c r="E218" s="222" t="s">
        <v>19</v>
      </c>
      <c r="F218" s="223" t="s">
        <v>335</v>
      </c>
      <c r="G218" s="220"/>
      <c r="H218" s="224">
        <v>51.480000000000004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135</v>
      </c>
      <c r="AU218" s="230" t="s">
        <v>80</v>
      </c>
      <c r="AV218" s="13" t="s">
        <v>80</v>
      </c>
      <c r="AW218" s="13" t="s">
        <v>137</v>
      </c>
      <c r="AX218" s="13" t="s">
        <v>70</v>
      </c>
      <c r="AY218" s="230" t="s">
        <v>124</v>
      </c>
    </row>
    <row r="219" s="13" customFormat="1">
      <c r="A219" s="13"/>
      <c r="B219" s="219"/>
      <c r="C219" s="220"/>
      <c r="D219" s="221" t="s">
        <v>135</v>
      </c>
      <c r="E219" s="222" t="s">
        <v>19</v>
      </c>
      <c r="F219" s="223" t="s">
        <v>326</v>
      </c>
      <c r="G219" s="220"/>
      <c r="H219" s="224">
        <v>13.567500000000001</v>
      </c>
      <c r="I219" s="225"/>
      <c r="J219" s="220"/>
      <c r="K219" s="220"/>
      <c r="L219" s="226"/>
      <c r="M219" s="227"/>
      <c r="N219" s="228"/>
      <c r="O219" s="228"/>
      <c r="P219" s="228"/>
      <c r="Q219" s="228"/>
      <c r="R219" s="228"/>
      <c r="S219" s="228"/>
      <c r="T219" s="22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0" t="s">
        <v>135</v>
      </c>
      <c r="AU219" s="230" t="s">
        <v>80</v>
      </c>
      <c r="AV219" s="13" t="s">
        <v>80</v>
      </c>
      <c r="AW219" s="13" t="s">
        <v>137</v>
      </c>
      <c r="AX219" s="13" t="s">
        <v>70</v>
      </c>
      <c r="AY219" s="230" t="s">
        <v>124</v>
      </c>
    </row>
    <row r="220" s="13" customFormat="1">
      <c r="A220" s="13"/>
      <c r="B220" s="219"/>
      <c r="C220" s="220"/>
      <c r="D220" s="221" t="s">
        <v>135</v>
      </c>
      <c r="E220" s="222" t="s">
        <v>19</v>
      </c>
      <c r="F220" s="223" t="s">
        <v>336</v>
      </c>
      <c r="G220" s="220"/>
      <c r="H220" s="224">
        <v>5.3149999999999995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0" t="s">
        <v>135</v>
      </c>
      <c r="AU220" s="230" t="s">
        <v>80</v>
      </c>
      <c r="AV220" s="13" t="s">
        <v>80</v>
      </c>
      <c r="AW220" s="13" t="s">
        <v>137</v>
      </c>
      <c r="AX220" s="13" t="s">
        <v>70</v>
      </c>
      <c r="AY220" s="230" t="s">
        <v>124</v>
      </c>
    </row>
    <row r="221" s="13" customFormat="1">
      <c r="A221" s="13"/>
      <c r="B221" s="219"/>
      <c r="C221" s="220"/>
      <c r="D221" s="221" t="s">
        <v>135</v>
      </c>
      <c r="E221" s="222" t="s">
        <v>19</v>
      </c>
      <c r="F221" s="223" t="s">
        <v>337</v>
      </c>
      <c r="G221" s="220"/>
      <c r="H221" s="224">
        <v>10.92</v>
      </c>
      <c r="I221" s="225"/>
      <c r="J221" s="220"/>
      <c r="K221" s="220"/>
      <c r="L221" s="226"/>
      <c r="M221" s="227"/>
      <c r="N221" s="228"/>
      <c r="O221" s="228"/>
      <c r="P221" s="228"/>
      <c r="Q221" s="228"/>
      <c r="R221" s="228"/>
      <c r="S221" s="228"/>
      <c r="T221" s="22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0" t="s">
        <v>135</v>
      </c>
      <c r="AU221" s="230" t="s">
        <v>80</v>
      </c>
      <c r="AV221" s="13" t="s">
        <v>80</v>
      </c>
      <c r="AW221" s="13" t="s">
        <v>137</v>
      </c>
      <c r="AX221" s="13" t="s">
        <v>70</v>
      </c>
      <c r="AY221" s="230" t="s">
        <v>124</v>
      </c>
    </row>
    <row r="222" s="13" customFormat="1">
      <c r="A222" s="13"/>
      <c r="B222" s="219"/>
      <c r="C222" s="220"/>
      <c r="D222" s="221" t="s">
        <v>135</v>
      </c>
      <c r="E222" s="222" t="s">
        <v>19</v>
      </c>
      <c r="F222" s="223" t="s">
        <v>327</v>
      </c>
      <c r="G222" s="220"/>
      <c r="H222" s="224">
        <v>8.3399999999999999</v>
      </c>
      <c r="I222" s="225"/>
      <c r="J222" s="220"/>
      <c r="K222" s="220"/>
      <c r="L222" s="226"/>
      <c r="M222" s="227"/>
      <c r="N222" s="228"/>
      <c r="O222" s="228"/>
      <c r="P222" s="228"/>
      <c r="Q222" s="228"/>
      <c r="R222" s="228"/>
      <c r="S222" s="228"/>
      <c r="T222" s="22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0" t="s">
        <v>135</v>
      </c>
      <c r="AU222" s="230" t="s">
        <v>80</v>
      </c>
      <c r="AV222" s="13" t="s">
        <v>80</v>
      </c>
      <c r="AW222" s="13" t="s">
        <v>137</v>
      </c>
      <c r="AX222" s="13" t="s">
        <v>70</v>
      </c>
      <c r="AY222" s="230" t="s">
        <v>124</v>
      </c>
    </row>
    <row r="223" s="13" customFormat="1">
      <c r="A223" s="13"/>
      <c r="B223" s="219"/>
      <c r="C223" s="220"/>
      <c r="D223" s="221" t="s">
        <v>135</v>
      </c>
      <c r="E223" s="222" t="s">
        <v>19</v>
      </c>
      <c r="F223" s="223" t="s">
        <v>338</v>
      </c>
      <c r="G223" s="220"/>
      <c r="H223" s="224">
        <v>7.8600000000000003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135</v>
      </c>
      <c r="AU223" s="230" t="s">
        <v>80</v>
      </c>
      <c r="AV223" s="13" t="s">
        <v>80</v>
      </c>
      <c r="AW223" s="13" t="s">
        <v>137</v>
      </c>
      <c r="AX223" s="13" t="s">
        <v>70</v>
      </c>
      <c r="AY223" s="230" t="s">
        <v>124</v>
      </c>
    </row>
    <row r="224" s="13" customFormat="1">
      <c r="A224" s="13"/>
      <c r="B224" s="219"/>
      <c r="C224" s="220"/>
      <c r="D224" s="221" t="s">
        <v>135</v>
      </c>
      <c r="E224" s="222" t="s">
        <v>19</v>
      </c>
      <c r="F224" s="223" t="s">
        <v>328</v>
      </c>
      <c r="G224" s="220"/>
      <c r="H224" s="224">
        <v>11.462500000000002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0" t="s">
        <v>135</v>
      </c>
      <c r="AU224" s="230" t="s">
        <v>80</v>
      </c>
      <c r="AV224" s="13" t="s">
        <v>80</v>
      </c>
      <c r="AW224" s="13" t="s">
        <v>137</v>
      </c>
      <c r="AX224" s="13" t="s">
        <v>70</v>
      </c>
      <c r="AY224" s="230" t="s">
        <v>124</v>
      </c>
    </row>
    <row r="225" s="13" customFormat="1">
      <c r="A225" s="13"/>
      <c r="B225" s="219"/>
      <c r="C225" s="220"/>
      <c r="D225" s="221" t="s">
        <v>135</v>
      </c>
      <c r="E225" s="222" t="s">
        <v>19</v>
      </c>
      <c r="F225" s="223" t="s">
        <v>339</v>
      </c>
      <c r="G225" s="220"/>
      <c r="H225" s="224">
        <v>5.8799999999999999</v>
      </c>
      <c r="I225" s="225"/>
      <c r="J225" s="220"/>
      <c r="K225" s="220"/>
      <c r="L225" s="226"/>
      <c r="M225" s="227"/>
      <c r="N225" s="228"/>
      <c r="O225" s="228"/>
      <c r="P225" s="228"/>
      <c r="Q225" s="228"/>
      <c r="R225" s="228"/>
      <c r="S225" s="228"/>
      <c r="T225" s="22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0" t="s">
        <v>135</v>
      </c>
      <c r="AU225" s="230" t="s">
        <v>80</v>
      </c>
      <c r="AV225" s="13" t="s">
        <v>80</v>
      </c>
      <c r="AW225" s="13" t="s">
        <v>137</v>
      </c>
      <c r="AX225" s="13" t="s">
        <v>70</v>
      </c>
      <c r="AY225" s="230" t="s">
        <v>124</v>
      </c>
    </row>
    <row r="226" s="13" customFormat="1">
      <c r="A226" s="13"/>
      <c r="B226" s="219"/>
      <c r="C226" s="220"/>
      <c r="D226" s="221" t="s">
        <v>135</v>
      </c>
      <c r="E226" s="222" t="s">
        <v>19</v>
      </c>
      <c r="F226" s="223" t="s">
        <v>329</v>
      </c>
      <c r="G226" s="220"/>
      <c r="H226" s="224">
        <v>6.8600000000000003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0" t="s">
        <v>135</v>
      </c>
      <c r="AU226" s="230" t="s">
        <v>80</v>
      </c>
      <c r="AV226" s="13" t="s">
        <v>80</v>
      </c>
      <c r="AW226" s="13" t="s">
        <v>137</v>
      </c>
      <c r="AX226" s="13" t="s">
        <v>70</v>
      </c>
      <c r="AY226" s="230" t="s">
        <v>124</v>
      </c>
    </row>
    <row r="227" s="2" customFormat="1" ht="33" customHeight="1">
      <c r="A227" s="39"/>
      <c r="B227" s="40"/>
      <c r="C227" s="201" t="s">
        <v>340</v>
      </c>
      <c r="D227" s="201" t="s">
        <v>126</v>
      </c>
      <c r="E227" s="202" t="s">
        <v>341</v>
      </c>
      <c r="F227" s="203" t="s">
        <v>342</v>
      </c>
      <c r="G227" s="204" t="s">
        <v>140</v>
      </c>
      <c r="H227" s="205">
        <v>1.1519999999999999</v>
      </c>
      <c r="I227" s="206"/>
      <c r="J227" s="207">
        <f>ROUND(I227*H227,2)</f>
        <v>0</v>
      </c>
      <c r="K227" s="203" t="s">
        <v>130</v>
      </c>
      <c r="L227" s="45"/>
      <c r="M227" s="208" t="s">
        <v>19</v>
      </c>
      <c r="N227" s="209" t="s">
        <v>41</v>
      </c>
      <c r="O227" s="85"/>
      <c r="P227" s="210">
        <f>O227*H227</f>
        <v>0</v>
      </c>
      <c r="Q227" s="210">
        <v>2.5018699999999998</v>
      </c>
      <c r="R227" s="210">
        <f>Q227*H227</f>
        <v>2.8821542399999998</v>
      </c>
      <c r="S227" s="210">
        <v>0</v>
      </c>
      <c r="T227" s="21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2" t="s">
        <v>131</v>
      </c>
      <c r="AT227" s="212" t="s">
        <v>126</v>
      </c>
      <c r="AU227" s="212" t="s">
        <v>80</v>
      </c>
      <c r="AY227" s="18" t="s">
        <v>124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18" t="s">
        <v>78</v>
      </c>
      <c r="BK227" s="213">
        <f>ROUND(I227*H227,2)</f>
        <v>0</v>
      </c>
      <c r="BL227" s="18" t="s">
        <v>131</v>
      </c>
      <c r="BM227" s="212" t="s">
        <v>343</v>
      </c>
    </row>
    <row r="228" s="2" customFormat="1">
      <c r="A228" s="39"/>
      <c r="B228" s="40"/>
      <c r="C228" s="41"/>
      <c r="D228" s="214" t="s">
        <v>133</v>
      </c>
      <c r="E228" s="41"/>
      <c r="F228" s="215" t="s">
        <v>344</v>
      </c>
      <c r="G228" s="41"/>
      <c r="H228" s="41"/>
      <c r="I228" s="216"/>
      <c r="J228" s="41"/>
      <c r="K228" s="41"/>
      <c r="L228" s="45"/>
      <c r="M228" s="217"/>
      <c r="N228" s="21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133</v>
      </c>
      <c r="AU228" s="18" t="s">
        <v>80</v>
      </c>
    </row>
    <row r="229" s="13" customFormat="1">
      <c r="A229" s="13"/>
      <c r="B229" s="219"/>
      <c r="C229" s="220"/>
      <c r="D229" s="221" t="s">
        <v>135</v>
      </c>
      <c r="E229" s="222" t="s">
        <v>19</v>
      </c>
      <c r="F229" s="223" t="s">
        <v>345</v>
      </c>
      <c r="G229" s="220"/>
      <c r="H229" s="224">
        <v>1.1519999999999999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135</v>
      </c>
      <c r="AU229" s="230" t="s">
        <v>80</v>
      </c>
      <c r="AV229" s="13" t="s">
        <v>80</v>
      </c>
      <c r="AW229" s="13" t="s">
        <v>137</v>
      </c>
      <c r="AX229" s="13" t="s">
        <v>70</v>
      </c>
      <c r="AY229" s="230" t="s">
        <v>124</v>
      </c>
    </row>
    <row r="230" s="2" customFormat="1" ht="44.25" customHeight="1">
      <c r="A230" s="39"/>
      <c r="B230" s="40"/>
      <c r="C230" s="201" t="s">
        <v>346</v>
      </c>
      <c r="D230" s="201" t="s">
        <v>126</v>
      </c>
      <c r="E230" s="202" t="s">
        <v>347</v>
      </c>
      <c r="F230" s="203" t="s">
        <v>348</v>
      </c>
      <c r="G230" s="204" t="s">
        <v>140</v>
      </c>
      <c r="H230" s="205">
        <v>1.1519999999999999</v>
      </c>
      <c r="I230" s="206"/>
      <c r="J230" s="207">
        <f>ROUND(I230*H230,2)</f>
        <v>0</v>
      </c>
      <c r="K230" s="203" t="s">
        <v>130</v>
      </c>
      <c r="L230" s="45"/>
      <c r="M230" s="208" t="s">
        <v>19</v>
      </c>
      <c r="N230" s="209" t="s">
        <v>41</v>
      </c>
      <c r="O230" s="85"/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2" t="s">
        <v>131</v>
      </c>
      <c r="AT230" s="212" t="s">
        <v>126</v>
      </c>
      <c r="AU230" s="212" t="s">
        <v>80</v>
      </c>
      <c r="AY230" s="18" t="s">
        <v>124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18" t="s">
        <v>78</v>
      </c>
      <c r="BK230" s="213">
        <f>ROUND(I230*H230,2)</f>
        <v>0</v>
      </c>
      <c r="BL230" s="18" t="s">
        <v>131</v>
      </c>
      <c r="BM230" s="212" t="s">
        <v>349</v>
      </c>
    </row>
    <row r="231" s="2" customFormat="1">
      <c r="A231" s="39"/>
      <c r="B231" s="40"/>
      <c r="C231" s="41"/>
      <c r="D231" s="214" t="s">
        <v>133</v>
      </c>
      <c r="E231" s="41"/>
      <c r="F231" s="215" t="s">
        <v>350</v>
      </c>
      <c r="G231" s="41"/>
      <c r="H231" s="41"/>
      <c r="I231" s="216"/>
      <c r="J231" s="41"/>
      <c r="K231" s="41"/>
      <c r="L231" s="45"/>
      <c r="M231" s="217"/>
      <c r="N231" s="21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133</v>
      </c>
      <c r="AU231" s="18" t="s">
        <v>80</v>
      </c>
    </row>
    <row r="232" s="2" customFormat="1" ht="16.5" customHeight="1">
      <c r="A232" s="39"/>
      <c r="B232" s="40"/>
      <c r="C232" s="201" t="s">
        <v>351</v>
      </c>
      <c r="D232" s="201" t="s">
        <v>126</v>
      </c>
      <c r="E232" s="202" t="s">
        <v>352</v>
      </c>
      <c r="F232" s="203" t="s">
        <v>353</v>
      </c>
      <c r="G232" s="204" t="s">
        <v>170</v>
      </c>
      <c r="H232" s="205">
        <v>3.3599999999999999</v>
      </c>
      <c r="I232" s="206"/>
      <c r="J232" s="207">
        <f>ROUND(I232*H232,2)</f>
        <v>0</v>
      </c>
      <c r="K232" s="203" t="s">
        <v>130</v>
      </c>
      <c r="L232" s="45"/>
      <c r="M232" s="208" t="s">
        <v>19</v>
      </c>
      <c r="N232" s="209" t="s">
        <v>41</v>
      </c>
      <c r="O232" s="85"/>
      <c r="P232" s="210">
        <f>O232*H232</f>
        <v>0</v>
      </c>
      <c r="Q232" s="210">
        <v>0.016070000000000001</v>
      </c>
      <c r="R232" s="210">
        <f>Q232*H232</f>
        <v>0.0539952</v>
      </c>
      <c r="S232" s="210">
        <v>0</v>
      </c>
      <c r="T232" s="21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2" t="s">
        <v>131</v>
      </c>
      <c r="AT232" s="212" t="s">
        <v>126</v>
      </c>
      <c r="AU232" s="212" t="s">
        <v>80</v>
      </c>
      <c r="AY232" s="18" t="s">
        <v>124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18" t="s">
        <v>78</v>
      </c>
      <c r="BK232" s="213">
        <f>ROUND(I232*H232,2)</f>
        <v>0</v>
      </c>
      <c r="BL232" s="18" t="s">
        <v>131</v>
      </c>
      <c r="BM232" s="212" t="s">
        <v>354</v>
      </c>
    </row>
    <row r="233" s="2" customFormat="1">
      <c r="A233" s="39"/>
      <c r="B233" s="40"/>
      <c r="C233" s="41"/>
      <c r="D233" s="214" t="s">
        <v>133</v>
      </c>
      <c r="E233" s="41"/>
      <c r="F233" s="215" t="s">
        <v>355</v>
      </c>
      <c r="G233" s="41"/>
      <c r="H233" s="41"/>
      <c r="I233" s="216"/>
      <c r="J233" s="41"/>
      <c r="K233" s="41"/>
      <c r="L233" s="45"/>
      <c r="M233" s="217"/>
      <c r="N233" s="21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133</v>
      </c>
      <c r="AU233" s="18" t="s">
        <v>80</v>
      </c>
    </row>
    <row r="234" s="13" customFormat="1">
      <c r="A234" s="13"/>
      <c r="B234" s="219"/>
      <c r="C234" s="220"/>
      <c r="D234" s="221" t="s">
        <v>135</v>
      </c>
      <c r="E234" s="222" t="s">
        <v>19</v>
      </c>
      <c r="F234" s="223" t="s">
        <v>356</v>
      </c>
      <c r="G234" s="220"/>
      <c r="H234" s="224">
        <v>3.3600000000000003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0" t="s">
        <v>135</v>
      </c>
      <c r="AU234" s="230" t="s">
        <v>80</v>
      </c>
      <c r="AV234" s="13" t="s">
        <v>80</v>
      </c>
      <c r="AW234" s="13" t="s">
        <v>137</v>
      </c>
      <c r="AX234" s="13" t="s">
        <v>70</v>
      </c>
      <c r="AY234" s="230" t="s">
        <v>124</v>
      </c>
    </row>
    <row r="235" s="2" customFormat="1" ht="16.5" customHeight="1">
      <c r="A235" s="39"/>
      <c r="B235" s="40"/>
      <c r="C235" s="201" t="s">
        <v>357</v>
      </c>
      <c r="D235" s="201" t="s">
        <v>126</v>
      </c>
      <c r="E235" s="202" t="s">
        <v>358</v>
      </c>
      <c r="F235" s="203" t="s">
        <v>359</v>
      </c>
      <c r="G235" s="204" t="s">
        <v>170</v>
      </c>
      <c r="H235" s="205">
        <v>3.3599999999999999</v>
      </c>
      <c r="I235" s="206"/>
      <c r="J235" s="207">
        <f>ROUND(I235*H235,2)</f>
        <v>0</v>
      </c>
      <c r="K235" s="203" t="s">
        <v>130</v>
      </c>
      <c r="L235" s="45"/>
      <c r="M235" s="208" t="s">
        <v>19</v>
      </c>
      <c r="N235" s="209" t="s">
        <v>41</v>
      </c>
      <c r="O235" s="85"/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2" t="s">
        <v>131</v>
      </c>
      <c r="AT235" s="212" t="s">
        <v>126</v>
      </c>
      <c r="AU235" s="212" t="s">
        <v>80</v>
      </c>
      <c r="AY235" s="18" t="s">
        <v>124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18" t="s">
        <v>78</v>
      </c>
      <c r="BK235" s="213">
        <f>ROUND(I235*H235,2)</f>
        <v>0</v>
      </c>
      <c r="BL235" s="18" t="s">
        <v>131</v>
      </c>
      <c r="BM235" s="212" t="s">
        <v>360</v>
      </c>
    </row>
    <row r="236" s="2" customFormat="1">
      <c r="A236" s="39"/>
      <c r="B236" s="40"/>
      <c r="C236" s="41"/>
      <c r="D236" s="214" t="s">
        <v>133</v>
      </c>
      <c r="E236" s="41"/>
      <c r="F236" s="215" t="s">
        <v>361</v>
      </c>
      <c r="G236" s="41"/>
      <c r="H236" s="41"/>
      <c r="I236" s="216"/>
      <c r="J236" s="41"/>
      <c r="K236" s="41"/>
      <c r="L236" s="45"/>
      <c r="M236" s="217"/>
      <c r="N236" s="218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133</v>
      </c>
      <c r="AU236" s="18" t="s">
        <v>80</v>
      </c>
    </row>
    <row r="237" s="2" customFormat="1" ht="21.75" customHeight="1">
      <c r="A237" s="39"/>
      <c r="B237" s="40"/>
      <c r="C237" s="201" t="s">
        <v>362</v>
      </c>
      <c r="D237" s="201" t="s">
        <v>126</v>
      </c>
      <c r="E237" s="202" t="s">
        <v>363</v>
      </c>
      <c r="F237" s="203" t="s">
        <v>364</v>
      </c>
      <c r="G237" s="204" t="s">
        <v>163</v>
      </c>
      <c r="H237" s="205">
        <v>0.035000000000000003</v>
      </c>
      <c r="I237" s="206"/>
      <c r="J237" s="207">
        <f>ROUND(I237*H237,2)</f>
        <v>0</v>
      </c>
      <c r="K237" s="203" t="s">
        <v>130</v>
      </c>
      <c r="L237" s="45"/>
      <c r="M237" s="208" t="s">
        <v>19</v>
      </c>
      <c r="N237" s="209" t="s">
        <v>41</v>
      </c>
      <c r="O237" s="85"/>
      <c r="P237" s="210">
        <f>O237*H237</f>
        <v>0</v>
      </c>
      <c r="Q237" s="210">
        <v>1.2037388</v>
      </c>
      <c r="R237" s="210">
        <f>Q237*H237</f>
        <v>0.042130858000000007</v>
      </c>
      <c r="S237" s="210">
        <v>0</v>
      </c>
      <c r="T237" s="21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2" t="s">
        <v>131</v>
      </c>
      <c r="AT237" s="212" t="s">
        <v>126</v>
      </c>
      <c r="AU237" s="212" t="s">
        <v>80</v>
      </c>
      <c r="AY237" s="18" t="s">
        <v>124</v>
      </c>
      <c r="BE237" s="213">
        <f>IF(N237="základní",J237,0)</f>
        <v>0</v>
      </c>
      <c r="BF237" s="213">
        <f>IF(N237="snížená",J237,0)</f>
        <v>0</v>
      </c>
      <c r="BG237" s="213">
        <f>IF(N237="zákl. přenesená",J237,0)</f>
        <v>0</v>
      </c>
      <c r="BH237" s="213">
        <f>IF(N237="sníž. přenesená",J237,0)</f>
        <v>0</v>
      </c>
      <c r="BI237" s="213">
        <f>IF(N237="nulová",J237,0)</f>
        <v>0</v>
      </c>
      <c r="BJ237" s="18" t="s">
        <v>78</v>
      </c>
      <c r="BK237" s="213">
        <f>ROUND(I237*H237,2)</f>
        <v>0</v>
      </c>
      <c r="BL237" s="18" t="s">
        <v>131</v>
      </c>
      <c r="BM237" s="212" t="s">
        <v>365</v>
      </c>
    </row>
    <row r="238" s="2" customFormat="1">
      <c r="A238" s="39"/>
      <c r="B238" s="40"/>
      <c r="C238" s="41"/>
      <c r="D238" s="214" t="s">
        <v>133</v>
      </c>
      <c r="E238" s="41"/>
      <c r="F238" s="215" t="s">
        <v>366</v>
      </c>
      <c r="G238" s="41"/>
      <c r="H238" s="41"/>
      <c r="I238" s="216"/>
      <c r="J238" s="41"/>
      <c r="K238" s="41"/>
      <c r="L238" s="45"/>
      <c r="M238" s="217"/>
      <c r="N238" s="21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133</v>
      </c>
      <c r="AU238" s="18" t="s">
        <v>80</v>
      </c>
    </row>
    <row r="239" s="13" customFormat="1">
      <c r="A239" s="13"/>
      <c r="B239" s="219"/>
      <c r="C239" s="220"/>
      <c r="D239" s="221" t="s">
        <v>135</v>
      </c>
      <c r="E239" s="222" t="s">
        <v>19</v>
      </c>
      <c r="F239" s="223" t="s">
        <v>367</v>
      </c>
      <c r="G239" s="220"/>
      <c r="H239" s="224">
        <v>0.035481599999999995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0" t="s">
        <v>135</v>
      </c>
      <c r="AU239" s="230" t="s">
        <v>80</v>
      </c>
      <c r="AV239" s="13" t="s">
        <v>80</v>
      </c>
      <c r="AW239" s="13" t="s">
        <v>137</v>
      </c>
      <c r="AX239" s="13" t="s">
        <v>70</v>
      </c>
      <c r="AY239" s="230" t="s">
        <v>124</v>
      </c>
    </row>
    <row r="240" s="12" customFormat="1" ht="22.8" customHeight="1">
      <c r="A240" s="12"/>
      <c r="B240" s="185"/>
      <c r="C240" s="186"/>
      <c r="D240" s="187" t="s">
        <v>69</v>
      </c>
      <c r="E240" s="199" t="s">
        <v>368</v>
      </c>
      <c r="F240" s="199" t="s">
        <v>369</v>
      </c>
      <c r="G240" s="186"/>
      <c r="H240" s="186"/>
      <c r="I240" s="189"/>
      <c r="J240" s="200">
        <f>BK240</f>
        <v>0</v>
      </c>
      <c r="K240" s="186"/>
      <c r="L240" s="191"/>
      <c r="M240" s="192"/>
      <c r="N240" s="193"/>
      <c r="O240" s="193"/>
      <c r="P240" s="194">
        <f>SUM(P241:P254)</f>
        <v>0</v>
      </c>
      <c r="Q240" s="193"/>
      <c r="R240" s="194">
        <f>SUM(R241:R254)</f>
        <v>22.634810000000002</v>
      </c>
      <c r="S240" s="193"/>
      <c r="T240" s="195">
        <f>SUM(T241:T254)</f>
        <v>1.74274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96" t="s">
        <v>78</v>
      </c>
      <c r="AT240" s="197" t="s">
        <v>69</v>
      </c>
      <c r="AU240" s="197" t="s">
        <v>78</v>
      </c>
      <c r="AY240" s="196" t="s">
        <v>124</v>
      </c>
      <c r="BK240" s="198">
        <f>SUM(BK241:BK254)</f>
        <v>0</v>
      </c>
    </row>
    <row r="241" s="2" customFormat="1" ht="16.5" customHeight="1">
      <c r="A241" s="39"/>
      <c r="B241" s="40"/>
      <c r="C241" s="201" t="s">
        <v>370</v>
      </c>
      <c r="D241" s="201" t="s">
        <v>126</v>
      </c>
      <c r="E241" s="202" t="s">
        <v>371</v>
      </c>
      <c r="F241" s="203" t="s">
        <v>372</v>
      </c>
      <c r="G241" s="204" t="s">
        <v>373</v>
      </c>
      <c r="H241" s="205">
        <v>10</v>
      </c>
      <c r="I241" s="206"/>
      <c r="J241" s="207">
        <f>ROUND(I241*H241,2)</f>
        <v>0</v>
      </c>
      <c r="K241" s="203" t="s">
        <v>19</v>
      </c>
      <c r="L241" s="45"/>
      <c r="M241" s="208" t="s">
        <v>19</v>
      </c>
      <c r="N241" s="209" t="s">
        <v>41</v>
      </c>
      <c r="O241" s="85"/>
      <c r="P241" s="210">
        <f>O241*H241</f>
        <v>0</v>
      </c>
      <c r="Q241" s="210">
        <v>0</v>
      </c>
      <c r="R241" s="210">
        <f>Q241*H241</f>
        <v>0</v>
      </c>
      <c r="S241" s="210">
        <v>0.11</v>
      </c>
      <c r="T241" s="211">
        <f>S241*H241</f>
        <v>1.1000000000000001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2" t="s">
        <v>131</v>
      </c>
      <c r="AT241" s="212" t="s">
        <v>126</v>
      </c>
      <c r="AU241" s="212" t="s">
        <v>80</v>
      </c>
      <c r="AY241" s="18" t="s">
        <v>124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18" t="s">
        <v>78</v>
      </c>
      <c r="BK241" s="213">
        <f>ROUND(I241*H241,2)</f>
        <v>0</v>
      </c>
      <c r="BL241" s="18" t="s">
        <v>131</v>
      </c>
      <c r="BM241" s="212" t="s">
        <v>374</v>
      </c>
    </row>
    <row r="242" s="2" customFormat="1" ht="37.8" customHeight="1">
      <c r="A242" s="39"/>
      <c r="B242" s="40"/>
      <c r="C242" s="201" t="s">
        <v>375</v>
      </c>
      <c r="D242" s="201" t="s">
        <v>126</v>
      </c>
      <c r="E242" s="202" t="s">
        <v>376</v>
      </c>
      <c r="F242" s="203" t="s">
        <v>377</v>
      </c>
      <c r="G242" s="204" t="s">
        <v>129</v>
      </c>
      <c r="H242" s="205">
        <v>173.5</v>
      </c>
      <c r="I242" s="206"/>
      <c r="J242" s="207">
        <f>ROUND(I242*H242,2)</f>
        <v>0</v>
      </c>
      <c r="K242" s="203" t="s">
        <v>130</v>
      </c>
      <c r="L242" s="45"/>
      <c r="M242" s="208" t="s">
        <v>19</v>
      </c>
      <c r="N242" s="209" t="s">
        <v>41</v>
      </c>
      <c r="O242" s="85"/>
      <c r="P242" s="210">
        <f>O242*H242</f>
        <v>0</v>
      </c>
      <c r="Q242" s="210">
        <v>0.085309999999999997</v>
      </c>
      <c r="R242" s="210">
        <f>Q242*H242</f>
        <v>14.801285</v>
      </c>
      <c r="S242" s="210">
        <v>0</v>
      </c>
      <c r="T242" s="21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2" t="s">
        <v>131</v>
      </c>
      <c r="AT242" s="212" t="s">
        <v>126</v>
      </c>
      <c r="AU242" s="212" t="s">
        <v>80</v>
      </c>
      <c r="AY242" s="18" t="s">
        <v>124</v>
      </c>
      <c r="BE242" s="213">
        <f>IF(N242="základní",J242,0)</f>
        <v>0</v>
      </c>
      <c r="BF242" s="213">
        <f>IF(N242="snížená",J242,0)</f>
        <v>0</v>
      </c>
      <c r="BG242" s="213">
        <f>IF(N242="zákl. přenesená",J242,0)</f>
        <v>0</v>
      </c>
      <c r="BH242" s="213">
        <f>IF(N242="sníž. přenesená",J242,0)</f>
        <v>0</v>
      </c>
      <c r="BI242" s="213">
        <f>IF(N242="nulová",J242,0)</f>
        <v>0</v>
      </c>
      <c r="BJ242" s="18" t="s">
        <v>78</v>
      </c>
      <c r="BK242" s="213">
        <f>ROUND(I242*H242,2)</f>
        <v>0</v>
      </c>
      <c r="BL242" s="18" t="s">
        <v>131</v>
      </c>
      <c r="BM242" s="212" t="s">
        <v>378</v>
      </c>
    </row>
    <row r="243" s="2" customFormat="1">
      <c r="A243" s="39"/>
      <c r="B243" s="40"/>
      <c r="C243" s="41"/>
      <c r="D243" s="214" t="s">
        <v>133</v>
      </c>
      <c r="E243" s="41"/>
      <c r="F243" s="215" t="s">
        <v>379</v>
      </c>
      <c r="G243" s="41"/>
      <c r="H243" s="41"/>
      <c r="I243" s="216"/>
      <c r="J243" s="41"/>
      <c r="K243" s="41"/>
      <c r="L243" s="45"/>
      <c r="M243" s="217"/>
      <c r="N243" s="21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133</v>
      </c>
      <c r="AU243" s="18" t="s">
        <v>80</v>
      </c>
    </row>
    <row r="244" s="13" customFormat="1">
      <c r="A244" s="13"/>
      <c r="B244" s="219"/>
      <c r="C244" s="220"/>
      <c r="D244" s="221" t="s">
        <v>135</v>
      </c>
      <c r="E244" s="222" t="s">
        <v>19</v>
      </c>
      <c r="F244" s="223" t="s">
        <v>380</v>
      </c>
      <c r="G244" s="220"/>
      <c r="H244" s="224">
        <v>93.799999999999983</v>
      </c>
      <c r="I244" s="225"/>
      <c r="J244" s="220"/>
      <c r="K244" s="220"/>
      <c r="L244" s="226"/>
      <c r="M244" s="227"/>
      <c r="N244" s="228"/>
      <c r="O244" s="228"/>
      <c r="P244" s="228"/>
      <c r="Q244" s="228"/>
      <c r="R244" s="228"/>
      <c r="S244" s="228"/>
      <c r="T244" s="22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0" t="s">
        <v>135</v>
      </c>
      <c r="AU244" s="230" t="s">
        <v>80</v>
      </c>
      <c r="AV244" s="13" t="s">
        <v>80</v>
      </c>
      <c r="AW244" s="13" t="s">
        <v>137</v>
      </c>
      <c r="AX244" s="13" t="s">
        <v>70</v>
      </c>
      <c r="AY244" s="230" t="s">
        <v>124</v>
      </c>
    </row>
    <row r="245" s="13" customFormat="1">
      <c r="A245" s="13"/>
      <c r="B245" s="219"/>
      <c r="C245" s="220"/>
      <c r="D245" s="221" t="s">
        <v>135</v>
      </c>
      <c r="E245" s="222" t="s">
        <v>19</v>
      </c>
      <c r="F245" s="223" t="s">
        <v>381</v>
      </c>
      <c r="G245" s="220"/>
      <c r="H245" s="224">
        <v>79.700000000000003</v>
      </c>
      <c r="I245" s="225"/>
      <c r="J245" s="220"/>
      <c r="K245" s="220"/>
      <c r="L245" s="226"/>
      <c r="M245" s="227"/>
      <c r="N245" s="228"/>
      <c r="O245" s="228"/>
      <c r="P245" s="228"/>
      <c r="Q245" s="228"/>
      <c r="R245" s="228"/>
      <c r="S245" s="228"/>
      <c r="T245" s="22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0" t="s">
        <v>135</v>
      </c>
      <c r="AU245" s="230" t="s">
        <v>80</v>
      </c>
      <c r="AV245" s="13" t="s">
        <v>80</v>
      </c>
      <c r="AW245" s="13" t="s">
        <v>137</v>
      </c>
      <c r="AX245" s="13" t="s">
        <v>70</v>
      </c>
      <c r="AY245" s="230" t="s">
        <v>124</v>
      </c>
    </row>
    <row r="246" s="2" customFormat="1" ht="16.5" customHeight="1">
      <c r="A246" s="39"/>
      <c r="B246" s="40"/>
      <c r="C246" s="241" t="s">
        <v>382</v>
      </c>
      <c r="D246" s="241" t="s">
        <v>178</v>
      </c>
      <c r="E246" s="242" t="s">
        <v>383</v>
      </c>
      <c r="F246" s="243" t="s">
        <v>384</v>
      </c>
      <c r="G246" s="244" t="s">
        <v>269</v>
      </c>
      <c r="H246" s="245">
        <v>182.17500000000001</v>
      </c>
      <c r="I246" s="246"/>
      <c r="J246" s="247">
        <f>ROUND(I246*H246,2)</f>
        <v>0</v>
      </c>
      <c r="K246" s="243" t="s">
        <v>19</v>
      </c>
      <c r="L246" s="248"/>
      <c r="M246" s="249" t="s">
        <v>19</v>
      </c>
      <c r="N246" s="250" t="s">
        <v>41</v>
      </c>
      <c r="O246" s="85"/>
      <c r="P246" s="210">
        <f>O246*H246</f>
        <v>0</v>
      </c>
      <c r="Q246" s="210">
        <v>0.042999999999999997</v>
      </c>
      <c r="R246" s="210">
        <f>Q246*H246</f>
        <v>7.8335249999999998</v>
      </c>
      <c r="S246" s="210">
        <v>0</v>
      </c>
      <c r="T246" s="21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2" t="s">
        <v>181</v>
      </c>
      <c r="AT246" s="212" t="s">
        <v>178</v>
      </c>
      <c r="AU246" s="212" t="s">
        <v>80</v>
      </c>
      <c r="AY246" s="18" t="s">
        <v>124</v>
      </c>
      <c r="BE246" s="213">
        <f>IF(N246="základní",J246,0)</f>
        <v>0</v>
      </c>
      <c r="BF246" s="213">
        <f>IF(N246="snížená",J246,0)</f>
        <v>0</v>
      </c>
      <c r="BG246" s="213">
        <f>IF(N246="zákl. přenesená",J246,0)</f>
        <v>0</v>
      </c>
      <c r="BH246" s="213">
        <f>IF(N246="sníž. přenesená",J246,0)</f>
        <v>0</v>
      </c>
      <c r="BI246" s="213">
        <f>IF(N246="nulová",J246,0)</f>
        <v>0</v>
      </c>
      <c r="BJ246" s="18" t="s">
        <v>78</v>
      </c>
      <c r="BK246" s="213">
        <f>ROUND(I246*H246,2)</f>
        <v>0</v>
      </c>
      <c r="BL246" s="18" t="s">
        <v>131</v>
      </c>
      <c r="BM246" s="212" t="s">
        <v>385</v>
      </c>
    </row>
    <row r="247" s="13" customFormat="1">
      <c r="A247" s="13"/>
      <c r="B247" s="219"/>
      <c r="C247" s="220"/>
      <c r="D247" s="221" t="s">
        <v>135</v>
      </c>
      <c r="E247" s="220"/>
      <c r="F247" s="223" t="s">
        <v>386</v>
      </c>
      <c r="G247" s="220"/>
      <c r="H247" s="224">
        <v>182.17500000000001</v>
      </c>
      <c r="I247" s="225"/>
      <c r="J247" s="220"/>
      <c r="K247" s="220"/>
      <c r="L247" s="226"/>
      <c r="M247" s="227"/>
      <c r="N247" s="228"/>
      <c r="O247" s="228"/>
      <c r="P247" s="228"/>
      <c r="Q247" s="228"/>
      <c r="R247" s="228"/>
      <c r="S247" s="228"/>
      <c r="T247" s="22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0" t="s">
        <v>135</v>
      </c>
      <c r="AU247" s="230" t="s">
        <v>80</v>
      </c>
      <c r="AV247" s="13" t="s">
        <v>80</v>
      </c>
      <c r="AW247" s="13" t="s">
        <v>4</v>
      </c>
      <c r="AX247" s="13" t="s">
        <v>78</v>
      </c>
      <c r="AY247" s="230" t="s">
        <v>124</v>
      </c>
    </row>
    <row r="248" s="2" customFormat="1" ht="24.15" customHeight="1">
      <c r="A248" s="39"/>
      <c r="B248" s="40"/>
      <c r="C248" s="201" t="s">
        <v>387</v>
      </c>
      <c r="D248" s="201" t="s">
        <v>126</v>
      </c>
      <c r="E248" s="202" t="s">
        <v>388</v>
      </c>
      <c r="F248" s="203" t="s">
        <v>389</v>
      </c>
      <c r="G248" s="204" t="s">
        <v>170</v>
      </c>
      <c r="H248" s="205">
        <v>45.909999999999997</v>
      </c>
      <c r="I248" s="206"/>
      <c r="J248" s="207">
        <f>ROUND(I248*H248,2)</f>
        <v>0</v>
      </c>
      <c r="K248" s="203" t="s">
        <v>130</v>
      </c>
      <c r="L248" s="45"/>
      <c r="M248" s="208" t="s">
        <v>19</v>
      </c>
      <c r="N248" s="209" t="s">
        <v>41</v>
      </c>
      <c r="O248" s="85"/>
      <c r="P248" s="210">
        <f>O248*H248</f>
        <v>0</v>
      </c>
      <c r="Q248" s="210">
        <v>0</v>
      </c>
      <c r="R248" s="210">
        <f>Q248*H248</f>
        <v>0</v>
      </c>
      <c r="S248" s="210">
        <v>0.014</v>
      </c>
      <c r="T248" s="211">
        <f>S248*H248</f>
        <v>0.64273999999999998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2" t="s">
        <v>131</v>
      </c>
      <c r="AT248" s="212" t="s">
        <v>126</v>
      </c>
      <c r="AU248" s="212" t="s">
        <v>80</v>
      </c>
      <c r="AY248" s="18" t="s">
        <v>124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18" t="s">
        <v>78</v>
      </c>
      <c r="BK248" s="213">
        <f>ROUND(I248*H248,2)</f>
        <v>0</v>
      </c>
      <c r="BL248" s="18" t="s">
        <v>131</v>
      </c>
      <c r="BM248" s="212" t="s">
        <v>390</v>
      </c>
    </row>
    <row r="249" s="2" customFormat="1">
      <c r="A249" s="39"/>
      <c r="B249" s="40"/>
      <c r="C249" s="41"/>
      <c r="D249" s="214" t="s">
        <v>133</v>
      </c>
      <c r="E249" s="41"/>
      <c r="F249" s="215" t="s">
        <v>391</v>
      </c>
      <c r="G249" s="41"/>
      <c r="H249" s="41"/>
      <c r="I249" s="216"/>
      <c r="J249" s="41"/>
      <c r="K249" s="41"/>
      <c r="L249" s="45"/>
      <c r="M249" s="217"/>
      <c r="N249" s="218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133</v>
      </c>
      <c r="AU249" s="18" t="s">
        <v>80</v>
      </c>
    </row>
    <row r="250" s="13" customFormat="1">
      <c r="A250" s="13"/>
      <c r="B250" s="219"/>
      <c r="C250" s="220"/>
      <c r="D250" s="221" t="s">
        <v>135</v>
      </c>
      <c r="E250" s="222" t="s">
        <v>19</v>
      </c>
      <c r="F250" s="223" t="s">
        <v>325</v>
      </c>
      <c r="G250" s="220"/>
      <c r="H250" s="224">
        <v>5.6799999999999997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0" t="s">
        <v>135</v>
      </c>
      <c r="AU250" s="230" t="s">
        <v>80</v>
      </c>
      <c r="AV250" s="13" t="s">
        <v>80</v>
      </c>
      <c r="AW250" s="13" t="s">
        <v>137</v>
      </c>
      <c r="AX250" s="13" t="s">
        <v>70</v>
      </c>
      <c r="AY250" s="230" t="s">
        <v>124</v>
      </c>
    </row>
    <row r="251" s="13" customFormat="1">
      <c r="A251" s="13"/>
      <c r="B251" s="219"/>
      <c r="C251" s="220"/>
      <c r="D251" s="221" t="s">
        <v>135</v>
      </c>
      <c r="E251" s="222" t="s">
        <v>19</v>
      </c>
      <c r="F251" s="223" t="s">
        <v>326</v>
      </c>
      <c r="G251" s="220"/>
      <c r="H251" s="224">
        <v>13.567500000000001</v>
      </c>
      <c r="I251" s="225"/>
      <c r="J251" s="220"/>
      <c r="K251" s="220"/>
      <c r="L251" s="226"/>
      <c r="M251" s="227"/>
      <c r="N251" s="228"/>
      <c r="O251" s="228"/>
      <c r="P251" s="228"/>
      <c r="Q251" s="228"/>
      <c r="R251" s="228"/>
      <c r="S251" s="228"/>
      <c r="T251" s="22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0" t="s">
        <v>135</v>
      </c>
      <c r="AU251" s="230" t="s">
        <v>80</v>
      </c>
      <c r="AV251" s="13" t="s">
        <v>80</v>
      </c>
      <c r="AW251" s="13" t="s">
        <v>137</v>
      </c>
      <c r="AX251" s="13" t="s">
        <v>70</v>
      </c>
      <c r="AY251" s="230" t="s">
        <v>124</v>
      </c>
    </row>
    <row r="252" s="13" customFormat="1">
      <c r="A252" s="13"/>
      <c r="B252" s="219"/>
      <c r="C252" s="220"/>
      <c r="D252" s="221" t="s">
        <v>135</v>
      </c>
      <c r="E252" s="222" t="s">
        <v>19</v>
      </c>
      <c r="F252" s="223" t="s">
        <v>327</v>
      </c>
      <c r="G252" s="220"/>
      <c r="H252" s="224">
        <v>8.3399999999999999</v>
      </c>
      <c r="I252" s="225"/>
      <c r="J252" s="220"/>
      <c r="K252" s="220"/>
      <c r="L252" s="226"/>
      <c r="M252" s="227"/>
      <c r="N252" s="228"/>
      <c r="O252" s="228"/>
      <c r="P252" s="228"/>
      <c r="Q252" s="228"/>
      <c r="R252" s="228"/>
      <c r="S252" s="228"/>
      <c r="T252" s="22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0" t="s">
        <v>135</v>
      </c>
      <c r="AU252" s="230" t="s">
        <v>80</v>
      </c>
      <c r="AV252" s="13" t="s">
        <v>80</v>
      </c>
      <c r="AW252" s="13" t="s">
        <v>137</v>
      </c>
      <c r="AX252" s="13" t="s">
        <v>70</v>
      </c>
      <c r="AY252" s="230" t="s">
        <v>124</v>
      </c>
    </row>
    <row r="253" s="13" customFormat="1">
      <c r="A253" s="13"/>
      <c r="B253" s="219"/>
      <c r="C253" s="220"/>
      <c r="D253" s="221" t="s">
        <v>135</v>
      </c>
      <c r="E253" s="222" t="s">
        <v>19</v>
      </c>
      <c r="F253" s="223" t="s">
        <v>328</v>
      </c>
      <c r="G253" s="220"/>
      <c r="H253" s="224">
        <v>11.462500000000002</v>
      </c>
      <c r="I253" s="225"/>
      <c r="J253" s="220"/>
      <c r="K253" s="220"/>
      <c r="L253" s="226"/>
      <c r="M253" s="227"/>
      <c r="N253" s="228"/>
      <c r="O253" s="228"/>
      <c r="P253" s="228"/>
      <c r="Q253" s="228"/>
      <c r="R253" s="228"/>
      <c r="S253" s="228"/>
      <c r="T253" s="22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0" t="s">
        <v>135</v>
      </c>
      <c r="AU253" s="230" t="s">
        <v>80</v>
      </c>
      <c r="AV253" s="13" t="s">
        <v>80</v>
      </c>
      <c r="AW253" s="13" t="s">
        <v>137</v>
      </c>
      <c r="AX253" s="13" t="s">
        <v>70</v>
      </c>
      <c r="AY253" s="230" t="s">
        <v>124</v>
      </c>
    </row>
    <row r="254" s="13" customFormat="1">
      <c r="A254" s="13"/>
      <c r="B254" s="219"/>
      <c r="C254" s="220"/>
      <c r="D254" s="221" t="s">
        <v>135</v>
      </c>
      <c r="E254" s="222" t="s">
        <v>19</v>
      </c>
      <c r="F254" s="223" t="s">
        <v>329</v>
      </c>
      <c r="G254" s="220"/>
      <c r="H254" s="224">
        <v>6.8600000000000003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0" t="s">
        <v>135</v>
      </c>
      <c r="AU254" s="230" t="s">
        <v>80</v>
      </c>
      <c r="AV254" s="13" t="s">
        <v>80</v>
      </c>
      <c r="AW254" s="13" t="s">
        <v>137</v>
      </c>
      <c r="AX254" s="13" t="s">
        <v>70</v>
      </c>
      <c r="AY254" s="230" t="s">
        <v>124</v>
      </c>
    </row>
    <row r="255" s="12" customFormat="1" ht="22.8" customHeight="1">
      <c r="A255" s="12"/>
      <c r="B255" s="185"/>
      <c r="C255" s="186"/>
      <c r="D255" s="187" t="s">
        <v>69</v>
      </c>
      <c r="E255" s="199" t="s">
        <v>392</v>
      </c>
      <c r="F255" s="199" t="s">
        <v>393</v>
      </c>
      <c r="G255" s="186"/>
      <c r="H255" s="186"/>
      <c r="I255" s="189"/>
      <c r="J255" s="200">
        <f>BK255</f>
        <v>0</v>
      </c>
      <c r="K255" s="186"/>
      <c r="L255" s="191"/>
      <c r="M255" s="192"/>
      <c r="N255" s="193"/>
      <c r="O255" s="193"/>
      <c r="P255" s="194">
        <f>SUM(P256:P267)</f>
        <v>0</v>
      </c>
      <c r="Q255" s="193"/>
      <c r="R255" s="194">
        <f>SUM(R256:R267)</f>
        <v>0</v>
      </c>
      <c r="S255" s="193"/>
      <c r="T255" s="195">
        <f>SUM(T256:T267)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96" t="s">
        <v>78</v>
      </c>
      <c r="AT255" s="197" t="s">
        <v>69</v>
      </c>
      <c r="AU255" s="197" t="s">
        <v>78</v>
      </c>
      <c r="AY255" s="196" t="s">
        <v>124</v>
      </c>
      <c r="BK255" s="198">
        <f>SUM(BK256:BK267)</f>
        <v>0</v>
      </c>
    </row>
    <row r="256" s="2" customFormat="1" ht="37.8" customHeight="1">
      <c r="A256" s="39"/>
      <c r="B256" s="40"/>
      <c r="C256" s="201" t="s">
        <v>394</v>
      </c>
      <c r="D256" s="201" t="s">
        <v>126</v>
      </c>
      <c r="E256" s="202" t="s">
        <v>395</v>
      </c>
      <c r="F256" s="203" t="s">
        <v>396</v>
      </c>
      <c r="G256" s="204" t="s">
        <v>163</v>
      </c>
      <c r="H256" s="205">
        <v>3.851</v>
      </c>
      <c r="I256" s="206"/>
      <c r="J256" s="207">
        <f>ROUND(I256*H256,2)</f>
        <v>0</v>
      </c>
      <c r="K256" s="203" t="s">
        <v>130</v>
      </c>
      <c r="L256" s="45"/>
      <c r="M256" s="208" t="s">
        <v>19</v>
      </c>
      <c r="N256" s="209" t="s">
        <v>41</v>
      </c>
      <c r="O256" s="85"/>
      <c r="P256" s="210">
        <f>O256*H256</f>
        <v>0</v>
      </c>
      <c r="Q256" s="210">
        <v>0</v>
      </c>
      <c r="R256" s="210">
        <f>Q256*H256</f>
        <v>0</v>
      </c>
      <c r="S256" s="210">
        <v>0</v>
      </c>
      <c r="T256" s="21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2" t="s">
        <v>131</v>
      </c>
      <c r="AT256" s="212" t="s">
        <v>126</v>
      </c>
      <c r="AU256" s="212" t="s">
        <v>80</v>
      </c>
      <c r="AY256" s="18" t="s">
        <v>124</v>
      </c>
      <c r="BE256" s="213">
        <f>IF(N256="základní",J256,0)</f>
        <v>0</v>
      </c>
      <c r="BF256" s="213">
        <f>IF(N256="snížená",J256,0)</f>
        <v>0</v>
      </c>
      <c r="BG256" s="213">
        <f>IF(N256="zákl. přenesená",J256,0)</f>
        <v>0</v>
      </c>
      <c r="BH256" s="213">
        <f>IF(N256="sníž. přenesená",J256,0)</f>
        <v>0</v>
      </c>
      <c r="BI256" s="213">
        <f>IF(N256="nulová",J256,0)</f>
        <v>0</v>
      </c>
      <c r="BJ256" s="18" t="s">
        <v>78</v>
      </c>
      <c r="BK256" s="213">
        <f>ROUND(I256*H256,2)</f>
        <v>0</v>
      </c>
      <c r="BL256" s="18" t="s">
        <v>131</v>
      </c>
      <c r="BM256" s="212" t="s">
        <v>397</v>
      </c>
    </row>
    <row r="257" s="2" customFormat="1">
      <c r="A257" s="39"/>
      <c r="B257" s="40"/>
      <c r="C257" s="41"/>
      <c r="D257" s="214" t="s">
        <v>133</v>
      </c>
      <c r="E257" s="41"/>
      <c r="F257" s="215" t="s">
        <v>398</v>
      </c>
      <c r="G257" s="41"/>
      <c r="H257" s="41"/>
      <c r="I257" s="216"/>
      <c r="J257" s="41"/>
      <c r="K257" s="41"/>
      <c r="L257" s="45"/>
      <c r="M257" s="217"/>
      <c r="N257" s="218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133</v>
      </c>
      <c r="AU257" s="18" t="s">
        <v>80</v>
      </c>
    </row>
    <row r="258" s="2" customFormat="1" ht="33" customHeight="1">
      <c r="A258" s="39"/>
      <c r="B258" s="40"/>
      <c r="C258" s="201" t="s">
        <v>399</v>
      </c>
      <c r="D258" s="201" t="s">
        <v>126</v>
      </c>
      <c r="E258" s="202" t="s">
        <v>400</v>
      </c>
      <c r="F258" s="203" t="s">
        <v>401</v>
      </c>
      <c r="G258" s="204" t="s">
        <v>163</v>
      </c>
      <c r="H258" s="205">
        <v>3.851</v>
      </c>
      <c r="I258" s="206"/>
      <c r="J258" s="207">
        <f>ROUND(I258*H258,2)</f>
        <v>0</v>
      </c>
      <c r="K258" s="203" t="s">
        <v>130</v>
      </c>
      <c r="L258" s="45"/>
      <c r="M258" s="208" t="s">
        <v>19</v>
      </c>
      <c r="N258" s="209" t="s">
        <v>41</v>
      </c>
      <c r="O258" s="85"/>
      <c r="P258" s="210">
        <f>O258*H258</f>
        <v>0</v>
      </c>
      <c r="Q258" s="210">
        <v>0</v>
      </c>
      <c r="R258" s="210">
        <f>Q258*H258</f>
        <v>0</v>
      </c>
      <c r="S258" s="210">
        <v>0</v>
      </c>
      <c r="T258" s="21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2" t="s">
        <v>131</v>
      </c>
      <c r="AT258" s="212" t="s">
        <v>126</v>
      </c>
      <c r="AU258" s="212" t="s">
        <v>80</v>
      </c>
      <c r="AY258" s="18" t="s">
        <v>124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18" t="s">
        <v>78</v>
      </c>
      <c r="BK258" s="213">
        <f>ROUND(I258*H258,2)</f>
        <v>0</v>
      </c>
      <c r="BL258" s="18" t="s">
        <v>131</v>
      </c>
      <c r="BM258" s="212" t="s">
        <v>402</v>
      </c>
    </row>
    <row r="259" s="2" customFormat="1">
      <c r="A259" s="39"/>
      <c r="B259" s="40"/>
      <c r="C259" s="41"/>
      <c r="D259" s="214" t="s">
        <v>133</v>
      </c>
      <c r="E259" s="41"/>
      <c r="F259" s="215" t="s">
        <v>403</v>
      </c>
      <c r="G259" s="41"/>
      <c r="H259" s="41"/>
      <c r="I259" s="216"/>
      <c r="J259" s="41"/>
      <c r="K259" s="41"/>
      <c r="L259" s="45"/>
      <c r="M259" s="217"/>
      <c r="N259" s="21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133</v>
      </c>
      <c r="AU259" s="18" t="s">
        <v>80</v>
      </c>
    </row>
    <row r="260" s="2" customFormat="1" ht="44.25" customHeight="1">
      <c r="A260" s="39"/>
      <c r="B260" s="40"/>
      <c r="C260" s="201" t="s">
        <v>404</v>
      </c>
      <c r="D260" s="201" t="s">
        <v>126</v>
      </c>
      <c r="E260" s="202" t="s">
        <v>405</v>
      </c>
      <c r="F260" s="203" t="s">
        <v>406</v>
      </c>
      <c r="G260" s="204" t="s">
        <v>163</v>
      </c>
      <c r="H260" s="205">
        <v>23.106000000000002</v>
      </c>
      <c r="I260" s="206"/>
      <c r="J260" s="207">
        <f>ROUND(I260*H260,2)</f>
        <v>0</v>
      </c>
      <c r="K260" s="203" t="s">
        <v>130</v>
      </c>
      <c r="L260" s="45"/>
      <c r="M260" s="208" t="s">
        <v>19</v>
      </c>
      <c r="N260" s="209" t="s">
        <v>41</v>
      </c>
      <c r="O260" s="85"/>
      <c r="P260" s="210">
        <f>O260*H260</f>
        <v>0</v>
      </c>
      <c r="Q260" s="210">
        <v>0</v>
      </c>
      <c r="R260" s="210">
        <f>Q260*H260</f>
        <v>0</v>
      </c>
      <c r="S260" s="210">
        <v>0</v>
      </c>
      <c r="T260" s="21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2" t="s">
        <v>131</v>
      </c>
      <c r="AT260" s="212" t="s">
        <v>126</v>
      </c>
      <c r="AU260" s="212" t="s">
        <v>80</v>
      </c>
      <c r="AY260" s="18" t="s">
        <v>124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8" t="s">
        <v>78</v>
      </c>
      <c r="BK260" s="213">
        <f>ROUND(I260*H260,2)</f>
        <v>0</v>
      </c>
      <c r="BL260" s="18" t="s">
        <v>131</v>
      </c>
      <c r="BM260" s="212" t="s">
        <v>407</v>
      </c>
    </row>
    <row r="261" s="2" customFormat="1">
      <c r="A261" s="39"/>
      <c r="B261" s="40"/>
      <c r="C261" s="41"/>
      <c r="D261" s="214" t="s">
        <v>133</v>
      </c>
      <c r="E261" s="41"/>
      <c r="F261" s="215" t="s">
        <v>408</v>
      </c>
      <c r="G261" s="41"/>
      <c r="H261" s="41"/>
      <c r="I261" s="216"/>
      <c r="J261" s="41"/>
      <c r="K261" s="41"/>
      <c r="L261" s="45"/>
      <c r="M261" s="217"/>
      <c r="N261" s="218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133</v>
      </c>
      <c r="AU261" s="18" t="s">
        <v>80</v>
      </c>
    </row>
    <row r="262" s="13" customFormat="1">
      <c r="A262" s="13"/>
      <c r="B262" s="219"/>
      <c r="C262" s="220"/>
      <c r="D262" s="221" t="s">
        <v>135</v>
      </c>
      <c r="E262" s="220"/>
      <c r="F262" s="223" t="s">
        <v>409</v>
      </c>
      <c r="G262" s="220"/>
      <c r="H262" s="224">
        <v>23.106000000000002</v>
      </c>
      <c r="I262" s="225"/>
      <c r="J262" s="220"/>
      <c r="K262" s="220"/>
      <c r="L262" s="226"/>
      <c r="M262" s="227"/>
      <c r="N262" s="228"/>
      <c r="O262" s="228"/>
      <c r="P262" s="228"/>
      <c r="Q262" s="228"/>
      <c r="R262" s="228"/>
      <c r="S262" s="228"/>
      <c r="T262" s="22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0" t="s">
        <v>135</v>
      </c>
      <c r="AU262" s="230" t="s">
        <v>80</v>
      </c>
      <c r="AV262" s="13" t="s">
        <v>80</v>
      </c>
      <c r="AW262" s="13" t="s">
        <v>4</v>
      </c>
      <c r="AX262" s="13" t="s">
        <v>78</v>
      </c>
      <c r="AY262" s="230" t="s">
        <v>124</v>
      </c>
    </row>
    <row r="263" s="2" customFormat="1" ht="37.8" customHeight="1">
      <c r="A263" s="39"/>
      <c r="B263" s="40"/>
      <c r="C263" s="201" t="s">
        <v>410</v>
      </c>
      <c r="D263" s="201" t="s">
        <v>126</v>
      </c>
      <c r="E263" s="202" t="s">
        <v>411</v>
      </c>
      <c r="F263" s="203" t="s">
        <v>412</v>
      </c>
      <c r="G263" s="204" t="s">
        <v>163</v>
      </c>
      <c r="H263" s="205">
        <v>1.1000000000000001</v>
      </c>
      <c r="I263" s="206"/>
      <c r="J263" s="207">
        <f>ROUND(I263*H263,2)</f>
        <v>0</v>
      </c>
      <c r="K263" s="203" t="s">
        <v>130</v>
      </c>
      <c r="L263" s="45"/>
      <c r="M263" s="208" t="s">
        <v>19</v>
      </c>
      <c r="N263" s="209" t="s">
        <v>41</v>
      </c>
      <c r="O263" s="85"/>
      <c r="P263" s="210">
        <f>O263*H263</f>
        <v>0</v>
      </c>
      <c r="Q263" s="210">
        <v>0</v>
      </c>
      <c r="R263" s="210">
        <f>Q263*H263</f>
        <v>0</v>
      </c>
      <c r="S263" s="210">
        <v>0</v>
      </c>
      <c r="T263" s="21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2" t="s">
        <v>131</v>
      </c>
      <c r="AT263" s="212" t="s">
        <v>126</v>
      </c>
      <c r="AU263" s="212" t="s">
        <v>80</v>
      </c>
      <c r="AY263" s="18" t="s">
        <v>124</v>
      </c>
      <c r="BE263" s="213">
        <f>IF(N263="základní",J263,0)</f>
        <v>0</v>
      </c>
      <c r="BF263" s="213">
        <f>IF(N263="snížená",J263,0)</f>
        <v>0</v>
      </c>
      <c r="BG263" s="213">
        <f>IF(N263="zákl. přenesená",J263,0)</f>
        <v>0</v>
      </c>
      <c r="BH263" s="213">
        <f>IF(N263="sníž. přenesená",J263,0)</f>
        <v>0</v>
      </c>
      <c r="BI263" s="213">
        <f>IF(N263="nulová",J263,0)</f>
        <v>0</v>
      </c>
      <c r="BJ263" s="18" t="s">
        <v>78</v>
      </c>
      <c r="BK263" s="213">
        <f>ROUND(I263*H263,2)</f>
        <v>0</v>
      </c>
      <c r="BL263" s="18" t="s">
        <v>131</v>
      </c>
      <c r="BM263" s="212" t="s">
        <v>413</v>
      </c>
    </row>
    <row r="264" s="2" customFormat="1">
      <c r="A264" s="39"/>
      <c r="B264" s="40"/>
      <c r="C264" s="41"/>
      <c r="D264" s="214" t="s">
        <v>133</v>
      </c>
      <c r="E264" s="41"/>
      <c r="F264" s="215" t="s">
        <v>414</v>
      </c>
      <c r="G264" s="41"/>
      <c r="H264" s="41"/>
      <c r="I264" s="216"/>
      <c r="J264" s="41"/>
      <c r="K264" s="41"/>
      <c r="L264" s="45"/>
      <c r="M264" s="217"/>
      <c r="N264" s="218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133</v>
      </c>
      <c r="AU264" s="18" t="s">
        <v>80</v>
      </c>
    </row>
    <row r="265" s="2" customFormat="1" ht="49.05" customHeight="1">
      <c r="A265" s="39"/>
      <c r="B265" s="40"/>
      <c r="C265" s="201" t="s">
        <v>415</v>
      </c>
      <c r="D265" s="201" t="s">
        <v>126</v>
      </c>
      <c r="E265" s="202" t="s">
        <v>416</v>
      </c>
      <c r="F265" s="203" t="s">
        <v>417</v>
      </c>
      <c r="G265" s="204" t="s">
        <v>163</v>
      </c>
      <c r="H265" s="205">
        <v>2.7509999999999999</v>
      </c>
      <c r="I265" s="206"/>
      <c r="J265" s="207">
        <f>ROUND(I265*H265,2)</f>
        <v>0</v>
      </c>
      <c r="K265" s="203" t="s">
        <v>130</v>
      </c>
      <c r="L265" s="45"/>
      <c r="M265" s="208" t="s">
        <v>19</v>
      </c>
      <c r="N265" s="209" t="s">
        <v>41</v>
      </c>
      <c r="O265" s="85"/>
      <c r="P265" s="210">
        <f>O265*H265</f>
        <v>0</v>
      </c>
      <c r="Q265" s="210">
        <v>0</v>
      </c>
      <c r="R265" s="210">
        <f>Q265*H265</f>
        <v>0</v>
      </c>
      <c r="S265" s="210">
        <v>0</v>
      </c>
      <c r="T265" s="21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2" t="s">
        <v>131</v>
      </c>
      <c r="AT265" s="212" t="s">
        <v>126</v>
      </c>
      <c r="AU265" s="212" t="s">
        <v>80</v>
      </c>
      <c r="AY265" s="18" t="s">
        <v>124</v>
      </c>
      <c r="BE265" s="213">
        <f>IF(N265="základní",J265,0)</f>
        <v>0</v>
      </c>
      <c r="BF265" s="213">
        <f>IF(N265="snížená",J265,0)</f>
        <v>0</v>
      </c>
      <c r="BG265" s="213">
        <f>IF(N265="zákl. přenesená",J265,0)</f>
        <v>0</v>
      </c>
      <c r="BH265" s="213">
        <f>IF(N265="sníž. přenesená",J265,0)</f>
        <v>0</v>
      </c>
      <c r="BI265" s="213">
        <f>IF(N265="nulová",J265,0)</f>
        <v>0</v>
      </c>
      <c r="BJ265" s="18" t="s">
        <v>78</v>
      </c>
      <c r="BK265" s="213">
        <f>ROUND(I265*H265,2)</f>
        <v>0</v>
      </c>
      <c r="BL265" s="18" t="s">
        <v>131</v>
      </c>
      <c r="BM265" s="212" t="s">
        <v>418</v>
      </c>
    </row>
    <row r="266" s="2" customFormat="1">
      <c r="A266" s="39"/>
      <c r="B266" s="40"/>
      <c r="C266" s="41"/>
      <c r="D266" s="214" t="s">
        <v>133</v>
      </c>
      <c r="E266" s="41"/>
      <c r="F266" s="215" t="s">
        <v>419</v>
      </c>
      <c r="G266" s="41"/>
      <c r="H266" s="41"/>
      <c r="I266" s="216"/>
      <c r="J266" s="41"/>
      <c r="K266" s="41"/>
      <c r="L266" s="45"/>
      <c r="M266" s="217"/>
      <c r="N266" s="21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133</v>
      </c>
      <c r="AU266" s="18" t="s">
        <v>80</v>
      </c>
    </row>
    <row r="267" s="13" customFormat="1">
      <c r="A267" s="13"/>
      <c r="B267" s="219"/>
      <c r="C267" s="220"/>
      <c r="D267" s="221" t="s">
        <v>135</v>
      </c>
      <c r="E267" s="222" t="s">
        <v>19</v>
      </c>
      <c r="F267" s="223" t="s">
        <v>420</v>
      </c>
      <c r="G267" s="220"/>
      <c r="H267" s="224">
        <v>2.7509999999999999</v>
      </c>
      <c r="I267" s="225"/>
      <c r="J267" s="220"/>
      <c r="K267" s="220"/>
      <c r="L267" s="226"/>
      <c r="M267" s="227"/>
      <c r="N267" s="228"/>
      <c r="O267" s="228"/>
      <c r="P267" s="228"/>
      <c r="Q267" s="228"/>
      <c r="R267" s="228"/>
      <c r="S267" s="228"/>
      <c r="T267" s="22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0" t="s">
        <v>135</v>
      </c>
      <c r="AU267" s="230" t="s">
        <v>80</v>
      </c>
      <c r="AV267" s="13" t="s">
        <v>80</v>
      </c>
      <c r="AW267" s="13" t="s">
        <v>137</v>
      </c>
      <c r="AX267" s="13" t="s">
        <v>70</v>
      </c>
      <c r="AY267" s="230" t="s">
        <v>124</v>
      </c>
    </row>
    <row r="268" s="12" customFormat="1" ht="22.8" customHeight="1">
      <c r="A268" s="12"/>
      <c r="B268" s="185"/>
      <c r="C268" s="186"/>
      <c r="D268" s="187" t="s">
        <v>69</v>
      </c>
      <c r="E268" s="199" t="s">
        <v>421</v>
      </c>
      <c r="F268" s="199" t="s">
        <v>422</v>
      </c>
      <c r="G268" s="186"/>
      <c r="H268" s="186"/>
      <c r="I268" s="189"/>
      <c r="J268" s="200">
        <f>BK268</f>
        <v>0</v>
      </c>
      <c r="K268" s="186"/>
      <c r="L268" s="191"/>
      <c r="M268" s="192"/>
      <c r="N268" s="193"/>
      <c r="O268" s="193"/>
      <c r="P268" s="194">
        <f>SUM(P269:P271)</f>
        <v>0</v>
      </c>
      <c r="Q268" s="193"/>
      <c r="R268" s="194">
        <f>SUM(R269:R271)</f>
        <v>0</v>
      </c>
      <c r="S268" s="193"/>
      <c r="T268" s="195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96" t="s">
        <v>78</v>
      </c>
      <c r="AT268" s="197" t="s">
        <v>69</v>
      </c>
      <c r="AU268" s="197" t="s">
        <v>78</v>
      </c>
      <c r="AY268" s="196" t="s">
        <v>124</v>
      </c>
      <c r="BK268" s="198">
        <f>SUM(BK269:BK271)</f>
        <v>0</v>
      </c>
    </row>
    <row r="269" s="2" customFormat="1" ht="55.5" customHeight="1">
      <c r="A269" s="39"/>
      <c r="B269" s="40"/>
      <c r="C269" s="201" t="s">
        <v>423</v>
      </c>
      <c r="D269" s="201" t="s">
        <v>126</v>
      </c>
      <c r="E269" s="202" t="s">
        <v>424</v>
      </c>
      <c r="F269" s="203" t="s">
        <v>425</v>
      </c>
      <c r="G269" s="204" t="s">
        <v>163</v>
      </c>
      <c r="H269" s="205">
        <v>36.423000000000002</v>
      </c>
      <c r="I269" s="206"/>
      <c r="J269" s="207">
        <f>ROUND(I269*H269,2)</f>
        <v>0</v>
      </c>
      <c r="K269" s="203" t="s">
        <v>130</v>
      </c>
      <c r="L269" s="45"/>
      <c r="M269" s="208" t="s">
        <v>19</v>
      </c>
      <c r="N269" s="209" t="s">
        <v>41</v>
      </c>
      <c r="O269" s="85"/>
      <c r="P269" s="210">
        <f>O269*H269</f>
        <v>0</v>
      </c>
      <c r="Q269" s="210">
        <v>0</v>
      </c>
      <c r="R269" s="210">
        <f>Q269*H269</f>
        <v>0</v>
      </c>
      <c r="S269" s="210">
        <v>0</v>
      </c>
      <c r="T269" s="21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2" t="s">
        <v>131</v>
      </c>
      <c r="AT269" s="212" t="s">
        <v>126</v>
      </c>
      <c r="AU269" s="212" t="s">
        <v>80</v>
      </c>
      <c r="AY269" s="18" t="s">
        <v>124</v>
      </c>
      <c r="BE269" s="213">
        <f>IF(N269="základní",J269,0)</f>
        <v>0</v>
      </c>
      <c r="BF269" s="213">
        <f>IF(N269="snížená",J269,0)</f>
        <v>0</v>
      </c>
      <c r="BG269" s="213">
        <f>IF(N269="zákl. přenesená",J269,0)</f>
        <v>0</v>
      </c>
      <c r="BH269" s="213">
        <f>IF(N269="sníž. přenesená",J269,0)</f>
        <v>0</v>
      </c>
      <c r="BI269" s="213">
        <f>IF(N269="nulová",J269,0)</f>
        <v>0</v>
      </c>
      <c r="BJ269" s="18" t="s">
        <v>78</v>
      </c>
      <c r="BK269" s="213">
        <f>ROUND(I269*H269,2)</f>
        <v>0</v>
      </c>
      <c r="BL269" s="18" t="s">
        <v>131</v>
      </c>
      <c r="BM269" s="212" t="s">
        <v>426</v>
      </c>
    </row>
    <row r="270" s="2" customFormat="1">
      <c r="A270" s="39"/>
      <c r="B270" s="40"/>
      <c r="C270" s="41"/>
      <c r="D270" s="214" t="s">
        <v>133</v>
      </c>
      <c r="E270" s="41"/>
      <c r="F270" s="215" t="s">
        <v>427</v>
      </c>
      <c r="G270" s="41"/>
      <c r="H270" s="41"/>
      <c r="I270" s="216"/>
      <c r="J270" s="41"/>
      <c r="K270" s="41"/>
      <c r="L270" s="45"/>
      <c r="M270" s="217"/>
      <c r="N270" s="218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133</v>
      </c>
      <c r="AU270" s="18" t="s">
        <v>80</v>
      </c>
    </row>
    <row r="271" s="13" customFormat="1">
      <c r="A271" s="13"/>
      <c r="B271" s="219"/>
      <c r="C271" s="220"/>
      <c r="D271" s="221" t="s">
        <v>135</v>
      </c>
      <c r="E271" s="222" t="s">
        <v>19</v>
      </c>
      <c r="F271" s="223" t="s">
        <v>428</v>
      </c>
      <c r="G271" s="220"/>
      <c r="H271" s="224">
        <v>36.422999999999995</v>
      </c>
      <c r="I271" s="225"/>
      <c r="J271" s="220"/>
      <c r="K271" s="220"/>
      <c r="L271" s="226"/>
      <c r="M271" s="227"/>
      <c r="N271" s="228"/>
      <c r="O271" s="228"/>
      <c r="P271" s="228"/>
      <c r="Q271" s="228"/>
      <c r="R271" s="228"/>
      <c r="S271" s="228"/>
      <c r="T271" s="22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0" t="s">
        <v>135</v>
      </c>
      <c r="AU271" s="230" t="s">
        <v>80</v>
      </c>
      <c r="AV271" s="13" t="s">
        <v>80</v>
      </c>
      <c r="AW271" s="13" t="s">
        <v>137</v>
      </c>
      <c r="AX271" s="13" t="s">
        <v>70</v>
      </c>
      <c r="AY271" s="230" t="s">
        <v>124</v>
      </c>
    </row>
    <row r="272" s="12" customFormat="1" ht="25.92" customHeight="1">
      <c r="A272" s="12"/>
      <c r="B272" s="185"/>
      <c r="C272" s="186"/>
      <c r="D272" s="187" t="s">
        <v>69</v>
      </c>
      <c r="E272" s="188" t="s">
        <v>429</v>
      </c>
      <c r="F272" s="188" t="s">
        <v>430</v>
      </c>
      <c r="G272" s="186"/>
      <c r="H272" s="186"/>
      <c r="I272" s="189"/>
      <c r="J272" s="190">
        <f>BK272</f>
        <v>0</v>
      </c>
      <c r="K272" s="186"/>
      <c r="L272" s="191"/>
      <c r="M272" s="192"/>
      <c r="N272" s="193"/>
      <c r="O272" s="193"/>
      <c r="P272" s="194">
        <f>P273+P285+P289+P318+P329</f>
        <v>0</v>
      </c>
      <c r="Q272" s="193"/>
      <c r="R272" s="194">
        <f>R273+R285+R289+R318+R329</f>
        <v>6.2463971519999992</v>
      </c>
      <c r="S272" s="193"/>
      <c r="T272" s="195">
        <f>T273+T285+T289+T318+T329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6" t="s">
        <v>80</v>
      </c>
      <c r="AT272" s="197" t="s">
        <v>69</v>
      </c>
      <c r="AU272" s="197" t="s">
        <v>70</v>
      </c>
      <c r="AY272" s="196" t="s">
        <v>124</v>
      </c>
      <c r="BK272" s="198">
        <f>BK273+BK285+BK289+BK318+BK329</f>
        <v>0</v>
      </c>
    </row>
    <row r="273" s="12" customFormat="1" ht="22.8" customHeight="1">
      <c r="A273" s="12"/>
      <c r="B273" s="185"/>
      <c r="C273" s="186"/>
      <c r="D273" s="187" t="s">
        <v>69</v>
      </c>
      <c r="E273" s="199" t="s">
        <v>431</v>
      </c>
      <c r="F273" s="199" t="s">
        <v>432</v>
      </c>
      <c r="G273" s="186"/>
      <c r="H273" s="186"/>
      <c r="I273" s="189"/>
      <c r="J273" s="200">
        <f>BK273</f>
        <v>0</v>
      </c>
      <c r="K273" s="186"/>
      <c r="L273" s="191"/>
      <c r="M273" s="192"/>
      <c r="N273" s="193"/>
      <c r="O273" s="193"/>
      <c r="P273" s="194">
        <f>SUM(P274:P284)</f>
        <v>0</v>
      </c>
      <c r="Q273" s="193"/>
      <c r="R273" s="194">
        <f>SUM(R274:R284)</f>
        <v>0.040554200000000006</v>
      </c>
      <c r="S273" s="193"/>
      <c r="T273" s="195">
        <f>SUM(T274:T284)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96" t="s">
        <v>80</v>
      </c>
      <c r="AT273" s="197" t="s">
        <v>69</v>
      </c>
      <c r="AU273" s="197" t="s">
        <v>78</v>
      </c>
      <c r="AY273" s="196" t="s">
        <v>124</v>
      </c>
      <c r="BK273" s="198">
        <f>SUM(BK274:BK284)</f>
        <v>0</v>
      </c>
    </row>
    <row r="274" s="2" customFormat="1" ht="37.8" customHeight="1">
      <c r="A274" s="39"/>
      <c r="B274" s="40"/>
      <c r="C274" s="201" t="s">
        <v>433</v>
      </c>
      <c r="D274" s="201" t="s">
        <v>126</v>
      </c>
      <c r="E274" s="202" t="s">
        <v>434</v>
      </c>
      <c r="F274" s="203" t="s">
        <v>435</v>
      </c>
      <c r="G274" s="204" t="s">
        <v>170</v>
      </c>
      <c r="H274" s="205">
        <v>5.7599999999999998</v>
      </c>
      <c r="I274" s="206"/>
      <c r="J274" s="207">
        <f>ROUND(I274*H274,2)</f>
        <v>0</v>
      </c>
      <c r="K274" s="203" t="s">
        <v>130</v>
      </c>
      <c r="L274" s="45"/>
      <c r="M274" s="208" t="s">
        <v>19</v>
      </c>
      <c r="N274" s="209" t="s">
        <v>41</v>
      </c>
      <c r="O274" s="85"/>
      <c r="P274" s="210">
        <f>O274*H274</f>
        <v>0</v>
      </c>
      <c r="Q274" s="210">
        <v>0</v>
      </c>
      <c r="R274" s="210">
        <f>Q274*H274</f>
        <v>0</v>
      </c>
      <c r="S274" s="210">
        <v>0</v>
      </c>
      <c r="T274" s="21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2" t="s">
        <v>210</v>
      </c>
      <c r="AT274" s="212" t="s">
        <v>126</v>
      </c>
      <c r="AU274" s="212" t="s">
        <v>80</v>
      </c>
      <c r="AY274" s="18" t="s">
        <v>124</v>
      </c>
      <c r="BE274" s="213">
        <f>IF(N274="základní",J274,0)</f>
        <v>0</v>
      </c>
      <c r="BF274" s="213">
        <f>IF(N274="snížená",J274,0)</f>
        <v>0</v>
      </c>
      <c r="BG274" s="213">
        <f>IF(N274="zákl. přenesená",J274,0)</f>
        <v>0</v>
      </c>
      <c r="BH274" s="213">
        <f>IF(N274="sníž. přenesená",J274,0)</f>
        <v>0</v>
      </c>
      <c r="BI274" s="213">
        <f>IF(N274="nulová",J274,0)</f>
        <v>0</v>
      </c>
      <c r="BJ274" s="18" t="s">
        <v>78</v>
      </c>
      <c r="BK274" s="213">
        <f>ROUND(I274*H274,2)</f>
        <v>0</v>
      </c>
      <c r="BL274" s="18" t="s">
        <v>210</v>
      </c>
      <c r="BM274" s="212" t="s">
        <v>436</v>
      </c>
    </row>
    <row r="275" s="2" customFormat="1">
      <c r="A275" s="39"/>
      <c r="B275" s="40"/>
      <c r="C275" s="41"/>
      <c r="D275" s="214" t="s">
        <v>133</v>
      </c>
      <c r="E275" s="41"/>
      <c r="F275" s="215" t="s">
        <v>437</v>
      </c>
      <c r="G275" s="41"/>
      <c r="H275" s="41"/>
      <c r="I275" s="216"/>
      <c r="J275" s="41"/>
      <c r="K275" s="41"/>
      <c r="L275" s="45"/>
      <c r="M275" s="217"/>
      <c r="N275" s="21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133</v>
      </c>
      <c r="AU275" s="18" t="s">
        <v>80</v>
      </c>
    </row>
    <row r="276" s="13" customFormat="1">
      <c r="A276" s="13"/>
      <c r="B276" s="219"/>
      <c r="C276" s="220"/>
      <c r="D276" s="221" t="s">
        <v>135</v>
      </c>
      <c r="E276" s="222" t="s">
        <v>19</v>
      </c>
      <c r="F276" s="223" t="s">
        <v>438</v>
      </c>
      <c r="G276" s="220"/>
      <c r="H276" s="224">
        <v>5.7599999999999998</v>
      </c>
      <c r="I276" s="225"/>
      <c r="J276" s="220"/>
      <c r="K276" s="220"/>
      <c r="L276" s="226"/>
      <c r="M276" s="227"/>
      <c r="N276" s="228"/>
      <c r="O276" s="228"/>
      <c r="P276" s="228"/>
      <c r="Q276" s="228"/>
      <c r="R276" s="228"/>
      <c r="S276" s="228"/>
      <c r="T276" s="22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0" t="s">
        <v>135</v>
      </c>
      <c r="AU276" s="230" t="s">
        <v>80</v>
      </c>
      <c r="AV276" s="13" t="s">
        <v>80</v>
      </c>
      <c r="AW276" s="13" t="s">
        <v>137</v>
      </c>
      <c r="AX276" s="13" t="s">
        <v>70</v>
      </c>
      <c r="AY276" s="230" t="s">
        <v>124</v>
      </c>
    </row>
    <row r="277" s="2" customFormat="1" ht="16.5" customHeight="1">
      <c r="A277" s="39"/>
      <c r="B277" s="40"/>
      <c r="C277" s="241" t="s">
        <v>439</v>
      </c>
      <c r="D277" s="241" t="s">
        <v>178</v>
      </c>
      <c r="E277" s="242" t="s">
        <v>440</v>
      </c>
      <c r="F277" s="243" t="s">
        <v>441</v>
      </c>
      <c r="G277" s="244" t="s">
        <v>163</v>
      </c>
      <c r="H277" s="245">
        <v>0.002</v>
      </c>
      <c r="I277" s="246"/>
      <c r="J277" s="247">
        <f>ROUND(I277*H277,2)</f>
        <v>0</v>
      </c>
      <c r="K277" s="243" t="s">
        <v>130</v>
      </c>
      <c r="L277" s="248"/>
      <c r="M277" s="249" t="s">
        <v>19</v>
      </c>
      <c r="N277" s="250" t="s">
        <v>41</v>
      </c>
      <c r="O277" s="85"/>
      <c r="P277" s="210">
        <f>O277*H277</f>
        <v>0</v>
      </c>
      <c r="Q277" s="210">
        <v>1</v>
      </c>
      <c r="R277" s="210">
        <f>Q277*H277</f>
        <v>0.002</v>
      </c>
      <c r="S277" s="210">
        <v>0</v>
      </c>
      <c r="T277" s="21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2" t="s">
        <v>308</v>
      </c>
      <c r="AT277" s="212" t="s">
        <v>178</v>
      </c>
      <c r="AU277" s="212" t="s">
        <v>80</v>
      </c>
      <c r="AY277" s="18" t="s">
        <v>124</v>
      </c>
      <c r="BE277" s="213">
        <f>IF(N277="základní",J277,0)</f>
        <v>0</v>
      </c>
      <c r="BF277" s="213">
        <f>IF(N277="snížená",J277,0)</f>
        <v>0</v>
      </c>
      <c r="BG277" s="213">
        <f>IF(N277="zákl. přenesená",J277,0)</f>
        <v>0</v>
      </c>
      <c r="BH277" s="213">
        <f>IF(N277="sníž. přenesená",J277,0)</f>
        <v>0</v>
      </c>
      <c r="BI277" s="213">
        <f>IF(N277="nulová",J277,0)</f>
        <v>0</v>
      </c>
      <c r="BJ277" s="18" t="s">
        <v>78</v>
      </c>
      <c r="BK277" s="213">
        <f>ROUND(I277*H277,2)</f>
        <v>0</v>
      </c>
      <c r="BL277" s="18" t="s">
        <v>210</v>
      </c>
      <c r="BM277" s="212" t="s">
        <v>442</v>
      </c>
    </row>
    <row r="278" s="13" customFormat="1">
      <c r="A278" s="13"/>
      <c r="B278" s="219"/>
      <c r="C278" s="220"/>
      <c r="D278" s="221" t="s">
        <v>135</v>
      </c>
      <c r="E278" s="220"/>
      <c r="F278" s="223" t="s">
        <v>443</v>
      </c>
      <c r="G278" s="220"/>
      <c r="H278" s="224">
        <v>0.002</v>
      </c>
      <c r="I278" s="225"/>
      <c r="J278" s="220"/>
      <c r="K278" s="220"/>
      <c r="L278" s="226"/>
      <c r="M278" s="227"/>
      <c r="N278" s="228"/>
      <c r="O278" s="228"/>
      <c r="P278" s="228"/>
      <c r="Q278" s="228"/>
      <c r="R278" s="228"/>
      <c r="S278" s="228"/>
      <c r="T278" s="22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0" t="s">
        <v>135</v>
      </c>
      <c r="AU278" s="230" t="s">
        <v>80</v>
      </c>
      <c r="AV278" s="13" t="s">
        <v>80</v>
      </c>
      <c r="AW278" s="13" t="s">
        <v>4</v>
      </c>
      <c r="AX278" s="13" t="s">
        <v>78</v>
      </c>
      <c r="AY278" s="230" t="s">
        <v>124</v>
      </c>
    </row>
    <row r="279" s="2" customFormat="1" ht="24.15" customHeight="1">
      <c r="A279" s="39"/>
      <c r="B279" s="40"/>
      <c r="C279" s="201" t="s">
        <v>444</v>
      </c>
      <c r="D279" s="201" t="s">
        <v>126</v>
      </c>
      <c r="E279" s="202" t="s">
        <v>445</v>
      </c>
      <c r="F279" s="203" t="s">
        <v>446</v>
      </c>
      <c r="G279" s="204" t="s">
        <v>170</v>
      </c>
      <c r="H279" s="205">
        <v>5.7599999999999998</v>
      </c>
      <c r="I279" s="206"/>
      <c r="J279" s="207">
        <f>ROUND(I279*H279,2)</f>
        <v>0</v>
      </c>
      <c r="K279" s="203" t="s">
        <v>130</v>
      </c>
      <c r="L279" s="45"/>
      <c r="M279" s="208" t="s">
        <v>19</v>
      </c>
      <c r="N279" s="209" t="s">
        <v>41</v>
      </c>
      <c r="O279" s="85"/>
      <c r="P279" s="210">
        <f>O279*H279</f>
        <v>0</v>
      </c>
      <c r="Q279" s="210">
        <v>0.00040000000000000002</v>
      </c>
      <c r="R279" s="210">
        <f>Q279*H279</f>
        <v>0.0023040000000000001</v>
      </c>
      <c r="S279" s="210">
        <v>0</v>
      </c>
      <c r="T279" s="21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2" t="s">
        <v>210</v>
      </c>
      <c r="AT279" s="212" t="s">
        <v>126</v>
      </c>
      <c r="AU279" s="212" t="s">
        <v>80</v>
      </c>
      <c r="AY279" s="18" t="s">
        <v>124</v>
      </c>
      <c r="BE279" s="213">
        <f>IF(N279="základní",J279,0)</f>
        <v>0</v>
      </c>
      <c r="BF279" s="213">
        <f>IF(N279="snížená",J279,0)</f>
        <v>0</v>
      </c>
      <c r="BG279" s="213">
        <f>IF(N279="zákl. přenesená",J279,0)</f>
        <v>0</v>
      </c>
      <c r="BH279" s="213">
        <f>IF(N279="sníž. přenesená",J279,0)</f>
        <v>0</v>
      </c>
      <c r="BI279" s="213">
        <f>IF(N279="nulová",J279,0)</f>
        <v>0</v>
      </c>
      <c r="BJ279" s="18" t="s">
        <v>78</v>
      </c>
      <c r="BK279" s="213">
        <f>ROUND(I279*H279,2)</f>
        <v>0</v>
      </c>
      <c r="BL279" s="18" t="s">
        <v>210</v>
      </c>
      <c r="BM279" s="212" t="s">
        <v>447</v>
      </c>
    </row>
    <row r="280" s="2" customFormat="1">
      <c r="A280" s="39"/>
      <c r="B280" s="40"/>
      <c r="C280" s="41"/>
      <c r="D280" s="214" t="s">
        <v>133</v>
      </c>
      <c r="E280" s="41"/>
      <c r="F280" s="215" t="s">
        <v>448</v>
      </c>
      <c r="G280" s="41"/>
      <c r="H280" s="41"/>
      <c r="I280" s="216"/>
      <c r="J280" s="41"/>
      <c r="K280" s="41"/>
      <c r="L280" s="45"/>
      <c r="M280" s="217"/>
      <c r="N280" s="21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133</v>
      </c>
      <c r="AU280" s="18" t="s">
        <v>80</v>
      </c>
    </row>
    <row r="281" s="2" customFormat="1" ht="37.8" customHeight="1">
      <c r="A281" s="39"/>
      <c r="B281" s="40"/>
      <c r="C281" s="241" t="s">
        <v>449</v>
      </c>
      <c r="D281" s="241" t="s">
        <v>178</v>
      </c>
      <c r="E281" s="242" t="s">
        <v>450</v>
      </c>
      <c r="F281" s="243" t="s">
        <v>451</v>
      </c>
      <c r="G281" s="244" t="s">
        <v>170</v>
      </c>
      <c r="H281" s="245">
        <v>6.7130000000000001</v>
      </c>
      <c r="I281" s="246"/>
      <c r="J281" s="247">
        <f>ROUND(I281*H281,2)</f>
        <v>0</v>
      </c>
      <c r="K281" s="243" t="s">
        <v>130</v>
      </c>
      <c r="L281" s="248"/>
      <c r="M281" s="249" t="s">
        <v>19</v>
      </c>
      <c r="N281" s="250" t="s">
        <v>41</v>
      </c>
      <c r="O281" s="85"/>
      <c r="P281" s="210">
        <f>O281*H281</f>
        <v>0</v>
      </c>
      <c r="Q281" s="210">
        <v>0.0054000000000000003</v>
      </c>
      <c r="R281" s="210">
        <f>Q281*H281</f>
        <v>0.036250200000000003</v>
      </c>
      <c r="S281" s="210">
        <v>0</v>
      </c>
      <c r="T281" s="21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2" t="s">
        <v>308</v>
      </c>
      <c r="AT281" s="212" t="s">
        <v>178</v>
      </c>
      <c r="AU281" s="212" t="s">
        <v>80</v>
      </c>
      <c r="AY281" s="18" t="s">
        <v>124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8" t="s">
        <v>78</v>
      </c>
      <c r="BK281" s="213">
        <f>ROUND(I281*H281,2)</f>
        <v>0</v>
      </c>
      <c r="BL281" s="18" t="s">
        <v>210</v>
      </c>
      <c r="BM281" s="212" t="s">
        <v>452</v>
      </c>
    </row>
    <row r="282" s="13" customFormat="1">
      <c r="A282" s="13"/>
      <c r="B282" s="219"/>
      <c r="C282" s="220"/>
      <c r="D282" s="221" t="s">
        <v>135</v>
      </c>
      <c r="E282" s="220"/>
      <c r="F282" s="223" t="s">
        <v>453</v>
      </c>
      <c r="G282" s="220"/>
      <c r="H282" s="224">
        <v>6.7130000000000001</v>
      </c>
      <c r="I282" s="225"/>
      <c r="J282" s="220"/>
      <c r="K282" s="220"/>
      <c r="L282" s="226"/>
      <c r="M282" s="227"/>
      <c r="N282" s="228"/>
      <c r="O282" s="228"/>
      <c r="P282" s="228"/>
      <c r="Q282" s="228"/>
      <c r="R282" s="228"/>
      <c r="S282" s="228"/>
      <c r="T282" s="22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0" t="s">
        <v>135</v>
      </c>
      <c r="AU282" s="230" t="s">
        <v>80</v>
      </c>
      <c r="AV282" s="13" t="s">
        <v>80</v>
      </c>
      <c r="AW282" s="13" t="s">
        <v>4</v>
      </c>
      <c r="AX282" s="13" t="s">
        <v>78</v>
      </c>
      <c r="AY282" s="230" t="s">
        <v>124</v>
      </c>
    </row>
    <row r="283" s="2" customFormat="1" ht="49.05" customHeight="1">
      <c r="A283" s="39"/>
      <c r="B283" s="40"/>
      <c r="C283" s="201" t="s">
        <v>454</v>
      </c>
      <c r="D283" s="201" t="s">
        <v>126</v>
      </c>
      <c r="E283" s="202" t="s">
        <v>455</v>
      </c>
      <c r="F283" s="203" t="s">
        <v>456</v>
      </c>
      <c r="G283" s="204" t="s">
        <v>163</v>
      </c>
      <c r="H283" s="205">
        <v>0.041000000000000002</v>
      </c>
      <c r="I283" s="206"/>
      <c r="J283" s="207">
        <f>ROUND(I283*H283,2)</f>
        <v>0</v>
      </c>
      <c r="K283" s="203" t="s">
        <v>130</v>
      </c>
      <c r="L283" s="45"/>
      <c r="M283" s="208" t="s">
        <v>19</v>
      </c>
      <c r="N283" s="209" t="s">
        <v>41</v>
      </c>
      <c r="O283" s="85"/>
      <c r="P283" s="210">
        <f>O283*H283</f>
        <v>0</v>
      </c>
      <c r="Q283" s="210">
        <v>0</v>
      </c>
      <c r="R283" s="210">
        <f>Q283*H283</f>
        <v>0</v>
      </c>
      <c r="S283" s="210">
        <v>0</v>
      </c>
      <c r="T283" s="21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2" t="s">
        <v>210</v>
      </c>
      <c r="AT283" s="212" t="s">
        <v>126</v>
      </c>
      <c r="AU283" s="212" t="s">
        <v>80</v>
      </c>
      <c r="AY283" s="18" t="s">
        <v>124</v>
      </c>
      <c r="BE283" s="213">
        <f>IF(N283="základní",J283,0)</f>
        <v>0</v>
      </c>
      <c r="BF283" s="213">
        <f>IF(N283="snížená",J283,0)</f>
        <v>0</v>
      </c>
      <c r="BG283" s="213">
        <f>IF(N283="zákl. přenesená",J283,0)</f>
        <v>0</v>
      </c>
      <c r="BH283" s="213">
        <f>IF(N283="sníž. přenesená",J283,0)</f>
        <v>0</v>
      </c>
      <c r="BI283" s="213">
        <f>IF(N283="nulová",J283,0)</f>
        <v>0</v>
      </c>
      <c r="BJ283" s="18" t="s">
        <v>78</v>
      </c>
      <c r="BK283" s="213">
        <f>ROUND(I283*H283,2)</f>
        <v>0</v>
      </c>
      <c r="BL283" s="18" t="s">
        <v>210</v>
      </c>
      <c r="BM283" s="212" t="s">
        <v>457</v>
      </c>
    </row>
    <row r="284" s="2" customFormat="1">
      <c r="A284" s="39"/>
      <c r="B284" s="40"/>
      <c r="C284" s="41"/>
      <c r="D284" s="214" t="s">
        <v>133</v>
      </c>
      <c r="E284" s="41"/>
      <c r="F284" s="215" t="s">
        <v>458</v>
      </c>
      <c r="G284" s="41"/>
      <c r="H284" s="41"/>
      <c r="I284" s="216"/>
      <c r="J284" s="41"/>
      <c r="K284" s="41"/>
      <c r="L284" s="45"/>
      <c r="M284" s="217"/>
      <c r="N284" s="21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133</v>
      </c>
      <c r="AU284" s="18" t="s">
        <v>80</v>
      </c>
    </row>
    <row r="285" s="12" customFormat="1" ht="22.8" customHeight="1">
      <c r="A285" s="12"/>
      <c r="B285" s="185"/>
      <c r="C285" s="186"/>
      <c r="D285" s="187" t="s">
        <v>69</v>
      </c>
      <c r="E285" s="199" t="s">
        <v>459</v>
      </c>
      <c r="F285" s="199" t="s">
        <v>460</v>
      </c>
      <c r="G285" s="186"/>
      <c r="H285" s="186"/>
      <c r="I285" s="189"/>
      <c r="J285" s="200">
        <f>BK285</f>
        <v>0</v>
      </c>
      <c r="K285" s="186"/>
      <c r="L285" s="191"/>
      <c r="M285" s="192"/>
      <c r="N285" s="193"/>
      <c r="O285" s="193"/>
      <c r="P285" s="194">
        <f>SUM(P286:P288)</f>
        <v>0</v>
      </c>
      <c r="Q285" s="193"/>
      <c r="R285" s="194">
        <f>SUM(R286:R288)</f>
        <v>0.0086400000000000001</v>
      </c>
      <c r="S285" s="193"/>
      <c r="T285" s="195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6" t="s">
        <v>80</v>
      </c>
      <c r="AT285" s="197" t="s">
        <v>69</v>
      </c>
      <c r="AU285" s="197" t="s">
        <v>78</v>
      </c>
      <c r="AY285" s="196" t="s">
        <v>124</v>
      </c>
      <c r="BK285" s="198">
        <f>SUM(BK286:BK288)</f>
        <v>0</v>
      </c>
    </row>
    <row r="286" s="2" customFormat="1" ht="33" customHeight="1">
      <c r="A286" s="39"/>
      <c r="B286" s="40"/>
      <c r="C286" s="201" t="s">
        <v>461</v>
      </c>
      <c r="D286" s="201" t="s">
        <v>126</v>
      </c>
      <c r="E286" s="202" t="s">
        <v>462</v>
      </c>
      <c r="F286" s="203" t="s">
        <v>463</v>
      </c>
      <c r="G286" s="204" t="s">
        <v>129</v>
      </c>
      <c r="H286" s="205">
        <v>9.5999999999999996</v>
      </c>
      <c r="I286" s="206"/>
      <c r="J286" s="207">
        <f>ROUND(I286*H286,2)</f>
        <v>0</v>
      </c>
      <c r="K286" s="203" t="s">
        <v>130</v>
      </c>
      <c r="L286" s="45"/>
      <c r="M286" s="208" t="s">
        <v>19</v>
      </c>
      <c r="N286" s="209" t="s">
        <v>41</v>
      </c>
      <c r="O286" s="85"/>
      <c r="P286" s="210">
        <f>O286*H286</f>
        <v>0</v>
      </c>
      <c r="Q286" s="210">
        <v>0.00089999999999999998</v>
      </c>
      <c r="R286" s="210">
        <f>Q286*H286</f>
        <v>0.0086400000000000001</v>
      </c>
      <c r="S286" s="210">
        <v>0</v>
      </c>
      <c r="T286" s="21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2" t="s">
        <v>210</v>
      </c>
      <c r="AT286" s="212" t="s">
        <v>126</v>
      </c>
      <c r="AU286" s="212" t="s">
        <v>80</v>
      </c>
      <c r="AY286" s="18" t="s">
        <v>124</v>
      </c>
      <c r="BE286" s="213">
        <f>IF(N286="základní",J286,0)</f>
        <v>0</v>
      </c>
      <c r="BF286" s="213">
        <f>IF(N286="snížená",J286,0)</f>
        <v>0</v>
      </c>
      <c r="BG286" s="213">
        <f>IF(N286="zákl. přenesená",J286,0)</f>
        <v>0</v>
      </c>
      <c r="BH286" s="213">
        <f>IF(N286="sníž. přenesená",J286,0)</f>
        <v>0</v>
      </c>
      <c r="BI286" s="213">
        <f>IF(N286="nulová",J286,0)</f>
        <v>0</v>
      </c>
      <c r="BJ286" s="18" t="s">
        <v>78</v>
      </c>
      <c r="BK286" s="213">
        <f>ROUND(I286*H286,2)</f>
        <v>0</v>
      </c>
      <c r="BL286" s="18" t="s">
        <v>210</v>
      </c>
      <c r="BM286" s="212" t="s">
        <v>464</v>
      </c>
    </row>
    <row r="287" s="2" customFormat="1">
      <c r="A287" s="39"/>
      <c r="B287" s="40"/>
      <c r="C287" s="41"/>
      <c r="D287" s="214" t="s">
        <v>133</v>
      </c>
      <c r="E287" s="41"/>
      <c r="F287" s="215" t="s">
        <v>465</v>
      </c>
      <c r="G287" s="41"/>
      <c r="H287" s="41"/>
      <c r="I287" s="216"/>
      <c r="J287" s="41"/>
      <c r="K287" s="41"/>
      <c r="L287" s="45"/>
      <c r="M287" s="217"/>
      <c r="N287" s="218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133</v>
      </c>
      <c r="AU287" s="18" t="s">
        <v>80</v>
      </c>
    </row>
    <row r="288" s="13" customFormat="1">
      <c r="A288" s="13"/>
      <c r="B288" s="219"/>
      <c r="C288" s="220"/>
      <c r="D288" s="221" t="s">
        <v>135</v>
      </c>
      <c r="E288" s="222" t="s">
        <v>19</v>
      </c>
      <c r="F288" s="223" t="s">
        <v>466</v>
      </c>
      <c r="G288" s="220"/>
      <c r="H288" s="224">
        <v>9.5999999999999996</v>
      </c>
      <c r="I288" s="225"/>
      <c r="J288" s="220"/>
      <c r="K288" s="220"/>
      <c r="L288" s="226"/>
      <c r="M288" s="227"/>
      <c r="N288" s="228"/>
      <c r="O288" s="228"/>
      <c r="P288" s="228"/>
      <c r="Q288" s="228"/>
      <c r="R288" s="228"/>
      <c r="S288" s="228"/>
      <c r="T288" s="22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0" t="s">
        <v>135</v>
      </c>
      <c r="AU288" s="230" t="s">
        <v>80</v>
      </c>
      <c r="AV288" s="13" t="s">
        <v>80</v>
      </c>
      <c r="AW288" s="13" t="s">
        <v>137</v>
      </c>
      <c r="AX288" s="13" t="s">
        <v>70</v>
      </c>
      <c r="AY288" s="230" t="s">
        <v>124</v>
      </c>
    </row>
    <row r="289" s="12" customFormat="1" ht="22.8" customHeight="1">
      <c r="A289" s="12"/>
      <c r="B289" s="185"/>
      <c r="C289" s="186"/>
      <c r="D289" s="187" t="s">
        <v>69</v>
      </c>
      <c r="E289" s="199" t="s">
        <v>467</v>
      </c>
      <c r="F289" s="199" t="s">
        <v>468</v>
      </c>
      <c r="G289" s="186"/>
      <c r="H289" s="186"/>
      <c r="I289" s="189"/>
      <c r="J289" s="200">
        <f>BK289</f>
        <v>0</v>
      </c>
      <c r="K289" s="186"/>
      <c r="L289" s="191"/>
      <c r="M289" s="192"/>
      <c r="N289" s="193"/>
      <c r="O289" s="193"/>
      <c r="P289" s="194">
        <f>SUM(P290:P317)</f>
        <v>0</v>
      </c>
      <c r="Q289" s="193"/>
      <c r="R289" s="194">
        <f>SUM(R290:R317)</f>
        <v>5.3842413919999998</v>
      </c>
      <c r="S289" s="193"/>
      <c r="T289" s="195">
        <f>SUM(T290:T317)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6" t="s">
        <v>80</v>
      </c>
      <c r="AT289" s="197" t="s">
        <v>69</v>
      </c>
      <c r="AU289" s="197" t="s">
        <v>78</v>
      </c>
      <c r="AY289" s="196" t="s">
        <v>124</v>
      </c>
      <c r="BK289" s="198">
        <f>SUM(BK290:BK317)</f>
        <v>0</v>
      </c>
    </row>
    <row r="290" s="2" customFormat="1" ht="24.15" customHeight="1">
      <c r="A290" s="39"/>
      <c r="B290" s="40"/>
      <c r="C290" s="201" t="s">
        <v>469</v>
      </c>
      <c r="D290" s="201" t="s">
        <v>126</v>
      </c>
      <c r="E290" s="202" t="s">
        <v>470</v>
      </c>
      <c r="F290" s="203" t="s">
        <v>471</v>
      </c>
      <c r="G290" s="204" t="s">
        <v>140</v>
      </c>
      <c r="H290" s="205">
        <v>3.3170000000000002</v>
      </c>
      <c r="I290" s="206"/>
      <c r="J290" s="207">
        <f>ROUND(I290*H290,2)</f>
        <v>0</v>
      </c>
      <c r="K290" s="203" t="s">
        <v>130</v>
      </c>
      <c r="L290" s="45"/>
      <c r="M290" s="208" t="s">
        <v>19</v>
      </c>
      <c r="N290" s="209" t="s">
        <v>41</v>
      </c>
      <c r="O290" s="85"/>
      <c r="P290" s="210">
        <f>O290*H290</f>
        <v>0</v>
      </c>
      <c r="Q290" s="210">
        <v>0</v>
      </c>
      <c r="R290" s="210">
        <f>Q290*H290</f>
        <v>0</v>
      </c>
      <c r="S290" s="210">
        <v>0</v>
      </c>
      <c r="T290" s="21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2" t="s">
        <v>210</v>
      </c>
      <c r="AT290" s="212" t="s">
        <v>126</v>
      </c>
      <c r="AU290" s="212" t="s">
        <v>80</v>
      </c>
      <c r="AY290" s="18" t="s">
        <v>124</v>
      </c>
      <c r="BE290" s="213">
        <f>IF(N290="základní",J290,0)</f>
        <v>0</v>
      </c>
      <c r="BF290" s="213">
        <f>IF(N290="snížená",J290,0)</f>
        <v>0</v>
      </c>
      <c r="BG290" s="213">
        <f>IF(N290="zákl. přenesená",J290,0)</f>
        <v>0</v>
      </c>
      <c r="BH290" s="213">
        <f>IF(N290="sníž. přenesená",J290,0)</f>
        <v>0</v>
      </c>
      <c r="BI290" s="213">
        <f>IF(N290="nulová",J290,0)</f>
        <v>0</v>
      </c>
      <c r="BJ290" s="18" t="s">
        <v>78</v>
      </c>
      <c r="BK290" s="213">
        <f>ROUND(I290*H290,2)</f>
        <v>0</v>
      </c>
      <c r="BL290" s="18" t="s">
        <v>210</v>
      </c>
      <c r="BM290" s="212" t="s">
        <v>472</v>
      </c>
    </row>
    <row r="291" s="2" customFormat="1">
      <c r="A291" s="39"/>
      <c r="B291" s="40"/>
      <c r="C291" s="41"/>
      <c r="D291" s="214" t="s">
        <v>133</v>
      </c>
      <c r="E291" s="41"/>
      <c r="F291" s="215" t="s">
        <v>473</v>
      </c>
      <c r="G291" s="41"/>
      <c r="H291" s="41"/>
      <c r="I291" s="216"/>
      <c r="J291" s="41"/>
      <c r="K291" s="41"/>
      <c r="L291" s="45"/>
      <c r="M291" s="217"/>
      <c r="N291" s="218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133</v>
      </c>
      <c r="AU291" s="18" t="s">
        <v>80</v>
      </c>
    </row>
    <row r="292" s="2" customFormat="1" ht="24.15" customHeight="1">
      <c r="A292" s="39"/>
      <c r="B292" s="40"/>
      <c r="C292" s="201" t="s">
        <v>474</v>
      </c>
      <c r="D292" s="201" t="s">
        <v>126</v>
      </c>
      <c r="E292" s="202" t="s">
        <v>475</v>
      </c>
      <c r="F292" s="203" t="s">
        <v>476</v>
      </c>
      <c r="G292" s="204" t="s">
        <v>129</v>
      </c>
      <c r="H292" s="205">
        <v>125.59999999999999</v>
      </c>
      <c r="I292" s="206"/>
      <c r="J292" s="207">
        <f>ROUND(I292*H292,2)</f>
        <v>0</v>
      </c>
      <c r="K292" s="203" t="s">
        <v>19</v>
      </c>
      <c r="L292" s="45"/>
      <c r="M292" s="208" t="s">
        <v>19</v>
      </c>
      <c r="N292" s="209" t="s">
        <v>41</v>
      </c>
      <c r="O292" s="85"/>
      <c r="P292" s="210">
        <f>O292*H292</f>
        <v>0</v>
      </c>
      <c r="Q292" s="210">
        <v>1.0000000000000001E-05</v>
      </c>
      <c r="R292" s="210">
        <f>Q292*H292</f>
        <v>0.001256</v>
      </c>
      <c r="S292" s="210">
        <v>0</v>
      </c>
      <c r="T292" s="21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2" t="s">
        <v>210</v>
      </c>
      <c r="AT292" s="212" t="s">
        <v>126</v>
      </c>
      <c r="AU292" s="212" t="s">
        <v>80</v>
      </c>
      <c r="AY292" s="18" t="s">
        <v>124</v>
      </c>
      <c r="BE292" s="213">
        <f>IF(N292="základní",J292,0)</f>
        <v>0</v>
      </c>
      <c r="BF292" s="213">
        <f>IF(N292="snížená",J292,0)</f>
        <v>0</v>
      </c>
      <c r="BG292" s="213">
        <f>IF(N292="zákl. přenesená",J292,0)</f>
        <v>0</v>
      </c>
      <c r="BH292" s="213">
        <f>IF(N292="sníž. přenesená",J292,0)</f>
        <v>0</v>
      </c>
      <c r="BI292" s="213">
        <f>IF(N292="nulová",J292,0)</f>
        <v>0</v>
      </c>
      <c r="BJ292" s="18" t="s">
        <v>78</v>
      </c>
      <c r="BK292" s="213">
        <f>ROUND(I292*H292,2)</f>
        <v>0</v>
      </c>
      <c r="BL292" s="18" t="s">
        <v>210</v>
      </c>
      <c r="BM292" s="212" t="s">
        <v>477</v>
      </c>
    </row>
    <row r="293" s="13" customFormat="1">
      <c r="A293" s="13"/>
      <c r="B293" s="219"/>
      <c r="C293" s="220"/>
      <c r="D293" s="221" t="s">
        <v>135</v>
      </c>
      <c r="E293" s="222" t="s">
        <v>19</v>
      </c>
      <c r="F293" s="223" t="s">
        <v>478</v>
      </c>
      <c r="G293" s="220"/>
      <c r="H293" s="224">
        <v>125.59999999999999</v>
      </c>
      <c r="I293" s="225"/>
      <c r="J293" s="220"/>
      <c r="K293" s="220"/>
      <c r="L293" s="226"/>
      <c r="M293" s="227"/>
      <c r="N293" s="228"/>
      <c r="O293" s="228"/>
      <c r="P293" s="228"/>
      <c r="Q293" s="228"/>
      <c r="R293" s="228"/>
      <c r="S293" s="228"/>
      <c r="T293" s="22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0" t="s">
        <v>135</v>
      </c>
      <c r="AU293" s="230" t="s">
        <v>80</v>
      </c>
      <c r="AV293" s="13" t="s">
        <v>80</v>
      </c>
      <c r="AW293" s="13" t="s">
        <v>137</v>
      </c>
      <c r="AX293" s="13" t="s">
        <v>70</v>
      </c>
      <c r="AY293" s="230" t="s">
        <v>124</v>
      </c>
    </row>
    <row r="294" s="2" customFormat="1" ht="16.5" customHeight="1">
      <c r="A294" s="39"/>
      <c r="B294" s="40"/>
      <c r="C294" s="241" t="s">
        <v>479</v>
      </c>
      <c r="D294" s="241" t="s">
        <v>178</v>
      </c>
      <c r="E294" s="242" t="s">
        <v>480</v>
      </c>
      <c r="F294" s="243" t="s">
        <v>481</v>
      </c>
      <c r="G294" s="244" t="s">
        <v>140</v>
      </c>
      <c r="H294" s="245">
        <v>0.66300000000000003</v>
      </c>
      <c r="I294" s="246"/>
      <c r="J294" s="247">
        <f>ROUND(I294*H294,2)</f>
        <v>0</v>
      </c>
      <c r="K294" s="243" t="s">
        <v>130</v>
      </c>
      <c r="L294" s="248"/>
      <c r="M294" s="249" t="s">
        <v>19</v>
      </c>
      <c r="N294" s="250" t="s">
        <v>41</v>
      </c>
      <c r="O294" s="85"/>
      <c r="P294" s="210">
        <f>O294*H294</f>
        <v>0</v>
      </c>
      <c r="Q294" s="210">
        <v>0.55000000000000004</v>
      </c>
      <c r="R294" s="210">
        <f>Q294*H294</f>
        <v>0.36465000000000003</v>
      </c>
      <c r="S294" s="210">
        <v>0</v>
      </c>
      <c r="T294" s="21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2" t="s">
        <v>308</v>
      </c>
      <c r="AT294" s="212" t="s">
        <v>178</v>
      </c>
      <c r="AU294" s="212" t="s">
        <v>80</v>
      </c>
      <c r="AY294" s="18" t="s">
        <v>124</v>
      </c>
      <c r="BE294" s="213">
        <f>IF(N294="základní",J294,0)</f>
        <v>0</v>
      </c>
      <c r="BF294" s="213">
        <f>IF(N294="snížená",J294,0)</f>
        <v>0</v>
      </c>
      <c r="BG294" s="213">
        <f>IF(N294="zákl. přenesená",J294,0)</f>
        <v>0</v>
      </c>
      <c r="BH294" s="213">
        <f>IF(N294="sníž. přenesená",J294,0)</f>
        <v>0</v>
      </c>
      <c r="BI294" s="213">
        <f>IF(N294="nulová",J294,0)</f>
        <v>0</v>
      </c>
      <c r="BJ294" s="18" t="s">
        <v>78</v>
      </c>
      <c r="BK294" s="213">
        <f>ROUND(I294*H294,2)</f>
        <v>0</v>
      </c>
      <c r="BL294" s="18" t="s">
        <v>210</v>
      </c>
      <c r="BM294" s="212" t="s">
        <v>482</v>
      </c>
    </row>
    <row r="295" s="13" customFormat="1">
      <c r="A295" s="13"/>
      <c r="B295" s="219"/>
      <c r="C295" s="220"/>
      <c r="D295" s="221" t="s">
        <v>135</v>
      </c>
      <c r="E295" s="222" t="s">
        <v>19</v>
      </c>
      <c r="F295" s="223" t="s">
        <v>483</v>
      </c>
      <c r="G295" s="220"/>
      <c r="H295" s="224">
        <v>0.60287999999999997</v>
      </c>
      <c r="I295" s="225"/>
      <c r="J295" s="220"/>
      <c r="K295" s="220"/>
      <c r="L295" s="226"/>
      <c r="M295" s="227"/>
      <c r="N295" s="228"/>
      <c r="O295" s="228"/>
      <c r="P295" s="228"/>
      <c r="Q295" s="228"/>
      <c r="R295" s="228"/>
      <c r="S295" s="228"/>
      <c r="T295" s="22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0" t="s">
        <v>135</v>
      </c>
      <c r="AU295" s="230" t="s">
        <v>80</v>
      </c>
      <c r="AV295" s="13" t="s">
        <v>80</v>
      </c>
      <c r="AW295" s="13" t="s">
        <v>137</v>
      </c>
      <c r="AX295" s="13" t="s">
        <v>70</v>
      </c>
      <c r="AY295" s="230" t="s">
        <v>124</v>
      </c>
    </row>
    <row r="296" s="13" customFormat="1">
      <c r="A296" s="13"/>
      <c r="B296" s="219"/>
      <c r="C296" s="220"/>
      <c r="D296" s="221" t="s">
        <v>135</v>
      </c>
      <c r="E296" s="220"/>
      <c r="F296" s="223" t="s">
        <v>484</v>
      </c>
      <c r="G296" s="220"/>
      <c r="H296" s="224">
        <v>0.66300000000000003</v>
      </c>
      <c r="I296" s="225"/>
      <c r="J296" s="220"/>
      <c r="K296" s="220"/>
      <c r="L296" s="226"/>
      <c r="M296" s="227"/>
      <c r="N296" s="228"/>
      <c r="O296" s="228"/>
      <c r="P296" s="228"/>
      <c r="Q296" s="228"/>
      <c r="R296" s="228"/>
      <c r="S296" s="228"/>
      <c r="T296" s="22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0" t="s">
        <v>135</v>
      </c>
      <c r="AU296" s="230" t="s">
        <v>80</v>
      </c>
      <c r="AV296" s="13" t="s">
        <v>80</v>
      </c>
      <c r="AW296" s="13" t="s">
        <v>4</v>
      </c>
      <c r="AX296" s="13" t="s">
        <v>78</v>
      </c>
      <c r="AY296" s="230" t="s">
        <v>124</v>
      </c>
    </row>
    <row r="297" s="2" customFormat="1" ht="33" customHeight="1">
      <c r="A297" s="39"/>
      <c r="B297" s="40"/>
      <c r="C297" s="201" t="s">
        <v>485</v>
      </c>
      <c r="D297" s="201" t="s">
        <v>126</v>
      </c>
      <c r="E297" s="202" t="s">
        <v>486</v>
      </c>
      <c r="F297" s="203" t="s">
        <v>487</v>
      </c>
      <c r="G297" s="204" t="s">
        <v>170</v>
      </c>
      <c r="H297" s="205">
        <v>23.16</v>
      </c>
      <c r="I297" s="206"/>
      <c r="J297" s="207">
        <f>ROUND(I297*H297,2)</f>
        <v>0</v>
      </c>
      <c r="K297" s="203" t="s">
        <v>130</v>
      </c>
      <c r="L297" s="45"/>
      <c r="M297" s="208" t="s">
        <v>19</v>
      </c>
      <c r="N297" s="209" t="s">
        <v>41</v>
      </c>
      <c r="O297" s="85"/>
      <c r="P297" s="210">
        <f>O297*H297</f>
        <v>0</v>
      </c>
      <c r="Q297" s="210">
        <v>0</v>
      </c>
      <c r="R297" s="210">
        <f>Q297*H297</f>
        <v>0</v>
      </c>
      <c r="S297" s="210">
        <v>0</v>
      </c>
      <c r="T297" s="21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2" t="s">
        <v>210</v>
      </c>
      <c r="AT297" s="212" t="s">
        <v>126</v>
      </c>
      <c r="AU297" s="212" t="s">
        <v>80</v>
      </c>
      <c r="AY297" s="18" t="s">
        <v>124</v>
      </c>
      <c r="BE297" s="213">
        <f>IF(N297="základní",J297,0)</f>
        <v>0</v>
      </c>
      <c r="BF297" s="213">
        <f>IF(N297="snížená",J297,0)</f>
        <v>0</v>
      </c>
      <c r="BG297" s="213">
        <f>IF(N297="zákl. přenesená",J297,0)</f>
        <v>0</v>
      </c>
      <c r="BH297" s="213">
        <f>IF(N297="sníž. přenesená",J297,0)</f>
        <v>0</v>
      </c>
      <c r="BI297" s="213">
        <f>IF(N297="nulová",J297,0)</f>
        <v>0</v>
      </c>
      <c r="BJ297" s="18" t="s">
        <v>78</v>
      </c>
      <c r="BK297" s="213">
        <f>ROUND(I297*H297,2)</f>
        <v>0</v>
      </c>
      <c r="BL297" s="18" t="s">
        <v>210</v>
      </c>
      <c r="BM297" s="212" t="s">
        <v>488</v>
      </c>
    </row>
    <row r="298" s="2" customFormat="1">
      <c r="A298" s="39"/>
      <c r="B298" s="40"/>
      <c r="C298" s="41"/>
      <c r="D298" s="214" t="s">
        <v>133</v>
      </c>
      <c r="E298" s="41"/>
      <c r="F298" s="215" t="s">
        <v>489</v>
      </c>
      <c r="G298" s="41"/>
      <c r="H298" s="41"/>
      <c r="I298" s="216"/>
      <c r="J298" s="41"/>
      <c r="K298" s="41"/>
      <c r="L298" s="45"/>
      <c r="M298" s="217"/>
      <c r="N298" s="218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133</v>
      </c>
      <c r="AU298" s="18" t="s">
        <v>80</v>
      </c>
    </row>
    <row r="299" s="14" customFormat="1">
      <c r="A299" s="14"/>
      <c r="B299" s="231"/>
      <c r="C299" s="232"/>
      <c r="D299" s="221" t="s">
        <v>135</v>
      </c>
      <c r="E299" s="233" t="s">
        <v>19</v>
      </c>
      <c r="F299" s="234" t="s">
        <v>490</v>
      </c>
      <c r="G299" s="232"/>
      <c r="H299" s="233" t="s">
        <v>19</v>
      </c>
      <c r="I299" s="235"/>
      <c r="J299" s="232"/>
      <c r="K299" s="232"/>
      <c r="L299" s="236"/>
      <c r="M299" s="237"/>
      <c r="N299" s="238"/>
      <c r="O299" s="238"/>
      <c r="P299" s="238"/>
      <c r="Q299" s="238"/>
      <c r="R299" s="238"/>
      <c r="S299" s="238"/>
      <c r="T299" s="23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0" t="s">
        <v>135</v>
      </c>
      <c r="AU299" s="240" t="s">
        <v>80</v>
      </c>
      <c r="AV299" s="14" t="s">
        <v>78</v>
      </c>
      <c r="AW299" s="14" t="s">
        <v>137</v>
      </c>
      <c r="AX299" s="14" t="s">
        <v>70</v>
      </c>
      <c r="AY299" s="240" t="s">
        <v>124</v>
      </c>
    </row>
    <row r="300" s="13" customFormat="1">
      <c r="A300" s="13"/>
      <c r="B300" s="219"/>
      <c r="C300" s="220"/>
      <c r="D300" s="221" t="s">
        <v>135</v>
      </c>
      <c r="E300" s="222" t="s">
        <v>19</v>
      </c>
      <c r="F300" s="223" t="s">
        <v>491</v>
      </c>
      <c r="G300" s="220"/>
      <c r="H300" s="224">
        <v>11.52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135</v>
      </c>
      <c r="AU300" s="230" t="s">
        <v>80</v>
      </c>
      <c r="AV300" s="13" t="s">
        <v>80</v>
      </c>
      <c r="AW300" s="13" t="s">
        <v>137</v>
      </c>
      <c r="AX300" s="13" t="s">
        <v>70</v>
      </c>
      <c r="AY300" s="230" t="s">
        <v>124</v>
      </c>
    </row>
    <row r="301" s="13" customFormat="1">
      <c r="A301" s="13"/>
      <c r="B301" s="219"/>
      <c r="C301" s="220"/>
      <c r="D301" s="221" t="s">
        <v>135</v>
      </c>
      <c r="E301" s="222" t="s">
        <v>19</v>
      </c>
      <c r="F301" s="223" t="s">
        <v>492</v>
      </c>
      <c r="G301" s="220"/>
      <c r="H301" s="224">
        <v>11.640000000000001</v>
      </c>
      <c r="I301" s="225"/>
      <c r="J301" s="220"/>
      <c r="K301" s="220"/>
      <c r="L301" s="226"/>
      <c r="M301" s="227"/>
      <c r="N301" s="228"/>
      <c r="O301" s="228"/>
      <c r="P301" s="228"/>
      <c r="Q301" s="228"/>
      <c r="R301" s="228"/>
      <c r="S301" s="228"/>
      <c r="T301" s="22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0" t="s">
        <v>135</v>
      </c>
      <c r="AU301" s="230" t="s">
        <v>80</v>
      </c>
      <c r="AV301" s="13" t="s">
        <v>80</v>
      </c>
      <c r="AW301" s="13" t="s">
        <v>137</v>
      </c>
      <c r="AX301" s="13" t="s">
        <v>70</v>
      </c>
      <c r="AY301" s="230" t="s">
        <v>124</v>
      </c>
    </row>
    <row r="302" s="2" customFormat="1" ht="16.5" customHeight="1">
      <c r="A302" s="39"/>
      <c r="B302" s="40"/>
      <c r="C302" s="241" t="s">
        <v>493</v>
      </c>
      <c r="D302" s="241" t="s">
        <v>178</v>
      </c>
      <c r="E302" s="242" t="s">
        <v>494</v>
      </c>
      <c r="F302" s="243" t="s">
        <v>495</v>
      </c>
      <c r="G302" s="244" t="s">
        <v>140</v>
      </c>
      <c r="H302" s="245">
        <v>0.251</v>
      </c>
      <c r="I302" s="246"/>
      <c r="J302" s="247">
        <f>ROUND(I302*H302,2)</f>
        <v>0</v>
      </c>
      <c r="K302" s="243" t="s">
        <v>19</v>
      </c>
      <c r="L302" s="248"/>
      <c r="M302" s="249" t="s">
        <v>19</v>
      </c>
      <c r="N302" s="250" t="s">
        <v>41</v>
      </c>
      <c r="O302" s="85"/>
      <c r="P302" s="210">
        <f>O302*H302</f>
        <v>0</v>
      </c>
      <c r="Q302" s="210">
        <v>0.75</v>
      </c>
      <c r="R302" s="210">
        <f>Q302*H302</f>
        <v>0.18825</v>
      </c>
      <c r="S302" s="210">
        <v>0</v>
      </c>
      <c r="T302" s="21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2" t="s">
        <v>308</v>
      </c>
      <c r="AT302" s="212" t="s">
        <v>178</v>
      </c>
      <c r="AU302" s="212" t="s">
        <v>80</v>
      </c>
      <c r="AY302" s="18" t="s">
        <v>124</v>
      </c>
      <c r="BE302" s="213">
        <f>IF(N302="základní",J302,0)</f>
        <v>0</v>
      </c>
      <c r="BF302" s="213">
        <f>IF(N302="snížená",J302,0)</f>
        <v>0</v>
      </c>
      <c r="BG302" s="213">
        <f>IF(N302="zákl. přenesená",J302,0)</f>
        <v>0</v>
      </c>
      <c r="BH302" s="213">
        <f>IF(N302="sníž. přenesená",J302,0)</f>
        <v>0</v>
      </c>
      <c r="BI302" s="213">
        <f>IF(N302="nulová",J302,0)</f>
        <v>0</v>
      </c>
      <c r="BJ302" s="18" t="s">
        <v>78</v>
      </c>
      <c r="BK302" s="213">
        <f>ROUND(I302*H302,2)</f>
        <v>0</v>
      </c>
      <c r="BL302" s="18" t="s">
        <v>210</v>
      </c>
      <c r="BM302" s="212" t="s">
        <v>496</v>
      </c>
    </row>
    <row r="303" s="14" customFormat="1">
      <c r="A303" s="14"/>
      <c r="B303" s="231"/>
      <c r="C303" s="232"/>
      <c r="D303" s="221" t="s">
        <v>135</v>
      </c>
      <c r="E303" s="233" t="s">
        <v>19</v>
      </c>
      <c r="F303" s="234" t="s">
        <v>490</v>
      </c>
      <c r="G303" s="232"/>
      <c r="H303" s="233" t="s">
        <v>19</v>
      </c>
      <c r="I303" s="235"/>
      <c r="J303" s="232"/>
      <c r="K303" s="232"/>
      <c r="L303" s="236"/>
      <c r="M303" s="237"/>
      <c r="N303" s="238"/>
      <c r="O303" s="238"/>
      <c r="P303" s="238"/>
      <c r="Q303" s="238"/>
      <c r="R303" s="238"/>
      <c r="S303" s="238"/>
      <c r="T303" s="23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0" t="s">
        <v>135</v>
      </c>
      <c r="AU303" s="240" t="s">
        <v>80</v>
      </c>
      <c r="AV303" s="14" t="s">
        <v>78</v>
      </c>
      <c r="AW303" s="14" t="s">
        <v>137</v>
      </c>
      <c r="AX303" s="14" t="s">
        <v>70</v>
      </c>
      <c r="AY303" s="240" t="s">
        <v>124</v>
      </c>
    </row>
    <row r="304" s="13" customFormat="1">
      <c r="A304" s="13"/>
      <c r="B304" s="219"/>
      <c r="C304" s="220"/>
      <c r="D304" s="221" t="s">
        <v>135</v>
      </c>
      <c r="E304" s="222" t="s">
        <v>19</v>
      </c>
      <c r="F304" s="223" t="s">
        <v>497</v>
      </c>
      <c r="G304" s="220"/>
      <c r="H304" s="224">
        <v>0.096000000000000016</v>
      </c>
      <c r="I304" s="225"/>
      <c r="J304" s="220"/>
      <c r="K304" s="220"/>
      <c r="L304" s="226"/>
      <c r="M304" s="227"/>
      <c r="N304" s="228"/>
      <c r="O304" s="228"/>
      <c r="P304" s="228"/>
      <c r="Q304" s="228"/>
      <c r="R304" s="228"/>
      <c r="S304" s="228"/>
      <c r="T304" s="22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0" t="s">
        <v>135</v>
      </c>
      <c r="AU304" s="230" t="s">
        <v>80</v>
      </c>
      <c r="AV304" s="13" t="s">
        <v>80</v>
      </c>
      <c r="AW304" s="13" t="s">
        <v>137</v>
      </c>
      <c r="AX304" s="13" t="s">
        <v>70</v>
      </c>
      <c r="AY304" s="230" t="s">
        <v>124</v>
      </c>
    </row>
    <row r="305" s="13" customFormat="1">
      <c r="A305" s="13"/>
      <c r="B305" s="219"/>
      <c r="C305" s="220"/>
      <c r="D305" s="221" t="s">
        <v>135</v>
      </c>
      <c r="E305" s="222" t="s">
        <v>19</v>
      </c>
      <c r="F305" s="223" t="s">
        <v>498</v>
      </c>
      <c r="G305" s="220"/>
      <c r="H305" s="224">
        <v>0.13200000000000003</v>
      </c>
      <c r="I305" s="225"/>
      <c r="J305" s="220"/>
      <c r="K305" s="220"/>
      <c r="L305" s="226"/>
      <c r="M305" s="227"/>
      <c r="N305" s="228"/>
      <c r="O305" s="228"/>
      <c r="P305" s="228"/>
      <c r="Q305" s="228"/>
      <c r="R305" s="228"/>
      <c r="S305" s="228"/>
      <c r="T305" s="22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0" t="s">
        <v>135</v>
      </c>
      <c r="AU305" s="230" t="s">
        <v>80</v>
      </c>
      <c r="AV305" s="13" t="s">
        <v>80</v>
      </c>
      <c r="AW305" s="13" t="s">
        <v>137</v>
      </c>
      <c r="AX305" s="13" t="s">
        <v>70</v>
      </c>
      <c r="AY305" s="230" t="s">
        <v>124</v>
      </c>
    </row>
    <row r="306" s="13" customFormat="1">
      <c r="A306" s="13"/>
      <c r="B306" s="219"/>
      <c r="C306" s="220"/>
      <c r="D306" s="221" t="s">
        <v>135</v>
      </c>
      <c r="E306" s="220"/>
      <c r="F306" s="223" t="s">
        <v>499</v>
      </c>
      <c r="G306" s="220"/>
      <c r="H306" s="224">
        <v>0.251</v>
      </c>
      <c r="I306" s="225"/>
      <c r="J306" s="220"/>
      <c r="K306" s="220"/>
      <c r="L306" s="226"/>
      <c r="M306" s="227"/>
      <c r="N306" s="228"/>
      <c r="O306" s="228"/>
      <c r="P306" s="228"/>
      <c r="Q306" s="228"/>
      <c r="R306" s="228"/>
      <c r="S306" s="228"/>
      <c r="T306" s="22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0" t="s">
        <v>135</v>
      </c>
      <c r="AU306" s="230" t="s">
        <v>80</v>
      </c>
      <c r="AV306" s="13" t="s">
        <v>80</v>
      </c>
      <c r="AW306" s="13" t="s">
        <v>4</v>
      </c>
      <c r="AX306" s="13" t="s">
        <v>78</v>
      </c>
      <c r="AY306" s="230" t="s">
        <v>124</v>
      </c>
    </row>
    <row r="307" s="2" customFormat="1" ht="24.15" customHeight="1">
      <c r="A307" s="39"/>
      <c r="B307" s="40"/>
      <c r="C307" s="201" t="s">
        <v>500</v>
      </c>
      <c r="D307" s="201" t="s">
        <v>126</v>
      </c>
      <c r="E307" s="202" t="s">
        <v>501</v>
      </c>
      <c r="F307" s="203" t="s">
        <v>502</v>
      </c>
      <c r="G307" s="204" t="s">
        <v>129</v>
      </c>
      <c r="H307" s="205">
        <v>9.5999999999999996</v>
      </c>
      <c r="I307" s="206"/>
      <c r="J307" s="207">
        <f>ROUND(I307*H307,2)</f>
        <v>0</v>
      </c>
      <c r="K307" s="203" t="s">
        <v>19</v>
      </c>
      <c r="L307" s="45"/>
      <c r="M307" s="208" t="s">
        <v>19</v>
      </c>
      <c r="N307" s="209" t="s">
        <v>41</v>
      </c>
      <c r="O307" s="85"/>
      <c r="P307" s="210">
        <f>O307*H307</f>
        <v>0</v>
      </c>
      <c r="Q307" s="210">
        <v>0.0001125</v>
      </c>
      <c r="R307" s="210">
        <f>Q307*H307</f>
        <v>0.00108</v>
      </c>
      <c r="S307" s="210">
        <v>0</v>
      </c>
      <c r="T307" s="21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2" t="s">
        <v>210</v>
      </c>
      <c r="AT307" s="212" t="s">
        <v>126</v>
      </c>
      <c r="AU307" s="212" t="s">
        <v>80</v>
      </c>
      <c r="AY307" s="18" t="s">
        <v>124</v>
      </c>
      <c r="BE307" s="213">
        <f>IF(N307="základní",J307,0)</f>
        <v>0</v>
      </c>
      <c r="BF307" s="213">
        <f>IF(N307="snížená",J307,0)</f>
        <v>0</v>
      </c>
      <c r="BG307" s="213">
        <f>IF(N307="zákl. přenesená",J307,0)</f>
        <v>0</v>
      </c>
      <c r="BH307" s="213">
        <f>IF(N307="sníž. přenesená",J307,0)</f>
        <v>0</v>
      </c>
      <c r="BI307" s="213">
        <f>IF(N307="nulová",J307,0)</f>
        <v>0</v>
      </c>
      <c r="BJ307" s="18" t="s">
        <v>78</v>
      </c>
      <c r="BK307" s="213">
        <f>ROUND(I307*H307,2)</f>
        <v>0</v>
      </c>
      <c r="BL307" s="18" t="s">
        <v>210</v>
      </c>
      <c r="BM307" s="212" t="s">
        <v>503</v>
      </c>
    </row>
    <row r="308" s="13" customFormat="1">
      <c r="A308" s="13"/>
      <c r="B308" s="219"/>
      <c r="C308" s="220"/>
      <c r="D308" s="221" t="s">
        <v>135</v>
      </c>
      <c r="E308" s="222" t="s">
        <v>19</v>
      </c>
      <c r="F308" s="223" t="s">
        <v>504</v>
      </c>
      <c r="G308" s="220"/>
      <c r="H308" s="224">
        <v>9.5999999999999996</v>
      </c>
      <c r="I308" s="225"/>
      <c r="J308" s="220"/>
      <c r="K308" s="220"/>
      <c r="L308" s="226"/>
      <c r="M308" s="227"/>
      <c r="N308" s="228"/>
      <c r="O308" s="228"/>
      <c r="P308" s="228"/>
      <c r="Q308" s="228"/>
      <c r="R308" s="228"/>
      <c r="S308" s="228"/>
      <c r="T308" s="22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0" t="s">
        <v>135</v>
      </c>
      <c r="AU308" s="230" t="s">
        <v>80</v>
      </c>
      <c r="AV308" s="13" t="s">
        <v>80</v>
      </c>
      <c r="AW308" s="13" t="s">
        <v>137</v>
      </c>
      <c r="AX308" s="13" t="s">
        <v>70</v>
      </c>
      <c r="AY308" s="230" t="s">
        <v>124</v>
      </c>
    </row>
    <row r="309" s="2" customFormat="1" ht="16.5" customHeight="1">
      <c r="A309" s="39"/>
      <c r="B309" s="40"/>
      <c r="C309" s="201" t="s">
        <v>505</v>
      </c>
      <c r="D309" s="201" t="s">
        <v>126</v>
      </c>
      <c r="E309" s="202" t="s">
        <v>506</v>
      </c>
      <c r="F309" s="203" t="s">
        <v>507</v>
      </c>
      <c r="G309" s="204" t="s">
        <v>170</v>
      </c>
      <c r="H309" s="205">
        <v>44.159999999999997</v>
      </c>
      <c r="I309" s="206"/>
      <c r="J309" s="207">
        <f>ROUND(I309*H309,2)</f>
        <v>0</v>
      </c>
      <c r="K309" s="203" t="s">
        <v>19</v>
      </c>
      <c r="L309" s="45"/>
      <c r="M309" s="208" t="s">
        <v>19</v>
      </c>
      <c r="N309" s="209" t="s">
        <v>41</v>
      </c>
      <c r="O309" s="85"/>
      <c r="P309" s="210">
        <f>O309*H309</f>
        <v>0</v>
      </c>
      <c r="Q309" s="210">
        <v>0.00026620000000000002</v>
      </c>
      <c r="R309" s="210">
        <f>Q309*H309</f>
        <v>0.011755392</v>
      </c>
      <c r="S309" s="210">
        <v>0</v>
      </c>
      <c r="T309" s="21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2" t="s">
        <v>210</v>
      </c>
      <c r="AT309" s="212" t="s">
        <v>126</v>
      </c>
      <c r="AU309" s="212" t="s">
        <v>80</v>
      </c>
      <c r="AY309" s="18" t="s">
        <v>124</v>
      </c>
      <c r="BE309" s="213">
        <f>IF(N309="základní",J309,0)</f>
        <v>0</v>
      </c>
      <c r="BF309" s="213">
        <f>IF(N309="snížená",J309,0)</f>
        <v>0</v>
      </c>
      <c r="BG309" s="213">
        <f>IF(N309="zákl. přenesená",J309,0)</f>
        <v>0</v>
      </c>
      <c r="BH309" s="213">
        <f>IF(N309="sníž. přenesená",J309,0)</f>
        <v>0</v>
      </c>
      <c r="BI309" s="213">
        <f>IF(N309="nulová",J309,0)</f>
        <v>0</v>
      </c>
      <c r="BJ309" s="18" t="s">
        <v>78</v>
      </c>
      <c r="BK309" s="213">
        <f>ROUND(I309*H309,2)</f>
        <v>0</v>
      </c>
      <c r="BL309" s="18" t="s">
        <v>210</v>
      </c>
      <c r="BM309" s="212" t="s">
        <v>508</v>
      </c>
    </row>
    <row r="310" s="13" customFormat="1">
      <c r="A310" s="13"/>
      <c r="B310" s="219"/>
      <c r="C310" s="220"/>
      <c r="D310" s="221" t="s">
        <v>135</v>
      </c>
      <c r="E310" s="222" t="s">
        <v>19</v>
      </c>
      <c r="F310" s="223" t="s">
        <v>509</v>
      </c>
      <c r="G310" s="220"/>
      <c r="H310" s="224">
        <v>11.52</v>
      </c>
      <c r="I310" s="225"/>
      <c r="J310" s="220"/>
      <c r="K310" s="220"/>
      <c r="L310" s="226"/>
      <c r="M310" s="227"/>
      <c r="N310" s="228"/>
      <c r="O310" s="228"/>
      <c r="P310" s="228"/>
      <c r="Q310" s="228"/>
      <c r="R310" s="228"/>
      <c r="S310" s="228"/>
      <c r="T310" s="22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0" t="s">
        <v>135</v>
      </c>
      <c r="AU310" s="230" t="s">
        <v>80</v>
      </c>
      <c r="AV310" s="13" t="s">
        <v>80</v>
      </c>
      <c r="AW310" s="13" t="s">
        <v>137</v>
      </c>
      <c r="AX310" s="13" t="s">
        <v>70</v>
      </c>
      <c r="AY310" s="230" t="s">
        <v>124</v>
      </c>
    </row>
    <row r="311" s="13" customFormat="1">
      <c r="A311" s="13"/>
      <c r="B311" s="219"/>
      <c r="C311" s="220"/>
      <c r="D311" s="221" t="s">
        <v>135</v>
      </c>
      <c r="E311" s="222" t="s">
        <v>19</v>
      </c>
      <c r="F311" s="223" t="s">
        <v>510</v>
      </c>
      <c r="G311" s="220"/>
      <c r="H311" s="224">
        <v>32.640000000000001</v>
      </c>
      <c r="I311" s="225"/>
      <c r="J311" s="220"/>
      <c r="K311" s="220"/>
      <c r="L311" s="226"/>
      <c r="M311" s="227"/>
      <c r="N311" s="228"/>
      <c r="O311" s="228"/>
      <c r="P311" s="228"/>
      <c r="Q311" s="228"/>
      <c r="R311" s="228"/>
      <c r="S311" s="228"/>
      <c r="T311" s="22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0" t="s">
        <v>135</v>
      </c>
      <c r="AU311" s="230" t="s">
        <v>80</v>
      </c>
      <c r="AV311" s="13" t="s">
        <v>80</v>
      </c>
      <c r="AW311" s="13" t="s">
        <v>137</v>
      </c>
      <c r="AX311" s="13" t="s">
        <v>70</v>
      </c>
      <c r="AY311" s="230" t="s">
        <v>124</v>
      </c>
    </row>
    <row r="312" s="2" customFormat="1" ht="24.15" customHeight="1">
      <c r="A312" s="39"/>
      <c r="B312" s="40"/>
      <c r="C312" s="241" t="s">
        <v>511</v>
      </c>
      <c r="D312" s="241" t="s">
        <v>178</v>
      </c>
      <c r="E312" s="242" t="s">
        <v>512</v>
      </c>
      <c r="F312" s="243" t="s">
        <v>513</v>
      </c>
      <c r="G312" s="244" t="s">
        <v>140</v>
      </c>
      <c r="H312" s="245">
        <v>6.423</v>
      </c>
      <c r="I312" s="246"/>
      <c r="J312" s="247">
        <f>ROUND(I312*H312,2)</f>
        <v>0</v>
      </c>
      <c r="K312" s="243" t="s">
        <v>130</v>
      </c>
      <c r="L312" s="248"/>
      <c r="M312" s="249" t="s">
        <v>19</v>
      </c>
      <c r="N312" s="250" t="s">
        <v>41</v>
      </c>
      <c r="O312" s="85"/>
      <c r="P312" s="210">
        <f>O312*H312</f>
        <v>0</v>
      </c>
      <c r="Q312" s="210">
        <v>0.75</v>
      </c>
      <c r="R312" s="210">
        <f>Q312*H312</f>
        <v>4.8172499999999996</v>
      </c>
      <c r="S312" s="210">
        <v>0</v>
      </c>
      <c r="T312" s="21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2" t="s">
        <v>308</v>
      </c>
      <c r="AT312" s="212" t="s">
        <v>178</v>
      </c>
      <c r="AU312" s="212" t="s">
        <v>80</v>
      </c>
      <c r="AY312" s="18" t="s">
        <v>124</v>
      </c>
      <c r="BE312" s="213">
        <f>IF(N312="základní",J312,0)</f>
        <v>0</v>
      </c>
      <c r="BF312" s="213">
        <f>IF(N312="snížená",J312,0)</f>
        <v>0</v>
      </c>
      <c r="BG312" s="213">
        <f>IF(N312="zákl. přenesená",J312,0)</f>
        <v>0</v>
      </c>
      <c r="BH312" s="213">
        <f>IF(N312="sníž. přenesená",J312,0)</f>
        <v>0</v>
      </c>
      <c r="BI312" s="213">
        <f>IF(N312="nulová",J312,0)</f>
        <v>0</v>
      </c>
      <c r="BJ312" s="18" t="s">
        <v>78</v>
      </c>
      <c r="BK312" s="213">
        <f>ROUND(I312*H312,2)</f>
        <v>0</v>
      </c>
      <c r="BL312" s="18" t="s">
        <v>210</v>
      </c>
      <c r="BM312" s="212" t="s">
        <v>514</v>
      </c>
    </row>
    <row r="313" s="13" customFormat="1">
      <c r="A313" s="13"/>
      <c r="B313" s="219"/>
      <c r="C313" s="220"/>
      <c r="D313" s="221" t="s">
        <v>135</v>
      </c>
      <c r="E313" s="222" t="s">
        <v>19</v>
      </c>
      <c r="F313" s="223" t="s">
        <v>515</v>
      </c>
      <c r="G313" s="220"/>
      <c r="H313" s="224">
        <v>1.6199999999999999</v>
      </c>
      <c r="I313" s="225"/>
      <c r="J313" s="220"/>
      <c r="K313" s="220"/>
      <c r="L313" s="226"/>
      <c r="M313" s="227"/>
      <c r="N313" s="228"/>
      <c r="O313" s="228"/>
      <c r="P313" s="228"/>
      <c r="Q313" s="228"/>
      <c r="R313" s="228"/>
      <c r="S313" s="228"/>
      <c r="T313" s="22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0" t="s">
        <v>135</v>
      </c>
      <c r="AU313" s="230" t="s">
        <v>80</v>
      </c>
      <c r="AV313" s="13" t="s">
        <v>80</v>
      </c>
      <c r="AW313" s="13" t="s">
        <v>137</v>
      </c>
      <c r="AX313" s="13" t="s">
        <v>70</v>
      </c>
      <c r="AY313" s="230" t="s">
        <v>124</v>
      </c>
    </row>
    <row r="314" s="13" customFormat="1">
      <c r="A314" s="13"/>
      <c r="B314" s="219"/>
      <c r="C314" s="220"/>
      <c r="D314" s="221" t="s">
        <v>135</v>
      </c>
      <c r="E314" s="222" t="s">
        <v>19</v>
      </c>
      <c r="F314" s="223" t="s">
        <v>516</v>
      </c>
      <c r="G314" s="220"/>
      <c r="H314" s="224">
        <v>4.21875</v>
      </c>
      <c r="I314" s="225"/>
      <c r="J314" s="220"/>
      <c r="K314" s="220"/>
      <c r="L314" s="226"/>
      <c r="M314" s="227"/>
      <c r="N314" s="228"/>
      <c r="O314" s="228"/>
      <c r="P314" s="228"/>
      <c r="Q314" s="228"/>
      <c r="R314" s="228"/>
      <c r="S314" s="228"/>
      <c r="T314" s="22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0" t="s">
        <v>135</v>
      </c>
      <c r="AU314" s="230" t="s">
        <v>80</v>
      </c>
      <c r="AV314" s="13" t="s">
        <v>80</v>
      </c>
      <c r="AW314" s="13" t="s">
        <v>137</v>
      </c>
      <c r="AX314" s="13" t="s">
        <v>70</v>
      </c>
      <c r="AY314" s="230" t="s">
        <v>124</v>
      </c>
    </row>
    <row r="315" s="13" customFormat="1">
      <c r="A315" s="13"/>
      <c r="B315" s="219"/>
      <c r="C315" s="220"/>
      <c r="D315" s="221" t="s">
        <v>135</v>
      </c>
      <c r="E315" s="220"/>
      <c r="F315" s="223" t="s">
        <v>517</v>
      </c>
      <c r="G315" s="220"/>
      <c r="H315" s="224">
        <v>6.423</v>
      </c>
      <c r="I315" s="225"/>
      <c r="J315" s="220"/>
      <c r="K315" s="220"/>
      <c r="L315" s="226"/>
      <c r="M315" s="227"/>
      <c r="N315" s="228"/>
      <c r="O315" s="228"/>
      <c r="P315" s="228"/>
      <c r="Q315" s="228"/>
      <c r="R315" s="228"/>
      <c r="S315" s="228"/>
      <c r="T315" s="22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0" t="s">
        <v>135</v>
      </c>
      <c r="AU315" s="230" t="s">
        <v>80</v>
      </c>
      <c r="AV315" s="13" t="s">
        <v>80</v>
      </c>
      <c r="AW315" s="13" t="s">
        <v>4</v>
      </c>
      <c r="AX315" s="13" t="s">
        <v>78</v>
      </c>
      <c r="AY315" s="230" t="s">
        <v>124</v>
      </c>
    </row>
    <row r="316" s="2" customFormat="1" ht="49.05" customHeight="1">
      <c r="A316" s="39"/>
      <c r="B316" s="40"/>
      <c r="C316" s="201" t="s">
        <v>518</v>
      </c>
      <c r="D316" s="201" t="s">
        <v>126</v>
      </c>
      <c r="E316" s="202" t="s">
        <v>519</v>
      </c>
      <c r="F316" s="203" t="s">
        <v>520</v>
      </c>
      <c r="G316" s="204" t="s">
        <v>163</v>
      </c>
      <c r="H316" s="205">
        <v>5.3840000000000003</v>
      </c>
      <c r="I316" s="206"/>
      <c r="J316" s="207">
        <f>ROUND(I316*H316,2)</f>
        <v>0</v>
      </c>
      <c r="K316" s="203" t="s">
        <v>130</v>
      </c>
      <c r="L316" s="45"/>
      <c r="M316" s="208" t="s">
        <v>19</v>
      </c>
      <c r="N316" s="209" t="s">
        <v>41</v>
      </c>
      <c r="O316" s="85"/>
      <c r="P316" s="210">
        <f>O316*H316</f>
        <v>0</v>
      </c>
      <c r="Q316" s="210">
        <v>0</v>
      </c>
      <c r="R316" s="210">
        <f>Q316*H316</f>
        <v>0</v>
      </c>
      <c r="S316" s="210">
        <v>0</v>
      </c>
      <c r="T316" s="21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2" t="s">
        <v>210</v>
      </c>
      <c r="AT316" s="212" t="s">
        <v>126</v>
      </c>
      <c r="AU316" s="212" t="s">
        <v>80</v>
      </c>
      <c r="AY316" s="18" t="s">
        <v>124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18" t="s">
        <v>78</v>
      </c>
      <c r="BK316" s="213">
        <f>ROUND(I316*H316,2)</f>
        <v>0</v>
      </c>
      <c r="BL316" s="18" t="s">
        <v>210</v>
      </c>
      <c r="BM316" s="212" t="s">
        <v>521</v>
      </c>
    </row>
    <row r="317" s="2" customFormat="1">
      <c r="A317" s="39"/>
      <c r="B317" s="40"/>
      <c r="C317" s="41"/>
      <c r="D317" s="214" t="s">
        <v>133</v>
      </c>
      <c r="E317" s="41"/>
      <c r="F317" s="215" t="s">
        <v>522</v>
      </c>
      <c r="G317" s="41"/>
      <c r="H317" s="41"/>
      <c r="I317" s="216"/>
      <c r="J317" s="41"/>
      <c r="K317" s="41"/>
      <c r="L317" s="45"/>
      <c r="M317" s="217"/>
      <c r="N317" s="21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133</v>
      </c>
      <c r="AU317" s="18" t="s">
        <v>80</v>
      </c>
    </row>
    <row r="318" s="12" customFormat="1" ht="22.8" customHeight="1">
      <c r="A318" s="12"/>
      <c r="B318" s="185"/>
      <c r="C318" s="186"/>
      <c r="D318" s="187" t="s">
        <v>69</v>
      </c>
      <c r="E318" s="199" t="s">
        <v>523</v>
      </c>
      <c r="F318" s="199" t="s">
        <v>524</v>
      </c>
      <c r="G318" s="186"/>
      <c r="H318" s="186"/>
      <c r="I318" s="189"/>
      <c r="J318" s="200">
        <f>BK318</f>
        <v>0</v>
      </c>
      <c r="K318" s="186"/>
      <c r="L318" s="191"/>
      <c r="M318" s="192"/>
      <c r="N318" s="193"/>
      <c r="O318" s="193"/>
      <c r="P318" s="194">
        <f>SUM(P319:P328)</f>
        <v>0</v>
      </c>
      <c r="Q318" s="193"/>
      <c r="R318" s="194">
        <f>SUM(R319:R328)</f>
        <v>0.71682400000000002</v>
      </c>
      <c r="S318" s="193"/>
      <c r="T318" s="195">
        <f>SUM(T319:T328)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96" t="s">
        <v>80</v>
      </c>
      <c r="AT318" s="197" t="s">
        <v>69</v>
      </c>
      <c r="AU318" s="197" t="s">
        <v>78</v>
      </c>
      <c r="AY318" s="196" t="s">
        <v>124</v>
      </c>
      <c r="BK318" s="198">
        <f>SUM(BK319:BK328)</f>
        <v>0</v>
      </c>
    </row>
    <row r="319" s="2" customFormat="1" ht="24.15" customHeight="1">
      <c r="A319" s="39"/>
      <c r="B319" s="40"/>
      <c r="C319" s="201" t="s">
        <v>525</v>
      </c>
      <c r="D319" s="201" t="s">
        <v>126</v>
      </c>
      <c r="E319" s="202" t="s">
        <v>526</v>
      </c>
      <c r="F319" s="203" t="s">
        <v>527</v>
      </c>
      <c r="G319" s="204" t="s">
        <v>373</v>
      </c>
      <c r="H319" s="205">
        <v>2</v>
      </c>
      <c r="I319" s="206"/>
      <c r="J319" s="207">
        <f>ROUND(I319*H319,2)</f>
        <v>0</v>
      </c>
      <c r="K319" s="203" t="s">
        <v>19</v>
      </c>
      <c r="L319" s="45"/>
      <c r="M319" s="208" t="s">
        <v>19</v>
      </c>
      <c r="N319" s="209" t="s">
        <v>41</v>
      </c>
      <c r="O319" s="85"/>
      <c r="P319" s="210">
        <f>O319*H319</f>
        <v>0</v>
      </c>
      <c r="Q319" s="210">
        <v>0.16</v>
      </c>
      <c r="R319" s="210">
        <f>Q319*H319</f>
        <v>0.32000000000000001</v>
      </c>
      <c r="S319" s="210">
        <v>0</v>
      </c>
      <c r="T319" s="21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2" t="s">
        <v>210</v>
      </c>
      <c r="AT319" s="212" t="s">
        <v>126</v>
      </c>
      <c r="AU319" s="212" t="s">
        <v>80</v>
      </c>
      <c r="AY319" s="18" t="s">
        <v>124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8" t="s">
        <v>78</v>
      </c>
      <c r="BK319" s="213">
        <f>ROUND(I319*H319,2)</f>
        <v>0</v>
      </c>
      <c r="BL319" s="18" t="s">
        <v>210</v>
      </c>
      <c r="BM319" s="212" t="s">
        <v>528</v>
      </c>
    </row>
    <row r="320" s="2" customFormat="1" ht="16.5" customHeight="1">
      <c r="A320" s="39"/>
      <c r="B320" s="40"/>
      <c r="C320" s="201" t="s">
        <v>529</v>
      </c>
      <c r="D320" s="201" t="s">
        <v>126</v>
      </c>
      <c r="E320" s="202" t="s">
        <v>530</v>
      </c>
      <c r="F320" s="203" t="s">
        <v>531</v>
      </c>
      <c r="G320" s="204" t="s">
        <v>19</v>
      </c>
      <c r="H320" s="205">
        <v>19.600000000000001</v>
      </c>
      <c r="I320" s="206"/>
      <c r="J320" s="207">
        <f>ROUND(I320*H320,2)</f>
        <v>0</v>
      </c>
      <c r="K320" s="203" t="s">
        <v>19</v>
      </c>
      <c r="L320" s="45"/>
      <c r="M320" s="208" t="s">
        <v>19</v>
      </c>
      <c r="N320" s="209" t="s">
        <v>41</v>
      </c>
      <c r="O320" s="85"/>
      <c r="P320" s="210">
        <f>O320*H320</f>
        <v>0</v>
      </c>
      <c r="Q320" s="210">
        <v>0.02</v>
      </c>
      <c r="R320" s="210">
        <f>Q320*H320</f>
        <v>0.39200000000000002</v>
      </c>
      <c r="S320" s="210">
        <v>0</v>
      </c>
      <c r="T320" s="21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2" t="s">
        <v>210</v>
      </c>
      <c r="AT320" s="212" t="s">
        <v>126</v>
      </c>
      <c r="AU320" s="212" t="s">
        <v>80</v>
      </c>
      <c r="AY320" s="18" t="s">
        <v>124</v>
      </c>
      <c r="BE320" s="213">
        <f>IF(N320="základní",J320,0)</f>
        <v>0</v>
      </c>
      <c r="BF320" s="213">
        <f>IF(N320="snížená",J320,0)</f>
        <v>0</v>
      </c>
      <c r="BG320" s="213">
        <f>IF(N320="zákl. přenesená",J320,0)</f>
        <v>0</v>
      </c>
      <c r="BH320" s="213">
        <f>IF(N320="sníž. přenesená",J320,0)</f>
        <v>0</v>
      </c>
      <c r="BI320" s="213">
        <f>IF(N320="nulová",J320,0)</f>
        <v>0</v>
      </c>
      <c r="BJ320" s="18" t="s">
        <v>78</v>
      </c>
      <c r="BK320" s="213">
        <f>ROUND(I320*H320,2)</f>
        <v>0</v>
      </c>
      <c r="BL320" s="18" t="s">
        <v>210</v>
      </c>
      <c r="BM320" s="212" t="s">
        <v>532</v>
      </c>
    </row>
    <row r="321" s="13" customFormat="1">
      <c r="A321" s="13"/>
      <c r="B321" s="219"/>
      <c r="C321" s="220"/>
      <c r="D321" s="221" t="s">
        <v>135</v>
      </c>
      <c r="E321" s="222" t="s">
        <v>19</v>
      </c>
      <c r="F321" s="223" t="s">
        <v>533</v>
      </c>
      <c r="G321" s="220"/>
      <c r="H321" s="224">
        <v>12</v>
      </c>
      <c r="I321" s="225"/>
      <c r="J321" s="220"/>
      <c r="K321" s="220"/>
      <c r="L321" s="226"/>
      <c r="M321" s="227"/>
      <c r="N321" s="228"/>
      <c r="O321" s="228"/>
      <c r="P321" s="228"/>
      <c r="Q321" s="228"/>
      <c r="R321" s="228"/>
      <c r="S321" s="228"/>
      <c r="T321" s="22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0" t="s">
        <v>135</v>
      </c>
      <c r="AU321" s="230" t="s">
        <v>80</v>
      </c>
      <c r="AV321" s="13" t="s">
        <v>80</v>
      </c>
      <c r="AW321" s="13" t="s">
        <v>137</v>
      </c>
      <c r="AX321" s="13" t="s">
        <v>70</v>
      </c>
      <c r="AY321" s="230" t="s">
        <v>124</v>
      </c>
    </row>
    <row r="322" s="13" customFormat="1">
      <c r="A322" s="13"/>
      <c r="B322" s="219"/>
      <c r="C322" s="220"/>
      <c r="D322" s="221" t="s">
        <v>135</v>
      </c>
      <c r="E322" s="222" t="s">
        <v>19</v>
      </c>
      <c r="F322" s="223" t="s">
        <v>534</v>
      </c>
      <c r="G322" s="220"/>
      <c r="H322" s="224">
        <v>7.5999999999999996</v>
      </c>
      <c r="I322" s="225"/>
      <c r="J322" s="220"/>
      <c r="K322" s="220"/>
      <c r="L322" s="226"/>
      <c r="M322" s="227"/>
      <c r="N322" s="228"/>
      <c r="O322" s="228"/>
      <c r="P322" s="228"/>
      <c r="Q322" s="228"/>
      <c r="R322" s="228"/>
      <c r="S322" s="228"/>
      <c r="T322" s="22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0" t="s">
        <v>135</v>
      </c>
      <c r="AU322" s="230" t="s">
        <v>80</v>
      </c>
      <c r="AV322" s="13" t="s">
        <v>80</v>
      </c>
      <c r="AW322" s="13" t="s">
        <v>137</v>
      </c>
      <c r="AX322" s="13" t="s">
        <v>70</v>
      </c>
      <c r="AY322" s="230" t="s">
        <v>124</v>
      </c>
    </row>
    <row r="323" s="2" customFormat="1" ht="24.15" customHeight="1">
      <c r="A323" s="39"/>
      <c r="B323" s="40"/>
      <c r="C323" s="201" t="s">
        <v>535</v>
      </c>
      <c r="D323" s="201" t="s">
        <v>126</v>
      </c>
      <c r="E323" s="202" t="s">
        <v>536</v>
      </c>
      <c r="F323" s="203" t="s">
        <v>537</v>
      </c>
      <c r="G323" s="204" t="s">
        <v>269</v>
      </c>
      <c r="H323" s="205">
        <v>4</v>
      </c>
      <c r="I323" s="206"/>
      <c r="J323" s="207">
        <f>ROUND(I323*H323,2)</f>
        <v>0</v>
      </c>
      <c r="K323" s="203" t="s">
        <v>19</v>
      </c>
      <c r="L323" s="45"/>
      <c r="M323" s="208" t="s">
        <v>19</v>
      </c>
      <c r="N323" s="209" t="s">
        <v>41</v>
      </c>
      <c r="O323" s="85"/>
      <c r="P323" s="210">
        <f>O323*H323</f>
        <v>0</v>
      </c>
      <c r="Q323" s="210">
        <v>0</v>
      </c>
      <c r="R323" s="210">
        <f>Q323*H323</f>
        <v>0</v>
      </c>
      <c r="S323" s="210">
        <v>0</v>
      </c>
      <c r="T323" s="21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2" t="s">
        <v>210</v>
      </c>
      <c r="AT323" s="212" t="s">
        <v>126</v>
      </c>
      <c r="AU323" s="212" t="s">
        <v>80</v>
      </c>
      <c r="AY323" s="18" t="s">
        <v>124</v>
      </c>
      <c r="BE323" s="213">
        <f>IF(N323="základní",J323,0)</f>
        <v>0</v>
      </c>
      <c r="BF323" s="213">
        <f>IF(N323="snížená",J323,0)</f>
        <v>0</v>
      </c>
      <c r="BG323" s="213">
        <f>IF(N323="zákl. přenesená",J323,0)</f>
        <v>0</v>
      </c>
      <c r="BH323" s="213">
        <f>IF(N323="sníž. přenesená",J323,0)</f>
        <v>0</v>
      </c>
      <c r="BI323" s="213">
        <f>IF(N323="nulová",J323,0)</f>
        <v>0</v>
      </c>
      <c r="BJ323" s="18" t="s">
        <v>78</v>
      </c>
      <c r="BK323" s="213">
        <f>ROUND(I323*H323,2)</f>
        <v>0</v>
      </c>
      <c r="BL323" s="18" t="s">
        <v>210</v>
      </c>
      <c r="BM323" s="212" t="s">
        <v>538</v>
      </c>
    </row>
    <row r="324" s="13" customFormat="1">
      <c r="A324" s="13"/>
      <c r="B324" s="219"/>
      <c r="C324" s="220"/>
      <c r="D324" s="221" t="s">
        <v>135</v>
      </c>
      <c r="E324" s="222" t="s">
        <v>19</v>
      </c>
      <c r="F324" s="223" t="s">
        <v>539</v>
      </c>
      <c r="G324" s="220"/>
      <c r="H324" s="224">
        <v>4</v>
      </c>
      <c r="I324" s="225"/>
      <c r="J324" s="220"/>
      <c r="K324" s="220"/>
      <c r="L324" s="226"/>
      <c r="M324" s="227"/>
      <c r="N324" s="228"/>
      <c r="O324" s="228"/>
      <c r="P324" s="228"/>
      <c r="Q324" s="228"/>
      <c r="R324" s="228"/>
      <c r="S324" s="228"/>
      <c r="T324" s="22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0" t="s">
        <v>135</v>
      </c>
      <c r="AU324" s="230" t="s">
        <v>80</v>
      </c>
      <c r="AV324" s="13" t="s">
        <v>80</v>
      </c>
      <c r="AW324" s="13" t="s">
        <v>137</v>
      </c>
      <c r="AX324" s="13" t="s">
        <v>70</v>
      </c>
      <c r="AY324" s="230" t="s">
        <v>124</v>
      </c>
    </row>
    <row r="325" s="2" customFormat="1" ht="24.15" customHeight="1">
      <c r="A325" s="39"/>
      <c r="B325" s="40"/>
      <c r="C325" s="241" t="s">
        <v>540</v>
      </c>
      <c r="D325" s="241" t="s">
        <v>178</v>
      </c>
      <c r="E325" s="242" t="s">
        <v>541</v>
      </c>
      <c r="F325" s="243" t="s">
        <v>542</v>
      </c>
      <c r="G325" s="244" t="s">
        <v>129</v>
      </c>
      <c r="H325" s="245">
        <v>7.2000000000000002</v>
      </c>
      <c r="I325" s="246"/>
      <c r="J325" s="247">
        <f>ROUND(I325*H325,2)</f>
        <v>0</v>
      </c>
      <c r="K325" s="243" t="s">
        <v>19</v>
      </c>
      <c r="L325" s="248"/>
      <c r="M325" s="249" t="s">
        <v>19</v>
      </c>
      <c r="N325" s="250" t="s">
        <v>41</v>
      </c>
      <c r="O325" s="85"/>
      <c r="P325" s="210">
        <f>O325*H325</f>
        <v>0</v>
      </c>
      <c r="Q325" s="210">
        <v>0.00067000000000000002</v>
      </c>
      <c r="R325" s="210">
        <f>Q325*H325</f>
        <v>0.0048240000000000002</v>
      </c>
      <c r="S325" s="210">
        <v>0</v>
      </c>
      <c r="T325" s="21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2" t="s">
        <v>308</v>
      </c>
      <c r="AT325" s="212" t="s">
        <v>178</v>
      </c>
      <c r="AU325" s="212" t="s">
        <v>80</v>
      </c>
      <c r="AY325" s="18" t="s">
        <v>124</v>
      </c>
      <c r="BE325" s="213">
        <f>IF(N325="základní",J325,0)</f>
        <v>0</v>
      </c>
      <c r="BF325" s="213">
        <f>IF(N325="snížená",J325,0)</f>
        <v>0</v>
      </c>
      <c r="BG325" s="213">
        <f>IF(N325="zákl. přenesená",J325,0)</f>
        <v>0</v>
      </c>
      <c r="BH325" s="213">
        <f>IF(N325="sníž. přenesená",J325,0)</f>
        <v>0</v>
      </c>
      <c r="BI325" s="213">
        <f>IF(N325="nulová",J325,0)</f>
        <v>0</v>
      </c>
      <c r="BJ325" s="18" t="s">
        <v>78</v>
      </c>
      <c r="BK325" s="213">
        <f>ROUND(I325*H325,2)</f>
        <v>0</v>
      </c>
      <c r="BL325" s="18" t="s">
        <v>210</v>
      </c>
      <c r="BM325" s="212" t="s">
        <v>543</v>
      </c>
    </row>
    <row r="326" s="13" customFormat="1">
      <c r="A326" s="13"/>
      <c r="B326" s="219"/>
      <c r="C326" s="220"/>
      <c r="D326" s="221" t="s">
        <v>135</v>
      </c>
      <c r="E326" s="222" t="s">
        <v>19</v>
      </c>
      <c r="F326" s="223" t="s">
        <v>544</v>
      </c>
      <c r="G326" s="220"/>
      <c r="H326" s="224">
        <v>7.2000000000000002</v>
      </c>
      <c r="I326" s="225"/>
      <c r="J326" s="220"/>
      <c r="K326" s="220"/>
      <c r="L326" s="226"/>
      <c r="M326" s="227"/>
      <c r="N326" s="228"/>
      <c r="O326" s="228"/>
      <c r="P326" s="228"/>
      <c r="Q326" s="228"/>
      <c r="R326" s="228"/>
      <c r="S326" s="228"/>
      <c r="T326" s="22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0" t="s">
        <v>135</v>
      </c>
      <c r="AU326" s="230" t="s">
        <v>80</v>
      </c>
      <c r="AV326" s="13" t="s">
        <v>80</v>
      </c>
      <c r="AW326" s="13" t="s">
        <v>137</v>
      </c>
      <c r="AX326" s="13" t="s">
        <v>70</v>
      </c>
      <c r="AY326" s="230" t="s">
        <v>124</v>
      </c>
    </row>
    <row r="327" s="2" customFormat="1" ht="49.05" customHeight="1">
      <c r="A327" s="39"/>
      <c r="B327" s="40"/>
      <c r="C327" s="201" t="s">
        <v>545</v>
      </c>
      <c r="D327" s="201" t="s">
        <v>126</v>
      </c>
      <c r="E327" s="202" t="s">
        <v>546</v>
      </c>
      <c r="F327" s="203" t="s">
        <v>547</v>
      </c>
      <c r="G327" s="204" t="s">
        <v>163</v>
      </c>
      <c r="H327" s="205">
        <v>0.71699999999999997</v>
      </c>
      <c r="I327" s="206"/>
      <c r="J327" s="207">
        <f>ROUND(I327*H327,2)</f>
        <v>0</v>
      </c>
      <c r="K327" s="203" t="s">
        <v>130</v>
      </c>
      <c r="L327" s="45"/>
      <c r="M327" s="208" t="s">
        <v>19</v>
      </c>
      <c r="N327" s="209" t="s">
        <v>41</v>
      </c>
      <c r="O327" s="85"/>
      <c r="P327" s="210">
        <f>O327*H327</f>
        <v>0</v>
      </c>
      <c r="Q327" s="210">
        <v>0</v>
      </c>
      <c r="R327" s="210">
        <f>Q327*H327</f>
        <v>0</v>
      </c>
      <c r="S327" s="210">
        <v>0</v>
      </c>
      <c r="T327" s="21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2" t="s">
        <v>210</v>
      </c>
      <c r="AT327" s="212" t="s">
        <v>126</v>
      </c>
      <c r="AU327" s="212" t="s">
        <v>80</v>
      </c>
      <c r="AY327" s="18" t="s">
        <v>124</v>
      </c>
      <c r="BE327" s="213">
        <f>IF(N327="základní",J327,0)</f>
        <v>0</v>
      </c>
      <c r="BF327" s="213">
        <f>IF(N327="snížená",J327,0)</f>
        <v>0</v>
      </c>
      <c r="BG327" s="213">
        <f>IF(N327="zákl. přenesená",J327,0)</f>
        <v>0</v>
      </c>
      <c r="BH327" s="213">
        <f>IF(N327="sníž. přenesená",J327,0)</f>
        <v>0</v>
      </c>
      <c r="BI327" s="213">
        <f>IF(N327="nulová",J327,0)</f>
        <v>0</v>
      </c>
      <c r="BJ327" s="18" t="s">
        <v>78</v>
      </c>
      <c r="BK327" s="213">
        <f>ROUND(I327*H327,2)</f>
        <v>0</v>
      </c>
      <c r="BL327" s="18" t="s">
        <v>210</v>
      </c>
      <c r="BM327" s="212" t="s">
        <v>548</v>
      </c>
    </row>
    <row r="328" s="2" customFormat="1">
      <c r="A328" s="39"/>
      <c r="B328" s="40"/>
      <c r="C328" s="41"/>
      <c r="D328" s="214" t="s">
        <v>133</v>
      </c>
      <c r="E328" s="41"/>
      <c r="F328" s="215" t="s">
        <v>549</v>
      </c>
      <c r="G328" s="41"/>
      <c r="H328" s="41"/>
      <c r="I328" s="216"/>
      <c r="J328" s="41"/>
      <c r="K328" s="41"/>
      <c r="L328" s="45"/>
      <c r="M328" s="217"/>
      <c r="N328" s="21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133</v>
      </c>
      <c r="AU328" s="18" t="s">
        <v>80</v>
      </c>
    </row>
    <row r="329" s="12" customFormat="1" ht="22.8" customHeight="1">
      <c r="A329" s="12"/>
      <c r="B329" s="185"/>
      <c r="C329" s="186"/>
      <c r="D329" s="187" t="s">
        <v>69</v>
      </c>
      <c r="E329" s="199" t="s">
        <v>550</v>
      </c>
      <c r="F329" s="199" t="s">
        <v>551</v>
      </c>
      <c r="G329" s="186"/>
      <c r="H329" s="186"/>
      <c r="I329" s="189"/>
      <c r="J329" s="200">
        <f>BK329</f>
        <v>0</v>
      </c>
      <c r="K329" s="186"/>
      <c r="L329" s="191"/>
      <c r="M329" s="192"/>
      <c r="N329" s="193"/>
      <c r="O329" s="193"/>
      <c r="P329" s="194">
        <f>SUM(P330:P337)</f>
        <v>0</v>
      </c>
      <c r="Q329" s="193"/>
      <c r="R329" s="194">
        <f>SUM(R330:R337)</f>
        <v>0.096137560000000011</v>
      </c>
      <c r="S329" s="193"/>
      <c r="T329" s="195">
        <f>SUM(T330:T337)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96" t="s">
        <v>80</v>
      </c>
      <c r="AT329" s="197" t="s">
        <v>69</v>
      </c>
      <c r="AU329" s="197" t="s">
        <v>78</v>
      </c>
      <c r="AY329" s="196" t="s">
        <v>124</v>
      </c>
      <c r="BK329" s="198">
        <f>SUM(BK330:BK337)</f>
        <v>0</v>
      </c>
    </row>
    <row r="330" s="2" customFormat="1" ht="44.25" customHeight="1">
      <c r="A330" s="39"/>
      <c r="B330" s="40"/>
      <c r="C330" s="201" t="s">
        <v>552</v>
      </c>
      <c r="D330" s="201" t="s">
        <v>126</v>
      </c>
      <c r="E330" s="202" t="s">
        <v>553</v>
      </c>
      <c r="F330" s="203" t="s">
        <v>554</v>
      </c>
      <c r="G330" s="204" t="s">
        <v>170</v>
      </c>
      <c r="H330" s="205">
        <v>204.548</v>
      </c>
      <c r="I330" s="206"/>
      <c r="J330" s="207">
        <f>ROUND(I330*H330,2)</f>
        <v>0</v>
      </c>
      <c r="K330" s="203" t="s">
        <v>130</v>
      </c>
      <c r="L330" s="45"/>
      <c r="M330" s="208" t="s">
        <v>19</v>
      </c>
      <c r="N330" s="209" t="s">
        <v>41</v>
      </c>
      <c r="O330" s="85"/>
      <c r="P330" s="210">
        <f>O330*H330</f>
        <v>0</v>
      </c>
      <c r="Q330" s="210">
        <v>0.00022000000000000001</v>
      </c>
      <c r="R330" s="210">
        <f>Q330*H330</f>
        <v>0.045000560000000002</v>
      </c>
      <c r="S330" s="210">
        <v>0</v>
      </c>
      <c r="T330" s="21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2" t="s">
        <v>210</v>
      </c>
      <c r="AT330" s="212" t="s">
        <v>126</v>
      </c>
      <c r="AU330" s="212" t="s">
        <v>80</v>
      </c>
      <c r="AY330" s="18" t="s">
        <v>124</v>
      </c>
      <c r="BE330" s="213">
        <f>IF(N330="základní",J330,0)</f>
        <v>0</v>
      </c>
      <c r="BF330" s="213">
        <f>IF(N330="snížená",J330,0)</f>
        <v>0</v>
      </c>
      <c r="BG330" s="213">
        <f>IF(N330="zákl. přenesená",J330,0)</f>
        <v>0</v>
      </c>
      <c r="BH330" s="213">
        <f>IF(N330="sníž. přenesená",J330,0)</f>
        <v>0</v>
      </c>
      <c r="BI330" s="213">
        <f>IF(N330="nulová",J330,0)</f>
        <v>0</v>
      </c>
      <c r="BJ330" s="18" t="s">
        <v>78</v>
      </c>
      <c r="BK330" s="213">
        <f>ROUND(I330*H330,2)</f>
        <v>0</v>
      </c>
      <c r="BL330" s="18" t="s">
        <v>210</v>
      </c>
      <c r="BM330" s="212" t="s">
        <v>555</v>
      </c>
    </row>
    <row r="331" s="2" customFormat="1">
      <c r="A331" s="39"/>
      <c r="B331" s="40"/>
      <c r="C331" s="41"/>
      <c r="D331" s="214" t="s">
        <v>133</v>
      </c>
      <c r="E331" s="41"/>
      <c r="F331" s="215" t="s">
        <v>556</v>
      </c>
      <c r="G331" s="41"/>
      <c r="H331" s="41"/>
      <c r="I331" s="216"/>
      <c r="J331" s="41"/>
      <c r="K331" s="41"/>
      <c r="L331" s="45"/>
      <c r="M331" s="217"/>
      <c r="N331" s="218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133</v>
      </c>
      <c r="AU331" s="18" t="s">
        <v>80</v>
      </c>
    </row>
    <row r="332" s="13" customFormat="1">
      <c r="A332" s="13"/>
      <c r="B332" s="219"/>
      <c r="C332" s="220"/>
      <c r="D332" s="221" t="s">
        <v>135</v>
      </c>
      <c r="E332" s="222" t="s">
        <v>19</v>
      </c>
      <c r="F332" s="223" t="s">
        <v>557</v>
      </c>
      <c r="G332" s="220"/>
      <c r="H332" s="224">
        <v>13.680000000000003</v>
      </c>
      <c r="I332" s="225"/>
      <c r="J332" s="220"/>
      <c r="K332" s="220"/>
      <c r="L332" s="226"/>
      <c r="M332" s="227"/>
      <c r="N332" s="228"/>
      <c r="O332" s="228"/>
      <c r="P332" s="228"/>
      <c r="Q332" s="228"/>
      <c r="R332" s="228"/>
      <c r="S332" s="228"/>
      <c r="T332" s="22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0" t="s">
        <v>135</v>
      </c>
      <c r="AU332" s="230" t="s">
        <v>80</v>
      </c>
      <c r="AV332" s="13" t="s">
        <v>80</v>
      </c>
      <c r="AW332" s="13" t="s">
        <v>137</v>
      </c>
      <c r="AX332" s="13" t="s">
        <v>70</v>
      </c>
      <c r="AY332" s="230" t="s">
        <v>124</v>
      </c>
    </row>
    <row r="333" s="13" customFormat="1">
      <c r="A333" s="13"/>
      <c r="B333" s="219"/>
      <c r="C333" s="220"/>
      <c r="D333" s="221" t="s">
        <v>135</v>
      </c>
      <c r="E333" s="222" t="s">
        <v>19</v>
      </c>
      <c r="F333" s="223" t="s">
        <v>558</v>
      </c>
      <c r="G333" s="220"/>
      <c r="H333" s="224">
        <v>112.5</v>
      </c>
      <c r="I333" s="225"/>
      <c r="J333" s="220"/>
      <c r="K333" s="220"/>
      <c r="L333" s="226"/>
      <c r="M333" s="227"/>
      <c r="N333" s="228"/>
      <c r="O333" s="228"/>
      <c r="P333" s="228"/>
      <c r="Q333" s="228"/>
      <c r="R333" s="228"/>
      <c r="S333" s="228"/>
      <c r="T333" s="22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0" t="s">
        <v>135</v>
      </c>
      <c r="AU333" s="230" t="s">
        <v>80</v>
      </c>
      <c r="AV333" s="13" t="s">
        <v>80</v>
      </c>
      <c r="AW333" s="13" t="s">
        <v>137</v>
      </c>
      <c r="AX333" s="13" t="s">
        <v>70</v>
      </c>
      <c r="AY333" s="230" t="s">
        <v>124</v>
      </c>
    </row>
    <row r="334" s="13" customFormat="1">
      <c r="A334" s="13"/>
      <c r="B334" s="219"/>
      <c r="C334" s="220"/>
      <c r="D334" s="221" t="s">
        <v>135</v>
      </c>
      <c r="E334" s="222" t="s">
        <v>19</v>
      </c>
      <c r="F334" s="223" t="s">
        <v>559</v>
      </c>
      <c r="G334" s="220"/>
      <c r="H334" s="224">
        <v>43.199999999999996</v>
      </c>
      <c r="I334" s="225"/>
      <c r="J334" s="220"/>
      <c r="K334" s="220"/>
      <c r="L334" s="226"/>
      <c r="M334" s="227"/>
      <c r="N334" s="228"/>
      <c r="O334" s="228"/>
      <c r="P334" s="228"/>
      <c r="Q334" s="228"/>
      <c r="R334" s="228"/>
      <c r="S334" s="228"/>
      <c r="T334" s="22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0" t="s">
        <v>135</v>
      </c>
      <c r="AU334" s="230" t="s">
        <v>80</v>
      </c>
      <c r="AV334" s="13" t="s">
        <v>80</v>
      </c>
      <c r="AW334" s="13" t="s">
        <v>137</v>
      </c>
      <c r="AX334" s="13" t="s">
        <v>70</v>
      </c>
      <c r="AY334" s="230" t="s">
        <v>124</v>
      </c>
    </row>
    <row r="335" s="13" customFormat="1">
      <c r="A335" s="13"/>
      <c r="B335" s="219"/>
      <c r="C335" s="220"/>
      <c r="D335" s="221" t="s">
        <v>135</v>
      </c>
      <c r="E335" s="222" t="s">
        <v>19</v>
      </c>
      <c r="F335" s="223" t="s">
        <v>560</v>
      </c>
      <c r="G335" s="220"/>
      <c r="H335" s="224">
        <v>35.167999999999999</v>
      </c>
      <c r="I335" s="225"/>
      <c r="J335" s="220"/>
      <c r="K335" s="220"/>
      <c r="L335" s="226"/>
      <c r="M335" s="227"/>
      <c r="N335" s="228"/>
      <c r="O335" s="228"/>
      <c r="P335" s="228"/>
      <c r="Q335" s="228"/>
      <c r="R335" s="228"/>
      <c r="S335" s="228"/>
      <c r="T335" s="22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0" t="s">
        <v>135</v>
      </c>
      <c r="AU335" s="230" t="s">
        <v>80</v>
      </c>
      <c r="AV335" s="13" t="s">
        <v>80</v>
      </c>
      <c r="AW335" s="13" t="s">
        <v>137</v>
      </c>
      <c r="AX335" s="13" t="s">
        <v>70</v>
      </c>
      <c r="AY335" s="230" t="s">
        <v>124</v>
      </c>
    </row>
    <row r="336" s="2" customFormat="1" ht="24.15" customHeight="1">
      <c r="A336" s="39"/>
      <c r="B336" s="40"/>
      <c r="C336" s="201" t="s">
        <v>561</v>
      </c>
      <c r="D336" s="201" t="s">
        <v>126</v>
      </c>
      <c r="E336" s="202" t="s">
        <v>562</v>
      </c>
      <c r="F336" s="203" t="s">
        <v>563</v>
      </c>
      <c r="G336" s="204" t="s">
        <v>170</v>
      </c>
      <c r="H336" s="205">
        <v>204.548</v>
      </c>
      <c r="I336" s="206"/>
      <c r="J336" s="207">
        <f>ROUND(I336*H336,2)</f>
        <v>0</v>
      </c>
      <c r="K336" s="203" t="s">
        <v>130</v>
      </c>
      <c r="L336" s="45"/>
      <c r="M336" s="208" t="s">
        <v>19</v>
      </c>
      <c r="N336" s="209" t="s">
        <v>41</v>
      </c>
      <c r="O336" s="85"/>
      <c r="P336" s="210">
        <f>O336*H336</f>
        <v>0</v>
      </c>
      <c r="Q336" s="210">
        <v>0.00025000000000000001</v>
      </c>
      <c r="R336" s="210">
        <f>Q336*H336</f>
        <v>0.051137000000000002</v>
      </c>
      <c r="S336" s="210">
        <v>0</v>
      </c>
      <c r="T336" s="21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2" t="s">
        <v>210</v>
      </c>
      <c r="AT336" s="212" t="s">
        <v>126</v>
      </c>
      <c r="AU336" s="212" t="s">
        <v>80</v>
      </c>
      <c r="AY336" s="18" t="s">
        <v>124</v>
      </c>
      <c r="BE336" s="213">
        <f>IF(N336="základní",J336,0)</f>
        <v>0</v>
      </c>
      <c r="BF336" s="213">
        <f>IF(N336="snížená",J336,0)</f>
        <v>0</v>
      </c>
      <c r="BG336" s="213">
        <f>IF(N336="zákl. přenesená",J336,0)</f>
        <v>0</v>
      </c>
      <c r="BH336" s="213">
        <f>IF(N336="sníž. přenesená",J336,0)</f>
        <v>0</v>
      </c>
      <c r="BI336" s="213">
        <f>IF(N336="nulová",J336,0)</f>
        <v>0</v>
      </c>
      <c r="BJ336" s="18" t="s">
        <v>78</v>
      </c>
      <c r="BK336" s="213">
        <f>ROUND(I336*H336,2)</f>
        <v>0</v>
      </c>
      <c r="BL336" s="18" t="s">
        <v>210</v>
      </c>
      <c r="BM336" s="212" t="s">
        <v>564</v>
      </c>
    </row>
    <row r="337" s="2" customFormat="1">
      <c r="A337" s="39"/>
      <c r="B337" s="40"/>
      <c r="C337" s="41"/>
      <c r="D337" s="214" t="s">
        <v>133</v>
      </c>
      <c r="E337" s="41"/>
      <c r="F337" s="215" t="s">
        <v>565</v>
      </c>
      <c r="G337" s="41"/>
      <c r="H337" s="41"/>
      <c r="I337" s="216"/>
      <c r="J337" s="41"/>
      <c r="K337" s="41"/>
      <c r="L337" s="45"/>
      <c r="M337" s="217"/>
      <c r="N337" s="218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133</v>
      </c>
      <c r="AU337" s="18" t="s">
        <v>80</v>
      </c>
    </row>
    <row r="338" s="12" customFormat="1" ht="25.92" customHeight="1">
      <c r="A338" s="12"/>
      <c r="B338" s="185"/>
      <c r="C338" s="186"/>
      <c r="D338" s="187" t="s">
        <v>69</v>
      </c>
      <c r="E338" s="188" t="s">
        <v>566</v>
      </c>
      <c r="F338" s="188" t="s">
        <v>567</v>
      </c>
      <c r="G338" s="186"/>
      <c r="H338" s="186"/>
      <c r="I338" s="189"/>
      <c r="J338" s="190">
        <f>BK338</f>
        <v>0</v>
      </c>
      <c r="K338" s="186"/>
      <c r="L338" s="191"/>
      <c r="M338" s="192"/>
      <c r="N338" s="193"/>
      <c r="O338" s="193"/>
      <c r="P338" s="194">
        <f>P339+P342+P344+P346</f>
        <v>0</v>
      </c>
      <c r="Q338" s="193"/>
      <c r="R338" s="194">
        <f>R339+R342+R344+R346</f>
        <v>0</v>
      </c>
      <c r="S338" s="193"/>
      <c r="T338" s="195">
        <f>T339+T342+T344+T346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96" t="s">
        <v>160</v>
      </c>
      <c r="AT338" s="197" t="s">
        <v>69</v>
      </c>
      <c r="AU338" s="197" t="s">
        <v>70</v>
      </c>
      <c r="AY338" s="196" t="s">
        <v>124</v>
      </c>
      <c r="BK338" s="198">
        <f>BK339+BK342+BK344+BK346</f>
        <v>0</v>
      </c>
    </row>
    <row r="339" s="12" customFormat="1" ht="22.8" customHeight="1">
      <c r="A339" s="12"/>
      <c r="B339" s="185"/>
      <c r="C339" s="186"/>
      <c r="D339" s="187" t="s">
        <v>69</v>
      </c>
      <c r="E339" s="199" t="s">
        <v>568</v>
      </c>
      <c r="F339" s="199" t="s">
        <v>569</v>
      </c>
      <c r="G339" s="186"/>
      <c r="H339" s="186"/>
      <c r="I339" s="189"/>
      <c r="J339" s="200">
        <f>BK339</f>
        <v>0</v>
      </c>
      <c r="K339" s="186"/>
      <c r="L339" s="191"/>
      <c r="M339" s="192"/>
      <c r="N339" s="193"/>
      <c r="O339" s="193"/>
      <c r="P339" s="194">
        <f>SUM(P340:P341)</f>
        <v>0</v>
      </c>
      <c r="Q339" s="193"/>
      <c r="R339" s="194">
        <f>SUM(R340:R341)</f>
        <v>0</v>
      </c>
      <c r="S339" s="193"/>
      <c r="T339" s="195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6" t="s">
        <v>160</v>
      </c>
      <c r="AT339" s="197" t="s">
        <v>69</v>
      </c>
      <c r="AU339" s="197" t="s">
        <v>78</v>
      </c>
      <c r="AY339" s="196" t="s">
        <v>124</v>
      </c>
      <c r="BK339" s="198">
        <f>SUM(BK340:BK341)</f>
        <v>0</v>
      </c>
    </row>
    <row r="340" s="2" customFormat="1" ht="16.5" customHeight="1">
      <c r="A340" s="39"/>
      <c r="B340" s="40"/>
      <c r="C340" s="201" t="s">
        <v>570</v>
      </c>
      <c r="D340" s="201" t="s">
        <v>126</v>
      </c>
      <c r="E340" s="202" t="s">
        <v>571</v>
      </c>
      <c r="F340" s="203" t="s">
        <v>572</v>
      </c>
      <c r="G340" s="204" t="s">
        <v>269</v>
      </c>
      <c r="H340" s="205">
        <v>1</v>
      </c>
      <c r="I340" s="206"/>
      <c r="J340" s="207">
        <f>ROUND(I340*H340,2)</f>
        <v>0</v>
      </c>
      <c r="K340" s="203" t="s">
        <v>19</v>
      </c>
      <c r="L340" s="45"/>
      <c r="M340" s="208" t="s">
        <v>19</v>
      </c>
      <c r="N340" s="209" t="s">
        <v>41</v>
      </c>
      <c r="O340" s="85"/>
      <c r="P340" s="210">
        <f>O340*H340</f>
        <v>0</v>
      </c>
      <c r="Q340" s="210">
        <v>0</v>
      </c>
      <c r="R340" s="210">
        <f>Q340*H340</f>
        <v>0</v>
      </c>
      <c r="S340" s="210">
        <v>0</v>
      </c>
      <c r="T340" s="21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2" t="s">
        <v>573</v>
      </c>
      <c r="AT340" s="212" t="s">
        <v>126</v>
      </c>
      <c r="AU340" s="212" t="s">
        <v>80</v>
      </c>
      <c r="AY340" s="18" t="s">
        <v>124</v>
      </c>
      <c r="BE340" s="213">
        <f>IF(N340="základní",J340,0)</f>
        <v>0</v>
      </c>
      <c r="BF340" s="213">
        <f>IF(N340="snížená",J340,0)</f>
        <v>0</v>
      </c>
      <c r="BG340" s="213">
        <f>IF(N340="zákl. přenesená",J340,0)</f>
        <v>0</v>
      </c>
      <c r="BH340" s="213">
        <f>IF(N340="sníž. přenesená",J340,0)</f>
        <v>0</v>
      </c>
      <c r="BI340" s="213">
        <f>IF(N340="nulová",J340,0)</f>
        <v>0</v>
      </c>
      <c r="BJ340" s="18" t="s">
        <v>78</v>
      </c>
      <c r="BK340" s="213">
        <f>ROUND(I340*H340,2)</f>
        <v>0</v>
      </c>
      <c r="BL340" s="18" t="s">
        <v>573</v>
      </c>
      <c r="BM340" s="212" t="s">
        <v>574</v>
      </c>
    </row>
    <row r="341" s="2" customFormat="1" ht="16.5" customHeight="1">
      <c r="A341" s="39"/>
      <c r="B341" s="40"/>
      <c r="C341" s="201" t="s">
        <v>575</v>
      </c>
      <c r="D341" s="201" t="s">
        <v>126</v>
      </c>
      <c r="E341" s="202" t="s">
        <v>576</v>
      </c>
      <c r="F341" s="203" t="s">
        <v>577</v>
      </c>
      <c r="G341" s="204" t="s">
        <v>269</v>
      </c>
      <c r="H341" s="205">
        <v>1</v>
      </c>
      <c r="I341" s="206"/>
      <c r="J341" s="207">
        <f>ROUND(I341*H341,2)</f>
        <v>0</v>
      </c>
      <c r="K341" s="203" t="s">
        <v>19</v>
      </c>
      <c r="L341" s="45"/>
      <c r="M341" s="208" t="s">
        <v>19</v>
      </c>
      <c r="N341" s="209" t="s">
        <v>41</v>
      </c>
      <c r="O341" s="85"/>
      <c r="P341" s="210">
        <f>O341*H341</f>
        <v>0</v>
      </c>
      <c r="Q341" s="210">
        <v>0</v>
      </c>
      <c r="R341" s="210">
        <f>Q341*H341</f>
        <v>0</v>
      </c>
      <c r="S341" s="210">
        <v>0</v>
      </c>
      <c r="T341" s="21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2" t="s">
        <v>573</v>
      </c>
      <c r="AT341" s="212" t="s">
        <v>126</v>
      </c>
      <c r="AU341" s="212" t="s">
        <v>80</v>
      </c>
      <c r="AY341" s="18" t="s">
        <v>124</v>
      </c>
      <c r="BE341" s="213">
        <f>IF(N341="základní",J341,0)</f>
        <v>0</v>
      </c>
      <c r="BF341" s="213">
        <f>IF(N341="snížená",J341,0)</f>
        <v>0</v>
      </c>
      <c r="BG341" s="213">
        <f>IF(N341="zákl. přenesená",J341,0)</f>
        <v>0</v>
      </c>
      <c r="BH341" s="213">
        <f>IF(N341="sníž. přenesená",J341,0)</f>
        <v>0</v>
      </c>
      <c r="BI341" s="213">
        <f>IF(N341="nulová",J341,0)</f>
        <v>0</v>
      </c>
      <c r="BJ341" s="18" t="s">
        <v>78</v>
      </c>
      <c r="BK341" s="213">
        <f>ROUND(I341*H341,2)</f>
        <v>0</v>
      </c>
      <c r="BL341" s="18" t="s">
        <v>573</v>
      </c>
      <c r="BM341" s="212" t="s">
        <v>578</v>
      </c>
    </row>
    <row r="342" s="12" customFormat="1" ht="22.8" customHeight="1">
      <c r="A342" s="12"/>
      <c r="B342" s="185"/>
      <c r="C342" s="186"/>
      <c r="D342" s="187" t="s">
        <v>69</v>
      </c>
      <c r="E342" s="199" t="s">
        <v>579</v>
      </c>
      <c r="F342" s="199" t="s">
        <v>580</v>
      </c>
      <c r="G342" s="186"/>
      <c r="H342" s="186"/>
      <c r="I342" s="189"/>
      <c r="J342" s="200">
        <f>BK342</f>
        <v>0</v>
      </c>
      <c r="K342" s="186"/>
      <c r="L342" s="191"/>
      <c r="M342" s="192"/>
      <c r="N342" s="193"/>
      <c r="O342" s="193"/>
      <c r="P342" s="194">
        <f>P343</f>
        <v>0</v>
      </c>
      <c r="Q342" s="193"/>
      <c r="R342" s="194">
        <f>R343</f>
        <v>0</v>
      </c>
      <c r="S342" s="193"/>
      <c r="T342" s="195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96" t="s">
        <v>160</v>
      </c>
      <c r="AT342" s="197" t="s">
        <v>69</v>
      </c>
      <c r="AU342" s="197" t="s">
        <v>78</v>
      </c>
      <c r="AY342" s="196" t="s">
        <v>124</v>
      </c>
      <c r="BK342" s="198">
        <f>BK343</f>
        <v>0</v>
      </c>
    </row>
    <row r="343" s="2" customFormat="1" ht="16.5" customHeight="1">
      <c r="A343" s="39"/>
      <c r="B343" s="40"/>
      <c r="C343" s="201" t="s">
        <v>581</v>
      </c>
      <c r="D343" s="201" t="s">
        <v>126</v>
      </c>
      <c r="E343" s="202" t="s">
        <v>582</v>
      </c>
      <c r="F343" s="203" t="s">
        <v>583</v>
      </c>
      <c r="G343" s="204" t="s">
        <v>373</v>
      </c>
      <c r="H343" s="205">
        <v>1</v>
      </c>
      <c r="I343" s="206"/>
      <c r="J343" s="207">
        <f>ROUND(I343*H343,2)</f>
        <v>0</v>
      </c>
      <c r="K343" s="203" t="s">
        <v>19</v>
      </c>
      <c r="L343" s="45"/>
      <c r="M343" s="208" t="s">
        <v>19</v>
      </c>
      <c r="N343" s="209" t="s">
        <v>41</v>
      </c>
      <c r="O343" s="85"/>
      <c r="P343" s="210">
        <f>O343*H343</f>
        <v>0</v>
      </c>
      <c r="Q343" s="210">
        <v>0</v>
      </c>
      <c r="R343" s="210">
        <f>Q343*H343</f>
        <v>0</v>
      </c>
      <c r="S343" s="210">
        <v>0</v>
      </c>
      <c r="T343" s="21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2" t="s">
        <v>573</v>
      </c>
      <c r="AT343" s="212" t="s">
        <v>126</v>
      </c>
      <c r="AU343" s="212" t="s">
        <v>80</v>
      </c>
      <c r="AY343" s="18" t="s">
        <v>124</v>
      </c>
      <c r="BE343" s="213">
        <f>IF(N343="základní",J343,0)</f>
        <v>0</v>
      </c>
      <c r="BF343" s="213">
        <f>IF(N343="snížená",J343,0)</f>
        <v>0</v>
      </c>
      <c r="BG343" s="213">
        <f>IF(N343="zákl. přenesená",J343,0)</f>
        <v>0</v>
      </c>
      <c r="BH343" s="213">
        <f>IF(N343="sníž. přenesená",J343,0)</f>
        <v>0</v>
      </c>
      <c r="BI343" s="213">
        <f>IF(N343="nulová",J343,0)</f>
        <v>0</v>
      </c>
      <c r="BJ343" s="18" t="s">
        <v>78</v>
      </c>
      <c r="BK343" s="213">
        <f>ROUND(I343*H343,2)</f>
        <v>0</v>
      </c>
      <c r="BL343" s="18" t="s">
        <v>573</v>
      </c>
      <c r="BM343" s="212" t="s">
        <v>584</v>
      </c>
    </row>
    <row r="344" s="12" customFormat="1" ht="22.8" customHeight="1">
      <c r="A344" s="12"/>
      <c r="B344" s="185"/>
      <c r="C344" s="186"/>
      <c r="D344" s="187" t="s">
        <v>69</v>
      </c>
      <c r="E344" s="199" t="s">
        <v>585</v>
      </c>
      <c r="F344" s="199" t="s">
        <v>586</v>
      </c>
      <c r="G344" s="186"/>
      <c r="H344" s="186"/>
      <c r="I344" s="189"/>
      <c r="J344" s="200">
        <f>BK344</f>
        <v>0</v>
      </c>
      <c r="K344" s="186"/>
      <c r="L344" s="191"/>
      <c r="M344" s="192"/>
      <c r="N344" s="193"/>
      <c r="O344" s="193"/>
      <c r="P344" s="194">
        <f>P345</f>
        <v>0</v>
      </c>
      <c r="Q344" s="193"/>
      <c r="R344" s="194">
        <f>R345</f>
        <v>0</v>
      </c>
      <c r="S344" s="193"/>
      <c r="T344" s="195">
        <f>T345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6" t="s">
        <v>160</v>
      </c>
      <c r="AT344" s="197" t="s">
        <v>69</v>
      </c>
      <c r="AU344" s="197" t="s">
        <v>78</v>
      </c>
      <c r="AY344" s="196" t="s">
        <v>124</v>
      </c>
      <c r="BK344" s="198">
        <f>BK345</f>
        <v>0</v>
      </c>
    </row>
    <row r="345" s="2" customFormat="1" ht="16.5" customHeight="1">
      <c r="A345" s="39"/>
      <c r="B345" s="40"/>
      <c r="C345" s="201" t="s">
        <v>587</v>
      </c>
      <c r="D345" s="201" t="s">
        <v>126</v>
      </c>
      <c r="E345" s="202" t="s">
        <v>588</v>
      </c>
      <c r="F345" s="203" t="s">
        <v>589</v>
      </c>
      <c r="G345" s="204" t="s">
        <v>373</v>
      </c>
      <c r="H345" s="205">
        <v>1</v>
      </c>
      <c r="I345" s="206"/>
      <c r="J345" s="207">
        <f>ROUND(I345*H345,2)</f>
        <v>0</v>
      </c>
      <c r="K345" s="203" t="s">
        <v>19</v>
      </c>
      <c r="L345" s="45"/>
      <c r="M345" s="208" t="s">
        <v>19</v>
      </c>
      <c r="N345" s="209" t="s">
        <v>41</v>
      </c>
      <c r="O345" s="85"/>
      <c r="P345" s="210">
        <f>O345*H345</f>
        <v>0</v>
      </c>
      <c r="Q345" s="210">
        <v>0</v>
      </c>
      <c r="R345" s="210">
        <f>Q345*H345</f>
        <v>0</v>
      </c>
      <c r="S345" s="210">
        <v>0</v>
      </c>
      <c r="T345" s="21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2" t="s">
        <v>573</v>
      </c>
      <c r="AT345" s="212" t="s">
        <v>126</v>
      </c>
      <c r="AU345" s="212" t="s">
        <v>80</v>
      </c>
      <c r="AY345" s="18" t="s">
        <v>124</v>
      </c>
      <c r="BE345" s="213">
        <f>IF(N345="základní",J345,0)</f>
        <v>0</v>
      </c>
      <c r="BF345" s="213">
        <f>IF(N345="snížená",J345,0)</f>
        <v>0</v>
      </c>
      <c r="BG345" s="213">
        <f>IF(N345="zákl. přenesená",J345,0)</f>
        <v>0</v>
      </c>
      <c r="BH345" s="213">
        <f>IF(N345="sníž. přenesená",J345,0)</f>
        <v>0</v>
      </c>
      <c r="BI345" s="213">
        <f>IF(N345="nulová",J345,0)</f>
        <v>0</v>
      </c>
      <c r="BJ345" s="18" t="s">
        <v>78</v>
      </c>
      <c r="BK345" s="213">
        <f>ROUND(I345*H345,2)</f>
        <v>0</v>
      </c>
      <c r="BL345" s="18" t="s">
        <v>573</v>
      </c>
      <c r="BM345" s="212" t="s">
        <v>590</v>
      </c>
    </row>
    <row r="346" s="12" customFormat="1" ht="22.8" customHeight="1">
      <c r="A346" s="12"/>
      <c r="B346" s="185"/>
      <c r="C346" s="186"/>
      <c r="D346" s="187" t="s">
        <v>69</v>
      </c>
      <c r="E346" s="199" t="s">
        <v>591</v>
      </c>
      <c r="F346" s="199" t="s">
        <v>592</v>
      </c>
      <c r="G346" s="186"/>
      <c r="H346" s="186"/>
      <c r="I346" s="189"/>
      <c r="J346" s="200">
        <f>BK346</f>
        <v>0</v>
      </c>
      <c r="K346" s="186"/>
      <c r="L346" s="191"/>
      <c r="M346" s="192"/>
      <c r="N346" s="193"/>
      <c r="O346" s="193"/>
      <c r="P346" s="194">
        <f>SUM(P347:P348)</f>
        <v>0</v>
      </c>
      <c r="Q346" s="193"/>
      <c r="R346" s="194">
        <f>SUM(R347:R348)</f>
        <v>0</v>
      </c>
      <c r="S346" s="193"/>
      <c r="T346" s="195">
        <f>SUM(T347:T348)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96" t="s">
        <v>160</v>
      </c>
      <c r="AT346" s="197" t="s">
        <v>69</v>
      </c>
      <c r="AU346" s="197" t="s">
        <v>78</v>
      </c>
      <c r="AY346" s="196" t="s">
        <v>124</v>
      </c>
      <c r="BK346" s="198">
        <f>SUM(BK347:BK348)</f>
        <v>0</v>
      </c>
    </row>
    <row r="347" s="2" customFormat="1" ht="24.15" customHeight="1">
      <c r="A347" s="39"/>
      <c r="B347" s="40"/>
      <c r="C347" s="201" t="s">
        <v>593</v>
      </c>
      <c r="D347" s="201" t="s">
        <v>126</v>
      </c>
      <c r="E347" s="202" t="s">
        <v>594</v>
      </c>
      <c r="F347" s="203" t="s">
        <v>595</v>
      </c>
      <c r="G347" s="204" t="s">
        <v>373</v>
      </c>
      <c r="H347" s="205">
        <v>1</v>
      </c>
      <c r="I347" s="206"/>
      <c r="J347" s="207">
        <f>ROUND(I347*H347,2)</f>
        <v>0</v>
      </c>
      <c r="K347" s="203" t="s">
        <v>19</v>
      </c>
      <c r="L347" s="45"/>
      <c r="M347" s="208" t="s">
        <v>19</v>
      </c>
      <c r="N347" s="209" t="s">
        <v>41</v>
      </c>
      <c r="O347" s="85"/>
      <c r="P347" s="210">
        <f>O347*H347</f>
        <v>0</v>
      </c>
      <c r="Q347" s="210">
        <v>0</v>
      </c>
      <c r="R347" s="210">
        <f>Q347*H347</f>
        <v>0</v>
      </c>
      <c r="S347" s="210">
        <v>0</v>
      </c>
      <c r="T347" s="21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2" t="s">
        <v>573</v>
      </c>
      <c r="AT347" s="212" t="s">
        <v>126</v>
      </c>
      <c r="AU347" s="212" t="s">
        <v>80</v>
      </c>
      <c r="AY347" s="18" t="s">
        <v>124</v>
      </c>
      <c r="BE347" s="213">
        <f>IF(N347="základní",J347,0)</f>
        <v>0</v>
      </c>
      <c r="BF347" s="213">
        <f>IF(N347="snížená",J347,0)</f>
        <v>0</v>
      </c>
      <c r="BG347" s="213">
        <f>IF(N347="zákl. přenesená",J347,0)</f>
        <v>0</v>
      </c>
      <c r="BH347" s="213">
        <f>IF(N347="sníž. přenesená",J347,0)</f>
        <v>0</v>
      </c>
      <c r="BI347" s="213">
        <f>IF(N347="nulová",J347,0)</f>
        <v>0</v>
      </c>
      <c r="BJ347" s="18" t="s">
        <v>78</v>
      </c>
      <c r="BK347" s="213">
        <f>ROUND(I347*H347,2)</f>
        <v>0</v>
      </c>
      <c r="BL347" s="18" t="s">
        <v>573</v>
      </c>
      <c r="BM347" s="212" t="s">
        <v>596</v>
      </c>
    </row>
    <row r="348" s="2" customFormat="1" ht="24.15" customHeight="1">
      <c r="A348" s="39"/>
      <c r="B348" s="40"/>
      <c r="C348" s="201" t="s">
        <v>597</v>
      </c>
      <c r="D348" s="201" t="s">
        <v>126</v>
      </c>
      <c r="E348" s="202" t="s">
        <v>598</v>
      </c>
      <c r="F348" s="203" t="s">
        <v>599</v>
      </c>
      <c r="G348" s="204" t="s">
        <v>373</v>
      </c>
      <c r="H348" s="205">
        <v>1</v>
      </c>
      <c r="I348" s="206"/>
      <c r="J348" s="207">
        <f>ROUND(I348*H348,2)</f>
        <v>0</v>
      </c>
      <c r="K348" s="203" t="s">
        <v>19</v>
      </c>
      <c r="L348" s="45"/>
      <c r="M348" s="252" t="s">
        <v>19</v>
      </c>
      <c r="N348" s="253" t="s">
        <v>41</v>
      </c>
      <c r="O348" s="254"/>
      <c r="P348" s="255">
        <f>O348*H348</f>
        <v>0</v>
      </c>
      <c r="Q348" s="255">
        <v>0</v>
      </c>
      <c r="R348" s="255">
        <f>Q348*H348</f>
        <v>0</v>
      </c>
      <c r="S348" s="255">
        <v>0</v>
      </c>
      <c r="T348" s="256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2" t="s">
        <v>573</v>
      </c>
      <c r="AT348" s="212" t="s">
        <v>126</v>
      </c>
      <c r="AU348" s="212" t="s">
        <v>80</v>
      </c>
      <c r="AY348" s="18" t="s">
        <v>124</v>
      </c>
      <c r="BE348" s="213">
        <f>IF(N348="základní",J348,0)</f>
        <v>0</v>
      </c>
      <c r="BF348" s="213">
        <f>IF(N348="snížená",J348,0)</f>
        <v>0</v>
      </c>
      <c r="BG348" s="213">
        <f>IF(N348="zákl. přenesená",J348,0)</f>
        <v>0</v>
      </c>
      <c r="BH348" s="213">
        <f>IF(N348="sníž. přenesená",J348,0)</f>
        <v>0</v>
      </c>
      <c r="BI348" s="213">
        <f>IF(N348="nulová",J348,0)</f>
        <v>0</v>
      </c>
      <c r="BJ348" s="18" t="s">
        <v>78</v>
      </c>
      <c r="BK348" s="213">
        <f>ROUND(I348*H348,2)</f>
        <v>0</v>
      </c>
      <c r="BL348" s="18" t="s">
        <v>573</v>
      </c>
      <c r="BM348" s="212" t="s">
        <v>600</v>
      </c>
    </row>
    <row r="349" s="2" customFormat="1" ht="6.96" customHeight="1">
      <c r="A349" s="39"/>
      <c r="B349" s="60"/>
      <c r="C349" s="61"/>
      <c r="D349" s="61"/>
      <c r="E349" s="61"/>
      <c r="F349" s="61"/>
      <c r="G349" s="61"/>
      <c r="H349" s="61"/>
      <c r="I349" s="61"/>
      <c r="J349" s="61"/>
      <c r="K349" s="61"/>
      <c r="L349" s="45"/>
      <c r="M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</row>
  </sheetData>
  <sheetProtection sheet="1" autoFilter="0" formatColumns="0" formatRows="0" objects="1" scenarios="1" spinCount="100000" saltValue="y1thM9Y4ZnFMUJOfNabwaEtUnNOPai0lUiJZ/hkxuxo0DInookLQBzjqUMXMePahdSsgx6e/MY8Otsy/4TVCNw==" hashValue="I5RoGyQ0vIIImr1PV0xUxkJtzLGQZioFjP14BVCGTlIdjnHL6lLAfRcL7Hcf2phTvpF1Jca58lLZh9HyXaC+1Q==" algorithmName="SHA-512" password="CC35"/>
  <autoFilter ref="C99:K348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4" r:id="rId1" display="https://podminky.urs.cz/item/CS_URS_2024_01/113204111"/>
    <hyperlink ref="F107" r:id="rId2" display="https://podminky.urs.cz/item/CS_URS_2024_01/122151102"/>
    <hyperlink ref="F113" r:id="rId3" display="https://podminky.urs.cz/item/CS_URS_2024_01/132151101"/>
    <hyperlink ref="F118" r:id="rId4" display="https://podminky.urs.cz/item/CS_URS_2024_01/162751114"/>
    <hyperlink ref="F121" r:id="rId5" display="https://podminky.urs.cz/item/CS_URS_2024_01/171201231"/>
    <hyperlink ref="F124" r:id="rId6" display="https://podminky.urs.cz/item/CS_URS_2024_01/181311103"/>
    <hyperlink ref="F137" r:id="rId7" display="https://podminky.urs.cz/item/CS_URS_2024_01/183205111"/>
    <hyperlink ref="F141" r:id="rId8" display="https://podminky.urs.cz/item/CS_URS_2024_01/184813511"/>
    <hyperlink ref="F149" r:id="rId9" display="https://podminky.urs.cz/item/CS_URS_2024_01/184911421"/>
    <hyperlink ref="F155" r:id="rId10" display="https://podminky.urs.cz/item/CS_URS_2024_01/274313711"/>
    <hyperlink ref="F158" r:id="rId11" display="https://podminky.urs.cz/item/CS_URS_2024_01/274321411"/>
    <hyperlink ref="F162" r:id="rId12" display="https://podminky.urs.cz/item/CS_URS_2024_01/274351121"/>
    <hyperlink ref="F165" r:id="rId13" display="https://podminky.urs.cz/item/CS_URS_2024_01/274351122"/>
    <hyperlink ref="F167" r:id="rId14" display="https://podminky.urs.cz/item/CS_URS_2024_01/274361821"/>
    <hyperlink ref="F173" r:id="rId15" display="https://podminky.urs.cz/item/CS_URS_2024_01/310901113"/>
    <hyperlink ref="F183" r:id="rId16" display="https://podminky.urs.cz/item/CS_URS_2024_01/411121243"/>
    <hyperlink ref="F188" r:id="rId17" display="https://podminky.urs.cz/item/CS_URS_2024_01/564211111"/>
    <hyperlink ref="F191" r:id="rId18" display="https://podminky.urs.cz/item/CS_URS_2024_01/564831011"/>
    <hyperlink ref="F199" r:id="rId19" display="https://podminky.urs.cz/item/CS_URS_2024_01/566901132"/>
    <hyperlink ref="F202" r:id="rId20" display="https://podminky.urs.cz/item/CS_URS_2024_01/596211110"/>
    <hyperlink ref="F207" r:id="rId21" display="https://podminky.urs.cz/item/CS_URS_2024_01/998223011"/>
    <hyperlink ref="F217" r:id="rId22" display="https://podminky.urs.cz/item/CS_URS_2024_01/629995101"/>
    <hyperlink ref="F228" r:id="rId23" display="https://podminky.urs.cz/item/CS_URS_2024_01/631311125"/>
    <hyperlink ref="F231" r:id="rId24" display="https://podminky.urs.cz/item/CS_URS_2024_01/631319173"/>
    <hyperlink ref="F233" r:id="rId25" display="https://podminky.urs.cz/item/CS_URS_2024_01/631351101"/>
    <hyperlink ref="F236" r:id="rId26" display="https://podminky.urs.cz/item/CS_URS_2024_01/631351102"/>
    <hyperlink ref="F238" r:id="rId27" display="https://podminky.urs.cz/item/CS_URS_2024_01/631362021"/>
    <hyperlink ref="F243" r:id="rId28" display="https://podminky.urs.cz/item/CS_URS_2024_01/916331111"/>
    <hyperlink ref="F249" r:id="rId29" display="https://podminky.urs.cz/item/CS_URS_2024_01/978023411"/>
    <hyperlink ref="F257" r:id="rId30" display="https://podminky.urs.cz/item/CS_URS_2024_01/997013111"/>
    <hyperlink ref="F259" r:id="rId31" display="https://podminky.urs.cz/item/CS_URS_2024_01/997013501"/>
    <hyperlink ref="F261" r:id="rId32" display="https://podminky.urs.cz/item/CS_URS_2024_01/997013509"/>
    <hyperlink ref="F264" r:id="rId33" display="https://podminky.urs.cz/item/CS_URS_2024_01/997013811"/>
    <hyperlink ref="F266" r:id="rId34" display="https://podminky.urs.cz/item/CS_URS_2024_01/997013871"/>
    <hyperlink ref="F270" r:id="rId35" display="https://podminky.urs.cz/item/CS_URS_2024_01/998011001"/>
    <hyperlink ref="F275" r:id="rId36" display="https://podminky.urs.cz/item/CS_URS_2024_01/711111001"/>
    <hyperlink ref="F280" r:id="rId37" display="https://podminky.urs.cz/item/CS_URS_2024_01/711141559"/>
    <hyperlink ref="F284" r:id="rId38" display="https://podminky.urs.cz/item/CS_URS_2024_01/998711101"/>
    <hyperlink ref="F287" r:id="rId39" display="https://podminky.urs.cz/item/CS_URS_2024_01/712363355"/>
    <hyperlink ref="F291" r:id="rId40" display="https://podminky.urs.cz/item/CS_URS_2024_01/762081150"/>
    <hyperlink ref="F298" r:id="rId41" display="https://podminky.urs.cz/item/CS_URS_2024_01/762951004"/>
    <hyperlink ref="F317" r:id="rId42" display="https://podminky.urs.cz/item/CS_URS_2024_01/998762101"/>
    <hyperlink ref="F328" r:id="rId43" display="https://podminky.urs.cz/item/CS_URS_2024_01/998767101"/>
    <hyperlink ref="F331" r:id="rId44" display="https://podminky.urs.cz/item/CS_URS_2024_01/783213021"/>
    <hyperlink ref="F337" r:id="rId45" display="https://podminky.urs.cz/item/CS_URS_2024_01/783218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5" customFormat="1" ht="45" customHeight="1">
      <c r="B3" s="261"/>
      <c r="C3" s="262" t="s">
        <v>601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602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603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604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605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606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607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608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609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610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611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77</v>
      </c>
      <c r="F18" s="268" t="s">
        <v>612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613</v>
      </c>
      <c r="F19" s="268" t="s">
        <v>614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615</v>
      </c>
      <c r="F20" s="268" t="s">
        <v>616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617</v>
      </c>
      <c r="F21" s="268" t="s">
        <v>618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619</v>
      </c>
      <c r="F22" s="268" t="s">
        <v>620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621</v>
      </c>
      <c r="F23" s="268" t="s">
        <v>622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623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624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625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626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627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628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629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630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631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110</v>
      </c>
      <c r="F36" s="268"/>
      <c r="G36" s="268" t="s">
        <v>632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633</v>
      </c>
      <c r="F37" s="268"/>
      <c r="G37" s="268" t="s">
        <v>634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51</v>
      </c>
      <c r="F38" s="268"/>
      <c r="G38" s="268" t="s">
        <v>635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52</v>
      </c>
      <c r="F39" s="268"/>
      <c r="G39" s="268" t="s">
        <v>636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111</v>
      </c>
      <c r="F40" s="268"/>
      <c r="G40" s="268" t="s">
        <v>637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112</v>
      </c>
      <c r="F41" s="268"/>
      <c r="G41" s="268" t="s">
        <v>638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639</v>
      </c>
      <c r="F42" s="268"/>
      <c r="G42" s="268" t="s">
        <v>640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641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642</v>
      </c>
      <c r="F44" s="268"/>
      <c r="G44" s="268" t="s">
        <v>643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114</v>
      </c>
      <c r="F45" s="268"/>
      <c r="G45" s="268" t="s">
        <v>644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645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646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647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648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649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650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651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652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653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654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655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656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657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658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659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660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661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662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663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664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665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666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667</v>
      </c>
      <c r="D76" s="286"/>
      <c r="E76" s="286"/>
      <c r="F76" s="286" t="s">
        <v>668</v>
      </c>
      <c r="G76" s="287"/>
      <c r="H76" s="286" t="s">
        <v>52</v>
      </c>
      <c r="I76" s="286" t="s">
        <v>55</v>
      </c>
      <c r="J76" s="286" t="s">
        <v>669</v>
      </c>
      <c r="K76" s="285"/>
    </row>
    <row r="77" s="1" customFormat="1" ht="17.25" customHeight="1">
      <c r="B77" s="283"/>
      <c r="C77" s="288" t="s">
        <v>670</v>
      </c>
      <c r="D77" s="288"/>
      <c r="E77" s="288"/>
      <c r="F77" s="289" t="s">
        <v>671</v>
      </c>
      <c r="G77" s="290"/>
      <c r="H77" s="288"/>
      <c r="I77" s="288"/>
      <c r="J77" s="288" t="s">
        <v>672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51</v>
      </c>
      <c r="D79" s="293"/>
      <c r="E79" s="293"/>
      <c r="F79" s="294" t="s">
        <v>673</v>
      </c>
      <c r="G79" s="295"/>
      <c r="H79" s="271" t="s">
        <v>674</v>
      </c>
      <c r="I79" s="271" t="s">
        <v>675</v>
      </c>
      <c r="J79" s="271">
        <v>20</v>
      </c>
      <c r="K79" s="285"/>
    </row>
    <row r="80" s="1" customFormat="1" ht="15" customHeight="1">
      <c r="B80" s="283"/>
      <c r="C80" s="271" t="s">
        <v>676</v>
      </c>
      <c r="D80" s="271"/>
      <c r="E80" s="271"/>
      <c r="F80" s="294" t="s">
        <v>673</v>
      </c>
      <c r="G80" s="295"/>
      <c r="H80" s="271" t="s">
        <v>677</v>
      </c>
      <c r="I80" s="271" t="s">
        <v>675</v>
      </c>
      <c r="J80" s="271">
        <v>120</v>
      </c>
      <c r="K80" s="285"/>
    </row>
    <row r="81" s="1" customFormat="1" ht="15" customHeight="1">
      <c r="B81" s="296"/>
      <c r="C81" s="271" t="s">
        <v>678</v>
      </c>
      <c r="D81" s="271"/>
      <c r="E81" s="271"/>
      <c r="F81" s="294" t="s">
        <v>679</v>
      </c>
      <c r="G81" s="295"/>
      <c r="H81" s="271" t="s">
        <v>680</v>
      </c>
      <c r="I81" s="271" t="s">
        <v>675</v>
      </c>
      <c r="J81" s="271">
        <v>50</v>
      </c>
      <c r="K81" s="285"/>
    </row>
    <row r="82" s="1" customFormat="1" ht="15" customHeight="1">
      <c r="B82" s="296"/>
      <c r="C82" s="271" t="s">
        <v>681</v>
      </c>
      <c r="D82" s="271"/>
      <c r="E82" s="271"/>
      <c r="F82" s="294" t="s">
        <v>673</v>
      </c>
      <c r="G82" s="295"/>
      <c r="H82" s="271" t="s">
        <v>682</v>
      </c>
      <c r="I82" s="271" t="s">
        <v>683</v>
      </c>
      <c r="J82" s="271"/>
      <c r="K82" s="285"/>
    </row>
    <row r="83" s="1" customFormat="1" ht="15" customHeight="1">
      <c r="B83" s="296"/>
      <c r="C83" s="297" t="s">
        <v>684</v>
      </c>
      <c r="D83" s="297"/>
      <c r="E83" s="297"/>
      <c r="F83" s="298" t="s">
        <v>679</v>
      </c>
      <c r="G83" s="297"/>
      <c r="H83" s="297" t="s">
        <v>685</v>
      </c>
      <c r="I83" s="297" t="s">
        <v>675</v>
      </c>
      <c r="J83" s="297">
        <v>15</v>
      </c>
      <c r="K83" s="285"/>
    </row>
    <row r="84" s="1" customFormat="1" ht="15" customHeight="1">
      <c r="B84" s="296"/>
      <c r="C84" s="297" t="s">
        <v>686</v>
      </c>
      <c r="D84" s="297"/>
      <c r="E84" s="297"/>
      <c r="F84" s="298" t="s">
        <v>679</v>
      </c>
      <c r="G84" s="297"/>
      <c r="H84" s="297" t="s">
        <v>687</v>
      </c>
      <c r="I84" s="297" t="s">
        <v>675</v>
      </c>
      <c r="J84" s="297">
        <v>15</v>
      </c>
      <c r="K84" s="285"/>
    </row>
    <row r="85" s="1" customFormat="1" ht="15" customHeight="1">
      <c r="B85" s="296"/>
      <c r="C85" s="297" t="s">
        <v>688</v>
      </c>
      <c r="D85" s="297"/>
      <c r="E85" s="297"/>
      <c r="F85" s="298" t="s">
        <v>679</v>
      </c>
      <c r="G85" s="297"/>
      <c r="H85" s="297" t="s">
        <v>689</v>
      </c>
      <c r="I85" s="297" t="s">
        <v>675</v>
      </c>
      <c r="J85" s="297">
        <v>20</v>
      </c>
      <c r="K85" s="285"/>
    </row>
    <row r="86" s="1" customFormat="1" ht="15" customHeight="1">
      <c r="B86" s="296"/>
      <c r="C86" s="297" t="s">
        <v>690</v>
      </c>
      <c r="D86" s="297"/>
      <c r="E86" s="297"/>
      <c r="F86" s="298" t="s">
        <v>679</v>
      </c>
      <c r="G86" s="297"/>
      <c r="H86" s="297" t="s">
        <v>691</v>
      </c>
      <c r="I86" s="297" t="s">
        <v>675</v>
      </c>
      <c r="J86" s="297">
        <v>20</v>
      </c>
      <c r="K86" s="285"/>
    </row>
    <row r="87" s="1" customFormat="1" ht="15" customHeight="1">
      <c r="B87" s="296"/>
      <c r="C87" s="271" t="s">
        <v>692</v>
      </c>
      <c r="D87" s="271"/>
      <c r="E87" s="271"/>
      <c r="F87" s="294" t="s">
        <v>679</v>
      </c>
      <c r="G87" s="295"/>
      <c r="H87" s="271" t="s">
        <v>693</v>
      </c>
      <c r="I87" s="271" t="s">
        <v>675</v>
      </c>
      <c r="J87" s="271">
        <v>50</v>
      </c>
      <c r="K87" s="285"/>
    </row>
    <row r="88" s="1" customFormat="1" ht="15" customHeight="1">
      <c r="B88" s="296"/>
      <c r="C88" s="271" t="s">
        <v>694</v>
      </c>
      <c r="D88" s="271"/>
      <c r="E88" s="271"/>
      <c r="F88" s="294" t="s">
        <v>679</v>
      </c>
      <c r="G88" s="295"/>
      <c r="H88" s="271" t="s">
        <v>695</v>
      </c>
      <c r="I88" s="271" t="s">
        <v>675</v>
      </c>
      <c r="J88" s="271">
        <v>20</v>
      </c>
      <c r="K88" s="285"/>
    </row>
    <row r="89" s="1" customFormat="1" ht="15" customHeight="1">
      <c r="B89" s="296"/>
      <c r="C89" s="271" t="s">
        <v>696</v>
      </c>
      <c r="D89" s="271"/>
      <c r="E89" s="271"/>
      <c r="F89" s="294" t="s">
        <v>679</v>
      </c>
      <c r="G89" s="295"/>
      <c r="H89" s="271" t="s">
        <v>697</v>
      </c>
      <c r="I89" s="271" t="s">
        <v>675</v>
      </c>
      <c r="J89" s="271">
        <v>20</v>
      </c>
      <c r="K89" s="285"/>
    </row>
    <row r="90" s="1" customFormat="1" ht="15" customHeight="1">
      <c r="B90" s="296"/>
      <c r="C90" s="271" t="s">
        <v>698</v>
      </c>
      <c r="D90" s="271"/>
      <c r="E90" s="271"/>
      <c r="F90" s="294" t="s">
        <v>679</v>
      </c>
      <c r="G90" s="295"/>
      <c r="H90" s="271" t="s">
        <v>699</v>
      </c>
      <c r="I90" s="271" t="s">
        <v>675</v>
      </c>
      <c r="J90" s="271">
        <v>50</v>
      </c>
      <c r="K90" s="285"/>
    </row>
    <row r="91" s="1" customFormat="1" ht="15" customHeight="1">
      <c r="B91" s="296"/>
      <c r="C91" s="271" t="s">
        <v>700</v>
      </c>
      <c r="D91" s="271"/>
      <c r="E91" s="271"/>
      <c r="F91" s="294" t="s">
        <v>679</v>
      </c>
      <c r="G91" s="295"/>
      <c r="H91" s="271" t="s">
        <v>700</v>
      </c>
      <c r="I91" s="271" t="s">
        <v>675</v>
      </c>
      <c r="J91" s="271">
        <v>50</v>
      </c>
      <c r="K91" s="285"/>
    </row>
    <row r="92" s="1" customFormat="1" ht="15" customHeight="1">
      <c r="B92" s="296"/>
      <c r="C92" s="271" t="s">
        <v>701</v>
      </c>
      <c r="D92" s="271"/>
      <c r="E92" s="271"/>
      <c r="F92" s="294" t="s">
        <v>679</v>
      </c>
      <c r="G92" s="295"/>
      <c r="H92" s="271" t="s">
        <v>702</v>
      </c>
      <c r="I92" s="271" t="s">
        <v>675</v>
      </c>
      <c r="J92" s="271">
        <v>255</v>
      </c>
      <c r="K92" s="285"/>
    </row>
    <row r="93" s="1" customFormat="1" ht="15" customHeight="1">
      <c r="B93" s="296"/>
      <c r="C93" s="271" t="s">
        <v>703</v>
      </c>
      <c r="D93" s="271"/>
      <c r="E93" s="271"/>
      <c r="F93" s="294" t="s">
        <v>673</v>
      </c>
      <c r="G93" s="295"/>
      <c r="H93" s="271" t="s">
        <v>704</v>
      </c>
      <c r="I93" s="271" t="s">
        <v>705</v>
      </c>
      <c r="J93" s="271"/>
      <c r="K93" s="285"/>
    </row>
    <row r="94" s="1" customFormat="1" ht="15" customHeight="1">
      <c r="B94" s="296"/>
      <c r="C94" s="271" t="s">
        <v>706</v>
      </c>
      <c r="D94" s="271"/>
      <c r="E94" s="271"/>
      <c r="F94" s="294" t="s">
        <v>673</v>
      </c>
      <c r="G94" s="295"/>
      <c r="H94" s="271" t="s">
        <v>707</v>
      </c>
      <c r="I94" s="271" t="s">
        <v>708</v>
      </c>
      <c r="J94" s="271"/>
      <c r="K94" s="285"/>
    </row>
    <row r="95" s="1" customFormat="1" ht="15" customHeight="1">
      <c r="B95" s="296"/>
      <c r="C95" s="271" t="s">
        <v>709</v>
      </c>
      <c r="D95" s="271"/>
      <c r="E95" s="271"/>
      <c r="F95" s="294" t="s">
        <v>673</v>
      </c>
      <c r="G95" s="295"/>
      <c r="H95" s="271" t="s">
        <v>709</v>
      </c>
      <c r="I95" s="271" t="s">
        <v>708</v>
      </c>
      <c r="J95" s="271"/>
      <c r="K95" s="285"/>
    </row>
    <row r="96" s="1" customFormat="1" ht="15" customHeight="1">
      <c r="B96" s="296"/>
      <c r="C96" s="271" t="s">
        <v>36</v>
      </c>
      <c r="D96" s="271"/>
      <c r="E96" s="271"/>
      <c r="F96" s="294" t="s">
        <v>673</v>
      </c>
      <c r="G96" s="295"/>
      <c r="H96" s="271" t="s">
        <v>710</v>
      </c>
      <c r="I96" s="271" t="s">
        <v>708</v>
      </c>
      <c r="J96" s="271"/>
      <c r="K96" s="285"/>
    </row>
    <row r="97" s="1" customFormat="1" ht="15" customHeight="1">
      <c r="B97" s="296"/>
      <c r="C97" s="271" t="s">
        <v>46</v>
      </c>
      <c r="D97" s="271"/>
      <c r="E97" s="271"/>
      <c r="F97" s="294" t="s">
        <v>673</v>
      </c>
      <c r="G97" s="295"/>
      <c r="H97" s="271" t="s">
        <v>711</v>
      </c>
      <c r="I97" s="271" t="s">
        <v>708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712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667</v>
      </c>
      <c r="D103" s="286"/>
      <c r="E103" s="286"/>
      <c r="F103" s="286" t="s">
        <v>668</v>
      </c>
      <c r="G103" s="287"/>
      <c r="H103" s="286" t="s">
        <v>52</v>
      </c>
      <c r="I103" s="286" t="s">
        <v>55</v>
      </c>
      <c r="J103" s="286" t="s">
        <v>669</v>
      </c>
      <c r="K103" s="285"/>
    </row>
    <row r="104" s="1" customFormat="1" ht="17.25" customHeight="1">
      <c r="B104" s="283"/>
      <c r="C104" s="288" t="s">
        <v>670</v>
      </c>
      <c r="D104" s="288"/>
      <c r="E104" s="288"/>
      <c r="F104" s="289" t="s">
        <v>671</v>
      </c>
      <c r="G104" s="290"/>
      <c r="H104" s="288"/>
      <c r="I104" s="288"/>
      <c r="J104" s="288" t="s">
        <v>672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51</v>
      </c>
      <c r="D106" s="293"/>
      <c r="E106" s="293"/>
      <c r="F106" s="294" t="s">
        <v>673</v>
      </c>
      <c r="G106" s="271"/>
      <c r="H106" s="271" t="s">
        <v>713</v>
      </c>
      <c r="I106" s="271" t="s">
        <v>675</v>
      </c>
      <c r="J106" s="271">
        <v>20</v>
      </c>
      <c r="K106" s="285"/>
    </row>
    <row r="107" s="1" customFormat="1" ht="15" customHeight="1">
      <c r="B107" s="283"/>
      <c r="C107" s="271" t="s">
        <v>676</v>
      </c>
      <c r="D107" s="271"/>
      <c r="E107" s="271"/>
      <c r="F107" s="294" t="s">
        <v>673</v>
      </c>
      <c r="G107" s="271"/>
      <c r="H107" s="271" t="s">
        <v>713</v>
      </c>
      <c r="I107" s="271" t="s">
        <v>675</v>
      </c>
      <c r="J107" s="271">
        <v>120</v>
      </c>
      <c r="K107" s="285"/>
    </row>
    <row r="108" s="1" customFormat="1" ht="15" customHeight="1">
      <c r="B108" s="296"/>
      <c r="C108" s="271" t="s">
        <v>678</v>
      </c>
      <c r="D108" s="271"/>
      <c r="E108" s="271"/>
      <c r="F108" s="294" t="s">
        <v>679</v>
      </c>
      <c r="G108" s="271"/>
      <c r="H108" s="271" t="s">
        <v>713</v>
      </c>
      <c r="I108" s="271" t="s">
        <v>675</v>
      </c>
      <c r="J108" s="271">
        <v>50</v>
      </c>
      <c r="K108" s="285"/>
    </row>
    <row r="109" s="1" customFormat="1" ht="15" customHeight="1">
      <c r="B109" s="296"/>
      <c r="C109" s="271" t="s">
        <v>681</v>
      </c>
      <c r="D109" s="271"/>
      <c r="E109" s="271"/>
      <c r="F109" s="294" t="s">
        <v>673</v>
      </c>
      <c r="G109" s="271"/>
      <c r="H109" s="271" t="s">
        <v>713</v>
      </c>
      <c r="I109" s="271" t="s">
        <v>683</v>
      </c>
      <c r="J109" s="271"/>
      <c r="K109" s="285"/>
    </row>
    <row r="110" s="1" customFormat="1" ht="15" customHeight="1">
      <c r="B110" s="296"/>
      <c r="C110" s="271" t="s">
        <v>692</v>
      </c>
      <c r="D110" s="271"/>
      <c r="E110" s="271"/>
      <c r="F110" s="294" t="s">
        <v>679</v>
      </c>
      <c r="G110" s="271"/>
      <c r="H110" s="271" t="s">
        <v>713</v>
      </c>
      <c r="I110" s="271" t="s">
        <v>675</v>
      </c>
      <c r="J110" s="271">
        <v>50</v>
      </c>
      <c r="K110" s="285"/>
    </row>
    <row r="111" s="1" customFormat="1" ht="15" customHeight="1">
      <c r="B111" s="296"/>
      <c r="C111" s="271" t="s">
        <v>700</v>
      </c>
      <c r="D111" s="271"/>
      <c r="E111" s="271"/>
      <c r="F111" s="294" t="s">
        <v>679</v>
      </c>
      <c r="G111" s="271"/>
      <c r="H111" s="271" t="s">
        <v>713</v>
      </c>
      <c r="I111" s="271" t="s">
        <v>675</v>
      </c>
      <c r="J111" s="271">
        <v>50</v>
      </c>
      <c r="K111" s="285"/>
    </row>
    <row r="112" s="1" customFormat="1" ht="15" customHeight="1">
      <c r="B112" s="296"/>
      <c r="C112" s="271" t="s">
        <v>698</v>
      </c>
      <c r="D112" s="271"/>
      <c r="E112" s="271"/>
      <c r="F112" s="294" t="s">
        <v>679</v>
      </c>
      <c r="G112" s="271"/>
      <c r="H112" s="271" t="s">
        <v>713</v>
      </c>
      <c r="I112" s="271" t="s">
        <v>675</v>
      </c>
      <c r="J112" s="271">
        <v>50</v>
      </c>
      <c r="K112" s="285"/>
    </row>
    <row r="113" s="1" customFormat="1" ht="15" customHeight="1">
      <c r="B113" s="296"/>
      <c r="C113" s="271" t="s">
        <v>51</v>
      </c>
      <c r="D113" s="271"/>
      <c r="E113" s="271"/>
      <c r="F113" s="294" t="s">
        <v>673</v>
      </c>
      <c r="G113" s="271"/>
      <c r="H113" s="271" t="s">
        <v>714</v>
      </c>
      <c r="I113" s="271" t="s">
        <v>675</v>
      </c>
      <c r="J113" s="271">
        <v>20</v>
      </c>
      <c r="K113" s="285"/>
    </row>
    <row r="114" s="1" customFormat="1" ht="15" customHeight="1">
      <c r="B114" s="296"/>
      <c r="C114" s="271" t="s">
        <v>715</v>
      </c>
      <c r="D114" s="271"/>
      <c r="E114" s="271"/>
      <c r="F114" s="294" t="s">
        <v>673</v>
      </c>
      <c r="G114" s="271"/>
      <c r="H114" s="271" t="s">
        <v>716</v>
      </c>
      <c r="I114" s="271" t="s">
        <v>675</v>
      </c>
      <c r="J114" s="271">
        <v>120</v>
      </c>
      <c r="K114" s="285"/>
    </row>
    <row r="115" s="1" customFormat="1" ht="15" customHeight="1">
      <c r="B115" s="296"/>
      <c r="C115" s="271" t="s">
        <v>36</v>
      </c>
      <c r="D115" s="271"/>
      <c r="E115" s="271"/>
      <c r="F115" s="294" t="s">
        <v>673</v>
      </c>
      <c r="G115" s="271"/>
      <c r="H115" s="271" t="s">
        <v>717</v>
      </c>
      <c r="I115" s="271" t="s">
        <v>708</v>
      </c>
      <c r="J115" s="271"/>
      <c r="K115" s="285"/>
    </row>
    <row r="116" s="1" customFormat="1" ht="15" customHeight="1">
      <c r="B116" s="296"/>
      <c r="C116" s="271" t="s">
        <v>46</v>
      </c>
      <c r="D116" s="271"/>
      <c r="E116" s="271"/>
      <c r="F116" s="294" t="s">
        <v>673</v>
      </c>
      <c r="G116" s="271"/>
      <c r="H116" s="271" t="s">
        <v>718</v>
      </c>
      <c r="I116" s="271" t="s">
        <v>708</v>
      </c>
      <c r="J116" s="271"/>
      <c r="K116" s="285"/>
    </row>
    <row r="117" s="1" customFormat="1" ht="15" customHeight="1">
      <c r="B117" s="296"/>
      <c r="C117" s="271" t="s">
        <v>55</v>
      </c>
      <c r="D117" s="271"/>
      <c r="E117" s="271"/>
      <c r="F117" s="294" t="s">
        <v>673</v>
      </c>
      <c r="G117" s="271"/>
      <c r="H117" s="271" t="s">
        <v>719</v>
      </c>
      <c r="I117" s="271" t="s">
        <v>720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721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667</v>
      </c>
      <c r="D123" s="286"/>
      <c r="E123" s="286"/>
      <c r="F123" s="286" t="s">
        <v>668</v>
      </c>
      <c r="G123" s="287"/>
      <c r="H123" s="286" t="s">
        <v>52</v>
      </c>
      <c r="I123" s="286" t="s">
        <v>55</v>
      </c>
      <c r="J123" s="286" t="s">
        <v>669</v>
      </c>
      <c r="K123" s="315"/>
    </row>
    <row r="124" s="1" customFormat="1" ht="17.25" customHeight="1">
      <c r="B124" s="314"/>
      <c r="C124" s="288" t="s">
        <v>670</v>
      </c>
      <c r="D124" s="288"/>
      <c r="E124" s="288"/>
      <c r="F124" s="289" t="s">
        <v>671</v>
      </c>
      <c r="G124" s="290"/>
      <c r="H124" s="288"/>
      <c r="I124" s="288"/>
      <c r="J124" s="288" t="s">
        <v>672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676</v>
      </c>
      <c r="D126" s="293"/>
      <c r="E126" s="293"/>
      <c r="F126" s="294" t="s">
        <v>673</v>
      </c>
      <c r="G126" s="271"/>
      <c r="H126" s="271" t="s">
        <v>713</v>
      </c>
      <c r="I126" s="271" t="s">
        <v>675</v>
      </c>
      <c r="J126" s="271">
        <v>120</v>
      </c>
      <c r="K126" s="319"/>
    </row>
    <row r="127" s="1" customFormat="1" ht="15" customHeight="1">
      <c r="B127" s="316"/>
      <c r="C127" s="271" t="s">
        <v>722</v>
      </c>
      <c r="D127" s="271"/>
      <c r="E127" s="271"/>
      <c r="F127" s="294" t="s">
        <v>673</v>
      </c>
      <c r="G127" s="271"/>
      <c r="H127" s="271" t="s">
        <v>723</v>
      </c>
      <c r="I127" s="271" t="s">
        <v>675</v>
      </c>
      <c r="J127" s="271" t="s">
        <v>724</v>
      </c>
      <c r="K127" s="319"/>
    </row>
    <row r="128" s="1" customFormat="1" ht="15" customHeight="1">
      <c r="B128" s="316"/>
      <c r="C128" s="271" t="s">
        <v>621</v>
      </c>
      <c r="D128" s="271"/>
      <c r="E128" s="271"/>
      <c r="F128" s="294" t="s">
        <v>673</v>
      </c>
      <c r="G128" s="271"/>
      <c r="H128" s="271" t="s">
        <v>725</v>
      </c>
      <c r="I128" s="271" t="s">
        <v>675</v>
      </c>
      <c r="J128" s="271" t="s">
        <v>724</v>
      </c>
      <c r="K128" s="319"/>
    </row>
    <row r="129" s="1" customFormat="1" ht="15" customHeight="1">
      <c r="B129" s="316"/>
      <c r="C129" s="271" t="s">
        <v>684</v>
      </c>
      <c r="D129" s="271"/>
      <c r="E129" s="271"/>
      <c r="F129" s="294" t="s">
        <v>679</v>
      </c>
      <c r="G129" s="271"/>
      <c r="H129" s="271" t="s">
        <v>685</v>
      </c>
      <c r="I129" s="271" t="s">
        <v>675</v>
      </c>
      <c r="J129" s="271">
        <v>15</v>
      </c>
      <c r="K129" s="319"/>
    </row>
    <row r="130" s="1" customFormat="1" ht="15" customHeight="1">
      <c r="B130" s="316"/>
      <c r="C130" s="297" t="s">
        <v>686</v>
      </c>
      <c r="D130" s="297"/>
      <c r="E130" s="297"/>
      <c r="F130" s="298" t="s">
        <v>679</v>
      </c>
      <c r="G130" s="297"/>
      <c r="H130" s="297" t="s">
        <v>687</v>
      </c>
      <c r="I130" s="297" t="s">
        <v>675</v>
      </c>
      <c r="J130" s="297">
        <v>15</v>
      </c>
      <c r="K130" s="319"/>
    </row>
    <row r="131" s="1" customFormat="1" ht="15" customHeight="1">
      <c r="B131" s="316"/>
      <c r="C131" s="297" t="s">
        <v>688</v>
      </c>
      <c r="D131" s="297"/>
      <c r="E131" s="297"/>
      <c r="F131" s="298" t="s">
        <v>679</v>
      </c>
      <c r="G131" s="297"/>
      <c r="H131" s="297" t="s">
        <v>689</v>
      </c>
      <c r="I131" s="297" t="s">
        <v>675</v>
      </c>
      <c r="J131" s="297">
        <v>20</v>
      </c>
      <c r="K131" s="319"/>
    </row>
    <row r="132" s="1" customFormat="1" ht="15" customHeight="1">
      <c r="B132" s="316"/>
      <c r="C132" s="297" t="s">
        <v>690</v>
      </c>
      <c r="D132" s="297"/>
      <c r="E132" s="297"/>
      <c r="F132" s="298" t="s">
        <v>679</v>
      </c>
      <c r="G132" s="297"/>
      <c r="H132" s="297" t="s">
        <v>691</v>
      </c>
      <c r="I132" s="297" t="s">
        <v>675</v>
      </c>
      <c r="J132" s="297">
        <v>20</v>
      </c>
      <c r="K132" s="319"/>
    </row>
    <row r="133" s="1" customFormat="1" ht="15" customHeight="1">
      <c r="B133" s="316"/>
      <c r="C133" s="271" t="s">
        <v>678</v>
      </c>
      <c r="D133" s="271"/>
      <c r="E133" s="271"/>
      <c r="F133" s="294" t="s">
        <v>679</v>
      </c>
      <c r="G133" s="271"/>
      <c r="H133" s="271" t="s">
        <v>713</v>
      </c>
      <c r="I133" s="271" t="s">
        <v>675</v>
      </c>
      <c r="J133" s="271">
        <v>50</v>
      </c>
      <c r="K133" s="319"/>
    </row>
    <row r="134" s="1" customFormat="1" ht="15" customHeight="1">
      <c r="B134" s="316"/>
      <c r="C134" s="271" t="s">
        <v>692</v>
      </c>
      <c r="D134" s="271"/>
      <c r="E134" s="271"/>
      <c r="F134" s="294" t="s">
        <v>679</v>
      </c>
      <c r="G134" s="271"/>
      <c r="H134" s="271" t="s">
        <v>713</v>
      </c>
      <c r="I134" s="271" t="s">
        <v>675</v>
      </c>
      <c r="J134" s="271">
        <v>50</v>
      </c>
      <c r="K134" s="319"/>
    </row>
    <row r="135" s="1" customFormat="1" ht="15" customHeight="1">
      <c r="B135" s="316"/>
      <c r="C135" s="271" t="s">
        <v>698</v>
      </c>
      <c r="D135" s="271"/>
      <c r="E135" s="271"/>
      <c r="F135" s="294" t="s">
        <v>679</v>
      </c>
      <c r="G135" s="271"/>
      <c r="H135" s="271" t="s">
        <v>713</v>
      </c>
      <c r="I135" s="271" t="s">
        <v>675</v>
      </c>
      <c r="J135" s="271">
        <v>50</v>
      </c>
      <c r="K135" s="319"/>
    </row>
    <row r="136" s="1" customFormat="1" ht="15" customHeight="1">
      <c r="B136" s="316"/>
      <c r="C136" s="271" t="s">
        <v>700</v>
      </c>
      <c r="D136" s="271"/>
      <c r="E136" s="271"/>
      <c r="F136" s="294" t="s">
        <v>679</v>
      </c>
      <c r="G136" s="271"/>
      <c r="H136" s="271" t="s">
        <v>713</v>
      </c>
      <c r="I136" s="271" t="s">
        <v>675</v>
      </c>
      <c r="J136" s="271">
        <v>50</v>
      </c>
      <c r="K136" s="319"/>
    </row>
    <row r="137" s="1" customFormat="1" ht="15" customHeight="1">
      <c r="B137" s="316"/>
      <c r="C137" s="271" t="s">
        <v>701</v>
      </c>
      <c r="D137" s="271"/>
      <c r="E137" s="271"/>
      <c r="F137" s="294" t="s">
        <v>679</v>
      </c>
      <c r="G137" s="271"/>
      <c r="H137" s="271" t="s">
        <v>726</v>
      </c>
      <c r="I137" s="271" t="s">
        <v>675</v>
      </c>
      <c r="J137" s="271">
        <v>255</v>
      </c>
      <c r="K137" s="319"/>
    </row>
    <row r="138" s="1" customFormat="1" ht="15" customHeight="1">
      <c r="B138" s="316"/>
      <c r="C138" s="271" t="s">
        <v>703</v>
      </c>
      <c r="D138" s="271"/>
      <c r="E138" s="271"/>
      <c r="F138" s="294" t="s">
        <v>673</v>
      </c>
      <c r="G138" s="271"/>
      <c r="H138" s="271" t="s">
        <v>727</v>
      </c>
      <c r="I138" s="271" t="s">
        <v>705</v>
      </c>
      <c r="J138" s="271"/>
      <c r="K138" s="319"/>
    </row>
    <row r="139" s="1" customFormat="1" ht="15" customHeight="1">
      <c r="B139" s="316"/>
      <c r="C139" s="271" t="s">
        <v>706</v>
      </c>
      <c r="D139" s="271"/>
      <c r="E139" s="271"/>
      <c r="F139" s="294" t="s">
        <v>673</v>
      </c>
      <c r="G139" s="271"/>
      <c r="H139" s="271" t="s">
        <v>728</v>
      </c>
      <c r="I139" s="271" t="s">
        <v>708</v>
      </c>
      <c r="J139" s="271"/>
      <c r="K139" s="319"/>
    </row>
    <row r="140" s="1" customFormat="1" ht="15" customHeight="1">
      <c r="B140" s="316"/>
      <c r="C140" s="271" t="s">
        <v>709</v>
      </c>
      <c r="D140" s="271"/>
      <c r="E140" s="271"/>
      <c r="F140" s="294" t="s">
        <v>673</v>
      </c>
      <c r="G140" s="271"/>
      <c r="H140" s="271" t="s">
        <v>709</v>
      </c>
      <c r="I140" s="271" t="s">
        <v>708</v>
      </c>
      <c r="J140" s="271"/>
      <c r="K140" s="319"/>
    </row>
    <row r="141" s="1" customFormat="1" ht="15" customHeight="1">
      <c r="B141" s="316"/>
      <c r="C141" s="271" t="s">
        <v>36</v>
      </c>
      <c r="D141" s="271"/>
      <c r="E141" s="271"/>
      <c r="F141" s="294" t="s">
        <v>673</v>
      </c>
      <c r="G141" s="271"/>
      <c r="H141" s="271" t="s">
        <v>729</v>
      </c>
      <c r="I141" s="271" t="s">
        <v>708</v>
      </c>
      <c r="J141" s="271"/>
      <c r="K141" s="319"/>
    </row>
    <row r="142" s="1" customFormat="1" ht="15" customHeight="1">
      <c r="B142" s="316"/>
      <c r="C142" s="271" t="s">
        <v>730</v>
      </c>
      <c r="D142" s="271"/>
      <c r="E142" s="271"/>
      <c r="F142" s="294" t="s">
        <v>673</v>
      </c>
      <c r="G142" s="271"/>
      <c r="H142" s="271" t="s">
        <v>731</v>
      </c>
      <c r="I142" s="271" t="s">
        <v>708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732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667</v>
      </c>
      <c r="D148" s="286"/>
      <c r="E148" s="286"/>
      <c r="F148" s="286" t="s">
        <v>668</v>
      </c>
      <c r="G148" s="287"/>
      <c r="H148" s="286" t="s">
        <v>52</v>
      </c>
      <c r="I148" s="286" t="s">
        <v>55</v>
      </c>
      <c r="J148" s="286" t="s">
        <v>669</v>
      </c>
      <c r="K148" s="285"/>
    </row>
    <row r="149" s="1" customFormat="1" ht="17.25" customHeight="1">
      <c r="B149" s="283"/>
      <c r="C149" s="288" t="s">
        <v>670</v>
      </c>
      <c r="D149" s="288"/>
      <c r="E149" s="288"/>
      <c r="F149" s="289" t="s">
        <v>671</v>
      </c>
      <c r="G149" s="290"/>
      <c r="H149" s="288"/>
      <c r="I149" s="288"/>
      <c r="J149" s="288" t="s">
        <v>672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676</v>
      </c>
      <c r="D151" s="271"/>
      <c r="E151" s="271"/>
      <c r="F151" s="324" t="s">
        <v>673</v>
      </c>
      <c r="G151" s="271"/>
      <c r="H151" s="323" t="s">
        <v>713</v>
      </c>
      <c r="I151" s="323" t="s">
        <v>675</v>
      </c>
      <c r="J151" s="323">
        <v>120</v>
      </c>
      <c r="K151" s="319"/>
    </row>
    <row r="152" s="1" customFormat="1" ht="15" customHeight="1">
      <c r="B152" s="296"/>
      <c r="C152" s="323" t="s">
        <v>722</v>
      </c>
      <c r="D152" s="271"/>
      <c r="E152" s="271"/>
      <c r="F152" s="324" t="s">
        <v>673</v>
      </c>
      <c r="G152" s="271"/>
      <c r="H152" s="323" t="s">
        <v>733</v>
      </c>
      <c r="I152" s="323" t="s">
        <v>675</v>
      </c>
      <c r="J152" s="323" t="s">
        <v>724</v>
      </c>
      <c r="K152" s="319"/>
    </row>
    <row r="153" s="1" customFormat="1" ht="15" customHeight="1">
      <c r="B153" s="296"/>
      <c r="C153" s="323" t="s">
        <v>621</v>
      </c>
      <c r="D153" s="271"/>
      <c r="E153" s="271"/>
      <c r="F153" s="324" t="s">
        <v>673</v>
      </c>
      <c r="G153" s="271"/>
      <c r="H153" s="323" t="s">
        <v>734</v>
      </c>
      <c r="I153" s="323" t="s">
        <v>675</v>
      </c>
      <c r="J153" s="323" t="s">
        <v>724</v>
      </c>
      <c r="K153" s="319"/>
    </row>
    <row r="154" s="1" customFormat="1" ht="15" customHeight="1">
      <c r="B154" s="296"/>
      <c r="C154" s="323" t="s">
        <v>678</v>
      </c>
      <c r="D154" s="271"/>
      <c r="E154" s="271"/>
      <c r="F154" s="324" t="s">
        <v>679</v>
      </c>
      <c r="G154" s="271"/>
      <c r="H154" s="323" t="s">
        <v>713</v>
      </c>
      <c r="I154" s="323" t="s">
        <v>675</v>
      </c>
      <c r="J154" s="323">
        <v>50</v>
      </c>
      <c r="K154" s="319"/>
    </row>
    <row r="155" s="1" customFormat="1" ht="15" customHeight="1">
      <c r="B155" s="296"/>
      <c r="C155" s="323" t="s">
        <v>681</v>
      </c>
      <c r="D155" s="271"/>
      <c r="E155" s="271"/>
      <c r="F155" s="324" t="s">
        <v>673</v>
      </c>
      <c r="G155" s="271"/>
      <c r="H155" s="323" t="s">
        <v>713</v>
      </c>
      <c r="I155" s="323" t="s">
        <v>683</v>
      </c>
      <c r="J155" s="323"/>
      <c r="K155" s="319"/>
    </row>
    <row r="156" s="1" customFormat="1" ht="15" customHeight="1">
      <c r="B156" s="296"/>
      <c r="C156" s="323" t="s">
        <v>692</v>
      </c>
      <c r="D156" s="271"/>
      <c r="E156" s="271"/>
      <c r="F156" s="324" t="s">
        <v>679</v>
      </c>
      <c r="G156" s="271"/>
      <c r="H156" s="323" t="s">
        <v>713</v>
      </c>
      <c r="I156" s="323" t="s">
        <v>675</v>
      </c>
      <c r="J156" s="323">
        <v>50</v>
      </c>
      <c r="K156" s="319"/>
    </row>
    <row r="157" s="1" customFormat="1" ht="15" customHeight="1">
      <c r="B157" s="296"/>
      <c r="C157" s="323" t="s">
        <v>700</v>
      </c>
      <c r="D157" s="271"/>
      <c r="E157" s="271"/>
      <c r="F157" s="324" t="s">
        <v>679</v>
      </c>
      <c r="G157" s="271"/>
      <c r="H157" s="323" t="s">
        <v>713</v>
      </c>
      <c r="I157" s="323" t="s">
        <v>675</v>
      </c>
      <c r="J157" s="323">
        <v>50</v>
      </c>
      <c r="K157" s="319"/>
    </row>
    <row r="158" s="1" customFormat="1" ht="15" customHeight="1">
      <c r="B158" s="296"/>
      <c r="C158" s="323" t="s">
        <v>698</v>
      </c>
      <c r="D158" s="271"/>
      <c r="E158" s="271"/>
      <c r="F158" s="324" t="s">
        <v>679</v>
      </c>
      <c r="G158" s="271"/>
      <c r="H158" s="323" t="s">
        <v>713</v>
      </c>
      <c r="I158" s="323" t="s">
        <v>675</v>
      </c>
      <c r="J158" s="323">
        <v>50</v>
      </c>
      <c r="K158" s="319"/>
    </row>
    <row r="159" s="1" customFormat="1" ht="15" customHeight="1">
      <c r="B159" s="296"/>
      <c r="C159" s="323" t="s">
        <v>85</v>
      </c>
      <c r="D159" s="271"/>
      <c r="E159" s="271"/>
      <c r="F159" s="324" t="s">
        <v>673</v>
      </c>
      <c r="G159" s="271"/>
      <c r="H159" s="323" t="s">
        <v>735</v>
      </c>
      <c r="I159" s="323" t="s">
        <v>675</v>
      </c>
      <c r="J159" s="323" t="s">
        <v>736</v>
      </c>
      <c r="K159" s="319"/>
    </row>
    <row r="160" s="1" customFormat="1" ht="15" customHeight="1">
      <c r="B160" s="296"/>
      <c r="C160" s="323" t="s">
        <v>737</v>
      </c>
      <c r="D160" s="271"/>
      <c r="E160" s="271"/>
      <c r="F160" s="324" t="s">
        <v>673</v>
      </c>
      <c r="G160" s="271"/>
      <c r="H160" s="323" t="s">
        <v>738</v>
      </c>
      <c r="I160" s="323" t="s">
        <v>708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739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667</v>
      </c>
      <c r="D166" s="286"/>
      <c r="E166" s="286"/>
      <c r="F166" s="286" t="s">
        <v>668</v>
      </c>
      <c r="G166" s="328"/>
      <c r="H166" s="329" t="s">
        <v>52</v>
      </c>
      <c r="I166" s="329" t="s">
        <v>55</v>
      </c>
      <c r="J166" s="286" t="s">
        <v>669</v>
      </c>
      <c r="K166" s="263"/>
    </row>
    <row r="167" s="1" customFormat="1" ht="17.25" customHeight="1">
      <c r="B167" s="264"/>
      <c r="C167" s="288" t="s">
        <v>670</v>
      </c>
      <c r="D167" s="288"/>
      <c r="E167" s="288"/>
      <c r="F167" s="289" t="s">
        <v>671</v>
      </c>
      <c r="G167" s="330"/>
      <c r="H167" s="331"/>
      <c r="I167" s="331"/>
      <c r="J167" s="288" t="s">
        <v>672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676</v>
      </c>
      <c r="D169" s="271"/>
      <c r="E169" s="271"/>
      <c r="F169" s="294" t="s">
        <v>673</v>
      </c>
      <c r="G169" s="271"/>
      <c r="H169" s="271" t="s">
        <v>713</v>
      </c>
      <c r="I169" s="271" t="s">
        <v>675</v>
      </c>
      <c r="J169" s="271">
        <v>120</v>
      </c>
      <c r="K169" s="319"/>
    </row>
    <row r="170" s="1" customFormat="1" ht="15" customHeight="1">
      <c r="B170" s="296"/>
      <c r="C170" s="271" t="s">
        <v>722</v>
      </c>
      <c r="D170" s="271"/>
      <c r="E170" s="271"/>
      <c r="F170" s="294" t="s">
        <v>673</v>
      </c>
      <c r="G170" s="271"/>
      <c r="H170" s="271" t="s">
        <v>723</v>
      </c>
      <c r="I170" s="271" t="s">
        <v>675</v>
      </c>
      <c r="J170" s="271" t="s">
        <v>724</v>
      </c>
      <c r="K170" s="319"/>
    </row>
    <row r="171" s="1" customFormat="1" ht="15" customHeight="1">
      <c r="B171" s="296"/>
      <c r="C171" s="271" t="s">
        <v>621</v>
      </c>
      <c r="D171" s="271"/>
      <c r="E171" s="271"/>
      <c r="F171" s="294" t="s">
        <v>673</v>
      </c>
      <c r="G171" s="271"/>
      <c r="H171" s="271" t="s">
        <v>740</v>
      </c>
      <c r="I171" s="271" t="s">
        <v>675</v>
      </c>
      <c r="J171" s="271" t="s">
        <v>724</v>
      </c>
      <c r="K171" s="319"/>
    </row>
    <row r="172" s="1" customFormat="1" ht="15" customHeight="1">
      <c r="B172" s="296"/>
      <c r="C172" s="271" t="s">
        <v>678</v>
      </c>
      <c r="D172" s="271"/>
      <c r="E172" s="271"/>
      <c r="F172" s="294" t="s">
        <v>679</v>
      </c>
      <c r="G172" s="271"/>
      <c r="H172" s="271" t="s">
        <v>740</v>
      </c>
      <c r="I172" s="271" t="s">
        <v>675</v>
      </c>
      <c r="J172" s="271">
        <v>50</v>
      </c>
      <c r="K172" s="319"/>
    </row>
    <row r="173" s="1" customFormat="1" ht="15" customHeight="1">
      <c r="B173" s="296"/>
      <c r="C173" s="271" t="s">
        <v>681</v>
      </c>
      <c r="D173" s="271"/>
      <c r="E173" s="271"/>
      <c r="F173" s="294" t="s">
        <v>673</v>
      </c>
      <c r="G173" s="271"/>
      <c r="H173" s="271" t="s">
        <v>740</v>
      </c>
      <c r="I173" s="271" t="s">
        <v>683</v>
      </c>
      <c r="J173" s="271"/>
      <c r="K173" s="319"/>
    </row>
    <row r="174" s="1" customFormat="1" ht="15" customHeight="1">
      <c r="B174" s="296"/>
      <c r="C174" s="271" t="s">
        <v>692</v>
      </c>
      <c r="D174" s="271"/>
      <c r="E174" s="271"/>
      <c r="F174" s="294" t="s">
        <v>679</v>
      </c>
      <c r="G174" s="271"/>
      <c r="H174" s="271" t="s">
        <v>740</v>
      </c>
      <c r="I174" s="271" t="s">
        <v>675</v>
      </c>
      <c r="J174" s="271">
        <v>50</v>
      </c>
      <c r="K174" s="319"/>
    </row>
    <row r="175" s="1" customFormat="1" ht="15" customHeight="1">
      <c r="B175" s="296"/>
      <c r="C175" s="271" t="s">
        <v>700</v>
      </c>
      <c r="D175" s="271"/>
      <c r="E175" s="271"/>
      <c r="F175" s="294" t="s">
        <v>679</v>
      </c>
      <c r="G175" s="271"/>
      <c r="H175" s="271" t="s">
        <v>740</v>
      </c>
      <c r="I175" s="271" t="s">
        <v>675</v>
      </c>
      <c r="J175" s="271">
        <v>50</v>
      </c>
      <c r="K175" s="319"/>
    </row>
    <row r="176" s="1" customFormat="1" ht="15" customHeight="1">
      <c r="B176" s="296"/>
      <c r="C176" s="271" t="s">
        <v>698</v>
      </c>
      <c r="D176" s="271"/>
      <c r="E176" s="271"/>
      <c r="F176" s="294" t="s">
        <v>679</v>
      </c>
      <c r="G176" s="271"/>
      <c r="H176" s="271" t="s">
        <v>740</v>
      </c>
      <c r="I176" s="271" t="s">
        <v>675</v>
      </c>
      <c r="J176" s="271">
        <v>50</v>
      </c>
      <c r="K176" s="319"/>
    </row>
    <row r="177" s="1" customFormat="1" ht="15" customHeight="1">
      <c r="B177" s="296"/>
      <c r="C177" s="271" t="s">
        <v>110</v>
      </c>
      <c r="D177" s="271"/>
      <c r="E177" s="271"/>
      <c r="F177" s="294" t="s">
        <v>673</v>
      </c>
      <c r="G177" s="271"/>
      <c r="H177" s="271" t="s">
        <v>741</v>
      </c>
      <c r="I177" s="271" t="s">
        <v>742</v>
      </c>
      <c r="J177" s="271"/>
      <c r="K177" s="319"/>
    </row>
    <row r="178" s="1" customFormat="1" ht="15" customHeight="1">
      <c r="B178" s="296"/>
      <c r="C178" s="271" t="s">
        <v>55</v>
      </c>
      <c r="D178" s="271"/>
      <c r="E178" s="271"/>
      <c r="F178" s="294" t="s">
        <v>673</v>
      </c>
      <c r="G178" s="271"/>
      <c r="H178" s="271" t="s">
        <v>743</v>
      </c>
      <c r="I178" s="271" t="s">
        <v>744</v>
      </c>
      <c r="J178" s="271">
        <v>1</v>
      </c>
      <c r="K178" s="319"/>
    </row>
    <row r="179" s="1" customFormat="1" ht="15" customHeight="1">
      <c r="B179" s="296"/>
      <c r="C179" s="271" t="s">
        <v>51</v>
      </c>
      <c r="D179" s="271"/>
      <c r="E179" s="271"/>
      <c r="F179" s="294" t="s">
        <v>673</v>
      </c>
      <c r="G179" s="271"/>
      <c r="H179" s="271" t="s">
        <v>745</v>
      </c>
      <c r="I179" s="271" t="s">
        <v>675</v>
      </c>
      <c r="J179" s="271">
        <v>20</v>
      </c>
      <c r="K179" s="319"/>
    </row>
    <row r="180" s="1" customFormat="1" ht="15" customHeight="1">
      <c r="B180" s="296"/>
      <c r="C180" s="271" t="s">
        <v>52</v>
      </c>
      <c r="D180" s="271"/>
      <c r="E180" s="271"/>
      <c r="F180" s="294" t="s">
        <v>673</v>
      </c>
      <c r="G180" s="271"/>
      <c r="H180" s="271" t="s">
        <v>746</v>
      </c>
      <c r="I180" s="271" t="s">
        <v>675</v>
      </c>
      <c r="J180" s="271">
        <v>255</v>
      </c>
      <c r="K180" s="319"/>
    </row>
    <row r="181" s="1" customFormat="1" ht="15" customHeight="1">
      <c r="B181" s="296"/>
      <c r="C181" s="271" t="s">
        <v>111</v>
      </c>
      <c r="D181" s="271"/>
      <c r="E181" s="271"/>
      <c r="F181" s="294" t="s">
        <v>673</v>
      </c>
      <c r="G181" s="271"/>
      <c r="H181" s="271" t="s">
        <v>637</v>
      </c>
      <c r="I181" s="271" t="s">
        <v>675</v>
      </c>
      <c r="J181" s="271">
        <v>10</v>
      </c>
      <c r="K181" s="319"/>
    </row>
    <row r="182" s="1" customFormat="1" ht="15" customHeight="1">
      <c r="B182" s="296"/>
      <c r="C182" s="271" t="s">
        <v>112</v>
      </c>
      <c r="D182" s="271"/>
      <c r="E182" s="271"/>
      <c r="F182" s="294" t="s">
        <v>673</v>
      </c>
      <c r="G182" s="271"/>
      <c r="H182" s="271" t="s">
        <v>747</v>
      </c>
      <c r="I182" s="271" t="s">
        <v>708</v>
      </c>
      <c r="J182" s="271"/>
      <c r="K182" s="319"/>
    </row>
    <row r="183" s="1" customFormat="1" ht="15" customHeight="1">
      <c r="B183" s="296"/>
      <c r="C183" s="271" t="s">
        <v>748</v>
      </c>
      <c r="D183" s="271"/>
      <c r="E183" s="271"/>
      <c r="F183" s="294" t="s">
        <v>673</v>
      </c>
      <c r="G183" s="271"/>
      <c r="H183" s="271" t="s">
        <v>749</v>
      </c>
      <c r="I183" s="271" t="s">
        <v>708</v>
      </c>
      <c r="J183" s="271"/>
      <c r="K183" s="319"/>
    </row>
    <row r="184" s="1" customFormat="1" ht="15" customHeight="1">
      <c r="B184" s="296"/>
      <c r="C184" s="271" t="s">
        <v>737</v>
      </c>
      <c r="D184" s="271"/>
      <c r="E184" s="271"/>
      <c r="F184" s="294" t="s">
        <v>673</v>
      </c>
      <c r="G184" s="271"/>
      <c r="H184" s="271" t="s">
        <v>750</v>
      </c>
      <c r="I184" s="271" t="s">
        <v>708</v>
      </c>
      <c r="J184" s="271"/>
      <c r="K184" s="319"/>
    </row>
    <row r="185" s="1" customFormat="1" ht="15" customHeight="1">
      <c r="B185" s="296"/>
      <c r="C185" s="271" t="s">
        <v>114</v>
      </c>
      <c r="D185" s="271"/>
      <c r="E185" s="271"/>
      <c r="F185" s="294" t="s">
        <v>679</v>
      </c>
      <c r="G185" s="271"/>
      <c r="H185" s="271" t="s">
        <v>751</v>
      </c>
      <c r="I185" s="271" t="s">
        <v>675</v>
      </c>
      <c r="J185" s="271">
        <v>50</v>
      </c>
      <c r="K185" s="319"/>
    </row>
    <row r="186" s="1" customFormat="1" ht="15" customHeight="1">
      <c r="B186" s="296"/>
      <c r="C186" s="271" t="s">
        <v>752</v>
      </c>
      <c r="D186" s="271"/>
      <c r="E186" s="271"/>
      <c r="F186" s="294" t="s">
        <v>679</v>
      </c>
      <c r="G186" s="271"/>
      <c r="H186" s="271" t="s">
        <v>753</v>
      </c>
      <c r="I186" s="271" t="s">
        <v>754</v>
      </c>
      <c r="J186" s="271"/>
      <c r="K186" s="319"/>
    </row>
    <row r="187" s="1" customFormat="1" ht="15" customHeight="1">
      <c r="B187" s="296"/>
      <c r="C187" s="271" t="s">
        <v>755</v>
      </c>
      <c r="D187" s="271"/>
      <c r="E187" s="271"/>
      <c r="F187" s="294" t="s">
        <v>679</v>
      </c>
      <c r="G187" s="271"/>
      <c r="H187" s="271" t="s">
        <v>756</v>
      </c>
      <c r="I187" s="271" t="s">
        <v>754</v>
      </c>
      <c r="J187" s="271"/>
      <c r="K187" s="319"/>
    </row>
    <row r="188" s="1" customFormat="1" ht="15" customHeight="1">
      <c r="B188" s="296"/>
      <c r="C188" s="271" t="s">
        <v>757</v>
      </c>
      <c r="D188" s="271"/>
      <c r="E188" s="271"/>
      <c r="F188" s="294" t="s">
        <v>679</v>
      </c>
      <c r="G188" s="271"/>
      <c r="H188" s="271" t="s">
        <v>758</v>
      </c>
      <c r="I188" s="271" t="s">
        <v>754</v>
      </c>
      <c r="J188" s="271"/>
      <c r="K188" s="319"/>
    </row>
    <row r="189" s="1" customFormat="1" ht="15" customHeight="1">
      <c r="B189" s="296"/>
      <c r="C189" s="332" t="s">
        <v>759</v>
      </c>
      <c r="D189" s="271"/>
      <c r="E189" s="271"/>
      <c r="F189" s="294" t="s">
        <v>679</v>
      </c>
      <c r="G189" s="271"/>
      <c r="H189" s="271" t="s">
        <v>760</v>
      </c>
      <c r="I189" s="271" t="s">
        <v>761</v>
      </c>
      <c r="J189" s="333" t="s">
        <v>762</v>
      </c>
      <c r="K189" s="319"/>
    </row>
    <row r="190" s="16" customFormat="1" ht="15" customHeight="1">
      <c r="B190" s="334"/>
      <c r="C190" s="335" t="s">
        <v>763</v>
      </c>
      <c r="D190" s="336"/>
      <c r="E190" s="336"/>
      <c r="F190" s="337" t="s">
        <v>679</v>
      </c>
      <c r="G190" s="336"/>
      <c r="H190" s="336" t="s">
        <v>764</v>
      </c>
      <c r="I190" s="336" t="s">
        <v>761</v>
      </c>
      <c r="J190" s="338" t="s">
        <v>762</v>
      </c>
      <c r="K190" s="339"/>
    </row>
    <row r="191" s="1" customFormat="1" ht="15" customHeight="1">
      <c r="B191" s="296"/>
      <c r="C191" s="332" t="s">
        <v>40</v>
      </c>
      <c r="D191" s="271"/>
      <c r="E191" s="271"/>
      <c r="F191" s="294" t="s">
        <v>673</v>
      </c>
      <c r="G191" s="271"/>
      <c r="H191" s="268" t="s">
        <v>765</v>
      </c>
      <c r="I191" s="271" t="s">
        <v>766</v>
      </c>
      <c r="J191" s="271"/>
      <c r="K191" s="319"/>
    </row>
    <row r="192" s="1" customFormat="1" ht="15" customHeight="1">
      <c r="B192" s="296"/>
      <c r="C192" s="332" t="s">
        <v>767</v>
      </c>
      <c r="D192" s="271"/>
      <c r="E192" s="271"/>
      <c r="F192" s="294" t="s">
        <v>673</v>
      </c>
      <c r="G192" s="271"/>
      <c r="H192" s="271" t="s">
        <v>768</v>
      </c>
      <c r="I192" s="271" t="s">
        <v>708</v>
      </c>
      <c r="J192" s="271"/>
      <c r="K192" s="319"/>
    </row>
    <row r="193" s="1" customFormat="1" ht="15" customHeight="1">
      <c r="B193" s="296"/>
      <c r="C193" s="332" t="s">
        <v>769</v>
      </c>
      <c r="D193" s="271"/>
      <c r="E193" s="271"/>
      <c r="F193" s="294" t="s">
        <v>673</v>
      </c>
      <c r="G193" s="271"/>
      <c r="H193" s="271" t="s">
        <v>770</v>
      </c>
      <c r="I193" s="271" t="s">
        <v>708</v>
      </c>
      <c r="J193" s="271"/>
      <c r="K193" s="319"/>
    </row>
    <row r="194" s="1" customFormat="1" ht="15" customHeight="1">
      <c r="B194" s="296"/>
      <c r="C194" s="332" t="s">
        <v>771</v>
      </c>
      <c r="D194" s="271"/>
      <c r="E194" s="271"/>
      <c r="F194" s="294" t="s">
        <v>679</v>
      </c>
      <c r="G194" s="271"/>
      <c r="H194" s="271" t="s">
        <v>772</v>
      </c>
      <c r="I194" s="271" t="s">
        <v>708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773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774</v>
      </c>
      <c r="D201" s="341"/>
      <c r="E201" s="341"/>
      <c r="F201" s="341" t="s">
        <v>775</v>
      </c>
      <c r="G201" s="342"/>
      <c r="H201" s="341" t="s">
        <v>776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766</v>
      </c>
      <c r="D203" s="271"/>
      <c r="E203" s="271"/>
      <c r="F203" s="294" t="s">
        <v>41</v>
      </c>
      <c r="G203" s="271"/>
      <c r="H203" s="271" t="s">
        <v>777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42</v>
      </c>
      <c r="G204" s="271"/>
      <c r="H204" s="271" t="s">
        <v>778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45</v>
      </c>
      <c r="G205" s="271"/>
      <c r="H205" s="271" t="s">
        <v>779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43</v>
      </c>
      <c r="G206" s="271"/>
      <c r="H206" s="271" t="s">
        <v>780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44</v>
      </c>
      <c r="G207" s="271"/>
      <c r="H207" s="271" t="s">
        <v>781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720</v>
      </c>
      <c r="D209" s="271"/>
      <c r="E209" s="271"/>
      <c r="F209" s="294" t="s">
        <v>77</v>
      </c>
      <c r="G209" s="271"/>
      <c r="H209" s="271" t="s">
        <v>782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615</v>
      </c>
      <c r="G210" s="271"/>
      <c r="H210" s="271" t="s">
        <v>616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613</v>
      </c>
      <c r="G211" s="271"/>
      <c r="H211" s="271" t="s">
        <v>783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617</v>
      </c>
      <c r="G212" s="332"/>
      <c r="H212" s="323" t="s">
        <v>618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619</v>
      </c>
      <c r="G213" s="332"/>
      <c r="H213" s="323" t="s">
        <v>592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744</v>
      </c>
      <c r="D215" s="271"/>
      <c r="E215" s="271"/>
      <c r="F215" s="294">
        <v>1</v>
      </c>
      <c r="G215" s="332"/>
      <c r="H215" s="323" t="s">
        <v>784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785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786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787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Pospíšil Zdeněk</dc:creator>
  <cp:lastModifiedBy>Pospíšil Zdeněk</cp:lastModifiedBy>
  <dcterms:created xsi:type="dcterms:W3CDTF">2025-08-20T11:48:18Z</dcterms:created>
  <dcterms:modified xsi:type="dcterms:W3CDTF">2025-08-20T11:48:20Z</dcterms:modified>
</cp:coreProperties>
</file>