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O:\inv\ZŠ hřiště  3. + 5. + 6\3. a 6. ZŠ  hřiště DOTACE\Rozpočet 3. ZŠ\"/>
    </mc:Choice>
  </mc:AlternateContent>
  <bookViews>
    <workbookView xWindow="0" yWindow="0" windowWidth="0" windowHeight="0"/>
  </bookViews>
  <sheets>
    <sheet name="Rekapitulace stavby" sheetId="1" r:id="rId1"/>
    <sheet name="SO 01 - Velké víceúčelové..." sheetId="2" r:id="rId2"/>
    <sheet name="SO 02 - Skok do dálky a v..." sheetId="3" r:id="rId3"/>
    <sheet name="SO 03 - Běžecká rovinka" sheetId="4" r:id="rId4"/>
    <sheet name="SO 04 - Malé víceúčelové ..." sheetId="5" r:id="rId5"/>
    <sheet name="SO 05 - Vedlejší rozpočto..." sheetId="6" r:id="rId6"/>
  </sheets>
  <definedNames>
    <definedName name="_xlnm.Print_Area" localSheetId="0">'Rekapitulace stavby'!$D$4:$AO$76,'Rekapitulace stavby'!$C$82:$AQ$100</definedName>
    <definedName name="_xlnm.Print_Titles" localSheetId="0">'Rekapitulace stavby'!$92:$92</definedName>
    <definedName name="_xlnm._FilterDatabase" localSheetId="1" hidden="1">'SO 01 - Velké víceúčelové...'!$C$129:$K$268</definedName>
    <definedName name="_xlnm.Print_Area" localSheetId="1">'SO 01 - Velké víceúčelové...'!$C$4:$J$76,'SO 01 - Velké víceúčelové...'!$C$82:$J$111,'SO 01 - Velké víceúčelové...'!$C$117:$J$268</definedName>
    <definedName name="_xlnm.Print_Titles" localSheetId="1">'SO 01 - Velké víceúčelové...'!$129:$129</definedName>
    <definedName name="_xlnm._FilterDatabase" localSheetId="2" hidden="1">'SO 02 - Skok do dálky a v...'!$C$129:$K$245</definedName>
    <definedName name="_xlnm.Print_Area" localSheetId="2">'SO 02 - Skok do dálky a v...'!$C$4:$J$76,'SO 02 - Skok do dálky a v...'!$C$82:$J$111,'SO 02 - Skok do dálky a v...'!$C$117:$J$245</definedName>
    <definedName name="_xlnm.Print_Titles" localSheetId="2">'SO 02 - Skok do dálky a v...'!$129:$129</definedName>
    <definedName name="_xlnm._FilterDatabase" localSheetId="3" hidden="1">'SO 03 - Běžecká rovinka'!$C$128:$K$229</definedName>
    <definedName name="_xlnm.Print_Area" localSheetId="3">'SO 03 - Běžecká rovinka'!$C$4:$J$76,'SO 03 - Běžecká rovinka'!$C$82:$J$110,'SO 03 - Běžecká rovinka'!$C$116:$J$229</definedName>
    <definedName name="_xlnm.Print_Titles" localSheetId="3">'SO 03 - Běžecká rovinka'!$128:$128</definedName>
    <definedName name="_xlnm._FilterDatabase" localSheetId="4" hidden="1">'SO 04 - Malé víceúčelové ...'!$C$129:$K$253</definedName>
    <definedName name="_xlnm.Print_Area" localSheetId="4">'SO 04 - Malé víceúčelové ...'!$C$4:$J$76,'SO 04 - Malé víceúčelové ...'!$C$82:$J$111,'SO 04 - Malé víceúčelové ...'!$C$117:$J$253</definedName>
    <definedName name="_xlnm.Print_Titles" localSheetId="4">'SO 04 - Malé víceúčelové ...'!$129:$129</definedName>
    <definedName name="_xlnm._FilterDatabase" localSheetId="5" hidden="1">'SO 05 - Vedlejší rozpočto...'!$C$118:$K$138</definedName>
    <definedName name="_xlnm.Print_Area" localSheetId="5">'SO 05 - Vedlejší rozpočto...'!$C$4:$J$76,'SO 05 - Vedlejší rozpočto...'!$C$82:$J$100,'SO 05 - Vedlejší rozpočto...'!$C$106:$J$138</definedName>
    <definedName name="_xlnm.Print_Titles" localSheetId="5">'SO 05 - Vedlejší rozpočto...'!$118:$118</definedName>
  </definedNames>
  <calcPr/>
</workbook>
</file>

<file path=xl/calcChain.xml><?xml version="1.0" encoding="utf-8"?>
<calcChain xmlns="http://schemas.openxmlformats.org/spreadsheetml/2006/main">
  <c i="6" l="1" r="J37"/>
  <c r="J36"/>
  <c i="1" r="AY99"/>
  <c i="6" r="J35"/>
  <c i="1" r="AX99"/>
  <c i="6"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F113"/>
  <c r="E111"/>
  <c r="F89"/>
  <c r="E87"/>
  <c r="J24"/>
  <c r="E24"/>
  <c r="J92"/>
  <c r="J23"/>
  <c r="J21"/>
  <c r="E21"/>
  <c r="J91"/>
  <c r="J20"/>
  <c r="J18"/>
  <c r="E18"/>
  <c r="F92"/>
  <c r="J17"/>
  <c r="J15"/>
  <c r="E15"/>
  <c r="F91"/>
  <c r="J14"/>
  <c r="J12"/>
  <c r="J113"/>
  <c r="E7"/>
  <c r="E85"/>
  <c i="5" r="J37"/>
  <c r="J36"/>
  <c i="1" r="AY98"/>
  <c i="5" r="J35"/>
  <c i="1" r="AX98"/>
  <c i="5"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1"/>
  <c r="BH201"/>
  <c r="BG201"/>
  <c r="BF201"/>
  <c r="T201"/>
  <c r="T200"/>
  <c r="R201"/>
  <c r="R200"/>
  <c r="P201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F124"/>
  <c r="E122"/>
  <c r="F89"/>
  <c r="E87"/>
  <c r="J24"/>
  <c r="E24"/>
  <c r="J92"/>
  <c r="J23"/>
  <c r="J21"/>
  <c r="E21"/>
  <c r="J126"/>
  <c r="J20"/>
  <c r="J18"/>
  <c r="E18"/>
  <c r="F92"/>
  <c r="J17"/>
  <c r="J15"/>
  <c r="E15"/>
  <c r="F126"/>
  <c r="J14"/>
  <c r="J12"/>
  <c r="J89"/>
  <c r="E7"/>
  <c r="E85"/>
  <c i="4" r="J37"/>
  <c r="J36"/>
  <c i="1" r="AY97"/>
  <c i="4" r="J35"/>
  <c i="1" r="AX97"/>
  <c i="4"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2"/>
  <c r="BH192"/>
  <c r="BG192"/>
  <c r="BF192"/>
  <c r="T192"/>
  <c r="T191"/>
  <c r="R192"/>
  <c r="R191"/>
  <c r="P192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F123"/>
  <c r="E121"/>
  <c r="F89"/>
  <c r="E87"/>
  <c r="J24"/>
  <c r="E24"/>
  <c r="J126"/>
  <c r="J23"/>
  <c r="J21"/>
  <c r="E21"/>
  <c r="J91"/>
  <c r="J20"/>
  <c r="J18"/>
  <c r="E18"/>
  <c r="F92"/>
  <c r="J17"/>
  <c r="J15"/>
  <c r="E15"/>
  <c r="F125"/>
  <c r="J14"/>
  <c r="J12"/>
  <c r="J123"/>
  <c r="E7"/>
  <c r="E119"/>
  <c i="3" r="J37"/>
  <c r="J36"/>
  <c i="1" r="AY96"/>
  <c i="3" r="J35"/>
  <c i="1" r="AX96"/>
  <c i="3"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6"/>
  <c r="BH196"/>
  <c r="BG196"/>
  <c r="BF196"/>
  <c r="T196"/>
  <c r="T195"/>
  <c r="R196"/>
  <c r="R195"/>
  <c r="P196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F124"/>
  <c r="E122"/>
  <c r="F89"/>
  <c r="E87"/>
  <c r="J24"/>
  <c r="E24"/>
  <c r="J92"/>
  <c r="J23"/>
  <c r="J21"/>
  <c r="E21"/>
  <c r="J126"/>
  <c r="J20"/>
  <c r="J18"/>
  <c r="E18"/>
  <c r="F92"/>
  <c r="J17"/>
  <c r="J15"/>
  <c r="E15"/>
  <c r="F91"/>
  <c r="J14"/>
  <c r="J12"/>
  <c r="J124"/>
  <c r="E7"/>
  <c r="E85"/>
  <c i="2" r="J37"/>
  <c r="J36"/>
  <c i="1" r="AY95"/>
  <c i="2" r="J35"/>
  <c i="1" r="AX95"/>
  <c i="2"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2"/>
  <c r="BH202"/>
  <c r="BG202"/>
  <c r="BF202"/>
  <c r="T202"/>
  <c r="T201"/>
  <c r="R202"/>
  <c r="R201"/>
  <c r="P202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F124"/>
  <c r="E122"/>
  <c r="F89"/>
  <c r="E87"/>
  <c r="J24"/>
  <c r="E24"/>
  <c r="J92"/>
  <c r="J23"/>
  <c r="J21"/>
  <c r="E21"/>
  <c r="J126"/>
  <c r="J20"/>
  <c r="J18"/>
  <c r="E18"/>
  <c r="F127"/>
  <c r="J17"/>
  <c r="J15"/>
  <c r="E15"/>
  <c r="F126"/>
  <c r="J14"/>
  <c r="J12"/>
  <c r="J89"/>
  <c r="E7"/>
  <c r="E120"/>
  <c i="1" r="L90"/>
  <c r="AM90"/>
  <c r="AM89"/>
  <c r="L89"/>
  <c r="AM87"/>
  <c r="L87"/>
  <c r="L85"/>
  <c r="L84"/>
  <c i="2" r="BK259"/>
  <c r="J256"/>
  <c r="BK252"/>
  <c r="BK226"/>
  <c r="J207"/>
  <c r="BK193"/>
  <c r="J175"/>
  <c r="BK163"/>
  <c r="BK136"/>
  <c r="F36"/>
  <c r="J233"/>
  <c r="J224"/>
  <c r="J202"/>
  <c r="J190"/>
  <c i="3" r="BK143"/>
  <c r="BK236"/>
  <c r="BK158"/>
  <c r="BK181"/>
  <c r="J243"/>
  <c r="J226"/>
  <c r="BK212"/>
  <c r="BK186"/>
  <c r="J141"/>
  <c r="J202"/>
  <c r="J147"/>
  <c i="4" r="J169"/>
  <c r="J213"/>
  <c r="J159"/>
  <c r="BK204"/>
  <c r="J190"/>
  <c r="BK142"/>
  <c r="BK168"/>
  <c r="BK200"/>
  <c r="J179"/>
  <c r="J227"/>
  <c r="J178"/>
  <c r="J140"/>
  <c r="J195"/>
  <c r="J174"/>
  <c r="BK225"/>
  <c r="BK207"/>
  <c r="BK134"/>
  <c r="J209"/>
  <c r="BK184"/>
  <c r="BK197"/>
  <c r="J139"/>
  <c r="BK141"/>
  <c i="5" r="J243"/>
  <c r="BK168"/>
  <c r="J134"/>
  <c r="J232"/>
  <c r="BK192"/>
  <c r="J167"/>
  <c r="BK142"/>
  <c r="J247"/>
  <c r="BK233"/>
  <c r="BK189"/>
  <c r="BK158"/>
  <c r="BK238"/>
  <c r="J168"/>
  <c r="J132"/>
  <c r="BK155"/>
  <c r="BK247"/>
  <c r="BK205"/>
  <c r="J250"/>
  <c r="BK220"/>
  <c r="BK139"/>
  <c r="BK197"/>
  <c r="J192"/>
  <c r="BK170"/>
  <c r="J233"/>
  <c r="J165"/>
  <c r="BK225"/>
  <c r="J174"/>
  <c r="J196"/>
  <c i="6" r="BK122"/>
  <c r="J128"/>
  <c i="2" r="J259"/>
  <c r="J255"/>
  <c r="J251"/>
  <c r="BK149"/>
  <c r="BK246"/>
  <c r="J210"/>
  <c r="BK198"/>
  <c r="BK191"/>
  <c r="BK183"/>
  <c r="BK172"/>
  <c r="J155"/>
  <c r="BK140"/>
  <c r="J267"/>
  <c r="BK263"/>
  <c r="J240"/>
  <c r="J235"/>
  <c r="J228"/>
  <c r="J211"/>
  <c r="BK200"/>
  <c r="J169"/>
  <c r="BK155"/>
  <c r="BK134"/>
  <c r="BK247"/>
  <c r="J188"/>
  <c r="J168"/>
  <c r="J138"/>
  <c i="3" r="BK172"/>
  <c r="BK135"/>
  <c r="BK216"/>
  <c r="J182"/>
  <c r="J229"/>
  <c r="BK134"/>
  <c r="BK201"/>
  <c r="BK168"/>
  <c r="J234"/>
  <c r="BK199"/>
  <c r="J173"/>
  <c r="BK161"/>
  <c r="J136"/>
  <c r="J227"/>
  <c r="J190"/>
  <c r="J163"/>
  <c r="BK141"/>
  <c r="BK194"/>
  <c r="BK187"/>
  <c r="J158"/>
  <c r="J137"/>
  <c r="J219"/>
  <c r="BK206"/>
  <c r="BK213"/>
  <c r="BK139"/>
  <c r="BK237"/>
  <c r="J223"/>
  <c r="BK164"/>
  <c r="BK210"/>
  <c r="J166"/>
  <c r="J133"/>
  <c i="4" r="BK163"/>
  <c r="BK229"/>
  <c r="J211"/>
  <c r="BK140"/>
  <c r="BK189"/>
  <c r="BK213"/>
  <c r="J166"/>
  <c r="BK192"/>
  <c r="J173"/>
  <c r="J216"/>
  <c r="J185"/>
  <c r="BK139"/>
  <c r="BK187"/>
  <c r="BK169"/>
  <c r="BK203"/>
  <c r="J162"/>
  <c r="BK208"/>
  <c r="BK160"/>
  <c r="J204"/>
  <c r="J152"/>
  <c i="5" r="BK252"/>
  <c r="BK210"/>
  <c r="BK176"/>
  <c r="J159"/>
  <c r="J138"/>
  <c r="J242"/>
  <c r="BK206"/>
  <c r="J190"/>
  <c r="BK149"/>
  <c r="BK138"/>
  <c r="BK243"/>
  <c r="BK221"/>
  <c r="BK180"/>
  <c r="BK241"/>
  <c r="J185"/>
  <c r="J158"/>
  <c r="BK186"/>
  <c r="J135"/>
  <c r="J234"/>
  <c r="BK152"/>
  <c r="J223"/>
  <c r="BK174"/>
  <c r="J218"/>
  <c r="BK235"/>
  <c r="J191"/>
  <c r="BK159"/>
  <c r="BK211"/>
  <c r="BK229"/>
  <c r="BK169"/>
  <c r="BK195"/>
  <c r="J148"/>
  <c i="6" r="BK135"/>
  <c r="J122"/>
  <c i="2" r="BK258"/>
  <c r="BK253"/>
  <c r="J249"/>
  <c r="J221"/>
  <c r="J209"/>
  <c r="J200"/>
  <c r="BK188"/>
  <c r="J184"/>
  <c r="BK167"/>
  <c r="J152"/>
  <c r="BK137"/>
  <c r="F34"/>
  <c r="J158"/>
  <c r="BK153"/>
  <c r="BK141"/>
  <c r="BK268"/>
  <c r="J265"/>
  <c r="J263"/>
  <c r="BK245"/>
  <c r="J242"/>
  <c r="BK237"/>
  <c r="BK229"/>
  <c r="J219"/>
  <c r="J206"/>
  <c r="J199"/>
  <c r="J191"/>
  <c r="J164"/>
  <c r="BK151"/>
  <c r="J141"/>
  <c r="BK249"/>
  <c r="J223"/>
  <c r="BK184"/>
  <c r="J177"/>
  <c r="J165"/>
  <c r="J140"/>
  <c i="3" r="BK241"/>
  <c r="BK147"/>
  <c r="J230"/>
  <c r="BK202"/>
  <c r="BK133"/>
  <c r="J221"/>
  <c r="J139"/>
  <c r="J236"/>
  <c r="J200"/>
  <c r="BK179"/>
  <c r="J161"/>
  <c r="J142"/>
  <c r="J203"/>
  <c r="J184"/>
  <c r="J165"/>
  <c r="BK156"/>
  <c r="J242"/>
  <c r="BK219"/>
  <c r="BK189"/>
  <c r="BK166"/>
  <c r="J138"/>
  <c r="BK191"/>
  <c r="J186"/>
  <c r="BK163"/>
  <c r="J145"/>
  <c r="BK244"/>
  <c r="J232"/>
  <c r="J207"/>
  <c r="BK223"/>
  <c r="J210"/>
  <c r="BK169"/>
  <c r="J245"/>
  <c r="BK232"/>
  <c r="BK225"/>
  <c r="BK207"/>
  <c r="BK182"/>
  <c r="BK148"/>
  <c r="BK218"/>
  <c r="J150"/>
  <c i="4" r="BK176"/>
  <c r="BK138"/>
  <c r="BK228"/>
  <c r="BK220"/>
  <c r="BK144"/>
  <c r="BK195"/>
  <c r="J149"/>
  <c r="BK211"/>
  <c r="BK164"/>
  <c r="BK202"/>
  <c r="BK186"/>
  <c r="J175"/>
  <c r="J228"/>
  <c r="BK217"/>
  <c r="J177"/>
  <c r="J143"/>
  <c r="J226"/>
  <c r="J188"/>
  <c r="BK173"/>
  <c r="J134"/>
  <c r="BK215"/>
  <c r="J200"/>
  <c r="BK146"/>
  <c r="J222"/>
  <c r="J202"/>
  <c r="BK166"/>
  <c r="BK137"/>
  <c r="J150"/>
  <c r="BK157"/>
  <c r="J138"/>
  <c i="5" r="BK250"/>
  <c r="J225"/>
  <c r="J211"/>
  <c r="J179"/>
  <c r="BK222"/>
  <c r="J171"/>
  <c r="J144"/>
  <c r="BK136"/>
  <c r="BK245"/>
  <c r="BK215"/>
  <c r="J181"/>
  <c r="BK157"/>
  <c r="J246"/>
  <c r="J195"/>
  <c r="BK165"/>
  <c r="J201"/>
  <c r="J163"/>
  <c r="J137"/>
  <c r="BK240"/>
  <c r="BK185"/>
  <c r="BK137"/>
  <c r="J228"/>
  <c r="J197"/>
  <c r="BK237"/>
  <c r="J188"/>
  <c r="J240"/>
  <c r="J222"/>
  <c r="J186"/>
  <c r="J140"/>
  <c r="BK223"/>
  <c r="BK164"/>
  <c r="BK150"/>
  <c r="BK182"/>
  <c r="BK172"/>
  <c r="J142"/>
  <c r="J205"/>
  <c r="BK153"/>
  <c i="6" r="J135"/>
  <c r="J137"/>
  <c r="J124"/>
  <c i="2" r="J260"/>
  <c r="BK256"/>
  <c r="J252"/>
  <c r="J231"/>
  <c r="BK197"/>
  <c r="J181"/>
  <c r="BK164"/>
  <c r="J146"/>
  <c r="BK261"/>
  <c r="BK243"/>
  <c r="BK233"/>
  <c r="BK222"/>
  <c r="BK210"/>
  <c r="BK178"/>
  <c r="BK152"/>
  <c r="J136"/>
  <c r="BK244"/>
  <c r="J214"/>
  <c r="BK207"/>
  <c r="J196"/>
  <c r="J187"/>
  <c r="BK174"/>
  <c r="BK165"/>
  <c r="BK145"/>
  <c r="J137"/>
  <c r="BK266"/>
  <c r="J264"/>
  <c r="J262"/>
  <c r="BK239"/>
  <c r="BK232"/>
  <c r="BK218"/>
  <c r="J198"/>
  <c r="BK160"/>
  <c r="BK142"/>
  <c r="BK250"/>
  <c r="BK221"/>
  <c r="J178"/>
  <c r="J161"/>
  <c i="3" r="J181"/>
  <c r="BK240"/>
  <c r="J212"/>
  <c r="J180"/>
  <c r="BK145"/>
  <c r="J240"/>
  <c r="J192"/>
  <c r="J169"/>
  <c r="J233"/>
  <c r="J183"/>
  <c r="J164"/>
  <c r="J135"/>
  <c r="J225"/>
  <c r="BK170"/>
  <c r="J156"/>
  <c r="BK224"/>
  <c r="J179"/>
  <c r="BK149"/>
  <c r="J244"/>
  <c r="J213"/>
  <c r="J143"/>
  <c r="J177"/>
  <c r="J132"/>
  <c r="BK231"/>
  <c r="BK217"/>
  <c r="J171"/>
  <c r="BK204"/>
  <c r="J134"/>
  <c i="4" r="J161"/>
  <c r="BK223"/>
  <c r="J207"/>
  <c r="BK150"/>
  <c r="J186"/>
  <c r="BK136"/>
  <c r="BK183"/>
  <c r="J133"/>
  <c r="J189"/>
  <c r="BK172"/>
  <c r="J223"/>
  <c r="J187"/>
  <c r="J163"/>
  <c r="J224"/>
  <c r="BK221"/>
  <c r="BK209"/>
  <c r="J142"/>
  <c r="BK216"/>
  <c r="BK135"/>
  <c r="J147"/>
  <c r="BK147"/>
  <c i="5" r="BK227"/>
  <c r="J207"/>
  <c r="BK191"/>
  <c r="BK242"/>
  <c r="BK183"/>
  <c r="BK148"/>
  <c r="BK196"/>
  <c r="J133"/>
  <c r="J151"/>
  <c r="BK134"/>
  <c r="BK224"/>
  <c r="BK133"/>
  <c r="BK216"/>
  <c r="J149"/>
  <c r="J235"/>
  <c r="J199"/>
  <c r="BK234"/>
  <c r="BK175"/>
  <c r="BK204"/>
  <c r="J136"/>
  <c r="BK181"/>
  <c r="J146"/>
  <c r="J169"/>
  <c i="6" r="BK130"/>
  <c r="J130"/>
  <c i="2" r="J266"/>
  <c r="J257"/>
  <c r="BK254"/>
  <c r="BK251"/>
  <c r="BK227"/>
  <c r="J218"/>
  <c r="BK202"/>
  <c r="BK194"/>
  <c r="BK186"/>
  <c r="BK168"/>
  <c r="J160"/>
  <c r="BK147"/>
  <c r="BK267"/>
  <c r="BK242"/>
  <c r="J237"/>
  <c r="BK231"/>
  <c r="J227"/>
  <c r="BK215"/>
  <c r="J185"/>
  <c r="BK173"/>
  <c r="J162"/>
  <c r="J145"/>
  <c r="J135"/>
  <c r="J245"/>
  <c r="J216"/>
  <c r="BK209"/>
  <c r="J205"/>
  <c r="J194"/>
  <c r="J186"/>
  <c r="J179"/>
  <c r="J173"/>
  <c r="BK166"/>
  <c r="J157"/>
  <c r="J151"/>
  <c r="BK139"/>
  <c i="1" r="AS94"/>
  <c i="2" r="BK238"/>
  <c r="J230"/>
  <c r="BK225"/>
  <c r="BK213"/>
  <c r="BK205"/>
  <c r="J193"/>
  <c r="J163"/>
  <c r="J148"/>
  <c r="BK138"/>
  <c r="BK224"/>
  <c r="J189"/>
  <c r="BK180"/>
  <c r="BK170"/>
  <c r="J159"/>
  <c i="3" r="J149"/>
  <c r="J238"/>
  <c r="J204"/>
  <c r="BK173"/>
  <c r="BK152"/>
  <c r="BK136"/>
  <c r="J188"/>
  <c r="J178"/>
  <c r="BK157"/>
  <c r="J140"/>
  <c r="BK243"/>
  <c r="J214"/>
  <c r="J201"/>
  <c r="J222"/>
  <c r="J193"/>
  <c r="BK165"/>
  <c r="J239"/>
  <c r="J224"/>
  <c r="BK176"/>
  <c r="J151"/>
  <c r="BK208"/>
  <c r="BK159"/>
  <c i="4" r="BK170"/>
  <c r="BK152"/>
  <c r="J221"/>
  <c r="BK162"/>
  <c r="BK151"/>
  <c r="BK196"/>
  <c r="J183"/>
  <c r="BK222"/>
  <c r="J206"/>
  <c r="BK159"/>
  <c r="J197"/>
  <c r="BK185"/>
  <c r="J220"/>
  <c r="J198"/>
  <c r="J167"/>
  <c r="BK133"/>
  <c r="J192"/>
  <c r="BK179"/>
  <c r="BK155"/>
  <c r="BK214"/>
  <c r="BK201"/>
  <c r="J219"/>
  <c r="BK178"/>
  <c r="BK212"/>
  <c r="J148"/>
  <c r="J181"/>
  <c r="J160"/>
  <c r="J137"/>
  <c i="5" r="J249"/>
  <c r="J224"/>
  <c r="J180"/>
  <c r="J164"/>
  <c r="J150"/>
  <c r="BK248"/>
  <c r="J237"/>
  <c r="BK244"/>
  <c r="BK217"/>
  <c r="BK132"/>
  <c r="J219"/>
  <c r="BK171"/>
  <c r="J230"/>
  <c r="BK207"/>
  <c r="BK199"/>
  <c r="J160"/>
  <c r="J141"/>
  <c r="J170"/>
  <c i="6" r="BK137"/>
  <c r="BK126"/>
  <c r="BK133"/>
  <c i="2" r="BK265"/>
  <c r="J258"/>
  <c r="BK255"/>
  <c r="J253"/>
  <c r="BK248"/>
  <c r="J225"/>
  <c r="BK211"/>
  <c r="BK199"/>
  <c r="J174"/>
  <c r="BK161"/>
  <c r="J149"/>
  <c r="BK135"/>
  <c r="J261"/>
  <c r="BK240"/>
  <c r="BK235"/>
  <c r="BK228"/>
  <c r="BK216"/>
  <c r="J213"/>
  <c r="BK179"/>
  <c r="J172"/>
  <c r="J153"/>
  <c r="BK148"/>
  <c r="F35"/>
  <c r="BK196"/>
  <c r="J180"/>
  <c r="BK158"/>
  <c r="J144"/>
  <c r="J268"/>
  <c r="BK223"/>
  <c r="BK220"/>
  <c r="J182"/>
  <c r="BK175"/>
  <c r="BK157"/>
  <c i="3" r="BK196"/>
  <c r="BK150"/>
  <c r="J237"/>
  <c r="J206"/>
  <c r="J175"/>
  <c r="BK132"/>
  <c r="BK140"/>
  <c r="BK230"/>
  <c r="BK178"/>
  <c r="J157"/>
  <c r="BK239"/>
  <c r="J208"/>
  <c r="BK180"/>
  <c r="BK162"/>
  <c r="BK146"/>
  <c r="J235"/>
  <c r="BK227"/>
  <c r="J216"/>
  <c r="BK193"/>
  <c r="J152"/>
  <c r="J172"/>
  <c r="BK190"/>
  <c i="4" r="J156"/>
  <c r="BK226"/>
  <c r="BK174"/>
  <c r="J157"/>
  <c r="J196"/>
  <c r="BK148"/>
  <c r="J208"/>
  <c r="J214"/>
  <c r="BK188"/>
  <c r="J184"/>
  <c r="J229"/>
  <c r="BK218"/>
  <c r="J154"/>
  <c i="5" r="J253"/>
  <c r="J220"/>
  <c r="BK177"/>
  <c r="BK162"/>
  <c r="BK144"/>
  <c r="J210"/>
  <c r="J193"/>
  <c r="J176"/>
  <c r="BK166"/>
  <c r="BK141"/>
  <c r="BK251"/>
  <c r="J229"/>
  <c r="J187"/>
  <c r="J162"/>
  <c r="BK145"/>
  <c r="BK236"/>
  <c r="BK190"/>
  <c r="J166"/>
  <c r="J198"/>
  <c r="J139"/>
  <c r="J252"/>
  <c r="J227"/>
  <c r="J183"/>
  <c r="J217"/>
  <c r="J175"/>
  <c r="BK239"/>
  <c r="BK201"/>
  <c r="J239"/>
  <c r="J221"/>
  <c r="J161"/>
  <c r="BK219"/>
  <c r="BK161"/>
  <c r="J189"/>
  <c r="BK163"/>
  <c r="J206"/>
  <c i="6" r="BK128"/>
  <c r="J126"/>
  <c i="2" r="BK260"/>
  <c r="BK257"/>
  <c r="J254"/>
  <c r="J250"/>
  <c r="J229"/>
  <c r="J215"/>
  <c r="BK206"/>
  <c r="BK195"/>
  <c r="BK187"/>
  <c r="BK169"/>
  <c r="J154"/>
  <c r="J139"/>
  <c r="J133"/>
  <c r="J246"/>
  <c r="J238"/>
  <c r="BK234"/>
  <c r="BK230"/>
  <c r="BK219"/>
  <c r="BK189"/>
  <c r="BK177"/>
  <c r="BK159"/>
  <c r="BK144"/>
  <c r="F37"/>
  <c r="J195"/>
  <c r="J166"/>
  <c r="BK146"/>
  <c r="J132"/>
  <c r="J248"/>
  <c r="J222"/>
  <c r="BK181"/>
  <c r="BK162"/>
  <c r="BK133"/>
  <c i="3" r="J176"/>
  <c r="BK209"/>
  <c r="J189"/>
  <c r="J217"/>
  <c r="BK242"/>
  <c r="J228"/>
  <c r="J187"/>
  <c r="BK154"/>
  <c r="BK238"/>
  <c r="BK222"/>
  <c r="J196"/>
  <c r="BK171"/>
  <c r="J159"/>
  <c r="J241"/>
  <c r="BK226"/>
  <c r="J199"/>
  <c r="J168"/>
  <c r="J155"/>
  <c r="BK137"/>
  <c r="BK221"/>
  <c r="BK177"/>
  <c r="J146"/>
  <c i="4" r="BK154"/>
  <c r="BK224"/>
  <c r="J201"/>
  <c r="J146"/>
  <c r="BK198"/>
  <c r="BK181"/>
  <c r="J225"/>
  <c r="BK177"/>
  <c r="J155"/>
  <c r="BK190"/>
  <c r="BK180"/>
  <c r="J168"/>
  <c r="BK219"/>
  <c r="J215"/>
  <c r="J172"/>
  <c r="J136"/>
  <c r="J170"/>
  <c r="J132"/>
  <c r="J212"/>
  <c r="BK167"/>
  <c r="BK227"/>
  <c r="J218"/>
  <c r="J151"/>
  <c r="J176"/>
  <c r="J141"/>
  <c r="BK149"/>
  <c r="BK156"/>
  <c r="BK132"/>
  <c i="5" r="J248"/>
  <c r="J215"/>
  <c r="BK193"/>
  <c r="BK167"/>
  <c r="J152"/>
  <c r="BK140"/>
  <c r="J245"/>
  <c r="J236"/>
  <c r="J241"/>
  <c r="BK213"/>
  <c r="J155"/>
  <c r="BK218"/>
  <c r="BK146"/>
  <c r="J212"/>
  <c r="J156"/>
  <c r="BK179"/>
  <c r="BK151"/>
  <c r="J184"/>
  <c i="6" r="J133"/>
  <c r="BK124"/>
  <c i="2" r="BK132"/>
  <c r="J239"/>
  <c r="J232"/>
  <c r="J220"/>
  <c r="BK214"/>
  <c r="J183"/>
  <c r="J167"/>
  <c r="J142"/>
  <c r="J247"/>
  <c r="J243"/>
  <c r="J208"/>
  <c r="J197"/>
  <c r="BK190"/>
  <c r="BK182"/>
  <c r="J170"/>
  <c r="J147"/>
  <c r="J134"/>
  <c r="BK264"/>
  <c r="BK262"/>
  <c r="J244"/>
  <c r="J234"/>
  <c r="J226"/>
  <c r="BK208"/>
  <c r="BK185"/>
  <c r="BK154"/>
  <c r="J34"/>
  <c i="3" r="BK151"/>
  <c r="BK228"/>
  <c r="BK192"/>
  <c r="BK235"/>
  <c r="BK233"/>
  <c r="J191"/>
  <c r="J148"/>
  <c r="BK200"/>
  <c r="BK175"/>
  <c r="J154"/>
  <c r="J231"/>
  <c r="BK203"/>
  <c r="BK142"/>
  <c r="J209"/>
  <c r="BK184"/>
  <c r="BK155"/>
  <c r="BK245"/>
  <c r="J218"/>
  <c r="J162"/>
  <c r="BK214"/>
  <c r="J170"/>
  <c r="BK138"/>
  <c r="BK234"/>
  <c r="BK188"/>
  <c r="BK229"/>
  <c r="BK183"/>
  <c r="J194"/>
  <c i="4" r="BK175"/>
  <c r="BK131"/>
  <c r="J180"/>
  <c r="BK161"/>
  <c r="J217"/>
  <c r="BK206"/>
  <c r="J164"/>
  <c r="J203"/>
  <c r="J131"/>
  <c r="J135"/>
  <c r="BK143"/>
  <c r="J144"/>
  <c i="5" r="J244"/>
  <c r="J213"/>
  <c r="J172"/>
  <c r="BK249"/>
  <c r="J238"/>
  <c r="J216"/>
  <c r="BK198"/>
  <c r="J182"/>
  <c r="J145"/>
  <c r="BK253"/>
  <c r="BK232"/>
  <c r="BK188"/>
  <c r="BK156"/>
  <c r="BK230"/>
  <c r="BK184"/>
  <c r="J204"/>
  <c r="J157"/>
  <c r="J251"/>
  <c r="BK187"/>
  <c r="BK246"/>
  <c r="J208"/>
  <c r="BK135"/>
  <c r="BK212"/>
  <c r="BK228"/>
  <c r="BK160"/>
  <c r="J153"/>
  <c r="J177"/>
  <c r="BK208"/>
  <c l="1" r="P143"/>
  <c r="R147"/>
  <c i="2" r="R131"/>
  <c r="P150"/>
  <c r="T176"/>
  <c r="P204"/>
  <c r="T212"/>
  <c r="P241"/>
  <c i="3" r="R131"/>
  <c r="BK160"/>
  <c r="J160"/>
  <c r="J100"/>
  <c r="T174"/>
  <c r="T198"/>
  <c r="R211"/>
  <c i="4" r="R145"/>
  <c r="BK171"/>
  <c r="J171"/>
  <c r="J102"/>
  <c i="2" r="R143"/>
  <c r="BK150"/>
  <c r="J150"/>
  <c r="J99"/>
  <c r="P171"/>
  <c r="BK192"/>
  <c r="J192"/>
  <c r="J103"/>
  <c r="BK217"/>
  <c r="J217"/>
  <c r="J108"/>
  <c r="BK236"/>
  <c r="J236"/>
  <c r="J109"/>
  <c r="R236"/>
  <c i="3" r="BK153"/>
  <c r="J153"/>
  <c r="J99"/>
  <c r="BK167"/>
  <c r="J167"/>
  <c r="J101"/>
  <c r="T185"/>
  <c r="R220"/>
  <c i="4" r="P130"/>
  <c r="P153"/>
  <c r="T158"/>
  <c r="R182"/>
  <c r="R194"/>
  <c r="T199"/>
  <c r="T205"/>
  <c r="R130"/>
  <c r="BK158"/>
  <c r="J158"/>
  <c r="J100"/>
  <c r="R171"/>
  <c r="BK210"/>
  <c r="J210"/>
  <c r="J109"/>
  <c i="2" r="BK143"/>
  <c r="J143"/>
  <c r="J98"/>
  <c r="R150"/>
  <c r="BK171"/>
  <c r="J171"/>
  <c r="J101"/>
  <c r="P192"/>
  <c r="T217"/>
  <c r="P236"/>
  <c i="3" r="R144"/>
  <c r="T160"/>
  <c r="R185"/>
  <c r="P220"/>
  <c i="4" r="T145"/>
  <c r="P165"/>
  <c r="T182"/>
  <c r="R199"/>
  <c r="R205"/>
  <c i="5" r="P131"/>
  <c r="R143"/>
  <c r="BK154"/>
  <c r="J154"/>
  <c r="J100"/>
  <c r="R178"/>
  <c i="3" r="T131"/>
  <c r="R153"/>
  <c r="R174"/>
  <c r="T220"/>
  <c i="4" r="BK130"/>
  <c r="BK153"/>
  <c r="J153"/>
  <c r="J99"/>
  <c r="R165"/>
  <c r="P182"/>
  <c r="BK194"/>
  <c r="J194"/>
  <c r="J106"/>
  <c r="R210"/>
  <c i="2" r="T131"/>
  <c r="R156"/>
  <c r="P176"/>
  <c r="R204"/>
  <c r="P212"/>
  <c r="R241"/>
  <c i="3" r="BK131"/>
  <c r="J131"/>
  <c r="J97"/>
  <c r="P153"/>
  <c r="P167"/>
  <c r="BK185"/>
  <c r="J185"/>
  <c r="J103"/>
  <c r="R205"/>
  <c r="P211"/>
  <c r="T215"/>
  <c i="4" r="R153"/>
  <c r="BK165"/>
  <c r="J165"/>
  <c r="J101"/>
  <c r="BK182"/>
  <c r="J182"/>
  <c r="J103"/>
  <c r="P199"/>
  <c r="P205"/>
  <c i="5" r="BK143"/>
  <c r="J143"/>
  <c r="J98"/>
  <c r="BK178"/>
  <c r="J178"/>
  <c r="J102"/>
  <c i="2" r="BK131"/>
  <c r="J131"/>
  <c r="J97"/>
  <c r="BK156"/>
  <c r="J156"/>
  <c r="J100"/>
  <c r="R171"/>
  <c r="R192"/>
  <c r="P217"/>
  <c i="3" r="BK144"/>
  <c r="J144"/>
  <c r="J98"/>
  <c r="T153"/>
  <c r="P174"/>
  <c r="P198"/>
  <c r="T205"/>
  <c r="P215"/>
  <c i="4" r="BK145"/>
  <c r="J145"/>
  <c r="J98"/>
  <c r="T153"/>
  <c r="P171"/>
  <c r="T194"/>
  <c r="T193"/>
  <c r="P210"/>
  <c i="5" r="T131"/>
  <c i="2" r="P131"/>
  <c r="P156"/>
  <c r="R176"/>
  <c r="T204"/>
  <c r="T203"/>
  <c r="R217"/>
  <c r="T236"/>
  <c i="3" r="P144"/>
  <c r="R160"/>
  <c r="R167"/>
  <c r="BK198"/>
  <c r="P205"/>
  <c r="BK215"/>
  <c r="J215"/>
  <c r="J109"/>
  <c i="4" r="P145"/>
  <c r="R158"/>
  <c r="T171"/>
  <c r="BK199"/>
  <c r="J199"/>
  <c r="J107"/>
  <c r="T210"/>
  <c i="5" r="R131"/>
  <c r="BK147"/>
  <c r="J147"/>
  <c r="J99"/>
  <c r="P147"/>
  <c r="T147"/>
  <c r="P173"/>
  <c i="3" r="T144"/>
  <c r="BK174"/>
  <c r="J174"/>
  <c r="J102"/>
  <c r="BK205"/>
  <c r="J205"/>
  <c r="J107"/>
  <c r="T211"/>
  <c i="5" r="R154"/>
  <c r="R173"/>
  <c r="T173"/>
  <c r="BK194"/>
  <c r="J194"/>
  <c r="J103"/>
  <c r="T194"/>
  <c r="P203"/>
  <c r="BK209"/>
  <c r="J209"/>
  <c r="J107"/>
  <c r="R209"/>
  <c r="P214"/>
  <c r="BK226"/>
  <c r="J226"/>
  <c r="J109"/>
  <c r="R226"/>
  <c r="P231"/>
  <c i="2" r="T143"/>
  <c r="T150"/>
  <c r="BK176"/>
  <c r="J176"/>
  <c r="J102"/>
  <c r="BK204"/>
  <c r="J204"/>
  <c r="J106"/>
  <c r="R212"/>
  <c r="BK241"/>
  <c r="J241"/>
  <c r="J110"/>
  <c i="3" r="P185"/>
  <c r="R198"/>
  <c r="R197"/>
  <c r="BK211"/>
  <c r="J211"/>
  <c r="J108"/>
  <c r="R215"/>
  <c i="4" r="T130"/>
  <c r="T129"/>
  <c r="P158"/>
  <c r="T165"/>
  <c r="P194"/>
  <c r="P193"/>
  <c r="BK205"/>
  <c r="J205"/>
  <c r="J108"/>
  <c i="5" r="T143"/>
  <c r="P154"/>
  <c r="BK173"/>
  <c r="J173"/>
  <c r="J101"/>
  <c r="T178"/>
  <c r="R194"/>
  <c r="T203"/>
  <c r="BK214"/>
  <c r="J214"/>
  <c r="J108"/>
  <c r="T214"/>
  <c r="P226"/>
  <c r="T226"/>
  <c r="T231"/>
  <c i="2" r="P143"/>
  <c r="T156"/>
  <c r="T171"/>
  <c r="T192"/>
  <c r="BK212"/>
  <c r="J212"/>
  <c r="J107"/>
  <c r="T241"/>
  <c i="3" r="P131"/>
  <c r="P160"/>
  <c r="T167"/>
  <c r="BK220"/>
  <c r="J220"/>
  <c r="J110"/>
  <c i="5" r="BK131"/>
  <c r="J131"/>
  <c r="J97"/>
  <c r="T154"/>
  <c r="P178"/>
  <c r="P194"/>
  <c r="BK203"/>
  <c r="J203"/>
  <c r="J106"/>
  <c r="R203"/>
  <c r="P209"/>
  <c r="T209"/>
  <c r="T202"/>
  <c r="R214"/>
  <c r="BK231"/>
  <c r="J231"/>
  <c r="J110"/>
  <c r="R231"/>
  <c i="6" r="BK121"/>
  <c r="J121"/>
  <c r="J98"/>
  <c r="P121"/>
  <c r="R121"/>
  <c r="T121"/>
  <c r="BK132"/>
  <c r="J132"/>
  <c r="J99"/>
  <c r="P132"/>
  <c r="R132"/>
  <c r="T132"/>
  <c i="2" r="BK201"/>
  <c r="J201"/>
  <c r="J104"/>
  <c i="3" r="BK195"/>
  <c r="J195"/>
  <c r="J104"/>
  <c i="4" r="BK191"/>
  <c r="J191"/>
  <c r="J104"/>
  <c i="5" r="BK200"/>
  <c r="J200"/>
  <c r="J104"/>
  <c r="BK202"/>
  <c r="J202"/>
  <c r="J105"/>
  <c i="6" r="E109"/>
  <c r="J116"/>
  <c r="BE135"/>
  <c r="J115"/>
  <c r="BE124"/>
  <c r="BE128"/>
  <c r="F115"/>
  <c r="BE126"/>
  <c r="J89"/>
  <c r="F116"/>
  <c r="BE122"/>
  <c r="BE130"/>
  <c r="BE133"/>
  <c r="BE137"/>
  <c i="5" r="BE150"/>
  <c r="BE155"/>
  <c r="BE176"/>
  <c r="BE180"/>
  <c r="BE193"/>
  <c r="BE135"/>
  <c r="BE139"/>
  <c r="BE149"/>
  <c r="BE166"/>
  <c r="BE191"/>
  <c r="BE197"/>
  <c r="BE201"/>
  <c r="BE204"/>
  <c i="4" r="BK193"/>
  <c r="J193"/>
  <c r="J105"/>
  <c i="5" r="E120"/>
  <c r="F127"/>
  <c r="BE134"/>
  <c r="BE140"/>
  <c r="BE144"/>
  <c r="BE145"/>
  <c r="BE158"/>
  <c r="BE181"/>
  <c r="BE205"/>
  <c r="BE208"/>
  <c r="BE215"/>
  <c r="BE216"/>
  <c r="J91"/>
  <c r="BE137"/>
  <c r="BE163"/>
  <c r="BE164"/>
  <c r="BE167"/>
  <c r="BE168"/>
  <c r="BE187"/>
  <c r="BE188"/>
  <c r="BE225"/>
  <c r="BE233"/>
  <c i="4" r="J130"/>
  <c r="J97"/>
  <c i="5" r="BE153"/>
  <c r="BE183"/>
  <c r="BE184"/>
  <c r="BE196"/>
  <c r="BE210"/>
  <c r="BE211"/>
  <c r="BE223"/>
  <c r="BE224"/>
  <c r="BE229"/>
  <c r="BE234"/>
  <c r="BE236"/>
  <c r="BE136"/>
  <c r="BE138"/>
  <c r="BE160"/>
  <c r="BE169"/>
  <c r="BE177"/>
  <c r="BE179"/>
  <c r="BE198"/>
  <c r="BE199"/>
  <c r="BE206"/>
  <c r="BE240"/>
  <c r="BE242"/>
  <c r="BE151"/>
  <c r="BE162"/>
  <c r="BE189"/>
  <c r="BE190"/>
  <c r="BE207"/>
  <c r="BE232"/>
  <c r="BE239"/>
  <c r="BE244"/>
  <c r="BE246"/>
  <c r="BE248"/>
  <c r="BE251"/>
  <c r="F91"/>
  <c r="J124"/>
  <c r="BE132"/>
  <c r="BE141"/>
  <c r="BE142"/>
  <c r="BE148"/>
  <c r="BE152"/>
  <c r="BE195"/>
  <c r="BE159"/>
  <c r="BE175"/>
  <c r="J127"/>
  <c r="BE171"/>
  <c r="BE172"/>
  <c r="BE174"/>
  <c r="BE186"/>
  <c r="BE192"/>
  <c r="BE213"/>
  <c r="BE219"/>
  <c r="BE227"/>
  <c r="BE237"/>
  <c r="BE238"/>
  <c r="BE245"/>
  <c r="BE249"/>
  <c r="BE252"/>
  <c r="BE253"/>
  <c r="BE133"/>
  <c r="BE146"/>
  <c r="BE156"/>
  <c r="BE157"/>
  <c r="BE161"/>
  <c r="BE165"/>
  <c r="BE185"/>
  <c r="BE212"/>
  <c r="BE217"/>
  <c r="BE218"/>
  <c r="BE220"/>
  <c r="BE221"/>
  <c r="BE228"/>
  <c r="BE230"/>
  <c r="BE235"/>
  <c r="BE241"/>
  <c r="BE247"/>
  <c r="BE170"/>
  <c r="BE182"/>
  <c r="BE222"/>
  <c r="BE243"/>
  <c r="BE250"/>
  <c i="4" r="J89"/>
  <c r="F126"/>
  <c r="BE131"/>
  <c r="BE135"/>
  <c r="BE169"/>
  <c r="BE213"/>
  <c r="BE140"/>
  <c r="BE142"/>
  <c r="BE146"/>
  <c r="BE159"/>
  <c r="BE160"/>
  <c r="BE173"/>
  <c r="BE175"/>
  <c r="BE183"/>
  <c r="F91"/>
  <c r="J125"/>
  <c r="BE139"/>
  <c r="BE143"/>
  <c r="BE149"/>
  <c r="BE161"/>
  <c r="BE163"/>
  <c r="BE168"/>
  <c r="BE178"/>
  <c r="BE186"/>
  <c r="BE208"/>
  <c r="BE224"/>
  <c i="3" r="J198"/>
  <c r="J106"/>
  <c i="4" r="E85"/>
  <c r="BE144"/>
  <c r="BE174"/>
  <c r="BE184"/>
  <c r="BE215"/>
  <c r="BE220"/>
  <c r="BE225"/>
  <c r="J92"/>
  <c r="BE136"/>
  <c r="BE197"/>
  <c r="BE211"/>
  <c r="BE133"/>
  <c r="BE137"/>
  <c r="BE154"/>
  <c r="BE156"/>
  <c r="BE167"/>
  <c r="BE176"/>
  <c r="BE181"/>
  <c r="BE185"/>
  <c r="BE189"/>
  <c r="BE190"/>
  <c r="BE192"/>
  <c r="BE196"/>
  <c r="BE132"/>
  <c r="BE138"/>
  <c r="BE141"/>
  <c r="BE172"/>
  <c r="BE179"/>
  <c r="BE180"/>
  <c r="BE201"/>
  <c r="BE202"/>
  <c r="BE214"/>
  <c r="BE221"/>
  <c r="BE227"/>
  <c r="BE229"/>
  <c r="BE187"/>
  <c r="BE195"/>
  <c r="BE198"/>
  <c r="BE203"/>
  <c r="BE207"/>
  <c r="BE216"/>
  <c r="BE222"/>
  <c r="BE223"/>
  <c r="BE134"/>
  <c r="BE151"/>
  <c r="BE162"/>
  <c r="BE170"/>
  <c r="BE204"/>
  <c r="BE209"/>
  <c r="BE217"/>
  <c r="BE218"/>
  <c r="BE219"/>
  <c r="BE226"/>
  <c r="BE150"/>
  <c r="BE152"/>
  <c r="BE188"/>
  <c r="BE206"/>
  <c r="BE147"/>
  <c r="BE155"/>
  <c r="BE166"/>
  <c r="BE177"/>
  <c r="BE200"/>
  <c r="BE212"/>
  <c r="BE148"/>
  <c r="BE157"/>
  <c r="BE164"/>
  <c r="BE228"/>
  <c i="2" r="BK203"/>
  <c r="J203"/>
  <c r="J105"/>
  <c i="3" r="E120"/>
  <c r="J127"/>
  <c r="BE159"/>
  <c r="BE184"/>
  <c r="BE187"/>
  <c r="BE192"/>
  <c r="J89"/>
  <c r="F126"/>
  <c r="BE138"/>
  <c r="BE162"/>
  <c r="BE171"/>
  <c r="BE201"/>
  <c r="BE203"/>
  <c r="BE207"/>
  <c r="BE209"/>
  <c r="BE216"/>
  <c r="BE228"/>
  <c r="BE230"/>
  <c r="BE154"/>
  <c r="BE165"/>
  <c r="BE180"/>
  <c r="BE204"/>
  <c r="BE210"/>
  <c r="BE214"/>
  <c r="BE226"/>
  <c r="BE236"/>
  <c r="BE244"/>
  <c r="BE142"/>
  <c r="BE145"/>
  <c r="BE150"/>
  <c r="BE175"/>
  <c r="BE189"/>
  <c r="BE190"/>
  <c r="BE191"/>
  <c r="BE219"/>
  <c r="BE224"/>
  <c r="BE235"/>
  <c r="BE146"/>
  <c r="BE148"/>
  <c r="BE212"/>
  <c r="BE222"/>
  <c r="BE234"/>
  <c r="BE241"/>
  <c r="BE243"/>
  <c r="BE245"/>
  <c r="J91"/>
  <c r="BE152"/>
  <c r="BE156"/>
  <c r="BE202"/>
  <c r="BE139"/>
  <c r="BE157"/>
  <c r="BE158"/>
  <c r="BE161"/>
  <c r="BE186"/>
  <c r="BE196"/>
  <c r="BE233"/>
  <c r="F127"/>
  <c r="BE147"/>
  <c r="BE151"/>
  <c r="BE168"/>
  <c r="BE169"/>
  <c r="BE170"/>
  <c r="BE178"/>
  <c r="BE179"/>
  <c r="BE206"/>
  <c r="BE232"/>
  <c r="BE237"/>
  <c r="BE143"/>
  <c r="BE155"/>
  <c r="BE163"/>
  <c r="BE164"/>
  <c r="BE176"/>
  <c r="BE181"/>
  <c r="BE199"/>
  <c r="BE227"/>
  <c r="BE229"/>
  <c i="2" r="BK130"/>
  <c r="J130"/>
  <c i="3" r="BE149"/>
  <c r="BE218"/>
  <c r="BE225"/>
  <c r="BE239"/>
  <c r="BE240"/>
  <c r="BE134"/>
  <c r="BE135"/>
  <c r="BE172"/>
  <c r="BE194"/>
  <c r="BE200"/>
  <c r="BE208"/>
  <c r="BE213"/>
  <c r="BE217"/>
  <c r="BE221"/>
  <c r="BE223"/>
  <c r="BE231"/>
  <c r="BE238"/>
  <c r="BE132"/>
  <c r="BE133"/>
  <c r="BE136"/>
  <c r="BE137"/>
  <c r="BE140"/>
  <c r="BE141"/>
  <c r="BE166"/>
  <c r="BE173"/>
  <c r="BE177"/>
  <c r="BE182"/>
  <c r="BE183"/>
  <c r="BE188"/>
  <c r="BE193"/>
  <c r="BE242"/>
  <c i="2" r="E85"/>
  <c r="J91"/>
  <c r="J124"/>
  <c r="J127"/>
  <c r="BE135"/>
  <c r="BE137"/>
  <c r="BE139"/>
  <c r="BE144"/>
  <c r="BE152"/>
  <c r="BE158"/>
  <c r="BE160"/>
  <c r="BE167"/>
  <c r="BE174"/>
  <c r="BE188"/>
  <c r="BE190"/>
  <c r="BE219"/>
  <c r="BE248"/>
  <c r="BE249"/>
  <c r="BE268"/>
  <c r="F91"/>
  <c r="BE145"/>
  <c r="BE157"/>
  <c r="BE165"/>
  <c r="BE178"/>
  <c r="BE179"/>
  <c r="BE191"/>
  <c r="BE195"/>
  <c r="BE199"/>
  <c r="BE200"/>
  <c r="BE215"/>
  <c r="BE216"/>
  <c r="BE221"/>
  <c r="BE222"/>
  <c r="BE228"/>
  <c r="BE231"/>
  <c r="BE237"/>
  <c r="BE240"/>
  <c r="BE247"/>
  <c r="BE262"/>
  <c r="BE263"/>
  <c r="BE266"/>
  <c i="1" r="BC95"/>
  <c i="2" r="BE132"/>
  <c r="BE136"/>
  <c r="BE142"/>
  <c r="BE146"/>
  <c r="BE149"/>
  <c r="BE154"/>
  <c r="BE163"/>
  <c r="BE164"/>
  <c r="BE169"/>
  <c r="BE177"/>
  <c r="BE185"/>
  <c r="BE189"/>
  <c r="BE193"/>
  <c r="BE197"/>
  <c r="BE202"/>
  <c r="BE211"/>
  <c r="BE214"/>
  <c r="BE243"/>
  <c r="BE245"/>
  <c r="BE246"/>
  <c r="F92"/>
  <c r="BE133"/>
  <c r="BE134"/>
  <c r="BE141"/>
  <c r="BE147"/>
  <c r="BE155"/>
  <c r="BE161"/>
  <c r="BE166"/>
  <c r="BE168"/>
  <c r="BE170"/>
  <c r="BE175"/>
  <c r="BE181"/>
  <c r="BE184"/>
  <c r="BE186"/>
  <c r="BE187"/>
  <c r="BE208"/>
  <c r="BE223"/>
  <c r="BE224"/>
  <c r="BE227"/>
  <c r="BE229"/>
  <c r="BE230"/>
  <c r="BE232"/>
  <c r="BE233"/>
  <c r="BE234"/>
  <c r="BE235"/>
  <c r="BE238"/>
  <c r="BE239"/>
  <c r="BE242"/>
  <c r="BE244"/>
  <c r="BE261"/>
  <c i="1" r="BA95"/>
  <c r="AW95"/>
  <c r="BB95"/>
  <c i="2" r="BE138"/>
  <c r="BE140"/>
  <c r="BE148"/>
  <c r="BE151"/>
  <c r="BE153"/>
  <c r="BE159"/>
  <c r="BE162"/>
  <c r="BE172"/>
  <c r="BE173"/>
  <c r="BE180"/>
  <c r="BE182"/>
  <c r="BE183"/>
  <c r="BE194"/>
  <c r="BE196"/>
  <c r="BE198"/>
  <c r="BE205"/>
  <c r="BE206"/>
  <c r="BE207"/>
  <c r="BE209"/>
  <c r="BE210"/>
  <c r="BE213"/>
  <c r="BE218"/>
  <c r="BE220"/>
  <c r="BE225"/>
  <c r="BE226"/>
  <c r="BE250"/>
  <c r="BE251"/>
  <c r="BE252"/>
  <c r="BE253"/>
  <c r="BE254"/>
  <c r="BE255"/>
  <c r="BE256"/>
  <c r="BE257"/>
  <c r="BE258"/>
  <c r="BE259"/>
  <c r="BE260"/>
  <c r="BE264"/>
  <c r="BE265"/>
  <c r="BE267"/>
  <c i="1" r="BD95"/>
  <c i="3" r="F36"/>
  <c i="1" r="BC96"/>
  <c i="6" r="J34"/>
  <c i="1" r="AW99"/>
  <c i="3" r="F34"/>
  <c i="1" r="BA96"/>
  <c i="6" r="F36"/>
  <c i="1" r="BC99"/>
  <c i="3" r="J34"/>
  <c i="1" r="AW96"/>
  <c i="6" r="F35"/>
  <c i="1" r="BB99"/>
  <c i="5" r="F34"/>
  <c i="1" r="BA98"/>
  <c i="4" r="F36"/>
  <c i="1" r="BC97"/>
  <c i="6" r="F34"/>
  <c i="1" r="BA99"/>
  <c i="3" r="F35"/>
  <c i="1" r="BB96"/>
  <c i="3" r="F37"/>
  <c i="1" r="BD96"/>
  <c i="6" r="F37"/>
  <c i="1" r="BD99"/>
  <c i="4" r="J34"/>
  <c i="1" r="AW97"/>
  <c i="5" r="F36"/>
  <c i="1" r="BC98"/>
  <c i="4" r="F34"/>
  <c i="1" r="BA97"/>
  <c i="5" r="F37"/>
  <c i="1" r="BD98"/>
  <c i="4" r="F35"/>
  <c i="1" r="BB97"/>
  <c i="5" r="J34"/>
  <c i="1" r="AW98"/>
  <c i="2" r="J30"/>
  <c i="4" r="F37"/>
  <c i="1" r="BD97"/>
  <c i="5" r="F35"/>
  <c i="1" r="BB98"/>
  <c i="6" l="1" r="P120"/>
  <c r="P119"/>
  <c i="1" r="AU99"/>
  <c i="3" r="BK197"/>
  <c r="J197"/>
  <c r="J105"/>
  <c i="5" r="T130"/>
  <c i="4" r="P129"/>
  <c i="1" r="AU97"/>
  <c i="6" r="R120"/>
  <c r="R119"/>
  <c i="5" r="R202"/>
  <c r="R130"/>
  <c r="P202"/>
  <c r="P130"/>
  <c i="1" r="AU98"/>
  <c i="4" r="R193"/>
  <c i="3" r="T197"/>
  <c r="T130"/>
  <c i="2" r="T130"/>
  <c i="3" r="R130"/>
  <c i="6" r="T120"/>
  <c r="T119"/>
  <c i="2" r="R203"/>
  <c r="P203"/>
  <c r="P130"/>
  <c i="1" r="AU95"/>
  <c i="3" r="P197"/>
  <c r="P130"/>
  <c i="1" r="AU96"/>
  <c i="4" r="R129"/>
  <c i="2" r="R130"/>
  <c i="6" r="BK120"/>
  <c r="J120"/>
  <c r="J97"/>
  <c i="5" r="BK130"/>
  <c r="J130"/>
  <c r="J96"/>
  <c i="4" r="BK129"/>
  <c r="J129"/>
  <c r="J96"/>
  <c i="1" r="AG95"/>
  <c i="2" r="J96"/>
  <c r="J33"/>
  <c i="1" r="AV95"/>
  <c r="AT95"/>
  <c r="AN95"/>
  <c i="3" r="J33"/>
  <c i="1" r="AV96"/>
  <c r="AT96"/>
  <c r="BB94"/>
  <c r="W31"/>
  <c i="4" r="J33"/>
  <c i="1" r="AV97"/>
  <c r="AT97"/>
  <c i="2" r="F33"/>
  <c i="1" r="AZ95"/>
  <c i="4" r="F33"/>
  <c i="1" r="AZ97"/>
  <c r="BA94"/>
  <c r="W30"/>
  <c i="5" r="J33"/>
  <c i="1" r="AV98"/>
  <c r="AT98"/>
  <c i="3" r="F33"/>
  <c i="1" r="AZ96"/>
  <c i="5" r="F33"/>
  <c i="1" r="AZ98"/>
  <c i="6" r="F33"/>
  <c i="1" r="AZ99"/>
  <c r="BD94"/>
  <c r="W33"/>
  <c i="6" r="J33"/>
  <c i="1" r="AV99"/>
  <c r="AT99"/>
  <c r="BC94"/>
  <c r="W32"/>
  <c i="3" l="1" r="BK130"/>
  <c r="J130"/>
  <c r="J96"/>
  <c i="6" r="BK119"/>
  <c r="J119"/>
  <c r="J96"/>
  <c i="2" r="J39"/>
  <c i="1" r="AU94"/>
  <c i="5" r="J30"/>
  <c i="1" r="AG98"/>
  <c r="AN98"/>
  <c r="AX94"/>
  <c r="AZ94"/>
  <c r="W29"/>
  <c r="AY94"/>
  <c i="4" r="J30"/>
  <c i="1" r="AG97"/>
  <c r="AN97"/>
  <c r="AW94"/>
  <c r="AK30"/>
  <c i="5" l="1" r="J39"/>
  <c i="4" r="J39"/>
  <c i="6" r="J30"/>
  <c i="1" r="AG99"/>
  <c i="3" r="J30"/>
  <c i="1" r="AG96"/>
  <c r="AN96"/>
  <c r="AV94"/>
  <c r="AK29"/>
  <c i="6" l="1" r="J39"/>
  <c i="3" r="J39"/>
  <c i="1" r="AN99"/>
  <c r="AG94"/>
  <c r="AK26"/>
  <c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<sst xmlns="http://schemas.openxmlformats.org/spreadsheetml/2006/main">
  <si>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</si>
  <si>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</si>
  <si>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</si>
  <si>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</si>
  <si>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</si>
  <si>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{5785100f-e9e3-4174-ad3e-935abb4c4844}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</si>
  <si>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</si>
  <si>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</si>
  <si>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</si>
  <si>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</si>
  <si>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</si>
  <si>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</si>
  <si>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</si>
  <si>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</si>
  <si>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2520Ma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</si>
  <si>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</si>
  <si>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</si>
  <si>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školního hřiště - 3. ZŠ CHEB</t>
  </si>
  <si>
    <t>KSO:</t>
  </si>
  <si>
    <t>CC-CZ:</t>
  </si>
  <si>
    <t>Místo:</t>
  </si>
  <si>
    <t xml:space="preserve"> </t>
  </si>
  <si>
    <t>Datum:</t>
  </si>
  <si>
    <t>24. 9. 2025</t>
  </si>
  <si>
    <t>Zadavatel:</t>
  </si>
  <si>
    <t>IČ:</t>
  </si>
  <si>
    <t>DIČ:</t>
  </si>
  <si>
    <t>Uchazeč:</t>
  </si>
  <si>
    <t>Vyplň údaj</t>
  </si>
  <si>
    <t>Projektant:</t>
  </si>
  <si>
    <t>Zpracovatel: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</si>
  <si>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</si>
  <si>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</si>
  <si>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</si>
  <si>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</si>
  <si>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</si>
  <si>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</si>
  <si>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</si>
  <si>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</si>
  <si>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</si>
  <si>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</si>
  <si>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</si>
  <si>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</si>
  <si>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</si>
  <si>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</si>
  <si>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</si>
  <si>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</si>
  <si>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</si>
  <si>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</si>
  <si>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</si>
  <si>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</si>
  <si>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</si>
  <si>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</si>
  <si>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</si>
  <si>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</si>
  <si>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</si>
  <si>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</si>
  <si>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</si>
  <si>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</si>
  <si>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</si>
  <si>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</si>
  <si>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</si>
  <si>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</si>
  <si>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</si>
  <si>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</si>
  <si>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</si>
  <si>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</si>
  <si>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</si>
  <si>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</si>
  <si>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</si>
  <si>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</si>
  <si>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</si>
  <si>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</si>
  <si>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</si>
  <si>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</si>
  <si>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</si>
  <si>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</si>
  <si>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</si>
  <si>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</si>
  <si>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Velké víceúčelové hřiště</t>
  </si>
  <si>
    <t>STA</t>
  </si>
  <si>
    <t>1</t>
  </si>
  <si>
    <t>{5154419d-d55b-46ae-809d-2b47eb019f28}</t>
  </si>
  <si>
    <t>2</t>
  </si>
  <si>
    <t>SO 02</t>
  </si>
  <si>
    <t>Skok do dálky a vrh koulí</t>
  </si>
  <si>
    <t>{23a06458-547e-4e56-85fc-2a0f1a8e9688}</t>
  </si>
  <si>
    <t>SO 03</t>
  </si>
  <si>
    <t>Běžecká rovinka</t>
  </si>
  <si>
    <t>{063fb818-949a-48a8-bf93-85019a631b3a}</t>
  </si>
  <si>
    <t>SO 04</t>
  </si>
  <si>
    <t>Malé víceúčelové hřiště</t>
  </si>
  <si>
    <t>{cda94e7a-d645-448b-beb7-eacb25ea1f25}</t>
  </si>
  <si>
    <t>SO 05</t>
  </si>
  <si>
    <t>Vedlejší rozpočtové náklady</t>
  </si>
  <si>
    <t>{ec4c4cf3-b8cd-46cb-91ea-9dddaf98367b}</t>
  </si>
  <si>
    <t>KRYCÍ LIST SOUPISU PRACÍ</t>
  </si>
  <si>
    <t>Objekt:</t>
  </si>
  <si>
    <t>SO 01 - Velké víceúčelové hřiště</t>
  </si>
  <si>
    <t>REKAPITULACE ČLENĚNÍ SOUPISU PRACÍ</t>
  </si>
  <si>
    <t>Kód dílu - Popis</t>
  </si>
  <si>
    <t>Cena celkem [CZK]</t>
  </si>
  <si>
    <t>Náklady ze soupisu prací</t>
  </si>
  <si>
    <t>-1</t>
  </si>
  <si>
    <t xml:space="preserve">D11 - ZEMNÍ   PRÁCE</t>
  </si>
  <si>
    <t>D12 - ZÁKLADY</t>
  </si>
  <si>
    <t>D13 - PODKLADNÍ KONSTRUKCE</t>
  </si>
  <si>
    <t>D14 - KRYTY KOMUNIKACÍ</t>
  </si>
  <si>
    <t>D15 - TRUBNÍ VEDENÍ - DRENÁŽE</t>
  </si>
  <si>
    <t>D16 - SADOVÉ ÚPRAVY</t>
  </si>
  <si>
    <t xml:space="preserve">D17 - DOKONČUJÍCÍ  KONSTRUKCE</t>
  </si>
  <si>
    <t xml:space="preserve">D18 - PŘESUN  HMOT</t>
  </si>
  <si>
    <t xml:space="preserve">D19 - Práce  P S V</t>
  </si>
  <si>
    <t xml:space="preserve">    D20 - SPORTOVNÍ VYBAVENÍ</t>
  </si>
  <si>
    <t xml:space="preserve">    D21 - POVRCHY  POVLAKOVÉ SPORTOVNÍ</t>
  </si>
  <si>
    <t xml:space="preserve">    D22 - KONSTRUKCE  ZÁMEČNICKÉ - ATYP</t>
  </si>
  <si>
    <t xml:space="preserve">    D23 - NÁTĚRY</t>
  </si>
  <si>
    <t>D24 - Bourací 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</si>
  <si>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</si>
  <si>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</si>
  <si>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</si>
  <si>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</si>
  <si>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</si>
  <si>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</si>
  <si>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</si>
  <si>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</si>
  <si>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</si>
  <si>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</si>
  <si>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</si>
  <si>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</si>
  <si>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</si>
  <si>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D11</t>
  </si>
  <si>
    <t xml:space="preserve">ZEMNÍ   PRÁCE</t>
  </si>
  <si>
    <t>ROZPOCET</t>
  </si>
  <si>
    <t>K</t>
  </si>
  <si>
    <t>12220 - 1102</t>
  </si>
  <si>
    <t>Sejmutí ornice v tl. 20 cm s vodorovným přemístěním do 100 m na meziskládku se složením, 86,0 x 0,2</t>
  </si>
  <si>
    <t>m3</t>
  </si>
  <si>
    <t>4</t>
  </si>
  <si>
    <t>18195 - 1102</t>
  </si>
  <si>
    <t>Úprava pláně pod nové podkladní konstrukce s vyrovnáním a se zhutněním, 425,0 + 20,5 + 3,0 + 17,0 + 16,0</t>
  </si>
  <si>
    <t>m2</t>
  </si>
  <si>
    <t>13220 - 1101</t>
  </si>
  <si>
    <t xml:space="preserve">Hloubení rýh š. do 60 cm v hor. 3 do 100 m3 pro  obrubníky s dlažbou, dle lože, 80,0*0,3*0,11</t>
  </si>
  <si>
    <t>6</t>
  </si>
  <si>
    <t>13220 - 1109</t>
  </si>
  <si>
    <t>Příplatek za lepivost hor. 3</t>
  </si>
  <si>
    <t>8</t>
  </si>
  <si>
    <t>13320 - 2011</t>
  </si>
  <si>
    <t>Hloubení šachet pro patky v hor. 3 ruční do 4,0 m2, dle základů</t>
  </si>
  <si>
    <t>10</t>
  </si>
  <si>
    <t>13320 - 2019</t>
  </si>
  <si>
    <t>16270 - 1105</t>
  </si>
  <si>
    <t>Vodorovné přemístění zeminy do 10000 m na skládku - přebytečná a nevhodná zemina, 17,2 - 12,8 + 2,7 + 2,2</t>
  </si>
  <si>
    <t>14</t>
  </si>
  <si>
    <t>16270 - 1109</t>
  </si>
  <si>
    <t xml:space="preserve">Příplatek za každý další 1 km - upřesní se dle dispozic zadavatele, 5 x  9,6</t>
  </si>
  <si>
    <t>16</t>
  </si>
  <si>
    <t>17120 - 1201</t>
  </si>
  <si>
    <t>Uložení sypaniny na skládku</t>
  </si>
  <si>
    <t>18</t>
  </si>
  <si>
    <t>17120 - 1211</t>
  </si>
  <si>
    <t>Poplatek za skládku zeminy, 2,0 x 9,6</t>
  </si>
  <si>
    <t>t</t>
  </si>
  <si>
    <t>20</t>
  </si>
  <si>
    <t>R položka</t>
  </si>
  <si>
    <t>Ověření modulu přetvárnosti statickou zatěžovací zkouškou dle ČSN 72 106</t>
  </si>
  <si>
    <t>kpl</t>
  </si>
  <si>
    <t>22</t>
  </si>
  <si>
    <t>D12</t>
  </si>
  <si>
    <t>ZÁKLADY</t>
  </si>
  <si>
    <t>27531 - 3621</t>
  </si>
  <si>
    <t xml:space="preserve">Základové patky z prostého betonu C 20/25 pro sloupky volejbalu do výkopů a bednění,  2*0,3*0,3*0,8</t>
  </si>
  <si>
    <t>26</t>
  </si>
  <si>
    <t>27535 - 1215</t>
  </si>
  <si>
    <t>Bednění základových patek svislé - zřízení, 2,0*1,3*0,2</t>
  </si>
  <si>
    <t>28</t>
  </si>
  <si>
    <t>27535 - 1216</t>
  </si>
  <si>
    <t>Dtto, ale odstranění</t>
  </si>
  <si>
    <t>30</t>
  </si>
  <si>
    <t>27531 - 3621.1</t>
  </si>
  <si>
    <t xml:space="preserve">Základové patky z prostého betonu C 20/25 pro sloupky basketbalu do výkopů a bednění,  2*1,0*1,0*1,0</t>
  </si>
  <si>
    <t>32</t>
  </si>
  <si>
    <t>27535 - 1215.1</t>
  </si>
  <si>
    <t>Bednění základových patek svislé - zřízení, 2,0*4,4*0,2</t>
  </si>
  <si>
    <t>34</t>
  </si>
  <si>
    <t>36</t>
  </si>
  <si>
    <t>D13</t>
  </si>
  <si>
    <t>PODKLADNÍ KONSTRUKCE</t>
  </si>
  <si>
    <t>56476 - 1111</t>
  </si>
  <si>
    <t>Podklad z drceného kameniva tl. 20 cm pod hřiště, fr. 0 - 63 mm</t>
  </si>
  <si>
    <t>38</t>
  </si>
  <si>
    <t>56481 - 1111</t>
  </si>
  <si>
    <t>Podklad ze štěrkodrti fr. 0-32 mm pod hřiště, v tl. 5 cm</t>
  </si>
  <si>
    <t>40</t>
  </si>
  <si>
    <t>56481 - 1111.1</t>
  </si>
  <si>
    <t>Podklad z drceného kameniva fr. 8-16 mm, tl. 5 cm, dle dlažby, 3,0 + 17,0 + 16,0</t>
  </si>
  <si>
    <t>42</t>
  </si>
  <si>
    <t>56480 - 1112</t>
  </si>
  <si>
    <t>Podklad z drceného kameniva tl. 10 cm pod dlažbu, fr. 0 - 63 mm, 3,0 + 16,0</t>
  </si>
  <si>
    <t>44</t>
  </si>
  <si>
    <t>56712 - 2112</t>
  </si>
  <si>
    <t xml:space="preserve">Podklad z  kameniva zpevněného cementem pod překládané žlabovky v tl. 13 cm</t>
  </si>
  <si>
    <t>46</t>
  </si>
  <si>
    <t>D14</t>
  </si>
  <si>
    <t>KRYTY KOMUNIKACÍ</t>
  </si>
  <si>
    <t>59621 - 5020</t>
  </si>
  <si>
    <t>Kladení dlažby chodníků z beton. zámkových dlažeb tl. 6 cm vč. Lože v tl. 3 cm, 2,21*1,35</t>
  </si>
  <si>
    <t>48</t>
  </si>
  <si>
    <t>M</t>
  </si>
  <si>
    <t>59217R</t>
  </si>
  <si>
    <t>Dodávka zámkové betonové dlažby dle projektu tl. 6 cm , 3,0 x 1,1</t>
  </si>
  <si>
    <t>50</t>
  </si>
  <si>
    <t>59621 - 5020.1</t>
  </si>
  <si>
    <t>Kladení dlažby v pásu z betonových zámkových dlažeb tl. 6 cm vč. Lože v tl. 3 cm, 0,2*80,0</t>
  </si>
  <si>
    <t>52</t>
  </si>
  <si>
    <t>59217R.1</t>
  </si>
  <si>
    <t>Dodávka zámkové betonové dlažby dle projektu tl. 6 cm , 16,0 x 1,1</t>
  </si>
  <si>
    <t>54</t>
  </si>
  <si>
    <t>57321 - 1111</t>
  </si>
  <si>
    <t>Penerační postřik spojovací pod povrch</t>
  </si>
  <si>
    <t>56</t>
  </si>
  <si>
    <t>57611 - 1123</t>
  </si>
  <si>
    <t>Koberec asfaltový otevřený jemnozrnný nad š. 3,0 m v tl. 40 mm</t>
  </si>
  <si>
    <t>58</t>
  </si>
  <si>
    <t>57611 - 1223</t>
  </si>
  <si>
    <t>Dtto, ale htubozrnný</t>
  </si>
  <si>
    <t>60</t>
  </si>
  <si>
    <t>97905 - 4442</t>
  </si>
  <si>
    <t>Očištění vybouraných betonových tvarovek žlabu s cementovou maltou, 34,1 x 0,6</t>
  </si>
  <si>
    <t>62</t>
  </si>
  <si>
    <t>93511 - 2211</t>
  </si>
  <si>
    <t>Osazení příkopového žlabu š. 60 cm do betonového lože</t>
  </si>
  <si>
    <t>m</t>
  </si>
  <si>
    <t>64</t>
  </si>
  <si>
    <t>specifikace</t>
  </si>
  <si>
    <t>Dodávka nových betonových žlabovek pro případné poškození při bourání, 10 % z celku, 34,1 : 0,33 x 0,1</t>
  </si>
  <si>
    <t>ks</t>
  </si>
  <si>
    <t>66</t>
  </si>
  <si>
    <t>97905 - 4442.1</t>
  </si>
  <si>
    <t xml:space="preserve">Očištění vybouraných betonových  dlažeb s cementovou maltou</t>
  </si>
  <si>
    <t>68</t>
  </si>
  <si>
    <t>59883 - 1111</t>
  </si>
  <si>
    <t>Kladení dlažby komunikací pro pěší - stávající očištěná dlažba do lože</t>
  </si>
  <si>
    <t>70</t>
  </si>
  <si>
    <t>specifikace.1</t>
  </si>
  <si>
    <t>Dodávka nové dlažby pro doplnění dle stávající, 10% z celku, 17,0 x 0,1</t>
  </si>
  <si>
    <t>72</t>
  </si>
  <si>
    <t>91973 - 1112</t>
  </si>
  <si>
    <t>Napojování a zarovnání styčné spáry na stávající konstrukce v betonu do tl. 15 cm, 2,2 + 4,5+3,2</t>
  </si>
  <si>
    <t>74</t>
  </si>
  <si>
    <t>D15</t>
  </si>
  <si>
    <t>TRUBNÍ VEDENÍ - DRENÁŽE</t>
  </si>
  <si>
    <t>R položka dle dod.</t>
  </si>
  <si>
    <t>Montáž a dodávka odtokového žlabu s krycí mřížkou kolem hřiště, vel. 160x215x1000 mm, dle projektu a výběru typu žlabu</t>
  </si>
  <si>
    <t>76</t>
  </si>
  <si>
    <t>R položka.2</t>
  </si>
  <si>
    <t>Dtto, ale vpustí pro napojení do odvodnění</t>
  </si>
  <si>
    <t>78</t>
  </si>
  <si>
    <t>R položka.3</t>
  </si>
  <si>
    <t>Kontrola a propláchnutí stávajícíh drenáží</t>
  </si>
  <si>
    <t>soubor</t>
  </si>
  <si>
    <t>80</t>
  </si>
  <si>
    <t>R21275 - 0001</t>
  </si>
  <si>
    <t>Napojení potrubí od žlábku DN 150 mm do stávajících drenáží</t>
  </si>
  <si>
    <t>82</t>
  </si>
  <si>
    <t>D16</t>
  </si>
  <si>
    <t>SADOVÉ ÚPRAVY</t>
  </si>
  <si>
    <t>18040 - 2111</t>
  </si>
  <si>
    <t>Založení trávníku výsevem travním semenem vč. Ošetření a zalití - po doplnění kolem vnějšího obvodu hřiště - stanoveno elektronicky</t>
  </si>
  <si>
    <t>84</t>
  </si>
  <si>
    <t>5724700R</t>
  </si>
  <si>
    <t>Dodávka travního semene 30 g/m2 m2 vč. Ztratného, 85,0 x 0,03 x 1,03</t>
  </si>
  <si>
    <t>kg</t>
  </si>
  <si>
    <t>86</t>
  </si>
  <si>
    <t>18480 - 2111</t>
  </si>
  <si>
    <t xml:space="preserve">Odplevelení  plochy pro osetí postřikem kolem haly</t>
  </si>
  <si>
    <t>88</t>
  </si>
  <si>
    <t>18195 - 1102.1</t>
  </si>
  <si>
    <t>Úprava pláně vyrovnáním výškových rozdílů v hor. 1-4 se zhutněním</t>
  </si>
  <si>
    <t>90</t>
  </si>
  <si>
    <t>18130 - 1102</t>
  </si>
  <si>
    <t>Rozprostření ornice s urovnáním v rovině nebo ve svahu do 1:5 jednotlivě do 500 m2 v tl. 10 cm - vnější obvod hřiště, dle osetí</t>
  </si>
  <si>
    <t>92</t>
  </si>
  <si>
    <t>16710 - 1101</t>
  </si>
  <si>
    <t>Naložení ornice hor. 1-4 jednotlivě do 100 m3 pro doplnění zatrávněných ploch kolem hřiště, 85,0 x 0,15</t>
  </si>
  <si>
    <t>94</t>
  </si>
  <si>
    <t>16230 - 1101</t>
  </si>
  <si>
    <t>Vodorovné přemístění - Dovoz ornice do 50-500 m hor. 1-4 pro doplnění travnaté plochy</t>
  </si>
  <si>
    <t>96</t>
  </si>
  <si>
    <t>18340 - 3153</t>
  </si>
  <si>
    <t>Obdělání půdy hrabáním,</t>
  </si>
  <si>
    <t>98</t>
  </si>
  <si>
    <t>18580 - 2113</t>
  </si>
  <si>
    <t>Hnojení trávníku umělým hnojivem na široko, 2,5 kg/100 m2, 0,85 x 2,5</t>
  </si>
  <si>
    <t>100</t>
  </si>
  <si>
    <t>18580 - 3211</t>
  </si>
  <si>
    <t>Uválcování plochy po výsevu</t>
  </si>
  <si>
    <t>102</t>
  </si>
  <si>
    <t>18200 - 1121</t>
  </si>
  <si>
    <t>Plošná úprava terénu příjezdové plochy po dokončení stavby do tl. 15 cm v rovině</t>
  </si>
  <si>
    <t>104</t>
  </si>
  <si>
    <t>18110 - 1102</t>
  </si>
  <si>
    <t>Úprava pláně se zhutněním</t>
  </si>
  <si>
    <t>106</t>
  </si>
  <si>
    <t>108</t>
  </si>
  <si>
    <t>5724700R.1</t>
  </si>
  <si>
    <t>Dodávka travního semene 30 g/m2 m2 vč. Ztratného, 185,0 x 0,03 x 1,03</t>
  </si>
  <si>
    <t>110</t>
  </si>
  <si>
    <t>112</t>
  </si>
  <si>
    <t>D17</t>
  </si>
  <si>
    <t xml:space="preserve">DOKONČUJÍCÍ  KONSTRUKCE</t>
  </si>
  <si>
    <t>95290 - 1411</t>
  </si>
  <si>
    <t>Vyčištění a úklid plochy po dokončení prací, 425,0 + 20,5 + 3,0 + 17,0 + 16,0</t>
  </si>
  <si>
    <t>114</t>
  </si>
  <si>
    <t>91623 - 1001</t>
  </si>
  <si>
    <t>Osazení obrubníků ploch pro tělovýchovu do lože z betonu výšky 200 mm, rovné - stanoveno elektronicky</t>
  </si>
  <si>
    <t>116</t>
  </si>
  <si>
    <t>592173362</t>
  </si>
  <si>
    <t>Dodávka obrubníků betonových vel. 50 x 200 x 500 mm, 1,05 x 2 x 80,0</t>
  </si>
  <si>
    <t>118</t>
  </si>
  <si>
    <t>91623 - 1001.1</t>
  </si>
  <si>
    <t>Osazení obrubníků ploch pro dlažby do lože z betonu, rovný - 2*1,5</t>
  </si>
  <si>
    <t>120</t>
  </si>
  <si>
    <t>592173362.1</t>
  </si>
  <si>
    <t>Dodávka obrubníků betonových vel. 50 x 200 x 500 mm, 1,05 x 2 x 3,0</t>
  </si>
  <si>
    <t>122</t>
  </si>
  <si>
    <t>91699 - 1121</t>
  </si>
  <si>
    <t>Lože pod obrubníky z prostého betonu pro boční opěru, (80,0 + 3,0)*0,3*0,2</t>
  </si>
  <si>
    <t>124</t>
  </si>
  <si>
    <t>94195 -5003</t>
  </si>
  <si>
    <t xml:space="preserve">Lešení lehké pomocné pro montáž  oplocení, výšky do 250 cm, 2*(28,0 + 13,0 + 4*4,0 ) x 1,0</t>
  </si>
  <si>
    <t>126</t>
  </si>
  <si>
    <t>91699 - 1121.1</t>
  </si>
  <si>
    <t xml:space="preserve">Lože pod odvodňovací žlab z prostého betonu pro boční opěru,  85,0*0,4*0,3</t>
  </si>
  <si>
    <t>128</t>
  </si>
  <si>
    <t>D18</t>
  </si>
  <si>
    <t xml:space="preserve">PŘESUN  HMOT</t>
  </si>
  <si>
    <t>998223011</t>
  </si>
  <si>
    <t>Přesun hmot pro pozemní komunikace</t>
  </si>
  <si>
    <t>130</t>
  </si>
  <si>
    <t>D19</t>
  </si>
  <si>
    <t xml:space="preserve">Práce  P S V</t>
  </si>
  <si>
    <t>D20</t>
  </si>
  <si>
    <t>SPORTOVNÍ VYBAVENÍ</t>
  </si>
  <si>
    <t>R000111</t>
  </si>
  <si>
    <t>M+D sloupků na volejbal dle tabulky DN 102 mm vč. Napínacích mechanizmů, ozn. X03</t>
  </si>
  <si>
    <t>pár</t>
  </si>
  <si>
    <t>132</t>
  </si>
  <si>
    <t>R000112</t>
  </si>
  <si>
    <t>M+D sítě na volejbal kompletních vč. Antének a lanek, X03</t>
  </si>
  <si>
    <t>134</t>
  </si>
  <si>
    <t>R000113</t>
  </si>
  <si>
    <t>M+D osazovacích pouzder pro sloupky do sportovního povrchu, X03</t>
  </si>
  <si>
    <t>136</t>
  </si>
  <si>
    <t>R000114</t>
  </si>
  <si>
    <t>M+D basketbalového koše antivandal s deskou 180x105 cm a síťkou s vyložením 165 cm a s nosnou ocelovou konstrukcí a osazením nosného sloupu konstrukce do základů - typový výrobek dle výběru, ozn. X02</t>
  </si>
  <si>
    <t>138</t>
  </si>
  <si>
    <t>R000115</t>
  </si>
  <si>
    <t>M+D basketbalového koše antivandal s deskou 180x105 cm a síťkou s kotevní ocelovou konstrukcí a kotvením na sloupky oplocení - typový výrobek dle výběru, ozn. X01</t>
  </si>
  <si>
    <t>140</t>
  </si>
  <si>
    <t>R000116</t>
  </si>
  <si>
    <t>Dopravné sportovního vybavení</t>
  </si>
  <si>
    <t>142</t>
  </si>
  <si>
    <t>99877 - 5193</t>
  </si>
  <si>
    <t>Přesun hmot</t>
  </si>
  <si>
    <t>144</t>
  </si>
  <si>
    <t>D21</t>
  </si>
  <si>
    <t xml:space="preserve">POVRCHY  POVLAKOVÉ SPORTOVNÍ</t>
  </si>
  <si>
    <t>R776210001</t>
  </si>
  <si>
    <t>Položení a dodávka povrchu víceúčelového hřiště z litého polyuretanu EDPM vrchní probarvená dle projektu v tl. 13 mm, zelená plocha, stanoveno elektronicky</t>
  </si>
  <si>
    <t>146</t>
  </si>
  <si>
    <t>R776210007</t>
  </si>
  <si>
    <t xml:space="preserve">Montáž a dodávka lajnování pro basketbal a volejbal strojním nástřikem vč. Pronájmu stroje - bílá lajna  - 2*18,0 + 5*9,0 + 4*0,2 = 81,8 m, červená - 2*14,0 + 2*26,0 + 2*2,5 + 4*5,8 + 2*5,0 + 3,14*1,8*1,8*2 + 12*0,2 + 4*0,5 + 3,14*1,2*1,2 + 4*0,3 + 4*3,0 </t>
  </si>
  <si>
    <t>148</t>
  </si>
  <si>
    <t>R776210009</t>
  </si>
  <si>
    <t>Dopravné materiálu na povrch hřiště</t>
  </si>
  <si>
    <t>150</t>
  </si>
  <si>
    <t>152</t>
  </si>
  <si>
    <t>D22</t>
  </si>
  <si>
    <t xml:space="preserve">KONSTRUKCE  ZÁMEČNICKÉ - ATYP</t>
  </si>
  <si>
    <t>R800767 - 0001</t>
  </si>
  <si>
    <t xml:space="preserve">Opatrné odřezání stávajícího sloupku  pro zpětné použití sloupku - pro vjezd techniky na plochu hřiště</t>
  </si>
  <si>
    <t>154</t>
  </si>
  <si>
    <t>R800767 - 0002</t>
  </si>
  <si>
    <t>Nové osazení stávajícího sloupku oplocení s vložením menšího profilu trubky a následným provařením</t>
  </si>
  <si>
    <t>156</t>
  </si>
  <si>
    <t>R800767 - 0003</t>
  </si>
  <si>
    <t xml:space="preserve">Montáž, výroba a dodávka plotových dílců oplocení  - rám z tyčoviny a výplň z pletiva dle oplocení malého hřiště vč. Povrchové úpravy, výšky 100 cm a šířky dle osové vzdálenosti stávajících sloupků - typ 100 x 185 cm, 3 x (2+2) - navaření na stávající oce</t>
  </si>
  <si>
    <t>158</t>
  </si>
  <si>
    <t>R800767 - 0004</t>
  </si>
  <si>
    <t>Dtto, ale typ vel. 100 x 212 cm, 3*(1+2)</t>
  </si>
  <si>
    <t>160</t>
  </si>
  <si>
    <t>R800767 - 0005</t>
  </si>
  <si>
    <t>Dtto, ale typ vel. 100 x 213 cm, 3*2</t>
  </si>
  <si>
    <t>162</t>
  </si>
  <si>
    <t>R800767 - 0006</t>
  </si>
  <si>
    <t>Dtto, ale typ vel. 100 x 214 cm, 3*(2+5)</t>
  </si>
  <si>
    <t>164</t>
  </si>
  <si>
    <t>R800767 - 0007</t>
  </si>
  <si>
    <t>Dtto, ale typ vel. 100 x 215 cm, 3*(3+2)</t>
  </si>
  <si>
    <t>166</t>
  </si>
  <si>
    <t>R800767 - 0008</t>
  </si>
  <si>
    <t>Dtto, ale typ vel. 100 x 216 cm, 3*(6+2)</t>
  </si>
  <si>
    <t>168</t>
  </si>
  <si>
    <t>R800767 - 0009</t>
  </si>
  <si>
    <t>Dtto, ale typ vel. 100 x 217 cm, 3*(2+2)</t>
  </si>
  <si>
    <t>170</t>
  </si>
  <si>
    <t>R800767 - 0010</t>
  </si>
  <si>
    <t>Dtto, ale typ vel. 100 x 218 cm, 3*2</t>
  </si>
  <si>
    <t>172</t>
  </si>
  <si>
    <t>R800767 - 0011</t>
  </si>
  <si>
    <t>Dtto, ale typ vel. 100 x 221 cm, 3*1</t>
  </si>
  <si>
    <t>174</t>
  </si>
  <si>
    <t>R800767 - 0012</t>
  </si>
  <si>
    <t>Dtto, ale typ vel. 100 x 230 cm, 3*(1+1)</t>
  </si>
  <si>
    <t>176</t>
  </si>
  <si>
    <t>R800767 - 0013</t>
  </si>
  <si>
    <t xml:space="preserve">Dtto, ale nad vraty,  typ vel. 100 x 200 cm</t>
  </si>
  <si>
    <t>178</t>
  </si>
  <si>
    <t>R800767 - 0014</t>
  </si>
  <si>
    <t xml:space="preserve">Dtto, ale nad vraty,  typ vel. 100 x 221 cm</t>
  </si>
  <si>
    <t>180</t>
  </si>
  <si>
    <t>R800767 - 0015</t>
  </si>
  <si>
    <t>Montáž a dodávka ocelových vrat dvoukřídlových z tenkostěnných profilů s povrchovou úpravou dle projektu, výplní z pletiva dle oplocení, kováním a zámky na ocelové sloupky stávajícího oplocení, vel. 195 x 200 cm, mezi sloupky SL15-SL16</t>
  </si>
  <si>
    <t>182</t>
  </si>
  <si>
    <t>R800767 - 0016</t>
  </si>
  <si>
    <t>Dtto, ale vstupních vrat kompletních vel. 215 x 200 cm, mezi SL28 - SL29</t>
  </si>
  <si>
    <t>184</t>
  </si>
  <si>
    <t>R800767 - 0017</t>
  </si>
  <si>
    <t>Drobné opravy stávajícíhí ocelového oplocení - stávajících sloupků - upřesní se dle skutečnosti</t>
  </si>
  <si>
    <t>186</t>
  </si>
  <si>
    <t>99767 - 1111</t>
  </si>
  <si>
    <t>188</t>
  </si>
  <si>
    <t>D23</t>
  </si>
  <si>
    <t>NÁTĚRY</t>
  </si>
  <si>
    <t>78320 - 1831</t>
  </si>
  <si>
    <t xml:space="preserve">Odstranění nátěrů ze stávajících kovových konstrukcí - sloupků s očištěním,   3,2*40,0*6,28*0,05</t>
  </si>
  <si>
    <t>190</t>
  </si>
  <si>
    <t>78322 - 6100</t>
  </si>
  <si>
    <t>Nátěr syntetický ocelových doplňkových konstrukcí základní</t>
  </si>
  <si>
    <t>192</t>
  </si>
  <si>
    <t>78322 - 5600</t>
  </si>
  <si>
    <t>Nátěr syntetický kovových konstrukcí 2x email</t>
  </si>
  <si>
    <t>194</t>
  </si>
  <si>
    <t>99878 - 0001</t>
  </si>
  <si>
    <t>196</t>
  </si>
  <si>
    <t>D24</t>
  </si>
  <si>
    <t>Bourací práce</t>
  </si>
  <si>
    <t>96104 - 4111</t>
  </si>
  <si>
    <t>Bourání základů z prostého betonu - základy sloupků volejbalu vč. sloupků, 2*0,15</t>
  </si>
  <si>
    <t>198</t>
  </si>
  <si>
    <t>76791 - 4810</t>
  </si>
  <si>
    <t>Demontáž rámového oplocení kolem hřiště z pletiva do výšky 100 cm , 3 x (25,8 + 2,13 + 2,15 + 12,3 + 2,21 + 5,7 + 15,0 + 2,3 + 6,2 + 2,3 + 2,15) + 1 x (2,0 + 2,21)</t>
  </si>
  <si>
    <t>200</t>
  </si>
  <si>
    <t>76792 - 0840</t>
  </si>
  <si>
    <t>Denontáž ocelových vrat k oplocení do 10 m2</t>
  </si>
  <si>
    <t>202</t>
  </si>
  <si>
    <t>11310 - 4810</t>
  </si>
  <si>
    <t>Rozebrání dlažeb z dlaždic - opatrné pro zpětné použití</t>
  </si>
  <si>
    <t>204</t>
  </si>
  <si>
    <t>11310 - 7510</t>
  </si>
  <si>
    <t xml:space="preserve">Odstranění podkladu z kameniva pod dlažbou a betonem podesty  v tl. 10 cm do plochy 50 m2, 17,0 + 3,0</t>
  </si>
  <si>
    <t>206</t>
  </si>
  <si>
    <t>96504 - 2231</t>
  </si>
  <si>
    <t>Bourání betonové mazaniny z prostého betonu pl. Do 4 m2, tl. 15 cm, 3,0 x 0,15</t>
  </si>
  <si>
    <t>208</t>
  </si>
  <si>
    <t>R položka.4</t>
  </si>
  <si>
    <t>Odstranění povrchu dráhy z polyuretanu</t>
  </si>
  <si>
    <t>210</t>
  </si>
  <si>
    <t>11310 - 8408</t>
  </si>
  <si>
    <t xml:space="preserve">Odstranění asfaltové vrstvy hřiště  krycí v tl. 8 cm v ploše přes 50 m2</t>
  </si>
  <si>
    <t>212</t>
  </si>
  <si>
    <t>11310 - 7625</t>
  </si>
  <si>
    <t xml:space="preserve">Dtto, ale podkladu hřiště  z drceného kameniva v tl. 250 mm</t>
  </si>
  <si>
    <t>214</t>
  </si>
  <si>
    <t>11326 - 1416</t>
  </si>
  <si>
    <t>Odstranění odvodňovacího žlabu š. 160 mm kompletního vč. Mřížky</t>
  </si>
  <si>
    <t>216</t>
  </si>
  <si>
    <t>11310 - 9320</t>
  </si>
  <si>
    <t>Odstranění podkladu z prostého betonu pod odvodňovacím žlábkem tl. 20 cm, 85,0*0,3</t>
  </si>
  <si>
    <t>218</t>
  </si>
  <si>
    <t>11310 - 9315</t>
  </si>
  <si>
    <t>Dtto, ale pod betonovým žlabem nad hřištěm do 50 m2 v tl. 15 cm, 34,1*0,6</t>
  </si>
  <si>
    <t>220</t>
  </si>
  <si>
    <t>11310 - 6121</t>
  </si>
  <si>
    <t>Opatrné rozebrání betonových žlabů š. 60 cm pro zpětné použití, 34,1*0,6</t>
  </si>
  <si>
    <t>222</t>
  </si>
  <si>
    <t>Rpoložka</t>
  </si>
  <si>
    <t>Příplatek za bourací práce ve stávajícím oplocení hřiště</t>
  </si>
  <si>
    <t>224</t>
  </si>
  <si>
    <t>Rpoložka.1</t>
  </si>
  <si>
    <t>Očištění žlabů od nánosů a travin</t>
  </si>
  <si>
    <t>226</t>
  </si>
  <si>
    <t>Rpoložka.2</t>
  </si>
  <si>
    <t>Demontáž a odstranění stávajících basketbalových konstrukcí s rozebráním</t>
  </si>
  <si>
    <t>228</t>
  </si>
  <si>
    <t>Rpoložka.3</t>
  </si>
  <si>
    <t>Dtto, ale basketbalových desek na oplocení</t>
  </si>
  <si>
    <t>230</t>
  </si>
  <si>
    <t>HZS</t>
  </si>
  <si>
    <t>Drobné pomocné a neměřitelné bourací práce</t>
  </si>
  <si>
    <t>hod</t>
  </si>
  <si>
    <t>232</t>
  </si>
  <si>
    <t xml:space="preserve">97908  - 3117</t>
  </si>
  <si>
    <t xml:space="preserve">Vodorovná doprava  suti na skládku do 6 km se složením, celkem  do 10 km - upřesní se dle investora, ze sypkých materiálů, pol.  5 + 9 + 15</t>
  </si>
  <si>
    <t>234</t>
  </si>
  <si>
    <t xml:space="preserve">97908  - 3191</t>
  </si>
  <si>
    <t>Příplatek za každý další 1 km, 4 x 235,0</t>
  </si>
  <si>
    <t>236</t>
  </si>
  <si>
    <t>97999 - 0105</t>
  </si>
  <si>
    <t xml:space="preserve">Poplatek za uložení stavebního odpadu  na skládce z kameniva</t>
  </si>
  <si>
    <t>238</t>
  </si>
  <si>
    <t xml:space="preserve">97908  - 3117.1</t>
  </si>
  <si>
    <t xml:space="preserve">Vodorovná doprava  suti na skládku do 6 km se složením, celkem do 10 km - upřesní se dle investora, z betonu, pol. 1 - 4 + 6 + 10 - 13 + 16 - 18</t>
  </si>
  <si>
    <t>240</t>
  </si>
  <si>
    <t xml:space="preserve">97908  - 3191.1</t>
  </si>
  <si>
    <t>Příplatek za každý další 1 km, 4 x 52,4</t>
  </si>
  <si>
    <t>242</t>
  </si>
  <si>
    <t>97999 - 0103</t>
  </si>
  <si>
    <t xml:space="preserve">Poplatek za uložení stavebního odpadu  na skládce z betonu</t>
  </si>
  <si>
    <t>244</t>
  </si>
  <si>
    <t xml:space="preserve">97908  - 3117.2</t>
  </si>
  <si>
    <t xml:space="preserve">Vodorovná doprava  suti na skládku do 6 km se složením, celkem do 10 km - upřesní se dle investora, asfalt a umělé, pol. 7 + 8</t>
  </si>
  <si>
    <t>246</t>
  </si>
  <si>
    <t xml:space="preserve">97908  - 3191.2</t>
  </si>
  <si>
    <t>Příplatek za každý další 1 km, 4 x 80,0</t>
  </si>
  <si>
    <t>248</t>
  </si>
  <si>
    <t>Rpoložka.4</t>
  </si>
  <si>
    <t xml:space="preserve">Poplatek za uložení stavebního odpadu  na skládce plast + asfalt</t>
  </si>
  <si>
    <t>250</t>
  </si>
  <si>
    <t>SO 02 - Skok do dálky a vrh koulí</t>
  </si>
  <si>
    <t>D15 - ÚPRAVY POVRCHŮ</t>
  </si>
  <si>
    <t>Sejmutí ornice v tl. Do 20 cm s vodorovným přemístěním do 100 m na meziskládku se složením, stanoveno elektronicky, 109,0x 0,2</t>
  </si>
  <si>
    <t>Úprava pláně pod nové podkladní konstrukce s vyrovnáním a se zhutněním, 44,0 + 6,0 + 4,0 + 36,0</t>
  </si>
  <si>
    <t>12220 - 1101</t>
  </si>
  <si>
    <t>Odkopávka nezapažená v hor. 3 jednotlivě do 100 m3 pro spodní stavbu - rozšíření pro obruby, 65,0*0,2*0,35</t>
  </si>
  <si>
    <t>12220 - 1109</t>
  </si>
  <si>
    <t>13120 - 1110</t>
  </si>
  <si>
    <t>Hloubení jam v hor. 3 ruční do 50 m3, pro doskočiště, 0,6*3,2*8,2</t>
  </si>
  <si>
    <t>13120 - 1119</t>
  </si>
  <si>
    <t>17410 - 1101</t>
  </si>
  <si>
    <t>Zásyp jam po části doskočiště se zhutněním, 3,2*4,2*0,5</t>
  </si>
  <si>
    <t>Vodorovné přemístění zeminy do 10000 m na skládku - přebytečná ornice a nevhodná zemina, 21,8 - 17,4 + 3,9 + 15,8 - 6,7</t>
  </si>
  <si>
    <t xml:space="preserve">Příplatek za každý další 1 km - upřesní se dle dispozic zadavatele, 5 x  17,4</t>
  </si>
  <si>
    <t>Uložení sypaniny na skládku dle dispozice zadavatele</t>
  </si>
  <si>
    <t>Poplatek za skládku zeminy, 2,0 x 17,4</t>
  </si>
  <si>
    <t>24</t>
  </si>
  <si>
    <t>27332 - 1321</t>
  </si>
  <si>
    <t>Základové desky ze železobetonu C 20(25 , deska pod kruh - 3,14*1,2*1,2*0,15 = 1,6 m3</t>
  </si>
  <si>
    <t>27335 - 1215</t>
  </si>
  <si>
    <t xml:space="preserve">Bednění stěn základových desek - zřízení,  deska kruhu - 6,28*1,2*0,2</t>
  </si>
  <si>
    <t>27335 - 1216</t>
  </si>
  <si>
    <t>Bednění stěn základových desek - odstranění</t>
  </si>
  <si>
    <t>27336 - 1921</t>
  </si>
  <si>
    <t>Výztuž základových desek ze svařovaných sítí Kari 150x150x6 mm, deska kruhu - 4,6*1,3*1,08*3,03</t>
  </si>
  <si>
    <t>27431 - 3621</t>
  </si>
  <si>
    <t>Základové pásy pro svislou obrubu doskočiště z prostého betonu C 20/25 částečně do bednění , 24,0*0,3*0,4</t>
  </si>
  <si>
    <t>27331 - 3621</t>
  </si>
  <si>
    <t>Dtto, ale základová deska pod záchytnou vanu - obruba doskočiště, 24,0*0,7*0,12</t>
  </si>
  <si>
    <t>27335 - 1215.1</t>
  </si>
  <si>
    <t xml:space="preserve">Bednění základových desek a pásů oboustranné snímatelné - zřízení,   24,0*2*0,2  + 24,0*2*0,4</t>
  </si>
  <si>
    <t>27335 - 1216.1</t>
  </si>
  <si>
    <t>Podklad z drceného kameniva tl. 20 cm pod dráhu, fr. 0 - 63 mm</t>
  </si>
  <si>
    <t>Podklad ze štěrkodrti fr. 0-32 mm pod dráhu, v tl. 5 cm</t>
  </si>
  <si>
    <t>Podklad z drceného kameniva fr. 8-16 mm, tl. 5 cm, dle dlažby</t>
  </si>
  <si>
    <t>Podklad z drceného kameniva tl. 10 cm pod dlažbu, fr. 0 - 63 mm</t>
  </si>
  <si>
    <t>56486 - 1111</t>
  </si>
  <si>
    <t>Podklad ze štěrkodrti tl. 20 cm fr. 16 - 32 mm, doskočiště, 7,88*2,88</t>
  </si>
  <si>
    <t>56480 - 1112.1</t>
  </si>
  <si>
    <t>Podklad z drceného kameniva tl. 15 cm pod vrh koulí, fr. 8 - 16 mm, 2,8*2,8</t>
  </si>
  <si>
    <t>58331001R</t>
  </si>
  <si>
    <t>Dodávka křemičitého písku do doskočiště s urovnáním v tl. 40 cm, 7,88*2,88*0,4</t>
  </si>
  <si>
    <t>Kladení dlažby chodníků z beton. zámkových dlažeb tl. 6 cm vč. Lože v tl. 3 cm, 2,15*1,84</t>
  </si>
  <si>
    <t>Dodávka zámkové betonové dlažby dle projektu tl. 6 cm , 4,0 x 1,05</t>
  </si>
  <si>
    <t>ÚPRAVY POVRCHŮ</t>
  </si>
  <si>
    <t>62990 - 4112</t>
  </si>
  <si>
    <t>Očištění vnějších ploch tlakovou vodou - oprava stávajících betonových konstrukcí schodišť dle potřeby, 2,4*2,2 + 1,9*2,2 + 2,0*2*0,25</t>
  </si>
  <si>
    <t>62213 - 1111R</t>
  </si>
  <si>
    <t xml:space="preserve">Provedení spojovacího adhezního můstku  na stávající očištěný beton schodů</t>
  </si>
  <si>
    <t>96704 - 2712</t>
  </si>
  <si>
    <t>Odsekání betonového zdiva opěrných zdí vadného do tl. 10 cm, 10,5 x 20 % - upřesní se</t>
  </si>
  <si>
    <t>dle nabídky dodavate</t>
  </si>
  <si>
    <t>Reprofilace betonových konstrukcí schodiště, spojovací malta, opravná malta a jemná stěka 2x, vrchní zafilcovaná,</t>
  </si>
  <si>
    <t>dle nabídky dodava.1</t>
  </si>
  <si>
    <t>Impregnace povrchu opravovaného betonu schodišťových konstrukcí prodyšným nátěrem, 1x dle projektu</t>
  </si>
  <si>
    <t>63131 - 3711</t>
  </si>
  <si>
    <t>Mazanina betonová z prostého betonu C 25/30 v tl. 8 - 12 cm, doplnění stupně schodů horních, 2,1*0,35*0,12</t>
  </si>
  <si>
    <t>Založení trávníku výsevem travním semenem vč. Ošetření a zalití - po doplnění kolem skoku dalekého</t>
  </si>
  <si>
    <t>Dodávka travního semene 30 g/m2 m2 vč. Ztratného, 116,0 x 0,03 x 1,03</t>
  </si>
  <si>
    <t>Rozprostření ornice s urovnáním v rovině nebo ve svahu do 1:5 jednotlivě do 500 m2 v tl. Do 15 cm</t>
  </si>
  <si>
    <t>Naložení ornice hor. 1-4 jednotlivě do 100 m3 pro doplnění zatrávněných ploch kolem hřiště, 116,0 x 0,15</t>
  </si>
  <si>
    <t>Hnojení trávníku umělým hnojivem na široko, 2,5 kg/100 m2, 1,16 x 2,5</t>
  </si>
  <si>
    <t xml:space="preserve">Vyčištění a úklid plochy po dokončení prací, 44,0 + 6,0  + 4,0 + 36,0</t>
  </si>
  <si>
    <t>Osazení obrubníků ploch pro tělovýchovu do lože z betonu, rovný - rozběh</t>
  </si>
  <si>
    <t>Dodávka obrubníků betonových vel. 50 x 200 x 500 mm, 1,05 x 2 x 65,0</t>
  </si>
  <si>
    <t>Osazení obrubníků ploch pro dlažby do lože z betonu, rovný - 2*(0,4+1,9)</t>
  </si>
  <si>
    <t>Dodávka obrubníků betonových vel. 50 x 200 x 500 mm, 1,05 x 2 x 4,6</t>
  </si>
  <si>
    <t>91786 - 2111</t>
  </si>
  <si>
    <t>Osazení obrubníků stojatých doskočiště do lože z prostého betonu C 12/15</t>
  </si>
  <si>
    <t>Lože pod obrubníky z prostého betonu pro boční opěru, (65,0 + 4,6)*0,3*0,2</t>
  </si>
  <si>
    <t>91972 - 6122</t>
  </si>
  <si>
    <t>Geotextilie netkaná pro separaci do 400 g / m2 pro doskočiště, 2*3,0*8,0*1,1</t>
  </si>
  <si>
    <t>Napojování dlažeb na nové konstrukce s úpravou sklonu - odhadem</t>
  </si>
  <si>
    <t>99822 - 3011</t>
  </si>
  <si>
    <t xml:space="preserve">Montáž a dodávka odrazového prkna před doskočištěm skoku dalekého kompletní vč. Osazovacího truhlíku a zaslepovacího prvku vel. 1200x300x60 mm -  dle výběru, ozn, X04</t>
  </si>
  <si>
    <t>Dodávka nové zakrývací plachty doskočiště vč. Kotvení, vel. 900 x 400 cm, ozn. X05</t>
  </si>
  <si>
    <t>Montáž a dodávka zarážecího břevna k vrhačskému kruhu - vodovzdorná překližka, ozn. X07</t>
  </si>
  <si>
    <t xml:space="preserve">Montáž a dodávka ocelového žárově zinkovaného kruhu pro vrh koulí vč zabetonování, prof.  2135x50 mm - typový výrobek, ozn. X06</t>
  </si>
  <si>
    <t xml:space="preserve">Montáž - položení a dodávka sportovního povrchu  z litého polyuretanu SP v tl. 13 mm na asfalt  - atletický ovál, rovinka, stanoveno elektronicky</t>
  </si>
  <si>
    <t>R776210006</t>
  </si>
  <si>
    <t xml:space="preserve">Montáž a dodávka betonové obruby doskočiště  s vrchním pryžovým profilem do lože z betonu, vel. 60x400x1000 mm, č. 04501000, 2*(9,0+3,0)</t>
  </si>
  <si>
    <t>Montáž a dodávka kompletní záchytné vany s gumovou rohoží , vel. 1000x500x140 mm, č. 04571000</t>
  </si>
  <si>
    <t>R776210006.1</t>
  </si>
  <si>
    <t>Odřezání zahnutého konce trubkového zábradlí schodiště u horního hřiště s ukončením</t>
  </si>
  <si>
    <t>Zaoblení madla zábradlí a navaření na stávající sloupek - spodní schodiště</t>
  </si>
  <si>
    <t>Odstranění nátěrů ze stávajících kovových trubkových zábradlí s očištěním</t>
  </si>
  <si>
    <t>11310 - 7330</t>
  </si>
  <si>
    <t xml:space="preserve">Odstranění  podkladů v tl. 300 mm,písek doskočiště v ploše do 50 m2, 3,0*8,0</t>
  </si>
  <si>
    <t>Dtto, ale z kameniva v tl. 100 mm do 50 m2</t>
  </si>
  <si>
    <t>11320 - 1111</t>
  </si>
  <si>
    <t>Vytrhání obrub z obrubníků betonových vč. Lože kolem rozběhu, 2*36,5 + 1,3 + 3,7</t>
  </si>
  <si>
    <t>Bourání základů z prostého betonu kolem doskočiště, 2*(3,5+8,5) x 0,25*0,4</t>
  </si>
  <si>
    <t xml:space="preserve">Vybourání betonového lože do 50 m2 pod dlažbou v tl.  15 cm</t>
  </si>
  <si>
    <t>11310 - 6231</t>
  </si>
  <si>
    <t xml:space="preserve">Vybourání stávajících čtvercových  dlažeb kolem doskočiště, 0,8*(2*8,2 + 2*1,4)</t>
  </si>
  <si>
    <t>11310 - 7315</t>
  </si>
  <si>
    <t>Odstranění podkladů z kameniva do 50 m2 pod dlažbou u schodů tl. 15 cm</t>
  </si>
  <si>
    <t>11310 - 9325</t>
  </si>
  <si>
    <t>Vybourání kruhu pro vrh koulí z prostého betonu do 50 m2 v tl. Do 25 cm</t>
  </si>
  <si>
    <t>Odstranění zakrývací plachty doskočiště</t>
  </si>
  <si>
    <t>Vybourání atypického lemování doskočiště z gumových profilů a překližky, 2*(8,5+3,5) + 1,4</t>
  </si>
  <si>
    <t>Odstranění povrchu rozběhu z polyuretanu</t>
  </si>
  <si>
    <t>11310 - 8308</t>
  </si>
  <si>
    <t>Odstranění asfaltové vrstvy krycí v tl. 8 cm v ploše do 50 m2</t>
  </si>
  <si>
    <t>11310 - 7525</t>
  </si>
  <si>
    <t>Dtto, ale podkladu rozběhu z drceného kameniva v tl. 250 mm</t>
  </si>
  <si>
    <t>96504 - 8515</t>
  </si>
  <si>
    <t>Broušení betonových povrchů schodiště a schodnic v tl. Do 5 mm s očištěním</t>
  </si>
  <si>
    <t>96704 - 2702</t>
  </si>
  <si>
    <t>Odsekání vadného betonového zdiva do m2 cm na schodištích - odhad dle potřeby</t>
  </si>
  <si>
    <t xml:space="preserve">Vodorovná doprava  suti na skládku do 6 km se složením, celkem  do 10 km - upřesní se dle investora, ze sypkých materiálů, pol. 1, 2, 7, 13</t>
  </si>
  <si>
    <t>Příplatek za každý další 1 km, 4 x 50,0</t>
  </si>
  <si>
    <t xml:space="preserve">Vodorovná doprava  suti na skládku do 6 km se složením, celkem do 10 km - upřesní se dle investora, z betonu, pol. 3 -6 + 8 + 14-16</t>
  </si>
  <si>
    <t>Příplatek za každý další 1 km, 4 x 34,7</t>
  </si>
  <si>
    <t xml:space="preserve">Vodorovná doprava  suti na skládku do 6 km se složením, celkem do 10 km - upřesní se dle investora, asfalt a umělé, pol. 9-12</t>
  </si>
  <si>
    <t>Příplatek za každý další 1 km, 4 x 10,9</t>
  </si>
  <si>
    <t>SO 03 - Běžecká rovinka</t>
  </si>
  <si>
    <t xml:space="preserve">    D20 - POVRCHY  POVLAKOVÉ SPORTOVNÍ</t>
  </si>
  <si>
    <t xml:space="preserve">    D21 - KONSTRUKCE  ZÁMEČNICKÉ - ATYP</t>
  </si>
  <si>
    <t xml:space="preserve">    D22 - NÁTĚRY</t>
  </si>
  <si>
    <t>D23 - Bourací práce</t>
  </si>
  <si>
    <t>Sejmutí ornice v tl. Do 20 cm s vodorovným přemístěním do 100 m na meziskládku se složením, stanoveno elektronicky, 91,0x 0,15</t>
  </si>
  <si>
    <t>Úprava pláně pod nové podkladní konstrukce s vyrovnáním a se zhutněním, 261,0 + 12,3 + 2,0</t>
  </si>
  <si>
    <t>Odkopávka nezapažená v hor. 3 jednotlivě do 100 m3 pro spodní stavbu - rozšíření pro obruby, 151,0*0,2*0,35</t>
  </si>
  <si>
    <t>13320 - 1101</t>
  </si>
  <si>
    <t>Hloubení šachet pro patky v hor. 3 ruční do 100 m3, dle základů, 0,3*0,3*0,7</t>
  </si>
  <si>
    <t>13320 - 1109</t>
  </si>
  <si>
    <t>Hloubení rýh š. do 60 cm v hor. 3 do 100 m3 pro palisády, 11,5*0,4*1,0</t>
  </si>
  <si>
    <t>Zásyp rýh po osazení palisád se zhutněním, 11,5*0,3*0,6</t>
  </si>
  <si>
    <t>Vodorovné přemístění zeminy do 10000 m na skládku - přebytečná ornice a nevhodná zemina, 10,6+0,1+4,6-2,1</t>
  </si>
  <si>
    <t xml:space="preserve">Příplatek za každý další 1 km - upřesní se dle dispozic zadavatele, 5 x  13,2</t>
  </si>
  <si>
    <t>Poplatek za skládku zeminy, 2,0 x 13,2</t>
  </si>
  <si>
    <t>33892 - 0012</t>
  </si>
  <si>
    <t xml:space="preserve">Osazení betonové palisády do š. 11 cm, výšky do 90 cm do základu z prostého  betonu</t>
  </si>
  <si>
    <t>Dodávka betonových palisád vel. 11x11 cm, výšky 80 cm, 11,5 . 0,11 x 1,02</t>
  </si>
  <si>
    <t>33817 - 1122</t>
  </si>
  <si>
    <t>Osazování ocelových sloupků zábradlí se zabetonováním</t>
  </si>
  <si>
    <t>27431 - 3611</t>
  </si>
  <si>
    <t>Základový pás z prostého betonu C16/20 pro osazení palisád, 11,5*0,4*0,8</t>
  </si>
  <si>
    <t>Základové patky z prostého betonu C 20/25 pro základy laviček, 0,3*0,3*1,0</t>
  </si>
  <si>
    <t xml:space="preserve">Bednění základových patek oboustranné snímatelné - zřízení,  4*0,4*0,2</t>
  </si>
  <si>
    <t>Penerační postřik spojovací pod povrch běžecké dráhy</t>
  </si>
  <si>
    <t>Kladení dlažby chodníků u schodošť z betonových zámkových dlažeb 10x20 cm, tl. 6 cm vč. Lože v tl. 3 cm, (0,3+0,6) x 2,2</t>
  </si>
  <si>
    <t>Dodávka zámkové betonové dlažby dle projektu tl. 6 cm , 2,0 x 1,1</t>
  </si>
  <si>
    <t>Napojování a zarovnání styčné spáry na stávající konstrukce v betonu do tl. 15 cm, 2,1+2,2</t>
  </si>
  <si>
    <t>Očištění vnějších ploch tlakovou vodou - oprava stávajících betonových konstrukcí schodišť dle potřeby, 2,9*2,1 + 1,3*2,1 + 2,**(2,09+2,13) : 2 + 1,3*2,11 + 2*(3,0+2,7)*2*0,25</t>
  </si>
  <si>
    <t>Odsekání betonového zdiva opěrných zdí vadného do tl. 10 cm, 23,6 x 20 %</t>
  </si>
  <si>
    <t>Založení trávníku výsevem travním semenem vč. Ošetření a zalití - po doplnění kolem rovinky, stanoveno elektronicky</t>
  </si>
  <si>
    <t>Dodávka travního semene 30 g/m2 m2 vč. Ztratného, 151,0 x 0,03 x 1,03</t>
  </si>
  <si>
    <t>Rozprostření ornice s urovnáním v rovině nebo ve svahu do 1:5 jednotlivě do 500 m2 v tl. Do 10 cm - pol. 1 x 0,5</t>
  </si>
  <si>
    <t>Naložení ornice hor. 1-4 jednotlivě do 100 m3 pro doplnění zatrávněných ploch kolem běžecké dráhy, 151,0 x 0,1</t>
  </si>
  <si>
    <t>Hnojení trávníku umělým hnojivem na široko, 2,5 kg/100 m2, 1,51x 2,5</t>
  </si>
  <si>
    <t>Vyčištění a úklid plochy po dokončení prací, 261,0 + 12,3 + 2,0</t>
  </si>
  <si>
    <t>Osazení obrubníků ploch pro tělovýchovu do lože z betonu, rovný</t>
  </si>
  <si>
    <t>Dodávka obrubníků betonových vel. 50 x 200 x 500 mm, 1,05 x 2 x 147,0</t>
  </si>
  <si>
    <t>Osazení obrubníků ploch pro dlažby do lože z betonu, rovný - 2*1,0</t>
  </si>
  <si>
    <t>Dodávka obrubníků betonových vel. 50 x 200 x 500 mm, 1,05 x 2 x 2,0</t>
  </si>
  <si>
    <t>Lože pod obrubníky z prostého betonu pro boční opěru, (151,0 + 2,0)*0,3*0,2</t>
  </si>
  <si>
    <t>Lože pod obrubníky z prostého betonu pro boční opěru - rozšírení u svahu ke hřišti, (2*3,9 + 69,4) x 0,25*0,5</t>
  </si>
  <si>
    <t>91973 - 1112.1</t>
  </si>
  <si>
    <t>R776210002</t>
  </si>
  <si>
    <t xml:space="preserve">Montáž a dodávka -  lajny bílé pro atletiku široké strojním nástřikem dle projektu, rovné -2*69,4 + 3*3,8</t>
  </si>
  <si>
    <t>R776210003</t>
  </si>
  <si>
    <t>Odřezání zahnutého konce trubkového zábradlí schodiště spodního</t>
  </si>
  <si>
    <t>Odřezání zahnutého konce trubkového zábradlí schodiště horního vč. Odstranění sloupku</t>
  </si>
  <si>
    <t>Výroba a dodávka nového sloupku horního zábradlí dle stávajícího s navařením stávajícího madla na sloupek</t>
  </si>
  <si>
    <t>11310 - 9310</t>
  </si>
  <si>
    <t xml:space="preserve">Odstranění  podkladů z prostého betonu tl. 10 cm v ploše do 50 m2 - u schodů</t>
  </si>
  <si>
    <t>Vytrhání obrub z obrubníků betonových vč. Lože kolem rozběhu,</t>
  </si>
  <si>
    <t>Bourání základů z prostého betonu kolem dráhy, dle potřeby</t>
  </si>
  <si>
    <t>Dtto, ale podkladu dráhy z drceného kameniva v tl. 250 mm</t>
  </si>
  <si>
    <t xml:space="preserve">Vodorovná doprava  suti na skládku do 6 km se složením, celkem  do 10 km - upřesní se dle investora, ze sypkých materiálů, pol.  2, 7</t>
  </si>
  <si>
    <t>Příplatek za každý další 1 km, 4 x 179,2</t>
  </si>
  <si>
    <t xml:space="preserve">Vodorovná doprava  suti na skládku do 6 km se složením, celkem do 10 km - upřesní se dle investora, z betonu, pol. 1, 3 -4 + 8-10</t>
  </si>
  <si>
    <t>Příplatek za každý další 1 km, 4 x 38,4</t>
  </si>
  <si>
    <t xml:space="preserve">Vodorovná doprava  suti na skládku do 6 km se složením, celkem do 10 km - upřesní se dle investora, asfalt a umělé, pol. 5-6</t>
  </si>
  <si>
    <t>Příplatek za každý další 1 km, 4 x 62,0</t>
  </si>
  <si>
    <t>SO 04 - Malé víceúčelové hřiště</t>
  </si>
  <si>
    <t>Sejmutí ornice v tl. 20 cm s vodorovným přemístěním do 100 m na meziskládku se složením, 33,0x 0,2</t>
  </si>
  <si>
    <t>Úprava pláně pod nové podkladní konstrukce s vyrovnáním a se zhutněním, 235,0 + 5,4 + 8,5 + 17,2</t>
  </si>
  <si>
    <t xml:space="preserve">Hloubení rýh š. do 60 cm v hor. 3 do 100 m3 pro  obrubníky, dle lože, 34,7*0,3*0,2</t>
  </si>
  <si>
    <t>Vodorovné přemístění zeminy do 10000 m na skládku - přebytečná a nevhodná zemina, 6,6 - 4,2 +2,1 + 0,2</t>
  </si>
  <si>
    <t xml:space="preserve">Příplatek za každý další 1 km - upřesní se dle dispozic zadavatele, 5 x  4,7</t>
  </si>
  <si>
    <t>Poplatek za skládku zeminy, 2,0 x 4,7</t>
  </si>
  <si>
    <t>56712 - 2114</t>
  </si>
  <si>
    <t>Podklad z prostého betonu v tl. 15 cm pod povrch z asfaltu</t>
  </si>
  <si>
    <t>Kladení dlažby v pásu z betonových zámkových dlažeb tl. 6 cm vč. Lože v tl. 3 cm, 0,2*26,9</t>
  </si>
  <si>
    <t>Dodávka zámkové betonové dlažby dle projektu tl. 6 cm , 5,4 x 1,1</t>
  </si>
  <si>
    <t>57716 - 1214</t>
  </si>
  <si>
    <t xml:space="preserve">Beton asfaltový obrusný š. do 3 m v tl. 7 cm, 2,5*1,2/2 +  (3,3+1,2) : 2 x 0,9 + 0,25*(1,2+6,55+5,6+6,0)</t>
  </si>
  <si>
    <t>Očištění vybouraných betonových tvarovek žlabu s cementovou maltou, 28,6 x 0,6</t>
  </si>
  <si>
    <t>Dodávka nových betonových žlabovek pro případné poškození při bourání, 10 % z celku, 28,6 : 0,33 x 0,1</t>
  </si>
  <si>
    <t>91973 - 5122</t>
  </si>
  <si>
    <t>Řezání stávajícího betonového krytu v tl. Do 10 cm pro napojování, 1,8+10,6+1,2+6,6</t>
  </si>
  <si>
    <t>91973 - 5112</t>
  </si>
  <si>
    <t>Dtto, ale v asfaltu v tl. 5-10 cm</t>
  </si>
  <si>
    <t>91973 - 1122</t>
  </si>
  <si>
    <t>Napojování a zarovnání styčné spáry na stávající konstrukce v asfaltu do tl. 10 cm</t>
  </si>
  <si>
    <t>Napojování a zarovnání styčné spáry na stávající konstrukce v betonu do tl. 15 cm</t>
  </si>
  <si>
    <t>58492 - 1121</t>
  </si>
  <si>
    <t>Zřízení přejezdové provizorní plochy ze silničních panelů vč. Lože z písku tl. 5 cm s dodávkou panelů IZD 3/10, vel. 300 x 150 x 15 cm, 3,0*3,0 + 3*1,5</t>
  </si>
  <si>
    <t>56428 - 1111</t>
  </si>
  <si>
    <t>Podklad pod silniční panely - násyp ze štěrkopísku pro přejezd podezdívky oplocení areálu v tl. Do 30 cm</t>
  </si>
  <si>
    <t>11310 - 6241</t>
  </si>
  <si>
    <t>Rozebrání komunikací ze silničních panelů</t>
  </si>
  <si>
    <t>Odvoz silničních panelů</t>
  </si>
  <si>
    <t>Odstranění podkladů z kameniva těženého v tl. 30 cm do 50 m2</t>
  </si>
  <si>
    <t>Dodávka travního semene 30 g/m2 m2 vč. Ztratného, 28,0 x 0,03 x 1,03</t>
  </si>
  <si>
    <t>Naložení ornice hor. 1-4 jednotlivě do 100 m3 pro doplnění zatrávněných ploch kolem hřiště, 28,0 x 0,15</t>
  </si>
  <si>
    <t>Hnojení trávníku umělým hnojivem na široko, 2,5 kg/100 m2, 0,28 x 2,5</t>
  </si>
  <si>
    <t>Dodávka travního semene 30 g/m2 m2 vč. Ztratného, 45,0 x 0,03 x 1,03</t>
  </si>
  <si>
    <t>Vyčištění a úklid plochy po dokončení prací, 235,0 + 5,4 + 8,5 + 17,2</t>
  </si>
  <si>
    <t>Osazení obrubníků ploch pro dlažby do lože z betonu, rovný - 34,7</t>
  </si>
  <si>
    <t>Dodávka obrubníků betonových vel. 50 x 200 x 500 mm, 1,05 x 2 x 34,7</t>
  </si>
  <si>
    <t>Lože pod obrubníky z prostého betonu pro boční opěru, 34,7*0,3*0,2</t>
  </si>
  <si>
    <t xml:space="preserve">Lože pod odvodňovací žlab z prostého betonu pro boční opěru,  64,0*0,4*0,3</t>
  </si>
  <si>
    <t>M+D sloupků na volejbal dle tabulky DN 102 mm vč. Napínacích mechanizmů a zemních pouzder, ozn. X03</t>
  </si>
  <si>
    <t>R000124</t>
  </si>
  <si>
    <t xml:space="preserve">Montáž a dodávka lajnování pro  volejbal, nohejbal strojním nástřikem vč. Pronájmu stroje - bílá lajna  - 2*18,0 + 5*9,0 + 4*0,2</t>
  </si>
  <si>
    <t>Opatrné vyřezání stávajících plotových dílců mezi sloupky 24 - 26 pro vjezd techniky na hřiště - pro zpětné osazení</t>
  </si>
  <si>
    <t>Dtto, ale odřezání sloupku č. 25 pro zpětné použití sloupku</t>
  </si>
  <si>
    <t>Atypická montáž stávajícího rámového oplocení na sávající sloupky přivařením, 6*2,15</t>
  </si>
  <si>
    <t>Dtto, ale bočních dílců vel. 70 x 100 cm</t>
  </si>
  <si>
    <t>Dtto, ale zadních dílců vel. 160 x 100 cm</t>
  </si>
  <si>
    <t xml:space="preserve">Drobné opravy možného poškození stávajícího ocelového oplocení  dle potřeby - upřesní se dle skutečnosti</t>
  </si>
  <si>
    <t>Montáž a dodávka doplnění kování na dvoukřídlou bránu - kliky, štítky zámek a vložka Fab vč. Zástrče pro bránu se zabetonováním protikusu z trubky do zýkladku</t>
  </si>
  <si>
    <t>R800767 - 0018</t>
  </si>
  <si>
    <t>Demontáž areálového oplocení pro vytvoření vjezdu ke spodnímu hřišti v šířce min. 300 cm dle potřeby opatrné - zpětné použití</t>
  </si>
  <si>
    <t>R800767 - 0019</t>
  </si>
  <si>
    <t>Zpětné osazení a oprava oplocení po dokončení stavby s opravou povrchů</t>
  </si>
  <si>
    <t>Odstranění nátěrů ze stávajících kovových konstrukcí s očištěním, odhadm - upřesní se dle skutečnosti</t>
  </si>
  <si>
    <t>Nátěr syntetický ocelových doplňkových konstrukcí základní - oprava po demontážích a zpětné montáži oplocení</t>
  </si>
  <si>
    <t>11310 - 8310</t>
  </si>
  <si>
    <t>Odstranění asfaltového povrchu v tl. 10 cm u oplocení</t>
  </si>
  <si>
    <t>Odstranění podkladu z kameniva pod asfalten v tl. 10 cm do plochy 50 m2</t>
  </si>
  <si>
    <t>R položka.5</t>
  </si>
  <si>
    <t>Odstranění podkladu z prostého betonu pod odvdňovacím žlábkem tl. 20 cm, 64,0*0,3</t>
  </si>
  <si>
    <t>Dtto, ale pod betonovým žlabem nad hřištěm do 50 m2 v tl. 15 cm, 28,6*0,6</t>
  </si>
  <si>
    <t>Opatrné rozebrání betonových žlabů š. 60 cm pro zpětné použití, 28,6*0,6</t>
  </si>
  <si>
    <t xml:space="preserve">Vodorovná doprava  suti na skládku do 6 km se složením, celkem  do 10 km - upřesní se dle investora, ze sypkých materiálů, pol.  3 + 5 + 11</t>
  </si>
  <si>
    <t>Příplatek za každý další 1 km, 4 x 128,6</t>
  </si>
  <si>
    <t xml:space="preserve">Vodorovná doprava  suti na skládku do 6 km se složením, celkem do 10 km - upřesní se dle investora, z betonu, pol. 1 + 6 - 9 + 12</t>
  </si>
  <si>
    <t>Příplatek za každý další 1 km, 4 x 35,3</t>
  </si>
  <si>
    <t xml:space="preserve">Vodorovná doprava  suti na skládku do 6 km se složením, celkem do 10 km - upřesní se dle investora, asfalt a umělé, pol. 2 + 4 + 5</t>
  </si>
  <si>
    <t>Příplatek za každý další 1 km, 4 x 45,9</t>
  </si>
  <si>
    <t>SO 05 - Vedlejší rozpočtové náklady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</si>
  <si>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</si>
  <si>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</si>
  <si>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</si>
  <si>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>VRN</t>
  </si>
  <si>
    <t>5</t>
  </si>
  <si>
    <t>VRN1</t>
  </si>
  <si>
    <t>Průzkumné, zeměměřičské a projektové práce</t>
  </si>
  <si>
    <t>012203000</t>
  </si>
  <si>
    <t>Zeměměřičské práce před výstavbou</t>
  </si>
  <si>
    <t>1024</t>
  </si>
  <si>
    <t>2030003512</t>
  </si>
  <si>
    <t>Online PSC</t>
  </si>
  <si>
    <t>https://podminky.urs.cz/item/CS_URS_2025_02/012203000</t>
  </si>
  <si>
    <t>012344000</t>
  </si>
  <si>
    <t>Vytyčovací práce</t>
  </si>
  <si>
    <t>661562936</t>
  </si>
  <si>
    <t>https://podminky.urs.cz/item/CS_URS_2025_02/012344000</t>
  </si>
  <si>
    <t>012414000</t>
  </si>
  <si>
    <t>Geometrický plán</t>
  </si>
  <si>
    <t>-935134565</t>
  </si>
  <si>
    <t>https://podminky.urs.cz/item/CS_URS_2025_02/012414000</t>
  </si>
  <si>
    <t>9</t>
  </si>
  <si>
    <t>012444000</t>
  </si>
  <si>
    <t>Geodetické měření skutečného provedení stavby</t>
  </si>
  <si>
    <t>-128452419</t>
  </si>
  <si>
    <t>https://podminky.urs.cz/item/CS_URS_2025_02/012444000</t>
  </si>
  <si>
    <t>013254000</t>
  </si>
  <si>
    <t>Dokumentace skutečného provedení stavby</t>
  </si>
  <si>
    <t>-1129674814</t>
  </si>
  <si>
    <t>https://podminky.urs.cz/item/CS_URS_2025_02/013254000</t>
  </si>
  <si>
    <t>VRN3</t>
  </si>
  <si>
    <t>Zařízení staveniště</t>
  </si>
  <si>
    <t>030001000</t>
  </si>
  <si>
    <t>507532163</t>
  </si>
  <si>
    <t>https://podminky.urs.cz/item/CS_URS_2025_02/030001000</t>
  </si>
  <si>
    <t>3</t>
  </si>
  <si>
    <t>034503000</t>
  </si>
  <si>
    <t>Informační tabule na staveništi</t>
  </si>
  <si>
    <t>1063737500</t>
  </si>
  <si>
    <t>https://podminky.urs.cz/item/CS_URS_2025_02/034503000</t>
  </si>
  <si>
    <t>039002000</t>
  </si>
  <si>
    <t>Zrušení zařízení staveniště</t>
  </si>
  <si>
    <t>-1821638761</t>
  </si>
  <si>
    <t>https://podminky.urs.cz/item/CS_URS_2025_02/039002000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</si>
</sst>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5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4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</xf>
    <xf numFmtId="49" fontId="31" fillId="0" borderId="22" xfId="0" applyNumberFormat="1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center" vertical="center" wrapText="1"/>
    </xf>
    <xf numFmtId="167" fontId="31" fillId="0" borderId="22" xfId="0" applyNumberFormat="1" applyFont="1" applyBorder="1" applyAlignment="1" applyProtection="1">
      <alignment vertical="center"/>
    </xf>
    <xf numFmtId="4" fontId="31" fillId="2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</xf>
    <xf numFmtId="0" fontId="32" fillId="0" borderId="22" xfId="0" applyFont="1" applyBorder="1" applyAlignment="1" applyProtection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012203000" TargetMode="External" /><Relationship Id="rId2" Type="http://schemas.openxmlformats.org/officeDocument/2006/relationships/hyperlink" Target="https://podminky.urs.cz/item/CS_URS_2025_02/012344000" TargetMode="External" /><Relationship Id="rId3" Type="http://schemas.openxmlformats.org/officeDocument/2006/relationships/hyperlink" Target="https://podminky.urs.cz/item/CS_URS_2025_02/012414000" TargetMode="External" /><Relationship Id="rId4" Type="http://schemas.openxmlformats.org/officeDocument/2006/relationships/hyperlink" Target="https://podminky.urs.cz/item/CS_URS_2025_02/012444000" TargetMode="External" /><Relationship Id="rId5" Type="http://schemas.openxmlformats.org/officeDocument/2006/relationships/hyperlink" Target="https://podminky.urs.cz/item/CS_URS_2025_02/013254000" TargetMode="External" /><Relationship Id="rId6" Type="http://schemas.openxmlformats.org/officeDocument/2006/relationships/hyperlink" Target="https://podminky.urs.cz/item/CS_URS_2025_02/030001000" TargetMode="External" /><Relationship Id="rId7" Type="http://schemas.openxmlformats.org/officeDocument/2006/relationships/hyperlink" Target="https://podminky.urs.cz/item/CS_URS_2025_02/034503000" TargetMode="External" /><Relationship Id="rId8" Type="http://schemas.openxmlformats.org/officeDocument/2006/relationships/hyperlink" Target="https://podminky.urs.cz/item/CS_URS_2025_02/039002000" TargetMode="External" /><Relationship Id="rId9" Type="http://schemas.openxmlformats.org/officeDocument/2006/relationships/drawing" Target="../drawings/drawing6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15</v>
      </c>
      <c r="BS5" s="14" t="s">
        <v>6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19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22</v>
      </c>
      <c r="AL8" s="19"/>
      <c r="AM8" s="19"/>
      <c r="AN8" s="30" t="s">
        <v>23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25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21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26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27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25</v>
      </c>
      <c r="AL13" s="19"/>
      <c r="AM13" s="19"/>
      <c r="AN13" s="31" t="s">
        <v>28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28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26</v>
      </c>
      <c r="AL14" s="19"/>
      <c r="AM14" s="19"/>
      <c r="AN14" s="31" t="s">
        <v>28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29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21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26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4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30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21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26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31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32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33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34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35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36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37</v>
      </c>
      <c r="E29" s="44"/>
      <c r="F29" s="29" t="s">
        <v>38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ROUND(AV94,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39</v>
      </c>
      <c r="G30" s="44"/>
      <c r="H30" s="44"/>
      <c r="I30" s="44"/>
      <c r="J30" s="44"/>
      <c r="K30" s="44"/>
      <c r="L30" s="45">
        <v>0.12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ROUND(AW94,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40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41</v>
      </c>
      <c r="G32" s="44"/>
      <c r="H32" s="44"/>
      <c r="I32" s="44"/>
      <c r="J32" s="44"/>
      <c r="K32" s="44"/>
      <c r="L32" s="45">
        <v>0.12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42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49"/>
      <c r="D35" s="50" t="s">
        <v>43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44</v>
      </c>
      <c r="U35" s="51"/>
      <c r="V35" s="51"/>
      <c r="W35" s="51"/>
      <c r="X35" s="53" t="s">
        <v>45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46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47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48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49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48</v>
      </c>
      <c r="AI60" s="39"/>
      <c r="AJ60" s="39"/>
      <c r="AK60" s="39"/>
      <c r="AL60" s="39"/>
      <c r="AM60" s="61" t="s">
        <v>49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50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51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48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49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48</v>
      </c>
      <c r="AI75" s="39"/>
      <c r="AJ75" s="39"/>
      <c r="AK75" s="39"/>
      <c r="AL75" s="39"/>
      <c r="AM75" s="61" t="s">
        <v>49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E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E81" s="35"/>
    </row>
    <row r="82" s="2" customFormat="1" ht="24.96" customHeight="1">
      <c r="A82" s="35"/>
      <c r="B82" s="36"/>
      <c r="C82" s="20" t="s">
        <v>52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7"/>
      <c r="C84" s="29" t="s">
        <v>13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2520Ma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E84" s="4"/>
    </row>
    <row r="85" s="5" customFormat="1" ht="36.96" customHeight="1">
      <c r="A85" s="5"/>
      <c r="B85" s="70"/>
      <c r="C85" s="71" t="s">
        <v>16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>Rekonstrukce školního hřiště - 3. ZŠ CHEB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20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 xml:space="preserve"> 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22</v>
      </c>
      <c r="AJ87" s="37"/>
      <c r="AK87" s="37"/>
      <c r="AL87" s="37"/>
      <c r="AM87" s="76" t="str">
        <f>IF(AN8= "","",AN8)</f>
        <v>24. 9. 2025</v>
      </c>
      <c r="AN87" s="76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24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 xml:space="preserve"> 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29</v>
      </c>
      <c r="AJ89" s="37"/>
      <c r="AK89" s="37"/>
      <c r="AL89" s="37"/>
      <c r="AM89" s="77" t="str">
        <f>IF(E17="","",E17)</f>
        <v xml:space="preserve"> </v>
      </c>
      <c r="AN89" s="68"/>
      <c r="AO89" s="68"/>
      <c r="AP89" s="68"/>
      <c r="AQ89" s="37"/>
      <c r="AR89" s="41"/>
      <c r="AS89" s="78" t="s">
        <v>53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1"/>
      <c r="BE89" s="35"/>
    </row>
    <row r="90" s="2" customFormat="1" ht="15.15" customHeight="1">
      <c r="A90" s="35"/>
      <c r="B90" s="36"/>
      <c r="C90" s="29" t="s">
        <v>27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30</v>
      </c>
      <c r="AJ90" s="37"/>
      <c r="AK90" s="37"/>
      <c r="AL90" s="37"/>
      <c r="AM90" s="77" t="str">
        <f>IF(E20="","",E20)</f>
        <v xml:space="preserve"> 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5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9"/>
      <c r="BE91" s="35"/>
    </row>
    <row r="92" s="2" customFormat="1" ht="29.28" customHeight="1">
      <c r="A92" s="35"/>
      <c r="B92" s="36"/>
      <c r="C92" s="90" t="s">
        <v>54</v>
      </c>
      <c r="D92" s="91"/>
      <c r="E92" s="91"/>
      <c r="F92" s="91"/>
      <c r="G92" s="91"/>
      <c r="H92" s="92"/>
      <c r="I92" s="93" t="s">
        <v>55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56</v>
      </c>
      <c r="AH92" s="91"/>
      <c r="AI92" s="91"/>
      <c r="AJ92" s="91"/>
      <c r="AK92" s="91"/>
      <c r="AL92" s="91"/>
      <c r="AM92" s="91"/>
      <c r="AN92" s="93" t="s">
        <v>57</v>
      </c>
      <c r="AO92" s="91"/>
      <c r="AP92" s="95"/>
      <c r="AQ92" s="96" t="s">
        <v>58</v>
      </c>
      <c r="AR92" s="41"/>
      <c r="AS92" s="97" t="s">
        <v>59</v>
      </c>
      <c r="AT92" s="98" t="s">
        <v>60</v>
      </c>
      <c r="AU92" s="98" t="s">
        <v>61</v>
      </c>
      <c r="AV92" s="98" t="s">
        <v>62</v>
      </c>
      <c r="AW92" s="98" t="s">
        <v>63</v>
      </c>
      <c r="AX92" s="98" t="s">
        <v>64</v>
      </c>
      <c r="AY92" s="98" t="s">
        <v>65</v>
      </c>
      <c r="AZ92" s="98" t="s">
        <v>66</v>
      </c>
      <c r="BA92" s="98" t="s">
        <v>67</v>
      </c>
      <c r="BB92" s="98" t="s">
        <v>68</v>
      </c>
      <c r="BC92" s="98" t="s">
        <v>69</v>
      </c>
      <c r="BD92" s="99" t="s">
        <v>70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2"/>
      <c r="BE93" s="35"/>
    </row>
    <row r="94" s="6" customFormat="1" ht="32.4" customHeight="1">
      <c r="A94" s="6"/>
      <c r="B94" s="103"/>
      <c r="C94" s="104" t="s">
        <v>71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ROUND(SUM(AG95:AG99),2)</f>
        <v>0</v>
      </c>
      <c r="AH94" s="106"/>
      <c r="AI94" s="106"/>
      <c r="AJ94" s="106"/>
      <c r="AK94" s="106"/>
      <c r="AL94" s="106"/>
      <c r="AM94" s="106"/>
      <c r="AN94" s="107">
        <f>SUM(AG94,AT94)</f>
        <v>0</v>
      </c>
      <c r="AO94" s="107"/>
      <c r="AP94" s="107"/>
      <c r="AQ94" s="108" t="s">
        <v>1</v>
      </c>
      <c r="AR94" s="109"/>
      <c r="AS94" s="110">
        <f>ROUND(SUM(AS95:AS99),2)</f>
        <v>0</v>
      </c>
      <c r="AT94" s="111">
        <f>ROUND(SUM(AV94:AW94),2)</f>
        <v>0</v>
      </c>
      <c r="AU94" s="112">
        <f>ROUND(SUM(AU95:AU99),5)</f>
        <v>0</v>
      </c>
      <c r="AV94" s="111">
        <f>ROUND(AZ94*L29,2)</f>
        <v>0</v>
      </c>
      <c r="AW94" s="111">
        <f>ROUND(BA94*L30,2)</f>
        <v>0</v>
      </c>
      <c r="AX94" s="111">
        <f>ROUND(BB94*L29,2)</f>
        <v>0</v>
      </c>
      <c r="AY94" s="111">
        <f>ROUND(BC94*L30,2)</f>
        <v>0</v>
      </c>
      <c r="AZ94" s="111">
        <f>ROUND(SUM(AZ95:AZ99),2)</f>
        <v>0</v>
      </c>
      <c r="BA94" s="111">
        <f>ROUND(SUM(BA95:BA99),2)</f>
        <v>0</v>
      </c>
      <c r="BB94" s="111">
        <f>ROUND(SUM(BB95:BB99),2)</f>
        <v>0</v>
      </c>
      <c r="BC94" s="111">
        <f>ROUND(SUM(BC95:BC99),2)</f>
        <v>0</v>
      </c>
      <c r="BD94" s="113">
        <f>ROUND(SUM(BD95:BD99),2)</f>
        <v>0</v>
      </c>
      <c r="BE94" s="6"/>
      <c r="BS94" s="114" t="s">
        <v>72</v>
      </c>
      <c r="BT94" s="114" t="s">
        <v>73</v>
      </c>
      <c r="BU94" s="115" t="s">
        <v>74</v>
      </c>
      <c r="BV94" s="114" t="s">
        <v>75</v>
      </c>
      <c r="BW94" s="114" t="s">
        <v>5</v>
      </c>
      <c r="BX94" s="114" t="s">
        <v>76</v>
      </c>
      <c r="CL94" s="114" t="s">
        <v>1</v>
      </c>
    </row>
    <row r="95" s="7" customFormat="1" ht="16.5" customHeight="1">
      <c r="A95" s="116" t="s">
        <v>77</v>
      </c>
      <c r="B95" s="117"/>
      <c r="C95" s="118"/>
      <c r="D95" s="119" t="s">
        <v>78</v>
      </c>
      <c r="E95" s="119"/>
      <c r="F95" s="119"/>
      <c r="G95" s="119"/>
      <c r="H95" s="119"/>
      <c r="I95" s="120"/>
      <c r="J95" s="119" t="s">
        <v>79</v>
      </c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21">
        <f>'SO 01 - Velké víceúčelové...'!J30</f>
        <v>0</v>
      </c>
      <c r="AH95" s="120"/>
      <c r="AI95" s="120"/>
      <c r="AJ95" s="120"/>
      <c r="AK95" s="120"/>
      <c r="AL95" s="120"/>
      <c r="AM95" s="120"/>
      <c r="AN95" s="121">
        <f>SUM(AG95,AT95)</f>
        <v>0</v>
      </c>
      <c r="AO95" s="120"/>
      <c r="AP95" s="120"/>
      <c r="AQ95" s="122" t="s">
        <v>80</v>
      </c>
      <c r="AR95" s="123"/>
      <c r="AS95" s="124">
        <v>0</v>
      </c>
      <c r="AT95" s="125">
        <f>ROUND(SUM(AV95:AW95),2)</f>
        <v>0</v>
      </c>
      <c r="AU95" s="126">
        <f>'SO 01 - Velké víceúčelové...'!P130</f>
        <v>0</v>
      </c>
      <c r="AV95" s="125">
        <f>'SO 01 - Velké víceúčelové...'!J33</f>
        <v>0</v>
      </c>
      <c r="AW95" s="125">
        <f>'SO 01 - Velké víceúčelové...'!J34</f>
        <v>0</v>
      </c>
      <c r="AX95" s="125">
        <f>'SO 01 - Velké víceúčelové...'!J35</f>
        <v>0</v>
      </c>
      <c r="AY95" s="125">
        <f>'SO 01 - Velké víceúčelové...'!J36</f>
        <v>0</v>
      </c>
      <c r="AZ95" s="125">
        <f>'SO 01 - Velké víceúčelové...'!F33</f>
        <v>0</v>
      </c>
      <c r="BA95" s="125">
        <f>'SO 01 - Velké víceúčelové...'!F34</f>
        <v>0</v>
      </c>
      <c r="BB95" s="125">
        <f>'SO 01 - Velké víceúčelové...'!F35</f>
        <v>0</v>
      </c>
      <c r="BC95" s="125">
        <f>'SO 01 - Velké víceúčelové...'!F36</f>
        <v>0</v>
      </c>
      <c r="BD95" s="127">
        <f>'SO 01 - Velké víceúčelové...'!F37</f>
        <v>0</v>
      </c>
      <c r="BE95" s="7"/>
      <c r="BT95" s="128" t="s">
        <v>81</v>
      </c>
      <c r="BV95" s="128" t="s">
        <v>75</v>
      </c>
      <c r="BW95" s="128" t="s">
        <v>82</v>
      </c>
      <c r="BX95" s="128" t="s">
        <v>5</v>
      </c>
      <c r="CL95" s="128" t="s">
        <v>1</v>
      </c>
      <c r="CM95" s="128" t="s">
        <v>83</v>
      </c>
    </row>
    <row r="96" s="7" customFormat="1" ht="16.5" customHeight="1">
      <c r="A96" s="116" t="s">
        <v>77</v>
      </c>
      <c r="B96" s="117"/>
      <c r="C96" s="118"/>
      <c r="D96" s="119" t="s">
        <v>84</v>
      </c>
      <c r="E96" s="119"/>
      <c r="F96" s="119"/>
      <c r="G96" s="119"/>
      <c r="H96" s="119"/>
      <c r="I96" s="120"/>
      <c r="J96" s="119" t="s">
        <v>85</v>
      </c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21">
        <f>'SO 02 - Skok do dálky a v...'!J30</f>
        <v>0</v>
      </c>
      <c r="AH96" s="120"/>
      <c r="AI96" s="120"/>
      <c r="AJ96" s="120"/>
      <c r="AK96" s="120"/>
      <c r="AL96" s="120"/>
      <c r="AM96" s="120"/>
      <c r="AN96" s="121">
        <f>SUM(AG96,AT96)</f>
        <v>0</v>
      </c>
      <c r="AO96" s="120"/>
      <c r="AP96" s="120"/>
      <c r="AQ96" s="122" t="s">
        <v>80</v>
      </c>
      <c r="AR96" s="123"/>
      <c r="AS96" s="124">
        <v>0</v>
      </c>
      <c r="AT96" s="125">
        <f>ROUND(SUM(AV96:AW96),2)</f>
        <v>0</v>
      </c>
      <c r="AU96" s="126">
        <f>'SO 02 - Skok do dálky a v...'!P130</f>
        <v>0</v>
      </c>
      <c r="AV96" s="125">
        <f>'SO 02 - Skok do dálky a v...'!J33</f>
        <v>0</v>
      </c>
      <c r="AW96" s="125">
        <f>'SO 02 - Skok do dálky a v...'!J34</f>
        <v>0</v>
      </c>
      <c r="AX96" s="125">
        <f>'SO 02 - Skok do dálky a v...'!J35</f>
        <v>0</v>
      </c>
      <c r="AY96" s="125">
        <f>'SO 02 - Skok do dálky a v...'!J36</f>
        <v>0</v>
      </c>
      <c r="AZ96" s="125">
        <f>'SO 02 - Skok do dálky a v...'!F33</f>
        <v>0</v>
      </c>
      <c r="BA96" s="125">
        <f>'SO 02 - Skok do dálky a v...'!F34</f>
        <v>0</v>
      </c>
      <c r="BB96" s="125">
        <f>'SO 02 - Skok do dálky a v...'!F35</f>
        <v>0</v>
      </c>
      <c r="BC96" s="125">
        <f>'SO 02 - Skok do dálky a v...'!F36</f>
        <v>0</v>
      </c>
      <c r="BD96" s="127">
        <f>'SO 02 - Skok do dálky a v...'!F37</f>
        <v>0</v>
      </c>
      <c r="BE96" s="7"/>
      <c r="BT96" s="128" t="s">
        <v>81</v>
      </c>
      <c r="BV96" s="128" t="s">
        <v>75</v>
      </c>
      <c r="BW96" s="128" t="s">
        <v>86</v>
      </c>
      <c r="BX96" s="128" t="s">
        <v>5</v>
      </c>
      <c r="CL96" s="128" t="s">
        <v>1</v>
      </c>
      <c r="CM96" s="128" t="s">
        <v>83</v>
      </c>
    </row>
    <row r="97" s="7" customFormat="1" ht="16.5" customHeight="1">
      <c r="A97" s="116" t="s">
        <v>77</v>
      </c>
      <c r="B97" s="117"/>
      <c r="C97" s="118"/>
      <c r="D97" s="119" t="s">
        <v>87</v>
      </c>
      <c r="E97" s="119"/>
      <c r="F97" s="119"/>
      <c r="G97" s="119"/>
      <c r="H97" s="119"/>
      <c r="I97" s="120"/>
      <c r="J97" s="119" t="s">
        <v>88</v>
      </c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AD97" s="119"/>
      <c r="AE97" s="119"/>
      <c r="AF97" s="119"/>
      <c r="AG97" s="121">
        <f>'SO 03 - Běžecká rovinka'!J30</f>
        <v>0</v>
      </c>
      <c r="AH97" s="120"/>
      <c r="AI97" s="120"/>
      <c r="AJ97" s="120"/>
      <c r="AK97" s="120"/>
      <c r="AL97" s="120"/>
      <c r="AM97" s="120"/>
      <c r="AN97" s="121">
        <f>SUM(AG97,AT97)</f>
        <v>0</v>
      </c>
      <c r="AO97" s="120"/>
      <c r="AP97" s="120"/>
      <c r="AQ97" s="122" t="s">
        <v>80</v>
      </c>
      <c r="AR97" s="123"/>
      <c r="AS97" s="124">
        <v>0</v>
      </c>
      <c r="AT97" s="125">
        <f>ROUND(SUM(AV97:AW97),2)</f>
        <v>0</v>
      </c>
      <c r="AU97" s="126">
        <f>'SO 03 - Běžecká rovinka'!P129</f>
        <v>0</v>
      </c>
      <c r="AV97" s="125">
        <f>'SO 03 - Běžecká rovinka'!J33</f>
        <v>0</v>
      </c>
      <c r="AW97" s="125">
        <f>'SO 03 - Běžecká rovinka'!J34</f>
        <v>0</v>
      </c>
      <c r="AX97" s="125">
        <f>'SO 03 - Běžecká rovinka'!J35</f>
        <v>0</v>
      </c>
      <c r="AY97" s="125">
        <f>'SO 03 - Běžecká rovinka'!J36</f>
        <v>0</v>
      </c>
      <c r="AZ97" s="125">
        <f>'SO 03 - Běžecká rovinka'!F33</f>
        <v>0</v>
      </c>
      <c r="BA97" s="125">
        <f>'SO 03 - Běžecká rovinka'!F34</f>
        <v>0</v>
      </c>
      <c r="BB97" s="125">
        <f>'SO 03 - Běžecká rovinka'!F35</f>
        <v>0</v>
      </c>
      <c r="BC97" s="125">
        <f>'SO 03 - Běžecká rovinka'!F36</f>
        <v>0</v>
      </c>
      <c r="BD97" s="127">
        <f>'SO 03 - Běžecká rovinka'!F37</f>
        <v>0</v>
      </c>
      <c r="BE97" s="7"/>
      <c r="BT97" s="128" t="s">
        <v>81</v>
      </c>
      <c r="BV97" s="128" t="s">
        <v>75</v>
      </c>
      <c r="BW97" s="128" t="s">
        <v>89</v>
      </c>
      <c r="BX97" s="128" t="s">
        <v>5</v>
      </c>
      <c r="CL97" s="128" t="s">
        <v>1</v>
      </c>
      <c r="CM97" s="128" t="s">
        <v>83</v>
      </c>
    </row>
    <row r="98" s="7" customFormat="1" ht="16.5" customHeight="1">
      <c r="A98" s="116" t="s">
        <v>77</v>
      </c>
      <c r="B98" s="117"/>
      <c r="C98" s="118"/>
      <c r="D98" s="119" t="s">
        <v>90</v>
      </c>
      <c r="E98" s="119"/>
      <c r="F98" s="119"/>
      <c r="G98" s="119"/>
      <c r="H98" s="119"/>
      <c r="I98" s="120"/>
      <c r="J98" s="119" t="s">
        <v>91</v>
      </c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  <c r="Z98" s="119"/>
      <c r="AA98" s="119"/>
      <c r="AB98" s="119"/>
      <c r="AC98" s="119"/>
      <c r="AD98" s="119"/>
      <c r="AE98" s="119"/>
      <c r="AF98" s="119"/>
      <c r="AG98" s="121">
        <f>'SO 04 - Malé víceúčelové ...'!J30</f>
        <v>0</v>
      </c>
      <c r="AH98" s="120"/>
      <c r="AI98" s="120"/>
      <c r="AJ98" s="120"/>
      <c r="AK98" s="120"/>
      <c r="AL98" s="120"/>
      <c r="AM98" s="120"/>
      <c r="AN98" s="121">
        <f>SUM(AG98,AT98)</f>
        <v>0</v>
      </c>
      <c r="AO98" s="120"/>
      <c r="AP98" s="120"/>
      <c r="AQ98" s="122" t="s">
        <v>80</v>
      </c>
      <c r="AR98" s="123"/>
      <c r="AS98" s="124">
        <v>0</v>
      </c>
      <c r="AT98" s="125">
        <f>ROUND(SUM(AV98:AW98),2)</f>
        <v>0</v>
      </c>
      <c r="AU98" s="126">
        <f>'SO 04 - Malé víceúčelové ...'!P130</f>
        <v>0</v>
      </c>
      <c r="AV98" s="125">
        <f>'SO 04 - Malé víceúčelové ...'!J33</f>
        <v>0</v>
      </c>
      <c r="AW98" s="125">
        <f>'SO 04 - Malé víceúčelové ...'!J34</f>
        <v>0</v>
      </c>
      <c r="AX98" s="125">
        <f>'SO 04 - Malé víceúčelové ...'!J35</f>
        <v>0</v>
      </c>
      <c r="AY98" s="125">
        <f>'SO 04 - Malé víceúčelové ...'!J36</f>
        <v>0</v>
      </c>
      <c r="AZ98" s="125">
        <f>'SO 04 - Malé víceúčelové ...'!F33</f>
        <v>0</v>
      </c>
      <c r="BA98" s="125">
        <f>'SO 04 - Malé víceúčelové ...'!F34</f>
        <v>0</v>
      </c>
      <c r="BB98" s="125">
        <f>'SO 04 - Malé víceúčelové ...'!F35</f>
        <v>0</v>
      </c>
      <c r="BC98" s="125">
        <f>'SO 04 - Malé víceúčelové ...'!F36</f>
        <v>0</v>
      </c>
      <c r="BD98" s="127">
        <f>'SO 04 - Malé víceúčelové ...'!F37</f>
        <v>0</v>
      </c>
      <c r="BE98" s="7"/>
      <c r="BT98" s="128" t="s">
        <v>81</v>
      </c>
      <c r="BV98" s="128" t="s">
        <v>75</v>
      </c>
      <c r="BW98" s="128" t="s">
        <v>92</v>
      </c>
      <c r="BX98" s="128" t="s">
        <v>5</v>
      </c>
      <c r="CL98" s="128" t="s">
        <v>1</v>
      </c>
      <c r="CM98" s="128" t="s">
        <v>83</v>
      </c>
    </row>
    <row r="99" s="7" customFormat="1" ht="16.5" customHeight="1">
      <c r="A99" s="116" t="s">
        <v>77</v>
      </c>
      <c r="B99" s="117"/>
      <c r="C99" s="118"/>
      <c r="D99" s="119" t="s">
        <v>93</v>
      </c>
      <c r="E99" s="119"/>
      <c r="F99" s="119"/>
      <c r="G99" s="119"/>
      <c r="H99" s="119"/>
      <c r="I99" s="120"/>
      <c r="J99" s="119" t="s">
        <v>94</v>
      </c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19"/>
      <c r="Y99" s="119"/>
      <c r="Z99" s="119"/>
      <c r="AA99" s="119"/>
      <c r="AB99" s="119"/>
      <c r="AC99" s="119"/>
      <c r="AD99" s="119"/>
      <c r="AE99" s="119"/>
      <c r="AF99" s="119"/>
      <c r="AG99" s="121">
        <f>'SO 05 - Vedlejší rozpočto...'!J30</f>
        <v>0</v>
      </c>
      <c r="AH99" s="120"/>
      <c r="AI99" s="120"/>
      <c r="AJ99" s="120"/>
      <c r="AK99" s="120"/>
      <c r="AL99" s="120"/>
      <c r="AM99" s="120"/>
      <c r="AN99" s="121">
        <f>SUM(AG99,AT99)</f>
        <v>0</v>
      </c>
      <c r="AO99" s="120"/>
      <c r="AP99" s="120"/>
      <c r="AQ99" s="122" t="s">
        <v>80</v>
      </c>
      <c r="AR99" s="123"/>
      <c r="AS99" s="129">
        <v>0</v>
      </c>
      <c r="AT99" s="130">
        <f>ROUND(SUM(AV99:AW99),2)</f>
        <v>0</v>
      </c>
      <c r="AU99" s="131">
        <f>'SO 05 - Vedlejší rozpočto...'!P119</f>
        <v>0</v>
      </c>
      <c r="AV99" s="130">
        <f>'SO 05 - Vedlejší rozpočto...'!J33</f>
        <v>0</v>
      </c>
      <c r="AW99" s="130">
        <f>'SO 05 - Vedlejší rozpočto...'!J34</f>
        <v>0</v>
      </c>
      <c r="AX99" s="130">
        <f>'SO 05 - Vedlejší rozpočto...'!J35</f>
        <v>0</v>
      </c>
      <c r="AY99" s="130">
        <f>'SO 05 - Vedlejší rozpočto...'!J36</f>
        <v>0</v>
      </c>
      <c r="AZ99" s="130">
        <f>'SO 05 - Vedlejší rozpočto...'!F33</f>
        <v>0</v>
      </c>
      <c r="BA99" s="130">
        <f>'SO 05 - Vedlejší rozpočto...'!F34</f>
        <v>0</v>
      </c>
      <c r="BB99" s="130">
        <f>'SO 05 - Vedlejší rozpočto...'!F35</f>
        <v>0</v>
      </c>
      <c r="BC99" s="130">
        <f>'SO 05 - Vedlejší rozpočto...'!F36</f>
        <v>0</v>
      </c>
      <c r="BD99" s="132">
        <f>'SO 05 - Vedlejší rozpočto...'!F37</f>
        <v>0</v>
      </c>
      <c r="BE99" s="7"/>
      <c r="BT99" s="128" t="s">
        <v>81</v>
      </c>
      <c r="BV99" s="128" t="s">
        <v>75</v>
      </c>
      <c r="BW99" s="128" t="s">
        <v>95</v>
      </c>
      <c r="BX99" s="128" t="s">
        <v>5</v>
      </c>
      <c r="CL99" s="128" t="s">
        <v>1</v>
      </c>
      <c r="CM99" s="128" t="s">
        <v>83</v>
      </c>
    </row>
    <row r="100" s="2" customFormat="1" ht="30" customHeight="1">
      <c r="A100" s="35"/>
      <c r="B100" s="36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41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="2" customFormat="1" ht="6.96" customHeight="1">
      <c r="A101" s="35"/>
      <c r="B101" s="63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41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</sheetData>
  <sheetProtection sheet="1" formatColumns="0" formatRows="0" objects="1" scenarios="1" spinCount="100000" saltValue="FT2L2d0bOGwozLiubFxUyDWYgaPMQPD51TaYs+0bmo6O8TbWxy6kOBNCw9z+yJhVgHLc62wpxP2SJSXjNFyslg==" hashValue="TLdBn5Y7CsAZhxoUNa1NIoSx95mHll6/Fc2md8XyYSeigc0gyTnrk/J1mWgDDPz2zEdBtMYbVNFQDoY2nTAJ4g==" algorithmName="SHA-512" password="CC35"/>
  <mergeCells count="58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SO 01 - Velké víceúčelové...'!C2" display="/"/>
    <hyperlink ref="A96" location="'SO 02 - Skok do dálky a v...'!C2" display="/"/>
    <hyperlink ref="A97" location="'SO 03 - Běžecká rovinka'!C2" display="/"/>
    <hyperlink ref="A98" location="'SO 04 - Malé víceúčelové ...'!C2" display="/"/>
    <hyperlink ref="A99" location="'SO 05 - Vedlejší rozpočto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82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83</v>
      </c>
    </row>
    <row r="4" s="1" customFormat="1" ht="24.96" customHeight="1">
      <c r="B4" s="17"/>
      <c r="D4" s="135" t="s">
        <v>96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Rekonstrukce školního hřiště - 3. ZŠ CHEB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97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98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24. 9. 2025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tr">
        <f>IF('Rekapitulace stavby'!E11="","",'Rekapitulace stavby'!E11)</f>
        <v xml:space="preserve"> </v>
      </c>
      <c r="F15" s="35"/>
      <c r="G15" s="35"/>
      <c r="H15" s="35"/>
      <c r="I15" s="137" t="s">
        <v>26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27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26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29</v>
      </c>
      <c r="E20" s="35"/>
      <c r="F20" s="35"/>
      <c r="G20" s="35"/>
      <c r="H20" s="35"/>
      <c r="I20" s="137" t="s">
        <v>25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26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30</v>
      </c>
      <c r="E23" s="35"/>
      <c r="F23" s="35"/>
      <c r="G23" s="35"/>
      <c r="H23" s="35"/>
      <c r="I23" s="137" t="s">
        <v>25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26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32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33</v>
      </c>
      <c r="E30" s="35"/>
      <c r="F30" s="35"/>
      <c r="G30" s="35"/>
      <c r="H30" s="35"/>
      <c r="I30" s="35"/>
      <c r="J30" s="148">
        <f>ROUND(J130,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35</v>
      </c>
      <c r="G32" s="35"/>
      <c r="H32" s="35"/>
      <c r="I32" s="149" t="s">
        <v>34</v>
      </c>
      <c r="J32" s="149" t="s">
        <v>36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37</v>
      </c>
      <c r="E33" s="137" t="s">
        <v>38</v>
      </c>
      <c r="F33" s="151">
        <f>ROUND((SUM(BE130:BE268)),  2)</f>
        <v>0</v>
      </c>
      <c r="G33" s="35"/>
      <c r="H33" s="35"/>
      <c r="I33" s="152">
        <v>0.20999999999999999</v>
      </c>
      <c r="J33" s="151">
        <f>ROUND(((SUM(BE130:BE268))*I33),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39</v>
      </c>
      <c r="F34" s="151">
        <f>ROUND((SUM(BF130:BF268)),  2)</f>
        <v>0</v>
      </c>
      <c r="G34" s="35"/>
      <c r="H34" s="35"/>
      <c r="I34" s="152">
        <v>0.12</v>
      </c>
      <c r="J34" s="151">
        <f>ROUND(((SUM(BF130:BF268))*I34),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40</v>
      </c>
      <c r="F35" s="151">
        <f>ROUND((SUM(BG130:BG268)),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41</v>
      </c>
      <c r="F36" s="151">
        <f>ROUND((SUM(BH130:BH268)),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42</v>
      </c>
      <c r="F37" s="151">
        <f>ROUND((SUM(BI130:BI268)),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43</v>
      </c>
      <c r="E39" s="155"/>
      <c r="F39" s="155"/>
      <c r="G39" s="156" t="s">
        <v>44</v>
      </c>
      <c r="H39" s="157" t="s">
        <v>45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46</v>
      </c>
      <c r="E50" s="161"/>
      <c r="F50" s="161"/>
      <c r="G50" s="160" t="s">
        <v>47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48</v>
      </c>
      <c r="E61" s="163"/>
      <c r="F61" s="164" t="s">
        <v>49</v>
      </c>
      <c r="G61" s="162" t="s">
        <v>48</v>
      </c>
      <c r="H61" s="163"/>
      <c r="I61" s="163"/>
      <c r="J61" s="165" t="s">
        <v>49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50</v>
      </c>
      <c r="E65" s="166"/>
      <c r="F65" s="166"/>
      <c r="G65" s="160" t="s">
        <v>51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48</v>
      </c>
      <c r="E76" s="163"/>
      <c r="F76" s="164" t="s">
        <v>49</v>
      </c>
      <c r="G76" s="162" t="s">
        <v>48</v>
      </c>
      <c r="H76" s="163"/>
      <c r="I76" s="163"/>
      <c r="J76" s="165" t="s">
        <v>49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99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Rekonstrukce školního hřiště - 3. ZŠ CHEB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97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SO 01 - Velké víceúčelové hřiště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 xml:space="preserve"> </v>
      </c>
      <c r="G89" s="37"/>
      <c r="H89" s="37"/>
      <c r="I89" s="29" t="s">
        <v>22</v>
      </c>
      <c r="J89" s="76" t="str">
        <f>IF(J12="","",J12)</f>
        <v>24. 9. 2025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29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100</v>
      </c>
      <c r="D94" s="173"/>
      <c r="E94" s="173"/>
      <c r="F94" s="173"/>
      <c r="G94" s="173"/>
      <c r="H94" s="173"/>
      <c r="I94" s="173"/>
      <c r="J94" s="174" t="s">
        <v>101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102</v>
      </c>
      <c r="D96" s="37"/>
      <c r="E96" s="37"/>
      <c r="F96" s="37"/>
      <c r="G96" s="37"/>
      <c r="H96" s="37"/>
      <c r="I96" s="37"/>
      <c r="J96" s="107">
        <f>J130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103</v>
      </c>
    </row>
    <row r="97" s="9" customFormat="1" ht="24.96" customHeight="1">
      <c r="A97" s="9"/>
      <c r="B97" s="176"/>
      <c r="C97" s="177"/>
      <c r="D97" s="178" t="s">
        <v>104</v>
      </c>
      <c r="E97" s="179"/>
      <c r="F97" s="179"/>
      <c r="G97" s="179"/>
      <c r="H97" s="179"/>
      <c r="I97" s="179"/>
      <c r="J97" s="180">
        <f>J131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6"/>
      <c r="C98" s="177"/>
      <c r="D98" s="178" t="s">
        <v>105</v>
      </c>
      <c r="E98" s="179"/>
      <c r="F98" s="179"/>
      <c r="G98" s="179"/>
      <c r="H98" s="179"/>
      <c r="I98" s="179"/>
      <c r="J98" s="180">
        <f>J143</f>
        <v>0</v>
      </c>
      <c r="K98" s="177"/>
      <c r="L98" s="181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6"/>
      <c r="C99" s="177"/>
      <c r="D99" s="178" t="s">
        <v>106</v>
      </c>
      <c r="E99" s="179"/>
      <c r="F99" s="179"/>
      <c r="G99" s="179"/>
      <c r="H99" s="179"/>
      <c r="I99" s="179"/>
      <c r="J99" s="180">
        <f>J150</f>
        <v>0</v>
      </c>
      <c r="K99" s="177"/>
      <c r="L99" s="18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6"/>
      <c r="C100" s="177"/>
      <c r="D100" s="178" t="s">
        <v>107</v>
      </c>
      <c r="E100" s="179"/>
      <c r="F100" s="179"/>
      <c r="G100" s="179"/>
      <c r="H100" s="179"/>
      <c r="I100" s="179"/>
      <c r="J100" s="180">
        <f>J156</f>
        <v>0</v>
      </c>
      <c r="K100" s="177"/>
      <c r="L100" s="181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76"/>
      <c r="C101" s="177"/>
      <c r="D101" s="178" t="s">
        <v>108</v>
      </c>
      <c r="E101" s="179"/>
      <c r="F101" s="179"/>
      <c r="G101" s="179"/>
      <c r="H101" s="179"/>
      <c r="I101" s="179"/>
      <c r="J101" s="180">
        <f>J171</f>
        <v>0</v>
      </c>
      <c r="K101" s="177"/>
      <c r="L101" s="181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76"/>
      <c r="C102" s="177"/>
      <c r="D102" s="178" t="s">
        <v>109</v>
      </c>
      <c r="E102" s="179"/>
      <c r="F102" s="179"/>
      <c r="G102" s="179"/>
      <c r="H102" s="179"/>
      <c r="I102" s="179"/>
      <c r="J102" s="180">
        <f>J176</f>
        <v>0</v>
      </c>
      <c r="K102" s="177"/>
      <c r="L102" s="181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76"/>
      <c r="C103" s="177"/>
      <c r="D103" s="178" t="s">
        <v>110</v>
      </c>
      <c r="E103" s="179"/>
      <c r="F103" s="179"/>
      <c r="G103" s="179"/>
      <c r="H103" s="179"/>
      <c r="I103" s="179"/>
      <c r="J103" s="180">
        <f>J192</f>
        <v>0</v>
      </c>
      <c r="K103" s="177"/>
      <c r="L103" s="181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76"/>
      <c r="C104" s="177"/>
      <c r="D104" s="178" t="s">
        <v>111</v>
      </c>
      <c r="E104" s="179"/>
      <c r="F104" s="179"/>
      <c r="G104" s="179"/>
      <c r="H104" s="179"/>
      <c r="I104" s="179"/>
      <c r="J104" s="180">
        <f>J201</f>
        <v>0</v>
      </c>
      <c r="K104" s="177"/>
      <c r="L104" s="181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76"/>
      <c r="C105" s="177"/>
      <c r="D105" s="178" t="s">
        <v>112</v>
      </c>
      <c r="E105" s="179"/>
      <c r="F105" s="179"/>
      <c r="G105" s="179"/>
      <c r="H105" s="179"/>
      <c r="I105" s="179"/>
      <c r="J105" s="180">
        <f>J203</f>
        <v>0</v>
      </c>
      <c r="K105" s="177"/>
      <c r="L105" s="181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82"/>
      <c r="C106" s="183"/>
      <c r="D106" s="184" t="s">
        <v>113</v>
      </c>
      <c r="E106" s="185"/>
      <c r="F106" s="185"/>
      <c r="G106" s="185"/>
      <c r="H106" s="185"/>
      <c r="I106" s="185"/>
      <c r="J106" s="186">
        <f>J204</f>
        <v>0</v>
      </c>
      <c r="K106" s="183"/>
      <c r="L106" s="18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2"/>
      <c r="C107" s="183"/>
      <c r="D107" s="184" t="s">
        <v>114</v>
      </c>
      <c r="E107" s="185"/>
      <c r="F107" s="185"/>
      <c r="G107" s="185"/>
      <c r="H107" s="185"/>
      <c r="I107" s="185"/>
      <c r="J107" s="186">
        <f>J212</f>
        <v>0</v>
      </c>
      <c r="K107" s="183"/>
      <c r="L107" s="18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2"/>
      <c r="C108" s="183"/>
      <c r="D108" s="184" t="s">
        <v>115</v>
      </c>
      <c r="E108" s="185"/>
      <c r="F108" s="185"/>
      <c r="G108" s="185"/>
      <c r="H108" s="185"/>
      <c r="I108" s="185"/>
      <c r="J108" s="186">
        <f>J217</f>
        <v>0</v>
      </c>
      <c r="K108" s="183"/>
      <c r="L108" s="18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2"/>
      <c r="C109" s="183"/>
      <c r="D109" s="184" t="s">
        <v>116</v>
      </c>
      <c r="E109" s="185"/>
      <c r="F109" s="185"/>
      <c r="G109" s="185"/>
      <c r="H109" s="185"/>
      <c r="I109" s="185"/>
      <c r="J109" s="186">
        <f>J236</f>
        <v>0</v>
      </c>
      <c r="K109" s="183"/>
      <c r="L109" s="18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9" customFormat="1" ht="24.96" customHeight="1">
      <c r="A110" s="9"/>
      <c r="B110" s="176"/>
      <c r="C110" s="177"/>
      <c r="D110" s="178" t="s">
        <v>117</v>
      </c>
      <c r="E110" s="179"/>
      <c r="F110" s="179"/>
      <c r="G110" s="179"/>
      <c r="H110" s="179"/>
      <c r="I110" s="179"/>
      <c r="J110" s="180">
        <f>J241</f>
        <v>0</v>
      </c>
      <c r="K110" s="177"/>
      <c r="L110" s="181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2" customFormat="1" ht="21.84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63"/>
      <c r="C112" s="64"/>
      <c r="D112" s="64"/>
      <c r="E112" s="64"/>
      <c r="F112" s="64"/>
      <c r="G112" s="64"/>
      <c r="H112" s="64"/>
      <c r="I112" s="64"/>
      <c r="J112" s="64"/>
      <c r="K112" s="64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6" s="2" customFormat="1" ht="6.96" customHeight="1">
      <c r="A116" s="35"/>
      <c r="B116" s="65"/>
      <c r="C116" s="66"/>
      <c r="D116" s="66"/>
      <c r="E116" s="66"/>
      <c r="F116" s="66"/>
      <c r="G116" s="66"/>
      <c r="H116" s="66"/>
      <c r="I116" s="66"/>
      <c r="J116" s="66"/>
      <c r="K116" s="66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24.96" customHeight="1">
      <c r="A117" s="35"/>
      <c r="B117" s="36"/>
      <c r="C117" s="20" t="s">
        <v>118</v>
      </c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2" customHeight="1">
      <c r="A119" s="35"/>
      <c r="B119" s="36"/>
      <c r="C119" s="29" t="s">
        <v>16</v>
      </c>
      <c r="D119" s="37"/>
      <c r="E119" s="37"/>
      <c r="F119" s="37"/>
      <c r="G119" s="37"/>
      <c r="H119" s="37"/>
      <c r="I119" s="37"/>
      <c r="J119" s="37"/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6.5" customHeight="1">
      <c r="A120" s="35"/>
      <c r="B120" s="36"/>
      <c r="C120" s="37"/>
      <c r="D120" s="37"/>
      <c r="E120" s="171" t="str">
        <f>E7</f>
        <v>Rekonstrukce školního hřiště - 3. ZŠ CHEB</v>
      </c>
      <c r="F120" s="29"/>
      <c r="G120" s="29"/>
      <c r="H120" s="29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2" customHeight="1">
      <c r="A121" s="35"/>
      <c r="B121" s="36"/>
      <c r="C121" s="29" t="s">
        <v>97</v>
      </c>
      <c r="D121" s="37"/>
      <c r="E121" s="37"/>
      <c r="F121" s="37"/>
      <c r="G121" s="37"/>
      <c r="H121" s="37"/>
      <c r="I121" s="37"/>
      <c r="J121" s="37"/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6.5" customHeight="1">
      <c r="A122" s="35"/>
      <c r="B122" s="36"/>
      <c r="C122" s="37"/>
      <c r="D122" s="37"/>
      <c r="E122" s="73" t="str">
        <f>E9</f>
        <v>SO 01 - Velké víceúčelové hřiště</v>
      </c>
      <c r="F122" s="37"/>
      <c r="G122" s="37"/>
      <c r="H122" s="37"/>
      <c r="I122" s="37"/>
      <c r="J122" s="37"/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6.96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2" customHeight="1">
      <c r="A124" s="35"/>
      <c r="B124" s="36"/>
      <c r="C124" s="29" t="s">
        <v>20</v>
      </c>
      <c r="D124" s="37"/>
      <c r="E124" s="37"/>
      <c r="F124" s="24" t="str">
        <f>F12</f>
        <v xml:space="preserve"> </v>
      </c>
      <c r="G124" s="37"/>
      <c r="H124" s="37"/>
      <c r="I124" s="29" t="s">
        <v>22</v>
      </c>
      <c r="J124" s="76" t="str">
        <f>IF(J12="","",J12)</f>
        <v>24. 9. 2025</v>
      </c>
      <c r="K124" s="37"/>
      <c r="L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6.96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60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5.15" customHeight="1">
      <c r="A126" s="35"/>
      <c r="B126" s="36"/>
      <c r="C126" s="29" t="s">
        <v>24</v>
      </c>
      <c r="D126" s="37"/>
      <c r="E126" s="37"/>
      <c r="F126" s="24" t="str">
        <f>E15</f>
        <v xml:space="preserve"> </v>
      </c>
      <c r="G126" s="37"/>
      <c r="H126" s="37"/>
      <c r="I126" s="29" t="s">
        <v>29</v>
      </c>
      <c r="J126" s="33" t="str">
        <f>E21</f>
        <v xml:space="preserve"> </v>
      </c>
      <c r="K126" s="37"/>
      <c r="L126" s="60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5.15" customHeight="1">
      <c r="A127" s="35"/>
      <c r="B127" s="36"/>
      <c r="C127" s="29" t="s">
        <v>27</v>
      </c>
      <c r="D127" s="37"/>
      <c r="E127" s="37"/>
      <c r="F127" s="24" t="str">
        <f>IF(E18="","",E18)</f>
        <v>Vyplň údaj</v>
      </c>
      <c r="G127" s="37"/>
      <c r="H127" s="37"/>
      <c r="I127" s="29" t="s">
        <v>30</v>
      </c>
      <c r="J127" s="33" t="str">
        <f>E24</f>
        <v xml:space="preserve"> </v>
      </c>
      <c r="K127" s="37"/>
      <c r="L127" s="60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10.32" customHeight="1">
      <c r="A128" s="35"/>
      <c r="B128" s="36"/>
      <c r="C128" s="37"/>
      <c r="D128" s="37"/>
      <c r="E128" s="37"/>
      <c r="F128" s="37"/>
      <c r="G128" s="37"/>
      <c r="H128" s="37"/>
      <c r="I128" s="37"/>
      <c r="J128" s="37"/>
      <c r="K128" s="37"/>
      <c r="L128" s="60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11" customFormat="1" ht="29.28" customHeight="1">
      <c r="A129" s="188"/>
      <c r="B129" s="189"/>
      <c r="C129" s="190" t="s">
        <v>119</v>
      </c>
      <c r="D129" s="191" t="s">
        <v>58</v>
      </c>
      <c r="E129" s="191" t="s">
        <v>54</v>
      </c>
      <c r="F129" s="191" t="s">
        <v>55</v>
      </c>
      <c r="G129" s="191" t="s">
        <v>120</v>
      </c>
      <c r="H129" s="191" t="s">
        <v>121</v>
      </c>
      <c r="I129" s="191" t="s">
        <v>122</v>
      </c>
      <c r="J129" s="192" t="s">
        <v>101</v>
      </c>
      <c r="K129" s="193" t="s">
        <v>123</v>
      </c>
      <c r="L129" s="194"/>
      <c r="M129" s="97" t="s">
        <v>1</v>
      </c>
      <c r="N129" s="98" t="s">
        <v>37</v>
      </c>
      <c r="O129" s="98" t="s">
        <v>124</v>
      </c>
      <c r="P129" s="98" t="s">
        <v>125</v>
      </c>
      <c r="Q129" s="98" t="s">
        <v>126</v>
      </c>
      <c r="R129" s="98" t="s">
        <v>127</v>
      </c>
      <c r="S129" s="98" t="s">
        <v>128</v>
      </c>
      <c r="T129" s="99" t="s">
        <v>129</v>
      </c>
      <c r="U129" s="188"/>
      <c r="V129" s="188"/>
      <c r="W129" s="188"/>
      <c r="X129" s="188"/>
      <c r="Y129" s="188"/>
      <c r="Z129" s="188"/>
      <c r="AA129" s="188"/>
      <c r="AB129" s="188"/>
      <c r="AC129" s="188"/>
      <c r="AD129" s="188"/>
      <c r="AE129" s="188"/>
    </row>
    <row r="130" s="2" customFormat="1" ht="22.8" customHeight="1">
      <c r="A130" s="35"/>
      <c r="B130" s="36"/>
      <c r="C130" s="104" t="s">
        <v>130</v>
      </c>
      <c r="D130" s="37"/>
      <c r="E130" s="37"/>
      <c r="F130" s="37"/>
      <c r="G130" s="37"/>
      <c r="H130" s="37"/>
      <c r="I130" s="37"/>
      <c r="J130" s="195">
        <f>BK130</f>
        <v>0</v>
      </c>
      <c r="K130" s="37"/>
      <c r="L130" s="41"/>
      <c r="M130" s="100"/>
      <c r="N130" s="196"/>
      <c r="O130" s="101"/>
      <c r="P130" s="197">
        <f>P131+P143+P150+P156+P171+P176+P192+P201+P203+P241</f>
        <v>0</v>
      </c>
      <c r="Q130" s="101"/>
      <c r="R130" s="197">
        <f>R131+R143+R150+R156+R171+R176+R192+R201+R203+R241</f>
        <v>0</v>
      </c>
      <c r="S130" s="101"/>
      <c r="T130" s="198">
        <f>T131+T143+T150+T156+T171+T176+T192+T201+T203+T241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4" t="s">
        <v>72</v>
      </c>
      <c r="AU130" s="14" t="s">
        <v>103</v>
      </c>
      <c r="BK130" s="199">
        <f>BK131+BK143+BK150+BK156+BK171+BK176+BK192+BK201+BK203+BK241</f>
        <v>0</v>
      </c>
    </row>
    <row r="131" s="12" customFormat="1" ht="25.92" customHeight="1">
      <c r="A131" s="12"/>
      <c r="B131" s="200"/>
      <c r="C131" s="201"/>
      <c r="D131" s="202" t="s">
        <v>72</v>
      </c>
      <c r="E131" s="203" t="s">
        <v>131</v>
      </c>
      <c r="F131" s="203" t="s">
        <v>132</v>
      </c>
      <c r="G131" s="201"/>
      <c r="H131" s="201"/>
      <c r="I131" s="204"/>
      <c r="J131" s="205">
        <f>BK131</f>
        <v>0</v>
      </c>
      <c r="K131" s="201"/>
      <c r="L131" s="206"/>
      <c r="M131" s="207"/>
      <c r="N131" s="208"/>
      <c r="O131" s="208"/>
      <c r="P131" s="209">
        <f>SUM(P132:P142)</f>
        <v>0</v>
      </c>
      <c r="Q131" s="208"/>
      <c r="R131" s="209">
        <f>SUM(R132:R142)</f>
        <v>0</v>
      </c>
      <c r="S131" s="208"/>
      <c r="T131" s="210">
        <f>SUM(T132:T142)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1" t="s">
        <v>81</v>
      </c>
      <c r="AT131" s="212" t="s">
        <v>72</v>
      </c>
      <c r="AU131" s="212" t="s">
        <v>73</v>
      </c>
      <c r="AY131" s="211" t="s">
        <v>133</v>
      </c>
      <c r="BK131" s="213">
        <f>SUM(BK132:BK142)</f>
        <v>0</v>
      </c>
    </row>
    <row r="132" s="2" customFormat="1" ht="33" customHeight="1">
      <c r="A132" s="35"/>
      <c r="B132" s="36"/>
      <c r="C132" s="214" t="s">
        <v>73</v>
      </c>
      <c r="D132" s="214" t="s">
        <v>134</v>
      </c>
      <c r="E132" s="215" t="s">
        <v>135</v>
      </c>
      <c r="F132" s="216" t="s">
        <v>136</v>
      </c>
      <c r="G132" s="217" t="s">
        <v>137</v>
      </c>
      <c r="H132" s="218">
        <v>17.199999999999999</v>
      </c>
      <c r="I132" s="219"/>
      <c r="J132" s="220">
        <f>ROUND(I132*H132,2)</f>
        <v>0</v>
      </c>
      <c r="K132" s="221"/>
      <c r="L132" s="41"/>
      <c r="M132" s="222" t="s">
        <v>1</v>
      </c>
      <c r="N132" s="223" t="s">
        <v>38</v>
      </c>
      <c r="O132" s="88"/>
      <c r="P132" s="224">
        <f>O132*H132</f>
        <v>0</v>
      </c>
      <c r="Q132" s="224">
        <v>0</v>
      </c>
      <c r="R132" s="224">
        <f>Q132*H132</f>
        <v>0</v>
      </c>
      <c r="S132" s="224">
        <v>0</v>
      </c>
      <c r="T132" s="225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6" t="s">
        <v>138</v>
      </c>
      <c r="AT132" s="226" t="s">
        <v>134</v>
      </c>
      <c r="AU132" s="226" t="s">
        <v>81</v>
      </c>
      <c r="AY132" s="14" t="s">
        <v>133</v>
      </c>
      <c r="BE132" s="227">
        <f>IF(N132="základní",J132,0)</f>
        <v>0</v>
      </c>
      <c r="BF132" s="227">
        <f>IF(N132="snížená",J132,0)</f>
        <v>0</v>
      </c>
      <c r="BG132" s="227">
        <f>IF(N132="zákl. přenesená",J132,0)</f>
        <v>0</v>
      </c>
      <c r="BH132" s="227">
        <f>IF(N132="sníž. přenesená",J132,0)</f>
        <v>0</v>
      </c>
      <c r="BI132" s="227">
        <f>IF(N132="nulová",J132,0)</f>
        <v>0</v>
      </c>
      <c r="BJ132" s="14" t="s">
        <v>81</v>
      </c>
      <c r="BK132" s="227">
        <f>ROUND(I132*H132,2)</f>
        <v>0</v>
      </c>
      <c r="BL132" s="14" t="s">
        <v>138</v>
      </c>
      <c r="BM132" s="226" t="s">
        <v>83</v>
      </c>
    </row>
    <row r="133" s="2" customFormat="1" ht="37.8" customHeight="1">
      <c r="A133" s="35"/>
      <c r="B133" s="36"/>
      <c r="C133" s="214" t="s">
        <v>73</v>
      </c>
      <c r="D133" s="214" t="s">
        <v>134</v>
      </c>
      <c r="E133" s="215" t="s">
        <v>139</v>
      </c>
      <c r="F133" s="216" t="s">
        <v>140</v>
      </c>
      <c r="G133" s="217" t="s">
        <v>141</v>
      </c>
      <c r="H133" s="218">
        <v>481.5</v>
      </c>
      <c r="I133" s="219"/>
      <c r="J133" s="220">
        <f>ROUND(I133*H133,2)</f>
        <v>0</v>
      </c>
      <c r="K133" s="221"/>
      <c r="L133" s="41"/>
      <c r="M133" s="222" t="s">
        <v>1</v>
      </c>
      <c r="N133" s="223" t="s">
        <v>38</v>
      </c>
      <c r="O133" s="88"/>
      <c r="P133" s="224">
        <f>O133*H133</f>
        <v>0</v>
      </c>
      <c r="Q133" s="224">
        <v>0</v>
      </c>
      <c r="R133" s="224">
        <f>Q133*H133</f>
        <v>0</v>
      </c>
      <c r="S133" s="224">
        <v>0</v>
      </c>
      <c r="T133" s="225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6" t="s">
        <v>138</v>
      </c>
      <c r="AT133" s="226" t="s">
        <v>134</v>
      </c>
      <c r="AU133" s="226" t="s">
        <v>81</v>
      </c>
      <c r="AY133" s="14" t="s">
        <v>133</v>
      </c>
      <c r="BE133" s="227">
        <f>IF(N133="základní",J133,0)</f>
        <v>0</v>
      </c>
      <c r="BF133" s="227">
        <f>IF(N133="snížená",J133,0)</f>
        <v>0</v>
      </c>
      <c r="BG133" s="227">
        <f>IF(N133="zákl. přenesená",J133,0)</f>
        <v>0</v>
      </c>
      <c r="BH133" s="227">
        <f>IF(N133="sníž. přenesená",J133,0)</f>
        <v>0</v>
      </c>
      <c r="BI133" s="227">
        <f>IF(N133="nulová",J133,0)</f>
        <v>0</v>
      </c>
      <c r="BJ133" s="14" t="s">
        <v>81</v>
      </c>
      <c r="BK133" s="227">
        <f>ROUND(I133*H133,2)</f>
        <v>0</v>
      </c>
      <c r="BL133" s="14" t="s">
        <v>138</v>
      </c>
      <c r="BM133" s="226" t="s">
        <v>138</v>
      </c>
    </row>
    <row r="134" s="2" customFormat="1" ht="33" customHeight="1">
      <c r="A134" s="35"/>
      <c r="B134" s="36"/>
      <c r="C134" s="214" t="s">
        <v>73</v>
      </c>
      <c r="D134" s="214" t="s">
        <v>134</v>
      </c>
      <c r="E134" s="215" t="s">
        <v>142</v>
      </c>
      <c r="F134" s="216" t="s">
        <v>143</v>
      </c>
      <c r="G134" s="217" t="s">
        <v>137</v>
      </c>
      <c r="H134" s="218">
        <v>2.7000000000000002</v>
      </c>
      <c r="I134" s="219"/>
      <c r="J134" s="220">
        <f>ROUND(I134*H134,2)</f>
        <v>0</v>
      </c>
      <c r="K134" s="221"/>
      <c r="L134" s="41"/>
      <c r="M134" s="222" t="s">
        <v>1</v>
      </c>
      <c r="N134" s="223" t="s">
        <v>38</v>
      </c>
      <c r="O134" s="88"/>
      <c r="P134" s="224">
        <f>O134*H134</f>
        <v>0</v>
      </c>
      <c r="Q134" s="224">
        <v>0</v>
      </c>
      <c r="R134" s="224">
        <f>Q134*H134</f>
        <v>0</v>
      </c>
      <c r="S134" s="224">
        <v>0</v>
      </c>
      <c r="T134" s="225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6" t="s">
        <v>138</v>
      </c>
      <c r="AT134" s="226" t="s">
        <v>134</v>
      </c>
      <c r="AU134" s="226" t="s">
        <v>81</v>
      </c>
      <c r="AY134" s="14" t="s">
        <v>133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14" t="s">
        <v>81</v>
      </c>
      <c r="BK134" s="227">
        <f>ROUND(I134*H134,2)</f>
        <v>0</v>
      </c>
      <c r="BL134" s="14" t="s">
        <v>138</v>
      </c>
      <c r="BM134" s="226" t="s">
        <v>144</v>
      </c>
    </row>
    <row r="135" s="2" customFormat="1" ht="16.5" customHeight="1">
      <c r="A135" s="35"/>
      <c r="B135" s="36"/>
      <c r="C135" s="214" t="s">
        <v>73</v>
      </c>
      <c r="D135" s="214" t="s">
        <v>134</v>
      </c>
      <c r="E135" s="215" t="s">
        <v>145</v>
      </c>
      <c r="F135" s="216" t="s">
        <v>146</v>
      </c>
      <c r="G135" s="217" t="s">
        <v>137</v>
      </c>
      <c r="H135" s="218">
        <v>2.7000000000000002</v>
      </c>
      <c r="I135" s="219"/>
      <c r="J135" s="220">
        <f>ROUND(I135*H135,2)</f>
        <v>0</v>
      </c>
      <c r="K135" s="221"/>
      <c r="L135" s="41"/>
      <c r="M135" s="222" t="s">
        <v>1</v>
      </c>
      <c r="N135" s="223" t="s">
        <v>38</v>
      </c>
      <c r="O135" s="88"/>
      <c r="P135" s="224">
        <f>O135*H135</f>
        <v>0</v>
      </c>
      <c r="Q135" s="224">
        <v>0</v>
      </c>
      <c r="R135" s="224">
        <f>Q135*H135</f>
        <v>0</v>
      </c>
      <c r="S135" s="224">
        <v>0</v>
      </c>
      <c r="T135" s="225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6" t="s">
        <v>138</v>
      </c>
      <c r="AT135" s="226" t="s">
        <v>134</v>
      </c>
      <c r="AU135" s="226" t="s">
        <v>81</v>
      </c>
      <c r="AY135" s="14" t="s">
        <v>133</v>
      </c>
      <c r="BE135" s="227">
        <f>IF(N135="základní",J135,0)</f>
        <v>0</v>
      </c>
      <c r="BF135" s="227">
        <f>IF(N135="snížená",J135,0)</f>
        <v>0</v>
      </c>
      <c r="BG135" s="227">
        <f>IF(N135="zákl. přenesená",J135,0)</f>
        <v>0</v>
      </c>
      <c r="BH135" s="227">
        <f>IF(N135="sníž. přenesená",J135,0)</f>
        <v>0</v>
      </c>
      <c r="BI135" s="227">
        <f>IF(N135="nulová",J135,0)</f>
        <v>0</v>
      </c>
      <c r="BJ135" s="14" t="s">
        <v>81</v>
      </c>
      <c r="BK135" s="227">
        <f>ROUND(I135*H135,2)</f>
        <v>0</v>
      </c>
      <c r="BL135" s="14" t="s">
        <v>138</v>
      </c>
      <c r="BM135" s="226" t="s">
        <v>147</v>
      </c>
    </row>
    <row r="136" s="2" customFormat="1" ht="24.15" customHeight="1">
      <c r="A136" s="35"/>
      <c r="B136" s="36"/>
      <c r="C136" s="214" t="s">
        <v>73</v>
      </c>
      <c r="D136" s="214" t="s">
        <v>134</v>
      </c>
      <c r="E136" s="215" t="s">
        <v>148</v>
      </c>
      <c r="F136" s="216" t="s">
        <v>149</v>
      </c>
      <c r="G136" s="217" t="s">
        <v>137</v>
      </c>
      <c r="H136" s="218">
        <v>2.2000000000000002</v>
      </c>
      <c r="I136" s="219"/>
      <c r="J136" s="220">
        <f>ROUND(I136*H136,2)</f>
        <v>0</v>
      </c>
      <c r="K136" s="221"/>
      <c r="L136" s="41"/>
      <c r="M136" s="222" t="s">
        <v>1</v>
      </c>
      <c r="N136" s="223" t="s">
        <v>38</v>
      </c>
      <c r="O136" s="88"/>
      <c r="P136" s="224">
        <f>O136*H136</f>
        <v>0</v>
      </c>
      <c r="Q136" s="224">
        <v>0</v>
      </c>
      <c r="R136" s="224">
        <f>Q136*H136</f>
        <v>0</v>
      </c>
      <c r="S136" s="224">
        <v>0</v>
      </c>
      <c r="T136" s="225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6" t="s">
        <v>138</v>
      </c>
      <c r="AT136" s="226" t="s">
        <v>134</v>
      </c>
      <c r="AU136" s="226" t="s">
        <v>81</v>
      </c>
      <c r="AY136" s="14" t="s">
        <v>133</v>
      </c>
      <c r="BE136" s="227">
        <f>IF(N136="základní",J136,0)</f>
        <v>0</v>
      </c>
      <c r="BF136" s="227">
        <f>IF(N136="snížená",J136,0)</f>
        <v>0</v>
      </c>
      <c r="BG136" s="227">
        <f>IF(N136="zákl. přenesená",J136,0)</f>
        <v>0</v>
      </c>
      <c r="BH136" s="227">
        <f>IF(N136="sníž. přenesená",J136,0)</f>
        <v>0</v>
      </c>
      <c r="BI136" s="227">
        <f>IF(N136="nulová",J136,0)</f>
        <v>0</v>
      </c>
      <c r="BJ136" s="14" t="s">
        <v>81</v>
      </c>
      <c r="BK136" s="227">
        <f>ROUND(I136*H136,2)</f>
        <v>0</v>
      </c>
      <c r="BL136" s="14" t="s">
        <v>138</v>
      </c>
      <c r="BM136" s="226" t="s">
        <v>150</v>
      </c>
    </row>
    <row r="137" s="2" customFormat="1" ht="16.5" customHeight="1">
      <c r="A137" s="35"/>
      <c r="B137" s="36"/>
      <c r="C137" s="214" t="s">
        <v>73</v>
      </c>
      <c r="D137" s="214" t="s">
        <v>134</v>
      </c>
      <c r="E137" s="215" t="s">
        <v>151</v>
      </c>
      <c r="F137" s="216" t="s">
        <v>146</v>
      </c>
      <c r="G137" s="217" t="s">
        <v>137</v>
      </c>
      <c r="H137" s="218">
        <v>2.2000000000000002</v>
      </c>
      <c r="I137" s="219"/>
      <c r="J137" s="220">
        <f>ROUND(I137*H137,2)</f>
        <v>0</v>
      </c>
      <c r="K137" s="221"/>
      <c r="L137" s="41"/>
      <c r="M137" s="222" t="s">
        <v>1</v>
      </c>
      <c r="N137" s="223" t="s">
        <v>38</v>
      </c>
      <c r="O137" s="88"/>
      <c r="P137" s="224">
        <f>O137*H137</f>
        <v>0</v>
      </c>
      <c r="Q137" s="224">
        <v>0</v>
      </c>
      <c r="R137" s="224">
        <f>Q137*H137</f>
        <v>0</v>
      </c>
      <c r="S137" s="224">
        <v>0</v>
      </c>
      <c r="T137" s="225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6" t="s">
        <v>138</v>
      </c>
      <c r="AT137" s="226" t="s">
        <v>134</v>
      </c>
      <c r="AU137" s="226" t="s">
        <v>81</v>
      </c>
      <c r="AY137" s="14" t="s">
        <v>133</v>
      </c>
      <c r="BE137" s="227">
        <f>IF(N137="základní",J137,0)</f>
        <v>0</v>
      </c>
      <c r="BF137" s="227">
        <f>IF(N137="snížená",J137,0)</f>
        <v>0</v>
      </c>
      <c r="BG137" s="227">
        <f>IF(N137="zákl. přenesená",J137,0)</f>
        <v>0</v>
      </c>
      <c r="BH137" s="227">
        <f>IF(N137="sníž. přenesená",J137,0)</f>
        <v>0</v>
      </c>
      <c r="BI137" s="227">
        <f>IF(N137="nulová",J137,0)</f>
        <v>0</v>
      </c>
      <c r="BJ137" s="14" t="s">
        <v>81</v>
      </c>
      <c r="BK137" s="227">
        <f>ROUND(I137*H137,2)</f>
        <v>0</v>
      </c>
      <c r="BL137" s="14" t="s">
        <v>138</v>
      </c>
      <c r="BM137" s="226" t="s">
        <v>8</v>
      </c>
    </row>
    <row r="138" s="2" customFormat="1" ht="33" customHeight="1">
      <c r="A138" s="35"/>
      <c r="B138" s="36"/>
      <c r="C138" s="214" t="s">
        <v>73</v>
      </c>
      <c r="D138" s="214" t="s">
        <v>134</v>
      </c>
      <c r="E138" s="215" t="s">
        <v>152</v>
      </c>
      <c r="F138" s="216" t="s">
        <v>153</v>
      </c>
      <c r="G138" s="217" t="s">
        <v>137</v>
      </c>
      <c r="H138" s="218">
        <v>9.5999999999999996</v>
      </c>
      <c r="I138" s="219"/>
      <c r="J138" s="220">
        <f>ROUND(I138*H138,2)</f>
        <v>0</v>
      </c>
      <c r="K138" s="221"/>
      <c r="L138" s="41"/>
      <c r="M138" s="222" t="s">
        <v>1</v>
      </c>
      <c r="N138" s="223" t="s">
        <v>38</v>
      </c>
      <c r="O138" s="88"/>
      <c r="P138" s="224">
        <f>O138*H138</f>
        <v>0</v>
      </c>
      <c r="Q138" s="224">
        <v>0</v>
      </c>
      <c r="R138" s="224">
        <f>Q138*H138</f>
        <v>0</v>
      </c>
      <c r="S138" s="224">
        <v>0</v>
      </c>
      <c r="T138" s="225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6" t="s">
        <v>138</v>
      </c>
      <c r="AT138" s="226" t="s">
        <v>134</v>
      </c>
      <c r="AU138" s="226" t="s">
        <v>81</v>
      </c>
      <c r="AY138" s="14" t="s">
        <v>133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14" t="s">
        <v>81</v>
      </c>
      <c r="BK138" s="227">
        <f>ROUND(I138*H138,2)</f>
        <v>0</v>
      </c>
      <c r="BL138" s="14" t="s">
        <v>138</v>
      </c>
      <c r="BM138" s="226" t="s">
        <v>154</v>
      </c>
    </row>
    <row r="139" s="2" customFormat="1" ht="24.15" customHeight="1">
      <c r="A139" s="35"/>
      <c r="B139" s="36"/>
      <c r="C139" s="214" t="s">
        <v>73</v>
      </c>
      <c r="D139" s="214" t="s">
        <v>134</v>
      </c>
      <c r="E139" s="215" t="s">
        <v>155</v>
      </c>
      <c r="F139" s="216" t="s">
        <v>156</v>
      </c>
      <c r="G139" s="217" t="s">
        <v>137</v>
      </c>
      <c r="H139" s="218">
        <v>48</v>
      </c>
      <c r="I139" s="219"/>
      <c r="J139" s="220">
        <f>ROUND(I139*H139,2)</f>
        <v>0</v>
      </c>
      <c r="K139" s="221"/>
      <c r="L139" s="41"/>
      <c r="M139" s="222" t="s">
        <v>1</v>
      </c>
      <c r="N139" s="223" t="s">
        <v>38</v>
      </c>
      <c r="O139" s="88"/>
      <c r="P139" s="224">
        <f>O139*H139</f>
        <v>0</v>
      </c>
      <c r="Q139" s="224">
        <v>0</v>
      </c>
      <c r="R139" s="224">
        <f>Q139*H139</f>
        <v>0</v>
      </c>
      <c r="S139" s="224">
        <v>0</v>
      </c>
      <c r="T139" s="225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6" t="s">
        <v>138</v>
      </c>
      <c r="AT139" s="226" t="s">
        <v>134</v>
      </c>
      <c r="AU139" s="226" t="s">
        <v>81</v>
      </c>
      <c r="AY139" s="14" t="s">
        <v>133</v>
      </c>
      <c r="BE139" s="227">
        <f>IF(N139="základní",J139,0)</f>
        <v>0</v>
      </c>
      <c r="BF139" s="227">
        <f>IF(N139="snížená",J139,0)</f>
        <v>0</v>
      </c>
      <c r="BG139" s="227">
        <f>IF(N139="zákl. přenesená",J139,0)</f>
        <v>0</v>
      </c>
      <c r="BH139" s="227">
        <f>IF(N139="sníž. přenesená",J139,0)</f>
        <v>0</v>
      </c>
      <c r="BI139" s="227">
        <f>IF(N139="nulová",J139,0)</f>
        <v>0</v>
      </c>
      <c r="BJ139" s="14" t="s">
        <v>81</v>
      </c>
      <c r="BK139" s="227">
        <f>ROUND(I139*H139,2)</f>
        <v>0</v>
      </c>
      <c r="BL139" s="14" t="s">
        <v>138</v>
      </c>
      <c r="BM139" s="226" t="s">
        <v>157</v>
      </c>
    </row>
    <row r="140" s="2" customFormat="1" ht="16.5" customHeight="1">
      <c r="A140" s="35"/>
      <c r="B140" s="36"/>
      <c r="C140" s="214" t="s">
        <v>73</v>
      </c>
      <c r="D140" s="214" t="s">
        <v>134</v>
      </c>
      <c r="E140" s="215" t="s">
        <v>158</v>
      </c>
      <c r="F140" s="216" t="s">
        <v>159</v>
      </c>
      <c r="G140" s="217" t="s">
        <v>137</v>
      </c>
      <c r="H140" s="218">
        <v>9.5999999999999996</v>
      </c>
      <c r="I140" s="219"/>
      <c r="J140" s="220">
        <f>ROUND(I140*H140,2)</f>
        <v>0</v>
      </c>
      <c r="K140" s="221"/>
      <c r="L140" s="41"/>
      <c r="M140" s="222" t="s">
        <v>1</v>
      </c>
      <c r="N140" s="223" t="s">
        <v>38</v>
      </c>
      <c r="O140" s="88"/>
      <c r="P140" s="224">
        <f>O140*H140</f>
        <v>0</v>
      </c>
      <c r="Q140" s="224">
        <v>0</v>
      </c>
      <c r="R140" s="224">
        <f>Q140*H140</f>
        <v>0</v>
      </c>
      <c r="S140" s="224">
        <v>0</v>
      </c>
      <c r="T140" s="225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6" t="s">
        <v>138</v>
      </c>
      <c r="AT140" s="226" t="s">
        <v>134</v>
      </c>
      <c r="AU140" s="226" t="s">
        <v>81</v>
      </c>
      <c r="AY140" s="14" t="s">
        <v>133</v>
      </c>
      <c r="BE140" s="227">
        <f>IF(N140="základní",J140,0)</f>
        <v>0</v>
      </c>
      <c r="BF140" s="227">
        <f>IF(N140="snížená",J140,0)</f>
        <v>0</v>
      </c>
      <c r="BG140" s="227">
        <f>IF(N140="zákl. přenesená",J140,0)</f>
        <v>0</v>
      </c>
      <c r="BH140" s="227">
        <f>IF(N140="sníž. přenesená",J140,0)</f>
        <v>0</v>
      </c>
      <c r="BI140" s="227">
        <f>IF(N140="nulová",J140,0)</f>
        <v>0</v>
      </c>
      <c r="BJ140" s="14" t="s">
        <v>81</v>
      </c>
      <c r="BK140" s="227">
        <f>ROUND(I140*H140,2)</f>
        <v>0</v>
      </c>
      <c r="BL140" s="14" t="s">
        <v>138</v>
      </c>
      <c r="BM140" s="226" t="s">
        <v>160</v>
      </c>
    </row>
    <row r="141" s="2" customFormat="1" ht="16.5" customHeight="1">
      <c r="A141" s="35"/>
      <c r="B141" s="36"/>
      <c r="C141" s="214" t="s">
        <v>73</v>
      </c>
      <c r="D141" s="214" t="s">
        <v>134</v>
      </c>
      <c r="E141" s="215" t="s">
        <v>161</v>
      </c>
      <c r="F141" s="216" t="s">
        <v>162</v>
      </c>
      <c r="G141" s="217" t="s">
        <v>163</v>
      </c>
      <c r="H141" s="218">
        <v>19.199999999999999</v>
      </c>
      <c r="I141" s="219"/>
      <c r="J141" s="220">
        <f>ROUND(I141*H141,2)</f>
        <v>0</v>
      </c>
      <c r="K141" s="221"/>
      <c r="L141" s="41"/>
      <c r="M141" s="222" t="s">
        <v>1</v>
      </c>
      <c r="N141" s="223" t="s">
        <v>38</v>
      </c>
      <c r="O141" s="88"/>
      <c r="P141" s="224">
        <f>O141*H141</f>
        <v>0</v>
      </c>
      <c r="Q141" s="224">
        <v>0</v>
      </c>
      <c r="R141" s="224">
        <f>Q141*H141</f>
        <v>0</v>
      </c>
      <c r="S141" s="224">
        <v>0</v>
      </c>
      <c r="T141" s="225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6" t="s">
        <v>138</v>
      </c>
      <c r="AT141" s="226" t="s">
        <v>134</v>
      </c>
      <c r="AU141" s="226" t="s">
        <v>81</v>
      </c>
      <c r="AY141" s="14" t="s">
        <v>133</v>
      </c>
      <c r="BE141" s="227">
        <f>IF(N141="základní",J141,0)</f>
        <v>0</v>
      </c>
      <c r="BF141" s="227">
        <f>IF(N141="snížená",J141,0)</f>
        <v>0</v>
      </c>
      <c r="BG141" s="227">
        <f>IF(N141="zákl. přenesená",J141,0)</f>
        <v>0</v>
      </c>
      <c r="BH141" s="227">
        <f>IF(N141="sníž. přenesená",J141,0)</f>
        <v>0</v>
      </c>
      <c r="BI141" s="227">
        <f>IF(N141="nulová",J141,0)</f>
        <v>0</v>
      </c>
      <c r="BJ141" s="14" t="s">
        <v>81</v>
      </c>
      <c r="BK141" s="227">
        <f>ROUND(I141*H141,2)</f>
        <v>0</v>
      </c>
      <c r="BL141" s="14" t="s">
        <v>138</v>
      </c>
      <c r="BM141" s="226" t="s">
        <v>164</v>
      </c>
    </row>
    <row r="142" s="2" customFormat="1" ht="24.15" customHeight="1">
      <c r="A142" s="35"/>
      <c r="B142" s="36"/>
      <c r="C142" s="214" t="s">
        <v>73</v>
      </c>
      <c r="D142" s="214" t="s">
        <v>134</v>
      </c>
      <c r="E142" s="215" t="s">
        <v>165</v>
      </c>
      <c r="F142" s="216" t="s">
        <v>166</v>
      </c>
      <c r="G142" s="217" t="s">
        <v>167</v>
      </c>
      <c r="H142" s="218">
        <v>1</v>
      </c>
      <c r="I142" s="219"/>
      <c r="J142" s="220">
        <f>ROUND(I142*H142,2)</f>
        <v>0</v>
      </c>
      <c r="K142" s="221"/>
      <c r="L142" s="41"/>
      <c r="M142" s="222" t="s">
        <v>1</v>
      </c>
      <c r="N142" s="223" t="s">
        <v>38</v>
      </c>
      <c r="O142" s="88"/>
      <c r="P142" s="224">
        <f>O142*H142</f>
        <v>0</v>
      </c>
      <c r="Q142" s="224">
        <v>0</v>
      </c>
      <c r="R142" s="224">
        <f>Q142*H142</f>
        <v>0</v>
      </c>
      <c r="S142" s="224">
        <v>0</v>
      </c>
      <c r="T142" s="225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26" t="s">
        <v>138</v>
      </c>
      <c r="AT142" s="226" t="s">
        <v>134</v>
      </c>
      <c r="AU142" s="226" t="s">
        <v>81</v>
      </c>
      <c r="AY142" s="14" t="s">
        <v>133</v>
      </c>
      <c r="BE142" s="227">
        <f>IF(N142="základní",J142,0)</f>
        <v>0</v>
      </c>
      <c r="BF142" s="227">
        <f>IF(N142="snížená",J142,0)</f>
        <v>0</v>
      </c>
      <c r="BG142" s="227">
        <f>IF(N142="zákl. přenesená",J142,0)</f>
        <v>0</v>
      </c>
      <c r="BH142" s="227">
        <f>IF(N142="sníž. přenesená",J142,0)</f>
        <v>0</v>
      </c>
      <c r="BI142" s="227">
        <f>IF(N142="nulová",J142,0)</f>
        <v>0</v>
      </c>
      <c r="BJ142" s="14" t="s">
        <v>81</v>
      </c>
      <c r="BK142" s="227">
        <f>ROUND(I142*H142,2)</f>
        <v>0</v>
      </c>
      <c r="BL142" s="14" t="s">
        <v>138</v>
      </c>
      <c r="BM142" s="226" t="s">
        <v>168</v>
      </c>
    </row>
    <row r="143" s="12" customFormat="1" ht="25.92" customHeight="1">
      <c r="A143" s="12"/>
      <c r="B143" s="200"/>
      <c r="C143" s="201"/>
      <c r="D143" s="202" t="s">
        <v>72</v>
      </c>
      <c r="E143" s="203" t="s">
        <v>169</v>
      </c>
      <c r="F143" s="203" t="s">
        <v>170</v>
      </c>
      <c r="G143" s="201"/>
      <c r="H143" s="201"/>
      <c r="I143" s="204"/>
      <c r="J143" s="205">
        <f>BK143</f>
        <v>0</v>
      </c>
      <c r="K143" s="201"/>
      <c r="L143" s="206"/>
      <c r="M143" s="207"/>
      <c r="N143" s="208"/>
      <c r="O143" s="208"/>
      <c r="P143" s="209">
        <f>SUM(P144:P149)</f>
        <v>0</v>
      </c>
      <c r="Q143" s="208"/>
      <c r="R143" s="209">
        <f>SUM(R144:R149)</f>
        <v>0</v>
      </c>
      <c r="S143" s="208"/>
      <c r="T143" s="210">
        <f>SUM(T144:T149)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1" t="s">
        <v>81</v>
      </c>
      <c r="AT143" s="212" t="s">
        <v>72</v>
      </c>
      <c r="AU143" s="212" t="s">
        <v>73</v>
      </c>
      <c r="AY143" s="211" t="s">
        <v>133</v>
      </c>
      <c r="BK143" s="213">
        <f>SUM(BK144:BK149)</f>
        <v>0</v>
      </c>
    </row>
    <row r="144" s="2" customFormat="1" ht="33" customHeight="1">
      <c r="A144" s="35"/>
      <c r="B144" s="36"/>
      <c r="C144" s="214" t="s">
        <v>73</v>
      </c>
      <c r="D144" s="214" t="s">
        <v>134</v>
      </c>
      <c r="E144" s="215" t="s">
        <v>171</v>
      </c>
      <c r="F144" s="216" t="s">
        <v>172</v>
      </c>
      <c r="G144" s="217" t="s">
        <v>137</v>
      </c>
      <c r="H144" s="218">
        <v>0.14999999999999999</v>
      </c>
      <c r="I144" s="219"/>
      <c r="J144" s="220">
        <f>ROUND(I144*H144,2)</f>
        <v>0</v>
      </c>
      <c r="K144" s="221"/>
      <c r="L144" s="41"/>
      <c r="M144" s="222" t="s">
        <v>1</v>
      </c>
      <c r="N144" s="223" t="s">
        <v>38</v>
      </c>
      <c r="O144" s="88"/>
      <c r="P144" s="224">
        <f>O144*H144</f>
        <v>0</v>
      </c>
      <c r="Q144" s="224">
        <v>0</v>
      </c>
      <c r="R144" s="224">
        <f>Q144*H144</f>
        <v>0</v>
      </c>
      <c r="S144" s="224">
        <v>0</v>
      </c>
      <c r="T144" s="225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6" t="s">
        <v>138</v>
      </c>
      <c r="AT144" s="226" t="s">
        <v>134</v>
      </c>
      <c r="AU144" s="226" t="s">
        <v>81</v>
      </c>
      <c r="AY144" s="14" t="s">
        <v>133</v>
      </c>
      <c r="BE144" s="227">
        <f>IF(N144="základní",J144,0)</f>
        <v>0</v>
      </c>
      <c r="BF144" s="227">
        <f>IF(N144="snížená",J144,0)</f>
        <v>0</v>
      </c>
      <c r="BG144" s="227">
        <f>IF(N144="zákl. přenesená",J144,0)</f>
        <v>0</v>
      </c>
      <c r="BH144" s="227">
        <f>IF(N144="sníž. přenesená",J144,0)</f>
        <v>0</v>
      </c>
      <c r="BI144" s="227">
        <f>IF(N144="nulová",J144,0)</f>
        <v>0</v>
      </c>
      <c r="BJ144" s="14" t="s">
        <v>81</v>
      </c>
      <c r="BK144" s="227">
        <f>ROUND(I144*H144,2)</f>
        <v>0</v>
      </c>
      <c r="BL144" s="14" t="s">
        <v>138</v>
      </c>
      <c r="BM144" s="226" t="s">
        <v>173</v>
      </c>
    </row>
    <row r="145" s="2" customFormat="1" ht="21.75" customHeight="1">
      <c r="A145" s="35"/>
      <c r="B145" s="36"/>
      <c r="C145" s="214" t="s">
        <v>73</v>
      </c>
      <c r="D145" s="214" t="s">
        <v>134</v>
      </c>
      <c r="E145" s="215" t="s">
        <v>174</v>
      </c>
      <c r="F145" s="216" t="s">
        <v>175</v>
      </c>
      <c r="G145" s="217" t="s">
        <v>141</v>
      </c>
      <c r="H145" s="218">
        <v>0.59999999999999998</v>
      </c>
      <c r="I145" s="219"/>
      <c r="J145" s="220">
        <f>ROUND(I145*H145,2)</f>
        <v>0</v>
      </c>
      <c r="K145" s="221"/>
      <c r="L145" s="41"/>
      <c r="M145" s="222" t="s">
        <v>1</v>
      </c>
      <c r="N145" s="223" t="s">
        <v>38</v>
      </c>
      <c r="O145" s="88"/>
      <c r="P145" s="224">
        <f>O145*H145</f>
        <v>0</v>
      </c>
      <c r="Q145" s="224">
        <v>0</v>
      </c>
      <c r="R145" s="224">
        <f>Q145*H145</f>
        <v>0</v>
      </c>
      <c r="S145" s="224">
        <v>0</v>
      </c>
      <c r="T145" s="225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6" t="s">
        <v>138</v>
      </c>
      <c r="AT145" s="226" t="s">
        <v>134</v>
      </c>
      <c r="AU145" s="226" t="s">
        <v>81</v>
      </c>
      <c r="AY145" s="14" t="s">
        <v>133</v>
      </c>
      <c r="BE145" s="227">
        <f>IF(N145="základní",J145,0)</f>
        <v>0</v>
      </c>
      <c r="BF145" s="227">
        <f>IF(N145="snížená",J145,0)</f>
        <v>0</v>
      </c>
      <c r="BG145" s="227">
        <f>IF(N145="zákl. přenesená",J145,0)</f>
        <v>0</v>
      </c>
      <c r="BH145" s="227">
        <f>IF(N145="sníž. přenesená",J145,0)</f>
        <v>0</v>
      </c>
      <c r="BI145" s="227">
        <f>IF(N145="nulová",J145,0)</f>
        <v>0</v>
      </c>
      <c r="BJ145" s="14" t="s">
        <v>81</v>
      </c>
      <c r="BK145" s="227">
        <f>ROUND(I145*H145,2)</f>
        <v>0</v>
      </c>
      <c r="BL145" s="14" t="s">
        <v>138</v>
      </c>
      <c r="BM145" s="226" t="s">
        <v>176</v>
      </c>
    </row>
    <row r="146" s="2" customFormat="1" ht="16.5" customHeight="1">
      <c r="A146" s="35"/>
      <c r="B146" s="36"/>
      <c r="C146" s="214" t="s">
        <v>73</v>
      </c>
      <c r="D146" s="214" t="s">
        <v>134</v>
      </c>
      <c r="E146" s="215" t="s">
        <v>177</v>
      </c>
      <c r="F146" s="216" t="s">
        <v>178</v>
      </c>
      <c r="G146" s="217" t="s">
        <v>141</v>
      </c>
      <c r="H146" s="218">
        <v>0.59999999999999998</v>
      </c>
      <c r="I146" s="219"/>
      <c r="J146" s="220">
        <f>ROUND(I146*H146,2)</f>
        <v>0</v>
      </c>
      <c r="K146" s="221"/>
      <c r="L146" s="41"/>
      <c r="M146" s="222" t="s">
        <v>1</v>
      </c>
      <c r="N146" s="223" t="s">
        <v>38</v>
      </c>
      <c r="O146" s="88"/>
      <c r="P146" s="224">
        <f>O146*H146</f>
        <v>0</v>
      </c>
      <c r="Q146" s="224">
        <v>0</v>
      </c>
      <c r="R146" s="224">
        <f>Q146*H146</f>
        <v>0</v>
      </c>
      <c r="S146" s="224">
        <v>0</v>
      </c>
      <c r="T146" s="225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6" t="s">
        <v>138</v>
      </c>
      <c r="AT146" s="226" t="s">
        <v>134</v>
      </c>
      <c r="AU146" s="226" t="s">
        <v>81</v>
      </c>
      <c r="AY146" s="14" t="s">
        <v>133</v>
      </c>
      <c r="BE146" s="227">
        <f>IF(N146="základní",J146,0)</f>
        <v>0</v>
      </c>
      <c r="BF146" s="227">
        <f>IF(N146="snížená",J146,0)</f>
        <v>0</v>
      </c>
      <c r="BG146" s="227">
        <f>IF(N146="zákl. přenesená",J146,0)</f>
        <v>0</v>
      </c>
      <c r="BH146" s="227">
        <f>IF(N146="sníž. přenesená",J146,0)</f>
        <v>0</v>
      </c>
      <c r="BI146" s="227">
        <f>IF(N146="nulová",J146,0)</f>
        <v>0</v>
      </c>
      <c r="BJ146" s="14" t="s">
        <v>81</v>
      </c>
      <c r="BK146" s="227">
        <f>ROUND(I146*H146,2)</f>
        <v>0</v>
      </c>
      <c r="BL146" s="14" t="s">
        <v>138</v>
      </c>
      <c r="BM146" s="226" t="s">
        <v>179</v>
      </c>
    </row>
    <row r="147" s="2" customFormat="1" ht="33" customHeight="1">
      <c r="A147" s="35"/>
      <c r="B147" s="36"/>
      <c r="C147" s="214" t="s">
        <v>73</v>
      </c>
      <c r="D147" s="214" t="s">
        <v>134</v>
      </c>
      <c r="E147" s="215" t="s">
        <v>180</v>
      </c>
      <c r="F147" s="216" t="s">
        <v>181</v>
      </c>
      <c r="G147" s="217" t="s">
        <v>141</v>
      </c>
      <c r="H147" s="218">
        <v>2</v>
      </c>
      <c r="I147" s="219"/>
      <c r="J147" s="220">
        <f>ROUND(I147*H147,2)</f>
        <v>0</v>
      </c>
      <c r="K147" s="221"/>
      <c r="L147" s="41"/>
      <c r="M147" s="222" t="s">
        <v>1</v>
      </c>
      <c r="N147" s="223" t="s">
        <v>38</v>
      </c>
      <c r="O147" s="88"/>
      <c r="P147" s="224">
        <f>O147*H147</f>
        <v>0</v>
      </c>
      <c r="Q147" s="224">
        <v>0</v>
      </c>
      <c r="R147" s="224">
        <f>Q147*H147</f>
        <v>0</v>
      </c>
      <c r="S147" s="224">
        <v>0</v>
      </c>
      <c r="T147" s="225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6" t="s">
        <v>138</v>
      </c>
      <c r="AT147" s="226" t="s">
        <v>134</v>
      </c>
      <c r="AU147" s="226" t="s">
        <v>81</v>
      </c>
      <c r="AY147" s="14" t="s">
        <v>133</v>
      </c>
      <c r="BE147" s="227">
        <f>IF(N147="základní",J147,0)</f>
        <v>0</v>
      </c>
      <c r="BF147" s="227">
        <f>IF(N147="snížená",J147,0)</f>
        <v>0</v>
      </c>
      <c r="BG147" s="227">
        <f>IF(N147="zákl. přenesená",J147,0)</f>
        <v>0</v>
      </c>
      <c r="BH147" s="227">
        <f>IF(N147="sníž. přenesená",J147,0)</f>
        <v>0</v>
      </c>
      <c r="BI147" s="227">
        <f>IF(N147="nulová",J147,0)</f>
        <v>0</v>
      </c>
      <c r="BJ147" s="14" t="s">
        <v>81</v>
      </c>
      <c r="BK147" s="227">
        <f>ROUND(I147*H147,2)</f>
        <v>0</v>
      </c>
      <c r="BL147" s="14" t="s">
        <v>138</v>
      </c>
      <c r="BM147" s="226" t="s">
        <v>182</v>
      </c>
    </row>
    <row r="148" s="2" customFormat="1" ht="21.75" customHeight="1">
      <c r="A148" s="35"/>
      <c r="B148" s="36"/>
      <c r="C148" s="214" t="s">
        <v>73</v>
      </c>
      <c r="D148" s="214" t="s">
        <v>134</v>
      </c>
      <c r="E148" s="215" t="s">
        <v>183</v>
      </c>
      <c r="F148" s="216" t="s">
        <v>184</v>
      </c>
      <c r="G148" s="217" t="s">
        <v>141</v>
      </c>
      <c r="H148" s="218">
        <v>1.8</v>
      </c>
      <c r="I148" s="219"/>
      <c r="J148" s="220">
        <f>ROUND(I148*H148,2)</f>
        <v>0</v>
      </c>
      <c r="K148" s="221"/>
      <c r="L148" s="41"/>
      <c r="M148" s="222" t="s">
        <v>1</v>
      </c>
      <c r="N148" s="223" t="s">
        <v>38</v>
      </c>
      <c r="O148" s="88"/>
      <c r="P148" s="224">
        <f>O148*H148</f>
        <v>0</v>
      </c>
      <c r="Q148" s="224">
        <v>0</v>
      </c>
      <c r="R148" s="224">
        <f>Q148*H148</f>
        <v>0</v>
      </c>
      <c r="S148" s="224">
        <v>0</v>
      </c>
      <c r="T148" s="225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26" t="s">
        <v>138</v>
      </c>
      <c r="AT148" s="226" t="s">
        <v>134</v>
      </c>
      <c r="AU148" s="226" t="s">
        <v>81</v>
      </c>
      <c r="AY148" s="14" t="s">
        <v>133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14" t="s">
        <v>81</v>
      </c>
      <c r="BK148" s="227">
        <f>ROUND(I148*H148,2)</f>
        <v>0</v>
      </c>
      <c r="BL148" s="14" t="s">
        <v>138</v>
      </c>
      <c r="BM148" s="226" t="s">
        <v>185</v>
      </c>
    </row>
    <row r="149" s="2" customFormat="1" ht="16.5" customHeight="1">
      <c r="A149" s="35"/>
      <c r="B149" s="36"/>
      <c r="C149" s="214" t="s">
        <v>73</v>
      </c>
      <c r="D149" s="214" t="s">
        <v>134</v>
      </c>
      <c r="E149" s="215" t="s">
        <v>177</v>
      </c>
      <c r="F149" s="216" t="s">
        <v>178</v>
      </c>
      <c r="G149" s="217" t="s">
        <v>141</v>
      </c>
      <c r="H149" s="218">
        <v>1.8</v>
      </c>
      <c r="I149" s="219"/>
      <c r="J149" s="220">
        <f>ROUND(I149*H149,2)</f>
        <v>0</v>
      </c>
      <c r="K149" s="221"/>
      <c r="L149" s="41"/>
      <c r="M149" s="222" t="s">
        <v>1</v>
      </c>
      <c r="N149" s="223" t="s">
        <v>38</v>
      </c>
      <c r="O149" s="88"/>
      <c r="P149" s="224">
        <f>O149*H149</f>
        <v>0</v>
      </c>
      <c r="Q149" s="224">
        <v>0</v>
      </c>
      <c r="R149" s="224">
        <f>Q149*H149</f>
        <v>0</v>
      </c>
      <c r="S149" s="224">
        <v>0</v>
      </c>
      <c r="T149" s="225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6" t="s">
        <v>138</v>
      </c>
      <c r="AT149" s="226" t="s">
        <v>134</v>
      </c>
      <c r="AU149" s="226" t="s">
        <v>81</v>
      </c>
      <c r="AY149" s="14" t="s">
        <v>133</v>
      </c>
      <c r="BE149" s="227">
        <f>IF(N149="základní",J149,0)</f>
        <v>0</v>
      </c>
      <c r="BF149" s="227">
        <f>IF(N149="snížená",J149,0)</f>
        <v>0</v>
      </c>
      <c r="BG149" s="227">
        <f>IF(N149="zákl. přenesená",J149,0)</f>
        <v>0</v>
      </c>
      <c r="BH149" s="227">
        <f>IF(N149="sníž. přenesená",J149,0)</f>
        <v>0</v>
      </c>
      <c r="BI149" s="227">
        <f>IF(N149="nulová",J149,0)</f>
        <v>0</v>
      </c>
      <c r="BJ149" s="14" t="s">
        <v>81</v>
      </c>
      <c r="BK149" s="227">
        <f>ROUND(I149*H149,2)</f>
        <v>0</v>
      </c>
      <c r="BL149" s="14" t="s">
        <v>138</v>
      </c>
      <c r="BM149" s="226" t="s">
        <v>186</v>
      </c>
    </row>
    <row r="150" s="12" customFormat="1" ht="25.92" customHeight="1">
      <c r="A150" s="12"/>
      <c r="B150" s="200"/>
      <c r="C150" s="201"/>
      <c r="D150" s="202" t="s">
        <v>72</v>
      </c>
      <c r="E150" s="203" t="s">
        <v>187</v>
      </c>
      <c r="F150" s="203" t="s">
        <v>188</v>
      </c>
      <c r="G150" s="201"/>
      <c r="H150" s="201"/>
      <c r="I150" s="204"/>
      <c r="J150" s="205">
        <f>BK150</f>
        <v>0</v>
      </c>
      <c r="K150" s="201"/>
      <c r="L150" s="206"/>
      <c r="M150" s="207"/>
      <c r="N150" s="208"/>
      <c r="O150" s="208"/>
      <c r="P150" s="209">
        <f>SUM(P151:P155)</f>
        <v>0</v>
      </c>
      <c r="Q150" s="208"/>
      <c r="R150" s="209">
        <f>SUM(R151:R155)</f>
        <v>0</v>
      </c>
      <c r="S150" s="208"/>
      <c r="T150" s="210">
        <f>SUM(T151:T155)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1" t="s">
        <v>81</v>
      </c>
      <c r="AT150" s="212" t="s">
        <v>72</v>
      </c>
      <c r="AU150" s="212" t="s">
        <v>73</v>
      </c>
      <c r="AY150" s="211" t="s">
        <v>133</v>
      </c>
      <c r="BK150" s="213">
        <f>SUM(BK151:BK155)</f>
        <v>0</v>
      </c>
    </row>
    <row r="151" s="2" customFormat="1" ht="24.15" customHeight="1">
      <c r="A151" s="35"/>
      <c r="B151" s="36"/>
      <c r="C151" s="214" t="s">
        <v>73</v>
      </c>
      <c r="D151" s="214" t="s">
        <v>134</v>
      </c>
      <c r="E151" s="215" t="s">
        <v>189</v>
      </c>
      <c r="F151" s="216" t="s">
        <v>190</v>
      </c>
      <c r="G151" s="217" t="s">
        <v>141</v>
      </c>
      <c r="H151" s="218">
        <v>425</v>
      </c>
      <c r="I151" s="219"/>
      <c r="J151" s="220">
        <f>ROUND(I151*H151,2)</f>
        <v>0</v>
      </c>
      <c r="K151" s="221"/>
      <c r="L151" s="41"/>
      <c r="M151" s="222" t="s">
        <v>1</v>
      </c>
      <c r="N151" s="223" t="s">
        <v>38</v>
      </c>
      <c r="O151" s="88"/>
      <c r="P151" s="224">
        <f>O151*H151</f>
        <v>0</v>
      </c>
      <c r="Q151" s="224">
        <v>0</v>
      </c>
      <c r="R151" s="224">
        <f>Q151*H151</f>
        <v>0</v>
      </c>
      <c r="S151" s="224">
        <v>0</v>
      </c>
      <c r="T151" s="225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6" t="s">
        <v>138</v>
      </c>
      <c r="AT151" s="226" t="s">
        <v>134</v>
      </c>
      <c r="AU151" s="226" t="s">
        <v>81</v>
      </c>
      <c r="AY151" s="14" t="s">
        <v>133</v>
      </c>
      <c r="BE151" s="227">
        <f>IF(N151="základní",J151,0)</f>
        <v>0</v>
      </c>
      <c r="BF151" s="227">
        <f>IF(N151="snížená",J151,0)</f>
        <v>0</v>
      </c>
      <c r="BG151" s="227">
        <f>IF(N151="zákl. přenesená",J151,0)</f>
        <v>0</v>
      </c>
      <c r="BH151" s="227">
        <f>IF(N151="sníž. přenesená",J151,0)</f>
        <v>0</v>
      </c>
      <c r="BI151" s="227">
        <f>IF(N151="nulová",J151,0)</f>
        <v>0</v>
      </c>
      <c r="BJ151" s="14" t="s">
        <v>81</v>
      </c>
      <c r="BK151" s="227">
        <f>ROUND(I151*H151,2)</f>
        <v>0</v>
      </c>
      <c r="BL151" s="14" t="s">
        <v>138</v>
      </c>
      <c r="BM151" s="226" t="s">
        <v>191</v>
      </c>
    </row>
    <row r="152" s="2" customFormat="1" ht="21.75" customHeight="1">
      <c r="A152" s="35"/>
      <c r="B152" s="36"/>
      <c r="C152" s="214" t="s">
        <v>73</v>
      </c>
      <c r="D152" s="214" t="s">
        <v>134</v>
      </c>
      <c r="E152" s="215" t="s">
        <v>192</v>
      </c>
      <c r="F152" s="216" t="s">
        <v>193</v>
      </c>
      <c r="G152" s="217" t="s">
        <v>141</v>
      </c>
      <c r="H152" s="218">
        <v>425</v>
      </c>
      <c r="I152" s="219"/>
      <c r="J152" s="220">
        <f>ROUND(I152*H152,2)</f>
        <v>0</v>
      </c>
      <c r="K152" s="221"/>
      <c r="L152" s="41"/>
      <c r="M152" s="222" t="s">
        <v>1</v>
      </c>
      <c r="N152" s="223" t="s">
        <v>38</v>
      </c>
      <c r="O152" s="88"/>
      <c r="P152" s="224">
        <f>O152*H152</f>
        <v>0</v>
      </c>
      <c r="Q152" s="224">
        <v>0</v>
      </c>
      <c r="R152" s="224">
        <f>Q152*H152</f>
        <v>0</v>
      </c>
      <c r="S152" s="224">
        <v>0</v>
      </c>
      <c r="T152" s="225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6" t="s">
        <v>138</v>
      </c>
      <c r="AT152" s="226" t="s">
        <v>134</v>
      </c>
      <c r="AU152" s="226" t="s">
        <v>81</v>
      </c>
      <c r="AY152" s="14" t="s">
        <v>133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14" t="s">
        <v>81</v>
      </c>
      <c r="BK152" s="227">
        <f>ROUND(I152*H152,2)</f>
        <v>0</v>
      </c>
      <c r="BL152" s="14" t="s">
        <v>138</v>
      </c>
      <c r="BM152" s="226" t="s">
        <v>194</v>
      </c>
    </row>
    <row r="153" s="2" customFormat="1" ht="24.15" customHeight="1">
      <c r="A153" s="35"/>
      <c r="B153" s="36"/>
      <c r="C153" s="214" t="s">
        <v>73</v>
      </c>
      <c r="D153" s="214" t="s">
        <v>134</v>
      </c>
      <c r="E153" s="215" t="s">
        <v>195</v>
      </c>
      <c r="F153" s="216" t="s">
        <v>196</v>
      </c>
      <c r="G153" s="217" t="s">
        <v>141</v>
      </c>
      <c r="H153" s="218">
        <v>36</v>
      </c>
      <c r="I153" s="219"/>
      <c r="J153" s="220">
        <f>ROUND(I153*H153,2)</f>
        <v>0</v>
      </c>
      <c r="K153" s="221"/>
      <c r="L153" s="41"/>
      <c r="M153" s="222" t="s">
        <v>1</v>
      </c>
      <c r="N153" s="223" t="s">
        <v>38</v>
      </c>
      <c r="O153" s="88"/>
      <c r="P153" s="224">
        <f>O153*H153</f>
        <v>0</v>
      </c>
      <c r="Q153" s="224">
        <v>0</v>
      </c>
      <c r="R153" s="224">
        <f>Q153*H153</f>
        <v>0</v>
      </c>
      <c r="S153" s="224">
        <v>0</v>
      </c>
      <c r="T153" s="225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6" t="s">
        <v>138</v>
      </c>
      <c r="AT153" s="226" t="s">
        <v>134</v>
      </c>
      <c r="AU153" s="226" t="s">
        <v>81</v>
      </c>
      <c r="AY153" s="14" t="s">
        <v>133</v>
      </c>
      <c r="BE153" s="227">
        <f>IF(N153="základní",J153,0)</f>
        <v>0</v>
      </c>
      <c r="BF153" s="227">
        <f>IF(N153="snížená",J153,0)</f>
        <v>0</v>
      </c>
      <c r="BG153" s="227">
        <f>IF(N153="zákl. přenesená",J153,0)</f>
        <v>0</v>
      </c>
      <c r="BH153" s="227">
        <f>IF(N153="sníž. přenesená",J153,0)</f>
        <v>0</v>
      </c>
      <c r="BI153" s="227">
        <f>IF(N153="nulová",J153,0)</f>
        <v>0</v>
      </c>
      <c r="BJ153" s="14" t="s">
        <v>81</v>
      </c>
      <c r="BK153" s="227">
        <f>ROUND(I153*H153,2)</f>
        <v>0</v>
      </c>
      <c r="BL153" s="14" t="s">
        <v>138</v>
      </c>
      <c r="BM153" s="226" t="s">
        <v>197</v>
      </c>
    </row>
    <row r="154" s="2" customFormat="1" ht="24.15" customHeight="1">
      <c r="A154" s="35"/>
      <c r="B154" s="36"/>
      <c r="C154" s="214" t="s">
        <v>73</v>
      </c>
      <c r="D154" s="214" t="s">
        <v>134</v>
      </c>
      <c r="E154" s="215" t="s">
        <v>198</v>
      </c>
      <c r="F154" s="216" t="s">
        <v>199</v>
      </c>
      <c r="G154" s="217" t="s">
        <v>141</v>
      </c>
      <c r="H154" s="218">
        <v>19</v>
      </c>
      <c r="I154" s="219"/>
      <c r="J154" s="220">
        <f>ROUND(I154*H154,2)</f>
        <v>0</v>
      </c>
      <c r="K154" s="221"/>
      <c r="L154" s="41"/>
      <c r="M154" s="222" t="s">
        <v>1</v>
      </c>
      <c r="N154" s="223" t="s">
        <v>38</v>
      </c>
      <c r="O154" s="88"/>
      <c r="P154" s="224">
        <f>O154*H154</f>
        <v>0</v>
      </c>
      <c r="Q154" s="224">
        <v>0</v>
      </c>
      <c r="R154" s="224">
        <f>Q154*H154</f>
        <v>0</v>
      </c>
      <c r="S154" s="224">
        <v>0</v>
      </c>
      <c r="T154" s="225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26" t="s">
        <v>138</v>
      </c>
      <c r="AT154" s="226" t="s">
        <v>134</v>
      </c>
      <c r="AU154" s="226" t="s">
        <v>81</v>
      </c>
      <c r="AY154" s="14" t="s">
        <v>133</v>
      </c>
      <c r="BE154" s="227">
        <f>IF(N154="základní",J154,0)</f>
        <v>0</v>
      </c>
      <c r="BF154" s="227">
        <f>IF(N154="snížená",J154,0)</f>
        <v>0</v>
      </c>
      <c r="BG154" s="227">
        <f>IF(N154="zákl. přenesená",J154,0)</f>
        <v>0</v>
      </c>
      <c r="BH154" s="227">
        <f>IF(N154="sníž. přenesená",J154,0)</f>
        <v>0</v>
      </c>
      <c r="BI154" s="227">
        <f>IF(N154="nulová",J154,0)</f>
        <v>0</v>
      </c>
      <c r="BJ154" s="14" t="s">
        <v>81</v>
      </c>
      <c r="BK154" s="227">
        <f>ROUND(I154*H154,2)</f>
        <v>0</v>
      </c>
      <c r="BL154" s="14" t="s">
        <v>138</v>
      </c>
      <c r="BM154" s="226" t="s">
        <v>200</v>
      </c>
    </row>
    <row r="155" s="2" customFormat="1" ht="24.15" customHeight="1">
      <c r="A155" s="35"/>
      <c r="B155" s="36"/>
      <c r="C155" s="214" t="s">
        <v>73</v>
      </c>
      <c r="D155" s="214" t="s">
        <v>134</v>
      </c>
      <c r="E155" s="215" t="s">
        <v>201</v>
      </c>
      <c r="F155" s="216" t="s">
        <v>202</v>
      </c>
      <c r="G155" s="217" t="s">
        <v>141</v>
      </c>
      <c r="H155" s="218">
        <v>20.5</v>
      </c>
      <c r="I155" s="219"/>
      <c r="J155" s="220">
        <f>ROUND(I155*H155,2)</f>
        <v>0</v>
      </c>
      <c r="K155" s="221"/>
      <c r="L155" s="41"/>
      <c r="M155" s="222" t="s">
        <v>1</v>
      </c>
      <c r="N155" s="223" t="s">
        <v>38</v>
      </c>
      <c r="O155" s="88"/>
      <c r="P155" s="224">
        <f>O155*H155</f>
        <v>0</v>
      </c>
      <c r="Q155" s="224">
        <v>0</v>
      </c>
      <c r="R155" s="224">
        <f>Q155*H155</f>
        <v>0</v>
      </c>
      <c r="S155" s="224">
        <v>0</v>
      </c>
      <c r="T155" s="225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6" t="s">
        <v>138</v>
      </c>
      <c r="AT155" s="226" t="s">
        <v>134</v>
      </c>
      <c r="AU155" s="226" t="s">
        <v>81</v>
      </c>
      <c r="AY155" s="14" t="s">
        <v>133</v>
      </c>
      <c r="BE155" s="227">
        <f>IF(N155="základní",J155,0)</f>
        <v>0</v>
      </c>
      <c r="BF155" s="227">
        <f>IF(N155="snížená",J155,0)</f>
        <v>0</v>
      </c>
      <c r="BG155" s="227">
        <f>IF(N155="zákl. přenesená",J155,0)</f>
        <v>0</v>
      </c>
      <c r="BH155" s="227">
        <f>IF(N155="sníž. přenesená",J155,0)</f>
        <v>0</v>
      </c>
      <c r="BI155" s="227">
        <f>IF(N155="nulová",J155,0)</f>
        <v>0</v>
      </c>
      <c r="BJ155" s="14" t="s">
        <v>81</v>
      </c>
      <c r="BK155" s="227">
        <f>ROUND(I155*H155,2)</f>
        <v>0</v>
      </c>
      <c r="BL155" s="14" t="s">
        <v>138</v>
      </c>
      <c r="BM155" s="226" t="s">
        <v>203</v>
      </c>
    </row>
    <row r="156" s="12" customFormat="1" ht="25.92" customHeight="1">
      <c r="A156" s="12"/>
      <c r="B156" s="200"/>
      <c r="C156" s="201"/>
      <c r="D156" s="202" t="s">
        <v>72</v>
      </c>
      <c r="E156" s="203" t="s">
        <v>204</v>
      </c>
      <c r="F156" s="203" t="s">
        <v>205</v>
      </c>
      <c r="G156" s="201"/>
      <c r="H156" s="201"/>
      <c r="I156" s="204"/>
      <c r="J156" s="205">
        <f>BK156</f>
        <v>0</v>
      </c>
      <c r="K156" s="201"/>
      <c r="L156" s="206"/>
      <c r="M156" s="207"/>
      <c r="N156" s="208"/>
      <c r="O156" s="208"/>
      <c r="P156" s="209">
        <f>SUM(P157:P170)</f>
        <v>0</v>
      </c>
      <c r="Q156" s="208"/>
      <c r="R156" s="209">
        <f>SUM(R157:R170)</f>
        <v>0</v>
      </c>
      <c r="S156" s="208"/>
      <c r="T156" s="210">
        <f>SUM(T157:T170)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11" t="s">
        <v>81</v>
      </c>
      <c r="AT156" s="212" t="s">
        <v>72</v>
      </c>
      <c r="AU156" s="212" t="s">
        <v>73</v>
      </c>
      <c r="AY156" s="211" t="s">
        <v>133</v>
      </c>
      <c r="BK156" s="213">
        <f>SUM(BK157:BK170)</f>
        <v>0</v>
      </c>
    </row>
    <row r="157" s="2" customFormat="1" ht="24.15" customHeight="1">
      <c r="A157" s="35"/>
      <c r="B157" s="36"/>
      <c r="C157" s="214" t="s">
        <v>73</v>
      </c>
      <c r="D157" s="214" t="s">
        <v>134</v>
      </c>
      <c r="E157" s="215" t="s">
        <v>206</v>
      </c>
      <c r="F157" s="216" t="s">
        <v>207</v>
      </c>
      <c r="G157" s="217" t="s">
        <v>141</v>
      </c>
      <c r="H157" s="218">
        <v>3</v>
      </c>
      <c r="I157" s="219"/>
      <c r="J157" s="220">
        <f>ROUND(I157*H157,2)</f>
        <v>0</v>
      </c>
      <c r="K157" s="221"/>
      <c r="L157" s="41"/>
      <c r="M157" s="222" t="s">
        <v>1</v>
      </c>
      <c r="N157" s="223" t="s">
        <v>38</v>
      </c>
      <c r="O157" s="88"/>
      <c r="P157" s="224">
        <f>O157*H157</f>
        <v>0</v>
      </c>
      <c r="Q157" s="224">
        <v>0</v>
      </c>
      <c r="R157" s="224">
        <f>Q157*H157</f>
        <v>0</v>
      </c>
      <c r="S157" s="224">
        <v>0</v>
      </c>
      <c r="T157" s="225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26" t="s">
        <v>138</v>
      </c>
      <c r="AT157" s="226" t="s">
        <v>134</v>
      </c>
      <c r="AU157" s="226" t="s">
        <v>81</v>
      </c>
      <c r="AY157" s="14" t="s">
        <v>133</v>
      </c>
      <c r="BE157" s="227">
        <f>IF(N157="základní",J157,0)</f>
        <v>0</v>
      </c>
      <c r="BF157" s="227">
        <f>IF(N157="snížená",J157,0)</f>
        <v>0</v>
      </c>
      <c r="BG157" s="227">
        <f>IF(N157="zákl. přenesená",J157,0)</f>
        <v>0</v>
      </c>
      <c r="BH157" s="227">
        <f>IF(N157="sníž. přenesená",J157,0)</f>
        <v>0</v>
      </c>
      <c r="BI157" s="227">
        <f>IF(N157="nulová",J157,0)</f>
        <v>0</v>
      </c>
      <c r="BJ157" s="14" t="s">
        <v>81</v>
      </c>
      <c r="BK157" s="227">
        <f>ROUND(I157*H157,2)</f>
        <v>0</v>
      </c>
      <c r="BL157" s="14" t="s">
        <v>138</v>
      </c>
      <c r="BM157" s="226" t="s">
        <v>208</v>
      </c>
    </row>
    <row r="158" s="2" customFormat="1" ht="24.15" customHeight="1">
      <c r="A158" s="35"/>
      <c r="B158" s="36"/>
      <c r="C158" s="228" t="s">
        <v>73</v>
      </c>
      <c r="D158" s="228" t="s">
        <v>209</v>
      </c>
      <c r="E158" s="229" t="s">
        <v>210</v>
      </c>
      <c r="F158" s="230" t="s">
        <v>211</v>
      </c>
      <c r="G158" s="231" t="s">
        <v>141</v>
      </c>
      <c r="H158" s="232">
        <v>3.2999999999999998</v>
      </c>
      <c r="I158" s="233"/>
      <c r="J158" s="234">
        <f>ROUND(I158*H158,2)</f>
        <v>0</v>
      </c>
      <c r="K158" s="235"/>
      <c r="L158" s="236"/>
      <c r="M158" s="237" t="s">
        <v>1</v>
      </c>
      <c r="N158" s="238" t="s">
        <v>38</v>
      </c>
      <c r="O158" s="88"/>
      <c r="P158" s="224">
        <f>O158*H158</f>
        <v>0</v>
      </c>
      <c r="Q158" s="224">
        <v>0</v>
      </c>
      <c r="R158" s="224">
        <f>Q158*H158</f>
        <v>0</v>
      </c>
      <c r="S158" s="224">
        <v>0</v>
      </c>
      <c r="T158" s="225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26" t="s">
        <v>147</v>
      </c>
      <c r="AT158" s="226" t="s">
        <v>209</v>
      </c>
      <c r="AU158" s="226" t="s">
        <v>81</v>
      </c>
      <c r="AY158" s="14" t="s">
        <v>133</v>
      </c>
      <c r="BE158" s="227">
        <f>IF(N158="základní",J158,0)</f>
        <v>0</v>
      </c>
      <c r="BF158" s="227">
        <f>IF(N158="snížená",J158,0)</f>
        <v>0</v>
      </c>
      <c r="BG158" s="227">
        <f>IF(N158="zákl. přenesená",J158,0)</f>
        <v>0</v>
      </c>
      <c r="BH158" s="227">
        <f>IF(N158="sníž. přenesená",J158,0)</f>
        <v>0</v>
      </c>
      <c r="BI158" s="227">
        <f>IF(N158="nulová",J158,0)</f>
        <v>0</v>
      </c>
      <c r="BJ158" s="14" t="s">
        <v>81</v>
      </c>
      <c r="BK158" s="227">
        <f>ROUND(I158*H158,2)</f>
        <v>0</v>
      </c>
      <c r="BL158" s="14" t="s">
        <v>138</v>
      </c>
      <c r="BM158" s="226" t="s">
        <v>212</v>
      </c>
    </row>
    <row r="159" s="2" customFormat="1" ht="24.15" customHeight="1">
      <c r="A159" s="35"/>
      <c r="B159" s="36"/>
      <c r="C159" s="214" t="s">
        <v>73</v>
      </c>
      <c r="D159" s="214" t="s">
        <v>134</v>
      </c>
      <c r="E159" s="215" t="s">
        <v>213</v>
      </c>
      <c r="F159" s="216" t="s">
        <v>214</v>
      </c>
      <c r="G159" s="217" t="s">
        <v>141</v>
      </c>
      <c r="H159" s="218">
        <v>16</v>
      </c>
      <c r="I159" s="219"/>
      <c r="J159" s="220">
        <f>ROUND(I159*H159,2)</f>
        <v>0</v>
      </c>
      <c r="K159" s="221"/>
      <c r="L159" s="41"/>
      <c r="M159" s="222" t="s">
        <v>1</v>
      </c>
      <c r="N159" s="223" t="s">
        <v>38</v>
      </c>
      <c r="O159" s="88"/>
      <c r="P159" s="224">
        <f>O159*H159</f>
        <v>0</v>
      </c>
      <c r="Q159" s="224">
        <v>0</v>
      </c>
      <c r="R159" s="224">
        <f>Q159*H159</f>
        <v>0</v>
      </c>
      <c r="S159" s="224">
        <v>0</v>
      </c>
      <c r="T159" s="225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26" t="s">
        <v>138</v>
      </c>
      <c r="AT159" s="226" t="s">
        <v>134</v>
      </c>
      <c r="AU159" s="226" t="s">
        <v>81</v>
      </c>
      <c r="AY159" s="14" t="s">
        <v>133</v>
      </c>
      <c r="BE159" s="227">
        <f>IF(N159="základní",J159,0)</f>
        <v>0</v>
      </c>
      <c r="BF159" s="227">
        <f>IF(N159="snížená",J159,0)</f>
        <v>0</v>
      </c>
      <c r="BG159" s="227">
        <f>IF(N159="zákl. přenesená",J159,0)</f>
        <v>0</v>
      </c>
      <c r="BH159" s="227">
        <f>IF(N159="sníž. přenesená",J159,0)</f>
        <v>0</v>
      </c>
      <c r="BI159" s="227">
        <f>IF(N159="nulová",J159,0)</f>
        <v>0</v>
      </c>
      <c r="BJ159" s="14" t="s">
        <v>81</v>
      </c>
      <c r="BK159" s="227">
        <f>ROUND(I159*H159,2)</f>
        <v>0</v>
      </c>
      <c r="BL159" s="14" t="s">
        <v>138</v>
      </c>
      <c r="BM159" s="226" t="s">
        <v>215</v>
      </c>
    </row>
    <row r="160" s="2" customFormat="1" ht="24.15" customHeight="1">
      <c r="A160" s="35"/>
      <c r="B160" s="36"/>
      <c r="C160" s="228" t="s">
        <v>73</v>
      </c>
      <c r="D160" s="228" t="s">
        <v>209</v>
      </c>
      <c r="E160" s="229" t="s">
        <v>216</v>
      </c>
      <c r="F160" s="230" t="s">
        <v>217</v>
      </c>
      <c r="G160" s="231" t="s">
        <v>141</v>
      </c>
      <c r="H160" s="232">
        <v>18</v>
      </c>
      <c r="I160" s="233"/>
      <c r="J160" s="234">
        <f>ROUND(I160*H160,2)</f>
        <v>0</v>
      </c>
      <c r="K160" s="235"/>
      <c r="L160" s="236"/>
      <c r="M160" s="237" t="s">
        <v>1</v>
      </c>
      <c r="N160" s="238" t="s">
        <v>38</v>
      </c>
      <c r="O160" s="88"/>
      <c r="P160" s="224">
        <f>O160*H160</f>
        <v>0</v>
      </c>
      <c r="Q160" s="224">
        <v>0</v>
      </c>
      <c r="R160" s="224">
        <f>Q160*H160</f>
        <v>0</v>
      </c>
      <c r="S160" s="224">
        <v>0</v>
      </c>
      <c r="T160" s="225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26" t="s">
        <v>147</v>
      </c>
      <c r="AT160" s="226" t="s">
        <v>209</v>
      </c>
      <c r="AU160" s="226" t="s">
        <v>81</v>
      </c>
      <c r="AY160" s="14" t="s">
        <v>133</v>
      </c>
      <c r="BE160" s="227">
        <f>IF(N160="základní",J160,0)</f>
        <v>0</v>
      </c>
      <c r="BF160" s="227">
        <f>IF(N160="snížená",J160,0)</f>
        <v>0</v>
      </c>
      <c r="BG160" s="227">
        <f>IF(N160="zákl. přenesená",J160,0)</f>
        <v>0</v>
      </c>
      <c r="BH160" s="227">
        <f>IF(N160="sníž. přenesená",J160,0)</f>
        <v>0</v>
      </c>
      <c r="BI160" s="227">
        <f>IF(N160="nulová",J160,0)</f>
        <v>0</v>
      </c>
      <c r="BJ160" s="14" t="s">
        <v>81</v>
      </c>
      <c r="BK160" s="227">
        <f>ROUND(I160*H160,2)</f>
        <v>0</v>
      </c>
      <c r="BL160" s="14" t="s">
        <v>138</v>
      </c>
      <c r="BM160" s="226" t="s">
        <v>218</v>
      </c>
    </row>
    <row r="161" s="2" customFormat="1" ht="16.5" customHeight="1">
      <c r="A161" s="35"/>
      <c r="B161" s="36"/>
      <c r="C161" s="214" t="s">
        <v>73</v>
      </c>
      <c r="D161" s="214" t="s">
        <v>134</v>
      </c>
      <c r="E161" s="215" t="s">
        <v>219</v>
      </c>
      <c r="F161" s="216" t="s">
        <v>220</v>
      </c>
      <c r="G161" s="217" t="s">
        <v>141</v>
      </c>
      <c r="H161" s="218">
        <v>425</v>
      </c>
      <c r="I161" s="219"/>
      <c r="J161" s="220">
        <f>ROUND(I161*H161,2)</f>
        <v>0</v>
      </c>
      <c r="K161" s="221"/>
      <c r="L161" s="41"/>
      <c r="M161" s="222" t="s">
        <v>1</v>
      </c>
      <c r="N161" s="223" t="s">
        <v>38</v>
      </c>
      <c r="O161" s="88"/>
      <c r="P161" s="224">
        <f>O161*H161</f>
        <v>0</v>
      </c>
      <c r="Q161" s="224">
        <v>0</v>
      </c>
      <c r="R161" s="224">
        <f>Q161*H161</f>
        <v>0</v>
      </c>
      <c r="S161" s="224">
        <v>0</v>
      </c>
      <c r="T161" s="225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26" t="s">
        <v>138</v>
      </c>
      <c r="AT161" s="226" t="s">
        <v>134</v>
      </c>
      <c r="AU161" s="226" t="s">
        <v>81</v>
      </c>
      <c r="AY161" s="14" t="s">
        <v>133</v>
      </c>
      <c r="BE161" s="227">
        <f>IF(N161="základní",J161,0)</f>
        <v>0</v>
      </c>
      <c r="BF161" s="227">
        <f>IF(N161="snížená",J161,0)</f>
        <v>0</v>
      </c>
      <c r="BG161" s="227">
        <f>IF(N161="zákl. přenesená",J161,0)</f>
        <v>0</v>
      </c>
      <c r="BH161" s="227">
        <f>IF(N161="sníž. přenesená",J161,0)</f>
        <v>0</v>
      </c>
      <c r="BI161" s="227">
        <f>IF(N161="nulová",J161,0)</f>
        <v>0</v>
      </c>
      <c r="BJ161" s="14" t="s">
        <v>81</v>
      </c>
      <c r="BK161" s="227">
        <f>ROUND(I161*H161,2)</f>
        <v>0</v>
      </c>
      <c r="BL161" s="14" t="s">
        <v>138</v>
      </c>
      <c r="BM161" s="226" t="s">
        <v>221</v>
      </c>
    </row>
    <row r="162" s="2" customFormat="1" ht="24.15" customHeight="1">
      <c r="A162" s="35"/>
      <c r="B162" s="36"/>
      <c r="C162" s="214" t="s">
        <v>73</v>
      </c>
      <c r="D162" s="214" t="s">
        <v>134</v>
      </c>
      <c r="E162" s="215" t="s">
        <v>222</v>
      </c>
      <c r="F162" s="216" t="s">
        <v>223</v>
      </c>
      <c r="G162" s="217" t="s">
        <v>141</v>
      </c>
      <c r="H162" s="218">
        <v>425</v>
      </c>
      <c r="I162" s="219"/>
      <c r="J162" s="220">
        <f>ROUND(I162*H162,2)</f>
        <v>0</v>
      </c>
      <c r="K162" s="221"/>
      <c r="L162" s="41"/>
      <c r="M162" s="222" t="s">
        <v>1</v>
      </c>
      <c r="N162" s="223" t="s">
        <v>38</v>
      </c>
      <c r="O162" s="88"/>
      <c r="P162" s="224">
        <f>O162*H162</f>
        <v>0</v>
      </c>
      <c r="Q162" s="224">
        <v>0</v>
      </c>
      <c r="R162" s="224">
        <f>Q162*H162</f>
        <v>0</v>
      </c>
      <c r="S162" s="224">
        <v>0</v>
      </c>
      <c r="T162" s="225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26" t="s">
        <v>138</v>
      </c>
      <c r="AT162" s="226" t="s">
        <v>134</v>
      </c>
      <c r="AU162" s="226" t="s">
        <v>81</v>
      </c>
      <c r="AY162" s="14" t="s">
        <v>133</v>
      </c>
      <c r="BE162" s="227">
        <f>IF(N162="základní",J162,0)</f>
        <v>0</v>
      </c>
      <c r="BF162" s="227">
        <f>IF(N162="snížená",J162,0)</f>
        <v>0</v>
      </c>
      <c r="BG162" s="227">
        <f>IF(N162="zákl. přenesená",J162,0)</f>
        <v>0</v>
      </c>
      <c r="BH162" s="227">
        <f>IF(N162="sníž. přenesená",J162,0)</f>
        <v>0</v>
      </c>
      <c r="BI162" s="227">
        <f>IF(N162="nulová",J162,0)</f>
        <v>0</v>
      </c>
      <c r="BJ162" s="14" t="s">
        <v>81</v>
      </c>
      <c r="BK162" s="227">
        <f>ROUND(I162*H162,2)</f>
        <v>0</v>
      </c>
      <c r="BL162" s="14" t="s">
        <v>138</v>
      </c>
      <c r="BM162" s="226" t="s">
        <v>224</v>
      </c>
    </row>
    <row r="163" s="2" customFormat="1" ht="16.5" customHeight="1">
      <c r="A163" s="35"/>
      <c r="B163" s="36"/>
      <c r="C163" s="214" t="s">
        <v>73</v>
      </c>
      <c r="D163" s="214" t="s">
        <v>134</v>
      </c>
      <c r="E163" s="215" t="s">
        <v>225</v>
      </c>
      <c r="F163" s="216" t="s">
        <v>226</v>
      </c>
      <c r="G163" s="217" t="s">
        <v>141</v>
      </c>
      <c r="H163" s="218">
        <v>425</v>
      </c>
      <c r="I163" s="219"/>
      <c r="J163" s="220">
        <f>ROUND(I163*H163,2)</f>
        <v>0</v>
      </c>
      <c r="K163" s="221"/>
      <c r="L163" s="41"/>
      <c r="M163" s="222" t="s">
        <v>1</v>
      </c>
      <c r="N163" s="223" t="s">
        <v>38</v>
      </c>
      <c r="O163" s="88"/>
      <c r="P163" s="224">
        <f>O163*H163</f>
        <v>0</v>
      </c>
      <c r="Q163" s="224">
        <v>0</v>
      </c>
      <c r="R163" s="224">
        <f>Q163*H163</f>
        <v>0</v>
      </c>
      <c r="S163" s="224">
        <v>0</v>
      </c>
      <c r="T163" s="225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26" t="s">
        <v>138</v>
      </c>
      <c r="AT163" s="226" t="s">
        <v>134</v>
      </c>
      <c r="AU163" s="226" t="s">
        <v>81</v>
      </c>
      <c r="AY163" s="14" t="s">
        <v>133</v>
      </c>
      <c r="BE163" s="227">
        <f>IF(N163="základní",J163,0)</f>
        <v>0</v>
      </c>
      <c r="BF163" s="227">
        <f>IF(N163="snížená",J163,0)</f>
        <v>0</v>
      </c>
      <c r="BG163" s="227">
        <f>IF(N163="zákl. přenesená",J163,0)</f>
        <v>0</v>
      </c>
      <c r="BH163" s="227">
        <f>IF(N163="sníž. přenesená",J163,0)</f>
        <v>0</v>
      </c>
      <c r="BI163" s="227">
        <f>IF(N163="nulová",J163,0)</f>
        <v>0</v>
      </c>
      <c r="BJ163" s="14" t="s">
        <v>81</v>
      </c>
      <c r="BK163" s="227">
        <f>ROUND(I163*H163,2)</f>
        <v>0</v>
      </c>
      <c r="BL163" s="14" t="s">
        <v>138</v>
      </c>
      <c r="BM163" s="226" t="s">
        <v>227</v>
      </c>
    </row>
    <row r="164" s="2" customFormat="1" ht="24.15" customHeight="1">
      <c r="A164" s="35"/>
      <c r="B164" s="36"/>
      <c r="C164" s="214" t="s">
        <v>73</v>
      </c>
      <c r="D164" s="214" t="s">
        <v>134</v>
      </c>
      <c r="E164" s="215" t="s">
        <v>228</v>
      </c>
      <c r="F164" s="216" t="s">
        <v>229</v>
      </c>
      <c r="G164" s="217" t="s">
        <v>141</v>
      </c>
      <c r="H164" s="218">
        <v>20.5</v>
      </c>
      <c r="I164" s="219"/>
      <c r="J164" s="220">
        <f>ROUND(I164*H164,2)</f>
        <v>0</v>
      </c>
      <c r="K164" s="221"/>
      <c r="L164" s="41"/>
      <c r="M164" s="222" t="s">
        <v>1</v>
      </c>
      <c r="N164" s="223" t="s">
        <v>38</v>
      </c>
      <c r="O164" s="88"/>
      <c r="P164" s="224">
        <f>O164*H164</f>
        <v>0</v>
      </c>
      <c r="Q164" s="224">
        <v>0</v>
      </c>
      <c r="R164" s="224">
        <f>Q164*H164</f>
        <v>0</v>
      </c>
      <c r="S164" s="224">
        <v>0</v>
      </c>
      <c r="T164" s="225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26" t="s">
        <v>138</v>
      </c>
      <c r="AT164" s="226" t="s">
        <v>134</v>
      </c>
      <c r="AU164" s="226" t="s">
        <v>81</v>
      </c>
      <c r="AY164" s="14" t="s">
        <v>133</v>
      </c>
      <c r="BE164" s="227">
        <f>IF(N164="základní",J164,0)</f>
        <v>0</v>
      </c>
      <c r="BF164" s="227">
        <f>IF(N164="snížená",J164,0)</f>
        <v>0</v>
      </c>
      <c r="BG164" s="227">
        <f>IF(N164="zákl. přenesená",J164,0)</f>
        <v>0</v>
      </c>
      <c r="BH164" s="227">
        <f>IF(N164="sníž. přenesená",J164,0)</f>
        <v>0</v>
      </c>
      <c r="BI164" s="227">
        <f>IF(N164="nulová",J164,0)</f>
        <v>0</v>
      </c>
      <c r="BJ164" s="14" t="s">
        <v>81</v>
      </c>
      <c r="BK164" s="227">
        <f>ROUND(I164*H164,2)</f>
        <v>0</v>
      </c>
      <c r="BL164" s="14" t="s">
        <v>138</v>
      </c>
      <c r="BM164" s="226" t="s">
        <v>230</v>
      </c>
    </row>
    <row r="165" s="2" customFormat="1" ht="24.15" customHeight="1">
      <c r="A165" s="35"/>
      <c r="B165" s="36"/>
      <c r="C165" s="214" t="s">
        <v>73</v>
      </c>
      <c r="D165" s="214" t="s">
        <v>134</v>
      </c>
      <c r="E165" s="215" t="s">
        <v>231</v>
      </c>
      <c r="F165" s="216" t="s">
        <v>232</v>
      </c>
      <c r="G165" s="217" t="s">
        <v>233</v>
      </c>
      <c r="H165" s="218">
        <v>34.100000000000001</v>
      </c>
      <c r="I165" s="219"/>
      <c r="J165" s="220">
        <f>ROUND(I165*H165,2)</f>
        <v>0</v>
      </c>
      <c r="K165" s="221"/>
      <c r="L165" s="41"/>
      <c r="M165" s="222" t="s">
        <v>1</v>
      </c>
      <c r="N165" s="223" t="s">
        <v>38</v>
      </c>
      <c r="O165" s="88"/>
      <c r="P165" s="224">
        <f>O165*H165</f>
        <v>0</v>
      </c>
      <c r="Q165" s="224">
        <v>0</v>
      </c>
      <c r="R165" s="224">
        <f>Q165*H165</f>
        <v>0</v>
      </c>
      <c r="S165" s="224">
        <v>0</v>
      </c>
      <c r="T165" s="225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26" t="s">
        <v>138</v>
      </c>
      <c r="AT165" s="226" t="s">
        <v>134</v>
      </c>
      <c r="AU165" s="226" t="s">
        <v>81</v>
      </c>
      <c r="AY165" s="14" t="s">
        <v>133</v>
      </c>
      <c r="BE165" s="227">
        <f>IF(N165="základní",J165,0)</f>
        <v>0</v>
      </c>
      <c r="BF165" s="227">
        <f>IF(N165="snížená",J165,0)</f>
        <v>0</v>
      </c>
      <c r="BG165" s="227">
        <f>IF(N165="zákl. přenesená",J165,0)</f>
        <v>0</v>
      </c>
      <c r="BH165" s="227">
        <f>IF(N165="sníž. přenesená",J165,0)</f>
        <v>0</v>
      </c>
      <c r="BI165" s="227">
        <f>IF(N165="nulová",J165,0)</f>
        <v>0</v>
      </c>
      <c r="BJ165" s="14" t="s">
        <v>81</v>
      </c>
      <c r="BK165" s="227">
        <f>ROUND(I165*H165,2)</f>
        <v>0</v>
      </c>
      <c r="BL165" s="14" t="s">
        <v>138</v>
      </c>
      <c r="BM165" s="226" t="s">
        <v>234</v>
      </c>
    </row>
    <row r="166" s="2" customFormat="1" ht="33" customHeight="1">
      <c r="A166" s="35"/>
      <c r="B166" s="36"/>
      <c r="C166" s="228" t="s">
        <v>73</v>
      </c>
      <c r="D166" s="228" t="s">
        <v>209</v>
      </c>
      <c r="E166" s="229" t="s">
        <v>235</v>
      </c>
      <c r="F166" s="230" t="s">
        <v>236</v>
      </c>
      <c r="G166" s="231" t="s">
        <v>237</v>
      </c>
      <c r="H166" s="232">
        <v>10</v>
      </c>
      <c r="I166" s="233"/>
      <c r="J166" s="234">
        <f>ROUND(I166*H166,2)</f>
        <v>0</v>
      </c>
      <c r="K166" s="235"/>
      <c r="L166" s="236"/>
      <c r="M166" s="237" t="s">
        <v>1</v>
      </c>
      <c r="N166" s="238" t="s">
        <v>38</v>
      </c>
      <c r="O166" s="88"/>
      <c r="P166" s="224">
        <f>O166*H166</f>
        <v>0</v>
      </c>
      <c r="Q166" s="224">
        <v>0</v>
      </c>
      <c r="R166" s="224">
        <f>Q166*H166</f>
        <v>0</v>
      </c>
      <c r="S166" s="224">
        <v>0</v>
      </c>
      <c r="T166" s="225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26" t="s">
        <v>147</v>
      </c>
      <c r="AT166" s="226" t="s">
        <v>209</v>
      </c>
      <c r="AU166" s="226" t="s">
        <v>81</v>
      </c>
      <c r="AY166" s="14" t="s">
        <v>133</v>
      </c>
      <c r="BE166" s="227">
        <f>IF(N166="základní",J166,0)</f>
        <v>0</v>
      </c>
      <c r="BF166" s="227">
        <f>IF(N166="snížená",J166,0)</f>
        <v>0</v>
      </c>
      <c r="BG166" s="227">
        <f>IF(N166="zákl. přenesená",J166,0)</f>
        <v>0</v>
      </c>
      <c r="BH166" s="227">
        <f>IF(N166="sníž. přenesená",J166,0)</f>
        <v>0</v>
      </c>
      <c r="BI166" s="227">
        <f>IF(N166="nulová",J166,0)</f>
        <v>0</v>
      </c>
      <c r="BJ166" s="14" t="s">
        <v>81</v>
      </c>
      <c r="BK166" s="227">
        <f>ROUND(I166*H166,2)</f>
        <v>0</v>
      </c>
      <c r="BL166" s="14" t="s">
        <v>138</v>
      </c>
      <c r="BM166" s="226" t="s">
        <v>238</v>
      </c>
    </row>
    <row r="167" s="2" customFormat="1" ht="24.15" customHeight="1">
      <c r="A167" s="35"/>
      <c r="B167" s="36"/>
      <c r="C167" s="214" t="s">
        <v>73</v>
      </c>
      <c r="D167" s="214" t="s">
        <v>134</v>
      </c>
      <c r="E167" s="215" t="s">
        <v>239</v>
      </c>
      <c r="F167" s="216" t="s">
        <v>240</v>
      </c>
      <c r="G167" s="217" t="s">
        <v>141</v>
      </c>
      <c r="H167" s="218">
        <v>17</v>
      </c>
      <c r="I167" s="219"/>
      <c r="J167" s="220">
        <f>ROUND(I167*H167,2)</f>
        <v>0</v>
      </c>
      <c r="K167" s="221"/>
      <c r="L167" s="41"/>
      <c r="M167" s="222" t="s">
        <v>1</v>
      </c>
      <c r="N167" s="223" t="s">
        <v>38</v>
      </c>
      <c r="O167" s="88"/>
      <c r="P167" s="224">
        <f>O167*H167</f>
        <v>0</v>
      </c>
      <c r="Q167" s="224">
        <v>0</v>
      </c>
      <c r="R167" s="224">
        <f>Q167*H167</f>
        <v>0</v>
      </c>
      <c r="S167" s="224">
        <v>0</v>
      </c>
      <c r="T167" s="225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26" t="s">
        <v>138</v>
      </c>
      <c r="AT167" s="226" t="s">
        <v>134</v>
      </c>
      <c r="AU167" s="226" t="s">
        <v>81</v>
      </c>
      <c r="AY167" s="14" t="s">
        <v>133</v>
      </c>
      <c r="BE167" s="227">
        <f>IF(N167="základní",J167,0)</f>
        <v>0</v>
      </c>
      <c r="BF167" s="227">
        <f>IF(N167="snížená",J167,0)</f>
        <v>0</v>
      </c>
      <c r="BG167" s="227">
        <f>IF(N167="zákl. přenesená",J167,0)</f>
        <v>0</v>
      </c>
      <c r="BH167" s="227">
        <f>IF(N167="sníž. přenesená",J167,0)</f>
        <v>0</v>
      </c>
      <c r="BI167" s="227">
        <f>IF(N167="nulová",J167,0)</f>
        <v>0</v>
      </c>
      <c r="BJ167" s="14" t="s">
        <v>81</v>
      </c>
      <c r="BK167" s="227">
        <f>ROUND(I167*H167,2)</f>
        <v>0</v>
      </c>
      <c r="BL167" s="14" t="s">
        <v>138</v>
      </c>
      <c r="BM167" s="226" t="s">
        <v>241</v>
      </c>
    </row>
    <row r="168" s="2" customFormat="1" ht="24.15" customHeight="1">
      <c r="A168" s="35"/>
      <c r="B168" s="36"/>
      <c r="C168" s="214" t="s">
        <v>73</v>
      </c>
      <c r="D168" s="214" t="s">
        <v>134</v>
      </c>
      <c r="E168" s="215" t="s">
        <v>242</v>
      </c>
      <c r="F168" s="216" t="s">
        <v>243</v>
      </c>
      <c r="G168" s="217" t="s">
        <v>141</v>
      </c>
      <c r="H168" s="218">
        <v>17</v>
      </c>
      <c r="I168" s="219"/>
      <c r="J168" s="220">
        <f>ROUND(I168*H168,2)</f>
        <v>0</v>
      </c>
      <c r="K168" s="221"/>
      <c r="L168" s="41"/>
      <c r="M168" s="222" t="s">
        <v>1</v>
      </c>
      <c r="N168" s="223" t="s">
        <v>38</v>
      </c>
      <c r="O168" s="88"/>
      <c r="P168" s="224">
        <f>O168*H168</f>
        <v>0</v>
      </c>
      <c r="Q168" s="224">
        <v>0</v>
      </c>
      <c r="R168" s="224">
        <f>Q168*H168</f>
        <v>0</v>
      </c>
      <c r="S168" s="224">
        <v>0</v>
      </c>
      <c r="T168" s="225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26" t="s">
        <v>138</v>
      </c>
      <c r="AT168" s="226" t="s">
        <v>134</v>
      </c>
      <c r="AU168" s="226" t="s">
        <v>81</v>
      </c>
      <c r="AY168" s="14" t="s">
        <v>133</v>
      </c>
      <c r="BE168" s="227">
        <f>IF(N168="základní",J168,0)</f>
        <v>0</v>
      </c>
      <c r="BF168" s="227">
        <f>IF(N168="snížená",J168,0)</f>
        <v>0</v>
      </c>
      <c r="BG168" s="227">
        <f>IF(N168="zákl. přenesená",J168,0)</f>
        <v>0</v>
      </c>
      <c r="BH168" s="227">
        <f>IF(N168="sníž. přenesená",J168,0)</f>
        <v>0</v>
      </c>
      <c r="BI168" s="227">
        <f>IF(N168="nulová",J168,0)</f>
        <v>0</v>
      </c>
      <c r="BJ168" s="14" t="s">
        <v>81</v>
      </c>
      <c r="BK168" s="227">
        <f>ROUND(I168*H168,2)</f>
        <v>0</v>
      </c>
      <c r="BL168" s="14" t="s">
        <v>138</v>
      </c>
      <c r="BM168" s="226" t="s">
        <v>244</v>
      </c>
    </row>
    <row r="169" s="2" customFormat="1" ht="24.15" customHeight="1">
      <c r="A169" s="35"/>
      <c r="B169" s="36"/>
      <c r="C169" s="228" t="s">
        <v>73</v>
      </c>
      <c r="D169" s="228" t="s">
        <v>209</v>
      </c>
      <c r="E169" s="229" t="s">
        <v>245</v>
      </c>
      <c r="F169" s="230" t="s">
        <v>246</v>
      </c>
      <c r="G169" s="231" t="s">
        <v>141</v>
      </c>
      <c r="H169" s="232">
        <v>2</v>
      </c>
      <c r="I169" s="233"/>
      <c r="J169" s="234">
        <f>ROUND(I169*H169,2)</f>
        <v>0</v>
      </c>
      <c r="K169" s="235"/>
      <c r="L169" s="236"/>
      <c r="M169" s="237" t="s">
        <v>1</v>
      </c>
      <c r="N169" s="238" t="s">
        <v>38</v>
      </c>
      <c r="O169" s="88"/>
      <c r="P169" s="224">
        <f>O169*H169</f>
        <v>0</v>
      </c>
      <c r="Q169" s="224">
        <v>0</v>
      </c>
      <c r="R169" s="224">
        <f>Q169*H169</f>
        <v>0</v>
      </c>
      <c r="S169" s="224">
        <v>0</v>
      </c>
      <c r="T169" s="225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26" t="s">
        <v>147</v>
      </c>
      <c r="AT169" s="226" t="s">
        <v>209</v>
      </c>
      <c r="AU169" s="226" t="s">
        <v>81</v>
      </c>
      <c r="AY169" s="14" t="s">
        <v>133</v>
      </c>
      <c r="BE169" s="227">
        <f>IF(N169="základní",J169,0)</f>
        <v>0</v>
      </c>
      <c r="BF169" s="227">
        <f>IF(N169="snížená",J169,0)</f>
        <v>0</v>
      </c>
      <c r="BG169" s="227">
        <f>IF(N169="zákl. přenesená",J169,0)</f>
        <v>0</v>
      </c>
      <c r="BH169" s="227">
        <f>IF(N169="sníž. přenesená",J169,0)</f>
        <v>0</v>
      </c>
      <c r="BI169" s="227">
        <f>IF(N169="nulová",J169,0)</f>
        <v>0</v>
      </c>
      <c r="BJ169" s="14" t="s">
        <v>81</v>
      </c>
      <c r="BK169" s="227">
        <f>ROUND(I169*H169,2)</f>
        <v>0</v>
      </c>
      <c r="BL169" s="14" t="s">
        <v>138</v>
      </c>
      <c r="BM169" s="226" t="s">
        <v>247</v>
      </c>
    </row>
    <row r="170" s="2" customFormat="1" ht="33" customHeight="1">
      <c r="A170" s="35"/>
      <c r="B170" s="36"/>
      <c r="C170" s="214" t="s">
        <v>73</v>
      </c>
      <c r="D170" s="214" t="s">
        <v>134</v>
      </c>
      <c r="E170" s="215" t="s">
        <v>248</v>
      </c>
      <c r="F170" s="216" t="s">
        <v>249</v>
      </c>
      <c r="G170" s="217" t="s">
        <v>233</v>
      </c>
      <c r="H170" s="218">
        <v>9.9000000000000004</v>
      </c>
      <c r="I170" s="219"/>
      <c r="J170" s="220">
        <f>ROUND(I170*H170,2)</f>
        <v>0</v>
      </c>
      <c r="K170" s="221"/>
      <c r="L170" s="41"/>
      <c r="M170" s="222" t="s">
        <v>1</v>
      </c>
      <c r="N170" s="223" t="s">
        <v>38</v>
      </c>
      <c r="O170" s="88"/>
      <c r="P170" s="224">
        <f>O170*H170</f>
        <v>0</v>
      </c>
      <c r="Q170" s="224">
        <v>0</v>
      </c>
      <c r="R170" s="224">
        <f>Q170*H170</f>
        <v>0</v>
      </c>
      <c r="S170" s="224">
        <v>0</v>
      </c>
      <c r="T170" s="225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26" t="s">
        <v>138</v>
      </c>
      <c r="AT170" s="226" t="s">
        <v>134</v>
      </c>
      <c r="AU170" s="226" t="s">
        <v>81</v>
      </c>
      <c r="AY170" s="14" t="s">
        <v>133</v>
      </c>
      <c r="BE170" s="227">
        <f>IF(N170="základní",J170,0)</f>
        <v>0</v>
      </c>
      <c r="BF170" s="227">
        <f>IF(N170="snížená",J170,0)</f>
        <v>0</v>
      </c>
      <c r="BG170" s="227">
        <f>IF(N170="zákl. přenesená",J170,0)</f>
        <v>0</v>
      </c>
      <c r="BH170" s="227">
        <f>IF(N170="sníž. přenesená",J170,0)</f>
        <v>0</v>
      </c>
      <c r="BI170" s="227">
        <f>IF(N170="nulová",J170,0)</f>
        <v>0</v>
      </c>
      <c r="BJ170" s="14" t="s">
        <v>81</v>
      </c>
      <c r="BK170" s="227">
        <f>ROUND(I170*H170,2)</f>
        <v>0</v>
      </c>
      <c r="BL170" s="14" t="s">
        <v>138</v>
      </c>
      <c r="BM170" s="226" t="s">
        <v>250</v>
      </c>
    </row>
    <row r="171" s="12" customFormat="1" ht="25.92" customHeight="1">
      <c r="A171" s="12"/>
      <c r="B171" s="200"/>
      <c r="C171" s="201"/>
      <c r="D171" s="202" t="s">
        <v>72</v>
      </c>
      <c r="E171" s="203" t="s">
        <v>251</v>
      </c>
      <c r="F171" s="203" t="s">
        <v>252</v>
      </c>
      <c r="G171" s="201"/>
      <c r="H171" s="201"/>
      <c r="I171" s="204"/>
      <c r="J171" s="205">
        <f>BK171</f>
        <v>0</v>
      </c>
      <c r="K171" s="201"/>
      <c r="L171" s="206"/>
      <c r="M171" s="207"/>
      <c r="N171" s="208"/>
      <c r="O171" s="208"/>
      <c r="P171" s="209">
        <f>SUM(P172:P175)</f>
        <v>0</v>
      </c>
      <c r="Q171" s="208"/>
      <c r="R171" s="209">
        <f>SUM(R172:R175)</f>
        <v>0</v>
      </c>
      <c r="S171" s="208"/>
      <c r="T171" s="210">
        <f>SUM(T172:T175)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11" t="s">
        <v>81</v>
      </c>
      <c r="AT171" s="212" t="s">
        <v>72</v>
      </c>
      <c r="AU171" s="212" t="s">
        <v>73</v>
      </c>
      <c r="AY171" s="211" t="s">
        <v>133</v>
      </c>
      <c r="BK171" s="213">
        <f>SUM(BK172:BK175)</f>
        <v>0</v>
      </c>
    </row>
    <row r="172" s="2" customFormat="1" ht="37.8" customHeight="1">
      <c r="A172" s="35"/>
      <c r="B172" s="36"/>
      <c r="C172" s="214" t="s">
        <v>73</v>
      </c>
      <c r="D172" s="214" t="s">
        <v>134</v>
      </c>
      <c r="E172" s="215" t="s">
        <v>253</v>
      </c>
      <c r="F172" s="216" t="s">
        <v>254</v>
      </c>
      <c r="G172" s="217" t="s">
        <v>233</v>
      </c>
      <c r="H172" s="218">
        <v>85</v>
      </c>
      <c r="I172" s="219"/>
      <c r="J172" s="220">
        <f>ROUND(I172*H172,2)</f>
        <v>0</v>
      </c>
      <c r="K172" s="221"/>
      <c r="L172" s="41"/>
      <c r="M172" s="222" t="s">
        <v>1</v>
      </c>
      <c r="N172" s="223" t="s">
        <v>38</v>
      </c>
      <c r="O172" s="88"/>
      <c r="P172" s="224">
        <f>O172*H172</f>
        <v>0</v>
      </c>
      <c r="Q172" s="224">
        <v>0</v>
      </c>
      <c r="R172" s="224">
        <f>Q172*H172</f>
        <v>0</v>
      </c>
      <c r="S172" s="224">
        <v>0</v>
      </c>
      <c r="T172" s="225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26" t="s">
        <v>138</v>
      </c>
      <c r="AT172" s="226" t="s">
        <v>134</v>
      </c>
      <c r="AU172" s="226" t="s">
        <v>81</v>
      </c>
      <c r="AY172" s="14" t="s">
        <v>133</v>
      </c>
      <c r="BE172" s="227">
        <f>IF(N172="základní",J172,0)</f>
        <v>0</v>
      </c>
      <c r="BF172" s="227">
        <f>IF(N172="snížená",J172,0)</f>
        <v>0</v>
      </c>
      <c r="BG172" s="227">
        <f>IF(N172="zákl. přenesená",J172,0)</f>
        <v>0</v>
      </c>
      <c r="BH172" s="227">
        <f>IF(N172="sníž. přenesená",J172,0)</f>
        <v>0</v>
      </c>
      <c r="BI172" s="227">
        <f>IF(N172="nulová",J172,0)</f>
        <v>0</v>
      </c>
      <c r="BJ172" s="14" t="s">
        <v>81</v>
      </c>
      <c r="BK172" s="227">
        <f>ROUND(I172*H172,2)</f>
        <v>0</v>
      </c>
      <c r="BL172" s="14" t="s">
        <v>138</v>
      </c>
      <c r="BM172" s="226" t="s">
        <v>255</v>
      </c>
    </row>
    <row r="173" s="2" customFormat="1" ht="16.5" customHeight="1">
      <c r="A173" s="35"/>
      <c r="B173" s="36"/>
      <c r="C173" s="214" t="s">
        <v>73</v>
      </c>
      <c r="D173" s="214" t="s">
        <v>134</v>
      </c>
      <c r="E173" s="215" t="s">
        <v>256</v>
      </c>
      <c r="F173" s="216" t="s">
        <v>257</v>
      </c>
      <c r="G173" s="217" t="s">
        <v>237</v>
      </c>
      <c r="H173" s="218">
        <v>2</v>
      </c>
      <c r="I173" s="219"/>
      <c r="J173" s="220">
        <f>ROUND(I173*H173,2)</f>
        <v>0</v>
      </c>
      <c r="K173" s="221"/>
      <c r="L173" s="41"/>
      <c r="M173" s="222" t="s">
        <v>1</v>
      </c>
      <c r="N173" s="223" t="s">
        <v>38</v>
      </c>
      <c r="O173" s="88"/>
      <c r="P173" s="224">
        <f>O173*H173</f>
        <v>0</v>
      </c>
      <c r="Q173" s="224">
        <v>0</v>
      </c>
      <c r="R173" s="224">
        <f>Q173*H173</f>
        <v>0</v>
      </c>
      <c r="S173" s="224">
        <v>0</v>
      </c>
      <c r="T173" s="225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26" t="s">
        <v>138</v>
      </c>
      <c r="AT173" s="226" t="s">
        <v>134</v>
      </c>
      <c r="AU173" s="226" t="s">
        <v>81</v>
      </c>
      <c r="AY173" s="14" t="s">
        <v>133</v>
      </c>
      <c r="BE173" s="227">
        <f>IF(N173="základní",J173,0)</f>
        <v>0</v>
      </c>
      <c r="BF173" s="227">
        <f>IF(N173="snížená",J173,0)</f>
        <v>0</v>
      </c>
      <c r="BG173" s="227">
        <f>IF(N173="zákl. přenesená",J173,0)</f>
        <v>0</v>
      </c>
      <c r="BH173" s="227">
        <f>IF(N173="sníž. přenesená",J173,0)</f>
        <v>0</v>
      </c>
      <c r="BI173" s="227">
        <f>IF(N173="nulová",J173,0)</f>
        <v>0</v>
      </c>
      <c r="BJ173" s="14" t="s">
        <v>81</v>
      </c>
      <c r="BK173" s="227">
        <f>ROUND(I173*H173,2)</f>
        <v>0</v>
      </c>
      <c r="BL173" s="14" t="s">
        <v>138</v>
      </c>
      <c r="BM173" s="226" t="s">
        <v>258</v>
      </c>
    </row>
    <row r="174" s="2" customFormat="1" ht="16.5" customHeight="1">
      <c r="A174" s="35"/>
      <c r="B174" s="36"/>
      <c r="C174" s="214" t="s">
        <v>73</v>
      </c>
      <c r="D174" s="214" t="s">
        <v>134</v>
      </c>
      <c r="E174" s="215" t="s">
        <v>259</v>
      </c>
      <c r="F174" s="216" t="s">
        <v>260</v>
      </c>
      <c r="G174" s="217" t="s">
        <v>261</v>
      </c>
      <c r="H174" s="218">
        <v>1</v>
      </c>
      <c r="I174" s="219"/>
      <c r="J174" s="220">
        <f>ROUND(I174*H174,2)</f>
        <v>0</v>
      </c>
      <c r="K174" s="221"/>
      <c r="L174" s="41"/>
      <c r="M174" s="222" t="s">
        <v>1</v>
      </c>
      <c r="N174" s="223" t="s">
        <v>38</v>
      </c>
      <c r="O174" s="88"/>
      <c r="P174" s="224">
        <f>O174*H174</f>
        <v>0</v>
      </c>
      <c r="Q174" s="224">
        <v>0</v>
      </c>
      <c r="R174" s="224">
        <f>Q174*H174</f>
        <v>0</v>
      </c>
      <c r="S174" s="224">
        <v>0</v>
      </c>
      <c r="T174" s="225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26" t="s">
        <v>138</v>
      </c>
      <c r="AT174" s="226" t="s">
        <v>134</v>
      </c>
      <c r="AU174" s="226" t="s">
        <v>81</v>
      </c>
      <c r="AY174" s="14" t="s">
        <v>133</v>
      </c>
      <c r="BE174" s="227">
        <f>IF(N174="základní",J174,0)</f>
        <v>0</v>
      </c>
      <c r="BF174" s="227">
        <f>IF(N174="snížená",J174,0)</f>
        <v>0</v>
      </c>
      <c r="BG174" s="227">
        <f>IF(N174="zákl. přenesená",J174,0)</f>
        <v>0</v>
      </c>
      <c r="BH174" s="227">
        <f>IF(N174="sníž. přenesená",J174,0)</f>
        <v>0</v>
      </c>
      <c r="BI174" s="227">
        <f>IF(N174="nulová",J174,0)</f>
        <v>0</v>
      </c>
      <c r="BJ174" s="14" t="s">
        <v>81</v>
      </c>
      <c r="BK174" s="227">
        <f>ROUND(I174*H174,2)</f>
        <v>0</v>
      </c>
      <c r="BL174" s="14" t="s">
        <v>138</v>
      </c>
      <c r="BM174" s="226" t="s">
        <v>262</v>
      </c>
    </row>
    <row r="175" s="2" customFormat="1" ht="24.15" customHeight="1">
      <c r="A175" s="35"/>
      <c r="B175" s="36"/>
      <c r="C175" s="214" t="s">
        <v>73</v>
      </c>
      <c r="D175" s="214" t="s">
        <v>134</v>
      </c>
      <c r="E175" s="215" t="s">
        <v>263</v>
      </c>
      <c r="F175" s="216" t="s">
        <v>264</v>
      </c>
      <c r="G175" s="217" t="s">
        <v>237</v>
      </c>
      <c r="H175" s="218">
        <v>2</v>
      </c>
      <c r="I175" s="219"/>
      <c r="J175" s="220">
        <f>ROUND(I175*H175,2)</f>
        <v>0</v>
      </c>
      <c r="K175" s="221"/>
      <c r="L175" s="41"/>
      <c r="M175" s="222" t="s">
        <v>1</v>
      </c>
      <c r="N175" s="223" t="s">
        <v>38</v>
      </c>
      <c r="O175" s="88"/>
      <c r="P175" s="224">
        <f>O175*H175</f>
        <v>0</v>
      </c>
      <c r="Q175" s="224">
        <v>0</v>
      </c>
      <c r="R175" s="224">
        <f>Q175*H175</f>
        <v>0</v>
      </c>
      <c r="S175" s="224">
        <v>0</v>
      </c>
      <c r="T175" s="225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26" t="s">
        <v>138</v>
      </c>
      <c r="AT175" s="226" t="s">
        <v>134</v>
      </c>
      <c r="AU175" s="226" t="s">
        <v>81</v>
      </c>
      <c r="AY175" s="14" t="s">
        <v>133</v>
      </c>
      <c r="BE175" s="227">
        <f>IF(N175="základní",J175,0)</f>
        <v>0</v>
      </c>
      <c r="BF175" s="227">
        <f>IF(N175="snížená",J175,0)</f>
        <v>0</v>
      </c>
      <c r="BG175" s="227">
        <f>IF(N175="zákl. přenesená",J175,0)</f>
        <v>0</v>
      </c>
      <c r="BH175" s="227">
        <f>IF(N175="sníž. přenesená",J175,0)</f>
        <v>0</v>
      </c>
      <c r="BI175" s="227">
        <f>IF(N175="nulová",J175,0)</f>
        <v>0</v>
      </c>
      <c r="BJ175" s="14" t="s">
        <v>81</v>
      </c>
      <c r="BK175" s="227">
        <f>ROUND(I175*H175,2)</f>
        <v>0</v>
      </c>
      <c r="BL175" s="14" t="s">
        <v>138</v>
      </c>
      <c r="BM175" s="226" t="s">
        <v>265</v>
      </c>
    </row>
    <row r="176" s="12" customFormat="1" ht="25.92" customHeight="1">
      <c r="A176" s="12"/>
      <c r="B176" s="200"/>
      <c r="C176" s="201"/>
      <c r="D176" s="202" t="s">
        <v>72</v>
      </c>
      <c r="E176" s="203" t="s">
        <v>266</v>
      </c>
      <c r="F176" s="203" t="s">
        <v>267</v>
      </c>
      <c r="G176" s="201"/>
      <c r="H176" s="201"/>
      <c r="I176" s="204"/>
      <c r="J176" s="205">
        <f>BK176</f>
        <v>0</v>
      </c>
      <c r="K176" s="201"/>
      <c r="L176" s="206"/>
      <c r="M176" s="207"/>
      <c r="N176" s="208"/>
      <c r="O176" s="208"/>
      <c r="P176" s="209">
        <f>SUM(P177:P191)</f>
        <v>0</v>
      </c>
      <c r="Q176" s="208"/>
      <c r="R176" s="209">
        <f>SUM(R177:R191)</f>
        <v>0</v>
      </c>
      <c r="S176" s="208"/>
      <c r="T176" s="210">
        <f>SUM(T177:T191)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11" t="s">
        <v>81</v>
      </c>
      <c r="AT176" s="212" t="s">
        <v>72</v>
      </c>
      <c r="AU176" s="212" t="s">
        <v>73</v>
      </c>
      <c r="AY176" s="211" t="s">
        <v>133</v>
      </c>
      <c r="BK176" s="213">
        <f>SUM(BK177:BK191)</f>
        <v>0</v>
      </c>
    </row>
    <row r="177" s="2" customFormat="1" ht="37.8" customHeight="1">
      <c r="A177" s="35"/>
      <c r="B177" s="36"/>
      <c r="C177" s="214" t="s">
        <v>73</v>
      </c>
      <c r="D177" s="214" t="s">
        <v>134</v>
      </c>
      <c r="E177" s="215" t="s">
        <v>268</v>
      </c>
      <c r="F177" s="216" t="s">
        <v>269</v>
      </c>
      <c r="G177" s="217" t="s">
        <v>141</v>
      </c>
      <c r="H177" s="218">
        <v>85</v>
      </c>
      <c r="I177" s="219"/>
      <c r="J177" s="220">
        <f>ROUND(I177*H177,2)</f>
        <v>0</v>
      </c>
      <c r="K177" s="221"/>
      <c r="L177" s="41"/>
      <c r="M177" s="222" t="s">
        <v>1</v>
      </c>
      <c r="N177" s="223" t="s">
        <v>38</v>
      </c>
      <c r="O177" s="88"/>
      <c r="P177" s="224">
        <f>O177*H177</f>
        <v>0</v>
      </c>
      <c r="Q177" s="224">
        <v>0</v>
      </c>
      <c r="R177" s="224">
        <f>Q177*H177</f>
        <v>0</v>
      </c>
      <c r="S177" s="224">
        <v>0</v>
      </c>
      <c r="T177" s="225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26" t="s">
        <v>138</v>
      </c>
      <c r="AT177" s="226" t="s">
        <v>134</v>
      </c>
      <c r="AU177" s="226" t="s">
        <v>81</v>
      </c>
      <c r="AY177" s="14" t="s">
        <v>133</v>
      </c>
      <c r="BE177" s="227">
        <f>IF(N177="základní",J177,0)</f>
        <v>0</v>
      </c>
      <c r="BF177" s="227">
        <f>IF(N177="snížená",J177,0)</f>
        <v>0</v>
      </c>
      <c r="BG177" s="227">
        <f>IF(N177="zákl. přenesená",J177,0)</f>
        <v>0</v>
      </c>
      <c r="BH177" s="227">
        <f>IF(N177="sníž. přenesená",J177,0)</f>
        <v>0</v>
      </c>
      <c r="BI177" s="227">
        <f>IF(N177="nulová",J177,0)</f>
        <v>0</v>
      </c>
      <c r="BJ177" s="14" t="s">
        <v>81</v>
      </c>
      <c r="BK177" s="227">
        <f>ROUND(I177*H177,2)</f>
        <v>0</v>
      </c>
      <c r="BL177" s="14" t="s">
        <v>138</v>
      </c>
      <c r="BM177" s="226" t="s">
        <v>270</v>
      </c>
    </row>
    <row r="178" s="2" customFormat="1" ht="24.15" customHeight="1">
      <c r="A178" s="35"/>
      <c r="B178" s="36"/>
      <c r="C178" s="228" t="s">
        <v>73</v>
      </c>
      <c r="D178" s="228" t="s">
        <v>209</v>
      </c>
      <c r="E178" s="229" t="s">
        <v>271</v>
      </c>
      <c r="F178" s="230" t="s">
        <v>272</v>
      </c>
      <c r="G178" s="231" t="s">
        <v>273</v>
      </c>
      <c r="H178" s="232">
        <v>2.7000000000000002</v>
      </c>
      <c r="I178" s="233"/>
      <c r="J178" s="234">
        <f>ROUND(I178*H178,2)</f>
        <v>0</v>
      </c>
      <c r="K178" s="235"/>
      <c r="L178" s="236"/>
      <c r="M178" s="237" t="s">
        <v>1</v>
      </c>
      <c r="N178" s="238" t="s">
        <v>38</v>
      </c>
      <c r="O178" s="88"/>
      <c r="P178" s="224">
        <f>O178*H178</f>
        <v>0</v>
      </c>
      <c r="Q178" s="224">
        <v>0</v>
      </c>
      <c r="R178" s="224">
        <f>Q178*H178</f>
        <v>0</v>
      </c>
      <c r="S178" s="224">
        <v>0</v>
      </c>
      <c r="T178" s="225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26" t="s">
        <v>147</v>
      </c>
      <c r="AT178" s="226" t="s">
        <v>209</v>
      </c>
      <c r="AU178" s="226" t="s">
        <v>81</v>
      </c>
      <c r="AY178" s="14" t="s">
        <v>133</v>
      </c>
      <c r="BE178" s="227">
        <f>IF(N178="základní",J178,0)</f>
        <v>0</v>
      </c>
      <c r="BF178" s="227">
        <f>IF(N178="snížená",J178,0)</f>
        <v>0</v>
      </c>
      <c r="BG178" s="227">
        <f>IF(N178="zákl. přenesená",J178,0)</f>
        <v>0</v>
      </c>
      <c r="BH178" s="227">
        <f>IF(N178="sníž. přenesená",J178,0)</f>
        <v>0</v>
      </c>
      <c r="BI178" s="227">
        <f>IF(N178="nulová",J178,0)</f>
        <v>0</v>
      </c>
      <c r="BJ178" s="14" t="s">
        <v>81</v>
      </c>
      <c r="BK178" s="227">
        <f>ROUND(I178*H178,2)</f>
        <v>0</v>
      </c>
      <c r="BL178" s="14" t="s">
        <v>138</v>
      </c>
      <c r="BM178" s="226" t="s">
        <v>274</v>
      </c>
    </row>
    <row r="179" s="2" customFormat="1" ht="21.75" customHeight="1">
      <c r="A179" s="35"/>
      <c r="B179" s="36"/>
      <c r="C179" s="214" t="s">
        <v>73</v>
      </c>
      <c r="D179" s="214" t="s">
        <v>134</v>
      </c>
      <c r="E179" s="215" t="s">
        <v>275</v>
      </c>
      <c r="F179" s="216" t="s">
        <v>276</v>
      </c>
      <c r="G179" s="217" t="s">
        <v>141</v>
      </c>
      <c r="H179" s="218">
        <v>85</v>
      </c>
      <c r="I179" s="219"/>
      <c r="J179" s="220">
        <f>ROUND(I179*H179,2)</f>
        <v>0</v>
      </c>
      <c r="K179" s="221"/>
      <c r="L179" s="41"/>
      <c r="M179" s="222" t="s">
        <v>1</v>
      </c>
      <c r="N179" s="223" t="s">
        <v>38</v>
      </c>
      <c r="O179" s="88"/>
      <c r="P179" s="224">
        <f>O179*H179</f>
        <v>0</v>
      </c>
      <c r="Q179" s="224">
        <v>0</v>
      </c>
      <c r="R179" s="224">
        <f>Q179*H179</f>
        <v>0</v>
      </c>
      <c r="S179" s="224">
        <v>0</v>
      </c>
      <c r="T179" s="225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26" t="s">
        <v>138</v>
      </c>
      <c r="AT179" s="226" t="s">
        <v>134</v>
      </c>
      <c r="AU179" s="226" t="s">
        <v>81</v>
      </c>
      <c r="AY179" s="14" t="s">
        <v>133</v>
      </c>
      <c r="BE179" s="227">
        <f>IF(N179="základní",J179,0)</f>
        <v>0</v>
      </c>
      <c r="BF179" s="227">
        <f>IF(N179="snížená",J179,0)</f>
        <v>0</v>
      </c>
      <c r="BG179" s="227">
        <f>IF(N179="zákl. přenesená",J179,0)</f>
        <v>0</v>
      </c>
      <c r="BH179" s="227">
        <f>IF(N179="sníž. přenesená",J179,0)</f>
        <v>0</v>
      </c>
      <c r="BI179" s="227">
        <f>IF(N179="nulová",J179,0)</f>
        <v>0</v>
      </c>
      <c r="BJ179" s="14" t="s">
        <v>81</v>
      </c>
      <c r="BK179" s="227">
        <f>ROUND(I179*H179,2)</f>
        <v>0</v>
      </c>
      <c r="BL179" s="14" t="s">
        <v>138</v>
      </c>
      <c r="BM179" s="226" t="s">
        <v>277</v>
      </c>
    </row>
    <row r="180" s="2" customFormat="1" ht="24.15" customHeight="1">
      <c r="A180" s="35"/>
      <c r="B180" s="36"/>
      <c r="C180" s="214" t="s">
        <v>73</v>
      </c>
      <c r="D180" s="214" t="s">
        <v>134</v>
      </c>
      <c r="E180" s="215" t="s">
        <v>278</v>
      </c>
      <c r="F180" s="216" t="s">
        <v>279</v>
      </c>
      <c r="G180" s="217" t="s">
        <v>141</v>
      </c>
      <c r="H180" s="218">
        <v>85</v>
      </c>
      <c r="I180" s="219"/>
      <c r="J180" s="220">
        <f>ROUND(I180*H180,2)</f>
        <v>0</v>
      </c>
      <c r="K180" s="221"/>
      <c r="L180" s="41"/>
      <c r="M180" s="222" t="s">
        <v>1</v>
      </c>
      <c r="N180" s="223" t="s">
        <v>38</v>
      </c>
      <c r="O180" s="88"/>
      <c r="P180" s="224">
        <f>O180*H180</f>
        <v>0</v>
      </c>
      <c r="Q180" s="224">
        <v>0</v>
      </c>
      <c r="R180" s="224">
        <f>Q180*H180</f>
        <v>0</v>
      </c>
      <c r="S180" s="224">
        <v>0</v>
      </c>
      <c r="T180" s="225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26" t="s">
        <v>138</v>
      </c>
      <c r="AT180" s="226" t="s">
        <v>134</v>
      </c>
      <c r="AU180" s="226" t="s">
        <v>81</v>
      </c>
      <c r="AY180" s="14" t="s">
        <v>133</v>
      </c>
      <c r="BE180" s="227">
        <f>IF(N180="základní",J180,0)</f>
        <v>0</v>
      </c>
      <c r="BF180" s="227">
        <f>IF(N180="snížená",J180,0)</f>
        <v>0</v>
      </c>
      <c r="BG180" s="227">
        <f>IF(N180="zákl. přenesená",J180,0)</f>
        <v>0</v>
      </c>
      <c r="BH180" s="227">
        <f>IF(N180="sníž. přenesená",J180,0)</f>
        <v>0</v>
      </c>
      <c r="BI180" s="227">
        <f>IF(N180="nulová",J180,0)</f>
        <v>0</v>
      </c>
      <c r="BJ180" s="14" t="s">
        <v>81</v>
      </c>
      <c r="BK180" s="227">
        <f>ROUND(I180*H180,2)</f>
        <v>0</v>
      </c>
      <c r="BL180" s="14" t="s">
        <v>138</v>
      </c>
      <c r="BM180" s="226" t="s">
        <v>280</v>
      </c>
    </row>
    <row r="181" s="2" customFormat="1" ht="37.8" customHeight="1">
      <c r="A181" s="35"/>
      <c r="B181" s="36"/>
      <c r="C181" s="214" t="s">
        <v>73</v>
      </c>
      <c r="D181" s="214" t="s">
        <v>134</v>
      </c>
      <c r="E181" s="215" t="s">
        <v>281</v>
      </c>
      <c r="F181" s="216" t="s">
        <v>282</v>
      </c>
      <c r="G181" s="217" t="s">
        <v>141</v>
      </c>
      <c r="H181" s="218">
        <v>85</v>
      </c>
      <c r="I181" s="219"/>
      <c r="J181" s="220">
        <f>ROUND(I181*H181,2)</f>
        <v>0</v>
      </c>
      <c r="K181" s="221"/>
      <c r="L181" s="41"/>
      <c r="M181" s="222" t="s">
        <v>1</v>
      </c>
      <c r="N181" s="223" t="s">
        <v>38</v>
      </c>
      <c r="O181" s="88"/>
      <c r="P181" s="224">
        <f>O181*H181</f>
        <v>0</v>
      </c>
      <c r="Q181" s="224">
        <v>0</v>
      </c>
      <c r="R181" s="224">
        <f>Q181*H181</f>
        <v>0</v>
      </c>
      <c r="S181" s="224">
        <v>0</v>
      </c>
      <c r="T181" s="225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26" t="s">
        <v>138</v>
      </c>
      <c r="AT181" s="226" t="s">
        <v>134</v>
      </c>
      <c r="AU181" s="226" t="s">
        <v>81</v>
      </c>
      <c r="AY181" s="14" t="s">
        <v>133</v>
      </c>
      <c r="BE181" s="227">
        <f>IF(N181="základní",J181,0)</f>
        <v>0</v>
      </c>
      <c r="BF181" s="227">
        <f>IF(N181="snížená",J181,0)</f>
        <v>0</v>
      </c>
      <c r="BG181" s="227">
        <f>IF(N181="zákl. přenesená",J181,0)</f>
        <v>0</v>
      </c>
      <c r="BH181" s="227">
        <f>IF(N181="sníž. přenesená",J181,0)</f>
        <v>0</v>
      </c>
      <c r="BI181" s="227">
        <f>IF(N181="nulová",J181,0)</f>
        <v>0</v>
      </c>
      <c r="BJ181" s="14" t="s">
        <v>81</v>
      </c>
      <c r="BK181" s="227">
        <f>ROUND(I181*H181,2)</f>
        <v>0</v>
      </c>
      <c r="BL181" s="14" t="s">
        <v>138</v>
      </c>
      <c r="BM181" s="226" t="s">
        <v>283</v>
      </c>
    </row>
    <row r="182" s="2" customFormat="1" ht="33" customHeight="1">
      <c r="A182" s="35"/>
      <c r="B182" s="36"/>
      <c r="C182" s="214" t="s">
        <v>73</v>
      </c>
      <c r="D182" s="214" t="s">
        <v>134</v>
      </c>
      <c r="E182" s="215" t="s">
        <v>284</v>
      </c>
      <c r="F182" s="216" t="s">
        <v>285</v>
      </c>
      <c r="G182" s="217" t="s">
        <v>137</v>
      </c>
      <c r="H182" s="218">
        <v>12.800000000000001</v>
      </c>
      <c r="I182" s="219"/>
      <c r="J182" s="220">
        <f>ROUND(I182*H182,2)</f>
        <v>0</v>
      </c>
      <c r="K182" s="221"/>
      <c r="L182" s="41"/>
      <c r="M182" s="222" t="s">
        <v>1</v>
      </c>
      <c r="N182" s="223" t="s">
        <v>38</v>
      </c>
      <c r="O182" s="88"/>
      <c r="P182" s="224">
        <f>O182*H182</f>
        <v>0</v>
      </c>
      <c r="Q182" s="224">
        <v>0</v>
      </c>
      <c r="R182" s="224">
        <f>Q182*H182</f>
        <v>0</v>
      </c>
      <c r="S182" s="224">
        <v>0</v>
      </c>
      <c r="T182" s="225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26" t="s">
        <v>138</v>
      </c>
      <c r="AT182" s="226" t="s">
        <v>134</v>
      </c>
      <c r="AU182" s="226" t="s">
        <v>81</v>
      </c>
      <c r="AY182" s="14" t="s">
        <v>133</v>
      </c>
      <c r="BE182" s="227">
        <f>IF(N182="základní",J182,0)</f>
        <v>0</v>
      </c>
      <c r="BF182" s="227">
        <f>IF(N182="snížená",J182,0)</f>
        <v>0</v>
      </c>
      <c r="BG182" s="227">
        <f>IF(N182="zákl. přenesená",J182,0)</f>
        <v>0</v>
      </c>
      <c r="BH182" s="227">
        <f>IF(N182="sníž. přenesená",J182,0)</f>
        <v>0</v>
      </c>
      <c r="BI182" s="227">
        <f>IF(N182="nulová",J182,0)</f>
        <v>0</v>
      </c>
      <c r="BJ182" s="14" t="s">
        <v>81</v>
      </c>
      <c r="BK182" s="227">
        <f>ROUND(I182*H182,2)</f>
        <v>0</v>
      </c>
      <c r="BL182" s="14" t="s">
        <v>138</v>
      </c>
      <c r="BM182" s="226" t="s">
        <v>286</v>
      </c>
    </row>
    <row r="183" s="2" customFormat="1" ht="24.15" customHeight="1">
      <c r="A183" s="35"/>
      <c r="B183" s="36"/>
      <c r="C183" s="214" t="s">
        <v>73</v>
      </c>
      <c r="D183" s="214" t="s">
        <v>134</v>
      </c>
      <c r="E183" s="215" t="s">
        <v>287</v>
      </c>
      <c r="F183" s="216" t="s">
        <v>288</v>
      </c>
      <c r="G183" s="217" t="s">
        <v>137</v>
      </c>
      <c r="H183" s="218">
        <v>12.800000000000001</v>
      </c>
      <c r="I183" s="219"/>
      <c r="J183" s="220">
        <f>ROUND(I183*H183,2)</f>
        <v>0</v>
      </c>
      <c r="K183" s="221"/>
      <c r="L183" s="41"/>
      <c r="M183" s="222" t="s">
        <v>1</v>
      </c>
      <c r="N183" s="223" t="s">
        <v>38</v>
      </c>
      <c r="O183" s="88"/>
      <c r="P183" s="224">
        <f>O183*H183</f>
        <v>0</v>
      </c>
      <c r="Q183" s="224">
        <v>0</v>
      </c>
      <c r="R183" s="224">
        <f>Q183*H183</f>
        <v>0</v>
      </c>
      <c r="S183" s="224">
        <v>0</v>
      </c>
      <c r="T183" s="225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26" t="s">
        <v>138</v>
      </c>
      <c r="AT183" s="226" t="s">
        <v>134</v>
      </c>
      <c r="AU183" s="226" t="s">
        <v>81</v>
      </c>
      <c r="AY183" s="14" t="s">
        <v>133</v>
      </c>
      <c r="BE183" s="227">
        <f>IF(N183="základní",J183,0)</f>
        <v>0</v>
      </c>
      <c r="BF183" s="227">
        <f>IF(N183="snížená",J183,0)</f>
        <v>0</v>
      </c>
      <c r="BG183" s="227">
        <f>IF(N183="zákl. přenesená",J183,0)</f>
        <v>0</v>
      </c>
      <c r="BH183" s="227">
        <f>IF(N183="sníž. přenesená",J183,0)</f>
        <v>0</v>
      </c>
      <c r="BI183" s="227">
        <f>IF(N183="nulová",J183,0)</f>
        <v>0</v>
      </c>
      <c r="BJ183" s="14" t="s">
        <v>81</v>
      </c>
      <c r="BK183" s="227">
        <f>ROUND(I183*H183,2)</f>
        <v>0</v>
      </c>
      <c r="BL183" s="14" t="s">
        <v>138</v>
      </c>
      <c r="BM183" s="226" t="s">
        <v>289</v>
      </c>
    </row>
    <row r="184" s="2" customFormat="1" ht="16.5" customHeight="1">
      <c r="A184" s="35"/>
      <c r="B184" s="36"/>
      <c r="C184" s="214" t="s">
        <v>73</v>
      </c>
      <c r="D184" s="214" t="s">
        <v>134</v>
      </c>
      <c r="E184" s="215" t="s">
        <v>290</v>
      </c>
      <c r="F184" s="216" t="s">
        <v>291</v>
      </c>
      <c r="G184" s="217" t="s">
        <v>141</v>
      </c>
      <c r="H184" s="218">
        <v>85</v>
      </c>
      <c r="I184" s="219"/>
      <c r="J184" s="220">
        <f>ROUND(I184*H184,2)</f>
        <v>0</v>
      </c>
      <c r="K184" s="221"/>
      <c r="L184" s="41"/>
      <c r="M184" s="222" t="s">
        <v>1</v>
      </c>
      <c r="N184" s="223" t="s">
        <v>38</v>
      </c>
      <c r="O184" s="88"/>
      <c r="P184" s="224">
        <f>O184*H184</f>
        <v>0</v>
      </c>
      <c r="Q184" s="224">
        <v>0</v>
      </c>
      <c r="R184" s="224">
        <f>Q184*H184</f>
        <v>0</v>
      </c>
      <c r="S184" s="224">
        <v>0</v>
      </c>
      <c r="T184" s="225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26" t="s">
        <v>138</v>
      </c>
      <c r="AT184" s="226" t="s">
        <v>134</v>
      </c>
      <c r="AU184" s="226" t="s">
        <v>81</v>
      </c>
      <c r="AY184" s="14" t="s">
        <v>133</v>
      </c>
      <c r="BE184" s="227">
        <f>IF(N184="základní",J184,0)</f>
        <v>0</v>
      </c>
      <c r="BF184" s="227">
        <f>IF(N184="snížená",J184,0)</f>
        <v>0</v>
      </c>
      <c r="BG184" s="227">
        <f>IF(N184="zákl. přenesená",J184,0)</f>
        <v>0</v>
      </c>
      <c r="BH184" s="227">
        <f>IF(N184="sníž. přenesená",J184,0)</f>
        <v>0</v>
      </c>
      <c r="BI184" s="227">
        <f>IF(N184="nulová",J184,0)</f>
        <v>0</v>
      </c>
      <c r="BJ184" s="14" t="s">
        <v>81</v>
      </c>
      <c r="BK184" s="227">
        <f>ROUND(I184*H184,2)</f>
        <v>0</v>
      </c>
      <c r="BL184" s="14" t="s">
        <v>138</v>
      </c>
      <c r="BM184" s="226" t="s">
        <v>292</v>
      </c>
    </row>
    <row r="185" s="2" customFormat="1" ht="24.15" customHeight="1">
      <c r="A185" s="35"/>
      <c r="B185" s="36"/>
      <c r="C185" s="214" t="s">
        <v>73</v>
      </c>
      <c r="D185" s="214" t="s">
        <v>134</v>
      </c>
      <c r="E185" s="215" t="s">
        <v>293</v>
      </c>
      <c r="F185" s="216" t="s">
        <v>294</v>
      </c>
      <c r="G185" s="217" t="s">
        <v>273</v>
      </c>
      <c r="H185" s="218">
        <v>2.2000000000000002</v>
      </c>
      <c r="I185" s="219"/>
      <c r="J185" s="220">
        <f>ROUND(I185*H185,2)</f>
        <v>0</v>
      </c>
      <c r="K185" s="221"/>
      <c r="L185" s="41"/>
      <c r="M185" s="222" t="s">
        <v>1</v>
      </c>
      <c r="N185" s="223" t="s">
        <v>38</v>
      </c>
      <c r="O185" s="88"/>
      <c r="P185" s="224">
        <f>O185*H185</f>
        <v>0</v>
      </c>
      <c r="Q185" s="224">
        <v>0</v>
      </c>
      <c r="R185" s="224">
        <f>Q185*H185</f>
        <v>0</v>
      </c>
      <c r="S185" s="224">
        <v>0</v>
      </c>
      <c r="T185" s="225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26" t="s">
        <v>138</v>
      </c>
      <c r="AT185" s="226" t="s">
        <v>134</v>
      </c>
      <c r="AU185" s="226" t="s">
        <v>81</v>
      </c>
      <c r="AY185" s="14" t="s">
        <v>133</v>
      </c>
      <c r="BE185" s="227">
        <f>IF(N185="základní",J185,0)</f>
        <v>0</v>
      </c>
      <c r="BF185" s="227">
        <f>IF(N185="snížená",J185,0)</f>
        <v>0</v>
      </c>
      <c r="BG185" s="227">
        <f>IF(N185="zákl. přenesená",J185,0)</f>
        <v>0</v>
      </c>
      <c r="BH185" s="227">
        <f>IF(N185="sníž. přenesená",J185,0)</f>
        <v>0</v>
      </c>
      <c r="BI185" s="227">
        <f>IF(N185="nulová",J185,0)</f>
        <v>0</v>
      </c>
      <c r="BJ185" s="14" t="s">
        <v>81</v>
      </c>
      <c r="BK185" s="227">
        <f>ROUND(I185*H185,2)</f>
        <v>0</v>
      </c>
      <c r="BL185" s="14" t="s">
        <v>138</v>
      </c>
      <c r="BM185" s="226" t="s">
        <v>295</v>
      </c>
    </row>
    <row r="186" s="2" customFormat="1" ht="16.5" customHeight="1">
      <c r="A186" s="35"/>
      <c r="B186" s="36"/>
      <c r="C186" s="214" t="s">
        <v>73</v>
      </c>
      <c r="D186" s="214" t="s">
        <v>134</v>
      </c>
      <c r="E186" s="215" t="s">
        <v>296</v>
      </c>
      <c r="F186" s="216" t="s">
        <v>297</v>
      </c>
      <c r="G186" s="217" t="s">
        <v>141</v>
      </c>
      <c r="H186" s="218">
        <v>85</v>
      </c>
      <c r="I186" s="219"/>
      <c r="J186" s="220">
        <f>ROUND(I186*H186,2)</f>
        <v>0</v>
      </c>
      <c r="K186" s="221"/>
      <c r="L186" s="41"/>
      <c r="M186" s="222" t="s">
        <v>1</v>
      </c>
      <c r="N186" s="223" t="s">
        <v>38</v>
      </c>
      <c r="O186" s="88"/>
      <c r="P186" s="224">
        <f>O186*H186</f>
        <v>0</v>
      </c>
      <c r="Q186" s="224">
        <v>0</v>
      </c>
      <c r="R186" s="224">
        <f>Q186*H186</f>
        <v>0</v>
      </c>
      <c r="S186" s="224">
        <v>0</v>
      </c>
      <c r="T186" s="225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26" t="s">
        <v>138</v>
      </c>
      <c r="AT186" s="226" t="s">
        <v>134</v>
      </c>
      <c r="AU186" s="226" t="s">
        <v>81</v>
      </c>
      <c r="AY186" s="14" t="s">
        <v>133</v>
      </c>
      <c r="BE186" s="227">
        <f>IF(N186="základní",J186,0)</f>
        <v>0</v>
      </c>
      <c r="BF186" s="227">
        <f>IF(N186="snížená",J186,0)</f>
        <v>0</v>
      </c>
      <c r="BG186" s="227">
        <f>IF(N186="zákl. přenesená",J186,0)</f>
        <v>0</v>
      </c>
      <c r="BH186" s="227">
        <f>IF(N186="sníž. přenesená",J186,0)</f>
        <v>0</v>
      </c>
      <c r="BI186" s="227">
        <f>IF(N186="nulová",J186,0)</f>
        <v>0</v>
      </c>
      <c r="BJ186" s="14" t="s">
        <v>81</v>
      </c>
      <c r="BK186" s="227">
        <f>ROUND(I186*H186,2)</f>
        <v>0</v>
      </c>
      <c r="BL186" s="14" t="s">
        <v>138</v>
      </c>
      <c r="BM186" s="226" t="s">
        <v>298</v>
      </c>
    </row>
    <row r="187" s="2" customFormat="1" ht="24.15" customHeight="1">
      <c r="A187" s="35"/>
      <c r="B187" s="36"/>
      <c r="C187" s="214" t="s">
        <v>73</v>
      </c>
      <c r="D187" s="214" t="s">
        <v>134</v>
      </c>
      <c r="E187" s="215" t="s">
        <v>299</v>
      </c>
      <c r="F187" s="216" t="s">
        <v>300</v>
      </c>
      <c r="G187" s="217" t="s">
        <v>141</v>
      </c>
      <c r="H187" s="218">
        <v>185</v>
      </c>
      <c r="I187" s="219"/>
      <c r="J187" s="220">
        <f>ROUND(I187*H187,2)</f>
        <v>0</v>
      </c>
      <c r="K187" s="221"/>
      <c r="L187" s="41"/>
      <c r="M187" s="222" t="s">
        <v>1</v>
      </c>
      <c r="N187" s="223" t="s">
        <v>38</v>
      </c>
      <c r="O187" s="88"/>
      <c r="P187" s="224">
        <f>O187*H187</f>
        <v>0</v>
      </c>
      <c r="Q187" s="224">
        <v>0</v>
      </c>
      <c r="R187" s="224">
        <f>Q187*H187</f>
        <v>0</v>
      </c>
      <c r="S187" s="224">
        <v>0</v>
      </c>
      <c r="T187" s="225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26" t="s">
        <v>138</v>
      </c>
      <c r="AT187" s="226" t="s">
        <v>134</v>
      </c>
      <c r="AU187" s="226" t="s">
        <v>81</v>
      </c>
      <c r="AY187" s="14" t="s">
        <v>133</v>
      </c>
      <c r="BE187" s="227">
        <f>IF(N187="základní",J187,0)</f>
        <v>0</v>
      </c>
      <c r="BF187" s="227">
        <f>IF(N187="snížená",J187,0)</f>
        <v>0</v>
      </c>
      <c r="BG187" s="227">
        <f>IF(N187="zákl. přenesená",J187,0)</f>
        <v>0</v>
      </c>
      <c r="BH187" s="227">
        <f>IF(N187="sníž. přenesená",J187,0)</f>
        <v>0</v>
      </c>
      <c r="BI187" s="227">
        <f>IF(N187="nulová",J187,0)</f>
        <v>0</v>
      </c>
      <c r="BJ187" s="14" t="s">
        <v>81</v>
      </c>
      <c r="BK187" s="227">
        <f>ROUND(I187*H187,2)</f>
        <v>0</v>
      </c>
      <c r="BL187" s="14" t="s">
        <v>138</v>
      </c>
      <c r="BM187" s="226" t="s">
        <v>301</v>
      </c>
    </row>
    <row r="188" s="2" customFormat="1" ht="16.5" customHeight="1">
      <c r="A188" s="35"/>
      <c r="B188" s="36"/>
      <c r="C188" s="214" t="s">
        <v>73</v>
      </c>
      <c r="D188" s="214" t="s">
        <v>134</v>
      </c>
      <c r="E188" s="215" t="s">
        <v>302</v>
      </c>
      <c r="F188" s="216" t="s">
        <v>303</v>
      </c>
      <c r="G188" s="217" t="s">
        <v>141</v>
      </c>
      <c r="H188" s="218">
        <v>185</v>
      </c>
      <c r="I188" s="219"/>
      <c r="J188" s="220">
        <f>ROUND(I188*H188,2)</f>
        <v>0</v>
      </c>
      <c r="K188" s="221"/>
      <c r="L188" s="41"/>
      <c r="M188" s="222" t="s">
        <v>1</v>
      </c>
      <c r="N188" s="223" t="s">
        <v>38</v>
      </c>
      <c r="O188" s="88"/>
      <c r="P188" s="224">
        <f>O188*H188</f>
        <v>0</v>
      </c>
      <c r="Q188" s="224">
        <v>0</v>
      </c>
      <c r="R188" s="224">
        <f>Q188*H188</f>
        <v>0</v>
      </c>
      <c r="S188" s="224">
        <v>0</v>
      </c>
      <c r="T188" s="225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26" t="s">
        <v>138</v>
      </c>
      <c r="AT188" s="226" t="s">
        <v>134</v>
      </c>
      <c r="AU188" s="226" t="s">
        <v>81</v>
      </c>
      <c r="AY188" s="14" t="s">
        <v>133</v>
      </c>
      <c r="BE188" s="227">
        <f>IF(N188="základní",J188,0)</f>
        <v>0</v>
      </c>
      <c r="BF188" s="227">
        <f>IF(N188="snížená",J188,0)</f>
        <v>0</v>
      </c>
      <c r="BG188" s="227">
        <f>IF(N188="zákl. přenesená",J188,0)</f>
        <v>0</v>
      </c>
      <c r="BH188" s="227">
        <f>IF(N188="sníž. přenesená",J188,0)</f>
        <v>0</v>
      </c>
      <c r="BI188" s="227">
        <f>IF(N188="nulová",J188,0)</f>
        <v>0</v>
      </c>
      <c r="BJ188" s="14" t="s">
        <v>81</v>
      </c>
      <c r="BK188" s="227">
        <f>ROUND(I188*H188,2)</f>
        <v>0</v>
      </c>
      <c r="BL188" s="14" t="s">
        <v>138</v>
      </c>
      <c r="BM188" s="226" t="s">
        <v>304</v>
      </c>
    </row>
    <row r="189" s="2" customFormat="1" ht="37.8" customHeight="1">
      <c r="A189" s="35"/>
      <c r="B189" s="36"/>
      <c r="C189" s="214" t="s">
        <v>73</v>
      </c>
      <c r="D189" s="214" t="s">
        <v>134</v>
      </c>
      <c r="E189" s="215" t="s">
        <v>268</v>
      </c>
      <c r="F189" s="216" t="s">
        <v>269</v>
      </c>
      <c r="G189" s="217" t="s">
        <v>141</v>
      </c>
      <c r="H189" s="218">
        <v>185</v>
      </c>
      <c r="I189" s="219"/>
      <c r="J189" s="220">
        <f>ROUND(I189*H189,2)</f>
        <v>0</v>
      </c>
      <c r="K189" s="221"/>
      <c r="L189" s="41"/>
      <c r="M189" s="222" t="s">
        <v>1</v>
      </c>
      <c r="N189" s="223" t="s">
        <v>38</v>
      </c>
      <c r="O189" s="88"/>
      <c r="P189" s="224">
        <f>O189*H189</f>
        <v>0</v>
      </c>
      <c r="Q189" s="224">
        <v>0</v>
      </c>
      <c r="R189" s="224">
        <f>Q189*H189</f>
        <v>0</v>
      </c>
      <c r="S189" s="224">
        <v>0</v>
      </c>
      <c r="T189" s="225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26" t="s">
        <v>138</v>
      </c>
      <c r="AT189" s="226" t="s">
        <v>134</v>
      </c>
      <c r="AU189" s="226" t="s">
        <v>81</v>
      </c>
      <c r="AY189" s="14" t="s">
        <v>133</v>
      </c>
      <c r="BE189" s="227">
        <f>IF(N189="základní",J189,0)</f>
        <v>0</v>
      </c>
      <c r="BF189" s="227">
        <f>IF(N189="snížená",J189,0)</f>
        <v>0</v>
      </c>
      <c r="BG189" s="227">
        <f>IF(N189="zákl. přenesená",J189,0)</f>
        <v>0</v>
      </c>
      <c r="BH189" s="227">
        <f>IF(N189="sníž. přenesená",J189,0)</f>
        <v>0</v>
      </c>
      <c r="BI189" s="227">
        <f>IF(N189="nulová",J189,0)</f>
        <v>0</v>
      </c>
      <c r="BJ189" s="14" t="s">
        <v>81</v>
      </c>
      <c r="BK189" s="227">
        <f>ROUND(I189*H189,2)</f>
        <v>0</v>
      </c>
      <c r="BL189" s="14" t="s">
        <v>138</v>
      </c>
      <c r="BM189" s="226" t="s">
        <v>305</v>
      </c>
    </row>
    <row r="190" s="2" customFormat="1" ht="24.15" customHeight="1">
      <c r="A190" s="35"/>
      <c r="B190" s="36"/>
      <c r="C190" s="228" t="s">
        <v>73</v>
      </c>
      <c r="D190" s="228" t="s">
        <v>209</v>
      </c>
      <c r="E190" s="229" t="s">
        <v>306</v>
      </c>
      <c r="F190" s="230" t="s">
        <v>307</v>
      </c>
      <c r="G190" s="231" t="s">
        <v>273</v>
      </c>
      <c r="H190" s="232">
        <v>5.7000000000000002</v>
      </c>
      <c r="I190" s="233"/>
      <c r="J190" s="234">
        <f>ROUND(I190*H190,2)</f>
        <v>0</v>
      </c>
      <c r="K190" s="235"/>
      <c r="L190" s="236"/>
      <c r="M190" s="237" t="s">
        <v>1</v>
      </c>
      <c r="N190" s="238" t="s">
        <v>38</v>
      </c>
      <c r="O190" s="88"/>
      <c r="P190" s="224">
        <f>O190*H190</f>
        <v>0</v>
      </c>
      <c r="Q190" s="224">
        <v>0</v>
      </c>
      <c r="R190" s="224">
        <f>Q190*H190</f>
        <v>0</v>
      </c>
      <c r="S190" s="224">
        <v>0</v>
      </c>
      <c r="T190" s="225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26" t="s">
        <v>147</v>
      </c>
      <c r="AT190" s="226" t="s">
        <v>209</v>
      </c>
      <c r="AU190" s="226" t="s">
        <v>81</v>
      </c>
      <c r="AY190" s="14" t="s">
        <v>133</v>
      </c>
      <c r="BE190" s="227">
        <f>IF(N190="základní",J190,0)</f>
        <v>0</v>
      </c>
      <c r="BF190" s="227">
        <f>IF(N190="snížená",J190,0)</f>
        <v>0</v>
      </c>
      <c r="BG190" s="227">
        <f>IF(N190="zákl. přenesená",J190,0)</f>
        <v>0</v>
      </c>
      <c r="BH190" s="227">
        <f>IF(N190="sníž. přenesená",J190,0)</f>
        <v>0</v>
      </c>
      <c r="BI190" s="227">
        <f>IF(N190="nulová",J190,0)</f>
        <v>0</v>
      </c>
      <c r="BJ190" s="14" t="s">
        <v>81</v>
      </c>
      <c r="BK190" s="227">
        <f>ROUND(I190*H190,2)</f>
        <v>0</v>
      </c>
      <c r="BL190" s="14" t="s">
        <v>138</v>
      </c>
      <c r="BM190" s="226" t="s">
        <v>308</v>
      </c>
    </row>
    <row r="191" s="2" customFormat="1" ht="16.5" customHeight="1">
      <c r="A191" s="35"/>
      <c r="B191" s="36"/>
      <c r="C191" s="214" t="s">
        <v>73</v>
      </c>
      <c r="D191" s="214" t="s">
        <v>134</v>
      </c>
      <c r="E191" s="215" t="s">
        <v>296</v>
      </c>
      <c r="F191" s="216" t="s">
        <v>297</v>
      </c>
      <c r="G191" s="217" t="s">
        <v>141</v>
      </c>
      <c r="H191" s="218">
        <v>185</v>
      </c>
      <c r="I191" s="219"/>
      <c r="J191" s="220">
        <f>ROUND(I191*H191,2)</f>
        <v>0</v>
      </c>
      <c r="K191" s="221"/>
      <c r="L191" s="41"/>
      <c r="M191" s="222" t="s">
        <v>1</v>
      </c>
      <c r="N191" s="223" t="s">
        <v>38</v>
      </c>
      <c r="O191" s="88"/>
      <c r="P191" s="224">
        <f>O191*H191</f>
        <v>0</v>
      </c>
      <c r="Q191" s="224">
        <v>0</v>
      </c>
      <c r="R191" s="224">
        <f>Q191*H191</f>
        <v>0</v>
      </c>
      <c r="S191" s="224">
        <v>0</v>
      </c>
      <c r="T191" s="225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26" t="s">
        <v>138</v>
      </c>
      <c r="AT191" s="226" t="s">
        <v>134</v>
      </c>
      <c r="AU191" s="226" t="s">
        <v>81</v>
      </c>
      <c r="AY191" s="14" t="s">
        <v>133</v>
      </c>
      <c r="BE191" s="227">
        <f>IF(N191="základní",J191,0)</f>
        <v>0</v>
      </c>
      <c r="BF191" s="227">
        <f>IF(N191="snížená",J191,0)</f>
        <v>0</v>
      </c>
      <c r="BG191" s="227">
        <f>IF(N191="zákl. přenesená",J191,0)</f>
        <v>0</v>
      </c>
      <c r="BH191" s="227">
        <f>IF(N191="sníž. přenesená",J191,0)</f>
        <v>0</v>
      </c>
      <c r="BI191" s="227">
        <f>IF(N191="nulová",J191,0)</f>
        <v>0</v>
      </c>
      <c r="BJ191" s="14" t="s">
        <v>81</v>
      </c>
      <c r="BK191" s="227">
        <f>ROUND(I191*H191,2)</f>
        <v>0</v>
      </c>
      <c r="BL191" s="14" t="s">
        <v>138</v>
      </c>
      <c r="BM191" s="226" t="s">
        <v>309</v>
      </c>
    </row>
    <row r="192" s="12" customFormat="1" ht="25.92" customHeight="1">
      <c r="A192" s="12"/>
      <c r="B192" s="200"/>
      <c r="C192" s="201"/>
      <c r="D192" s="202" t="s">
        <v>72</v>
      </c>
      <c r="E192" s="203" t="s">
        <v>310</v>
      </c>
      <c r="F192" s="203" t="s">
        <v>311</v>
      </c>
      <c r="G192" s="201"/>
      <c r="H192" s="201"/>
      <c r="I192" s="204"/>
      <c r="J192" s="205">
        <f>BK192</f>
        <v>0</v>
      </c>
      <c r="K192" s="201"/>
      <c r="L192" s="206"/>
      <c r="M192" s="207"/>
      <c r="N192" s="208"/>
      <c r="O192" s="208"/>
      <c r="P192" s="209">
        <f>SUM(P193:P200)</f>
        <v>0</v>
      </c>
      <c r="Q192" s="208"/>
      <c r="R192" s="209">
        <f>SUM(R193:R200)</f>
        <v>0</v>
      </c>
      <c r="S192" s="208"/>
      <c r="T192" s="210">
        <f>SUM(T193:T200)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11" t="s">
        <v>81</v>
      </c>
      <c r="AT192" s="212" t="s">
        <v>72</v>
      </c>
      <c r="AU192" s="212" t="s">
        <v>73</v>
      </c>
      <c r="AY192" s="211" t="s">
        <v>133</v>
      </c>
      <c r="BK192" s="213">
        <f>SUM(BK193:BK200)</f>
        <v>0</v>
      </c>
    </row>
    <row r="193" s="2" customFormat="1" ht="24.15" customHeight="1">
      <c r="A193" s="35"/>
      <c r="B193" s="36"/>
      <c r="C193" s="214" t="s">
        <v>73</v>
      </c>
      <c r="D193" s="214" t="s">
        <v>134</v>
      </c>
      <c r="E193" s="215" t="s">
        <v>312</v>
      </c>
      <c r="F193" s="216" t="s">
        <v>313</v>
      </c>
      <c r="G193" s="217" t="s">
        <v>141</v>
      </c>
      <c r="H193" s="218">
        <v>481.5</v>
      </c>
      <c r="I193" s="219"/>
      <c r="J193" s="220">
        <f>ROUND(I193*H193,2)</f>
        <v>0</v>
      </c>
      <c r="K193" s="221"/>
      <c r="L193" s="41"/>
      <c r="M193" s="222" t="s">
        <v>1</v>
      </c>
      <c r="N193" s="223" t="s">
        <v>38</v>
      </c>
      <c r="O193" s="88"/>
      <c r="P193" s="224">
        <f>O193*H193</f>
        <v>0</v>
      </c>
      <c r="Q193" s="224">
        <v>0</v>
      </c>
      <c r="R193" s="224">
        <f>Q193*H193</f>
        <v>0</v>
      </c>
      <c r="S193" s="224">
        <v>0</v>
      </c>
      <c r="T193" s="225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26" t="s">
        <v>138</v>
      </c>
      <c r="AT193" s="226" t="s">
        <v>134</v>
      </c>
      <c r="AU193" s="226" t="s">
        <v>81</v>
      </c>
      <c r="AY193" s="14" t="s">
        <v>133</v>
      </c>
      <c r="BE193" s="227">
        <f>IF(N193="základní",J193,0)</f>
        <v>0</v>
      </c>
      <c r="BF193" s="227">
        <f>IF(N193="snížená",J193,0)</f>
        <v>0</v>
      </c>
      <c r="BG193" s="227">
        <f>IF(N193="zákl. přenesená",J193,0)</f>
        <v>0</v>
      </c>
      <c r="BH193" s="227">
        <f>IF(N193="sníž. přenesená",J193,0)</f>
        <v>0</v>
      </c>
      <c r="BI193" s="227">
        <f>IF(N193="nulová",J193,0)</f>
        <v>0</v>
      </c>
      <c r="BJ193" s="14" t="s">
        <v>81</v>
      </c>
      <c r="BK193" s="227">
        <f>ROUND(I193*H193,2)</f>
        <v>0</v>
      </c>
      <c r="BL193" s="14" t="s">
        <v>138</v>
      </c>
      <c r="BM193" s="226" t="s">
        <v>314</v>
      </c>
    </row>
    <row r="194" s="2" customFormat="1" ht="33" customHeight="1">
      <c r="A194" s="35"/>
      <c r="B194" s="36"/>
      <c r="C194" s="214" t="s">
        <v>73</v>
      </c>
      <c r="D194" s="214" t="s">
        <v>134</v>
      </c>
      <c r="E194" s="215" t="s">
        <v>315</v>
      </c>
      <c r="F194" s="216" t="s">
        <v>316</v>
      </c>
      <c r="G194" s="217" t="s">
        <v>233</v>
      </c>
      <c r="H194" s="218">
        <v>80</v>
      </c>
      <c r="I194" s="219"/>
      <c r="J194" s="220">
        <f>ROUND(I194*H194,2)</f>
        <v>0</v>
      </c>
      <c r="K194" s="221"/>
      <c r="L194" s="41"/>
      <c r="M194" s="222" t="s">
        <v>1</v>
      </c>
      <c r="N194" s="223" t="s">
        <v>38</v>
      </c>
      <c r="O194" s="88"/>
      <c r="P194" s="224">
        <f>O194*H194</f>
        <v>0</v>
      </c>
      <c r="Q194" s="224">
        <v>0</v>
      </c>
      <c r="R194" s="224">
        <f>Q194*H194</f>
        <v>0</v>
      </c>
      <c r="S194" s="224">
        <v>0</v>
      </c>
      <c r="T194" s="225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26" t="s">
        <v>138</v>
      </c>
      <c r="AT194" s="226" t="s">
        <v>134</v>
      </c>
      <c r="AU194" s="226" t="s">
        <v>81</v>
      </c>
      <c r="AY194" s="14" t="s">
        <v>133</v>
      </c>
      <c r="BE194" s="227">
        <f>IF(N194="základní",J194,0)</f>
        <v>0</v>
      </c>
      <c r="BF194" s="227">
        <f>IF(N194="snížená",J194,0)</f>
        <v>0</v>
      </c>
      <c r="BG194" s="227">
        <f>IF(N194="zákl. přenesená",J194,0)</f>
        <v>0</v>
      </c>
      <c r="BH194" s="227">
        <f>IF(N194="sníž. přenesená",J194,0)</f>
        <v>0</v>
      </c>
      <c r="BI194" s="227">
        <f>IF(N194="nulová",J194,0)</f>
        <v>0</v>
      </c>
      <c r="BJ194" s="14" t="s">
        <v>81</v>
      </c>
      <c r="BK194" s="227">
        <f>ROUND(I194*H194,2)</f>
        <v>0</v>
      </c>
      <c r="BL194" s="14" t="s">
        <v>138</v>
      </c>
      <c r="BM194" s="226" t="s">
        <v>317</v>
      </c>
    </row>
    <row r="195" s="2" customFormat="1" ht="24.15" customHeight="1">
      <c r="A195" s="35"/>
      <c r="B195" s="36"/>
      <c r="C195" s="228" t="s">
        <v>73</v>
      </c>
      <c r="D195" s="228" t="s">
        <v>209</v>
      </c>
      <c r="E195" s="229" t="s">
        <v>318</v>
      </c>
      <c r="F195" s="230" t="s">
        <v>319</v>
      </c>
      <c r="G195" s="231" t="s">
        <v>237</v>
      </c>
      <c r="H195" s="232">
        <v>168</v>
      </c>
      <c r="I195" s="233"/>
      <c r="J195" s="234">
        <f>ROUND(I195*H195,2)</f>
        <v>0</v>
      </c>
      <c r="K195" s="235"/>
      <c r="L195" s="236"/>
      <c r="M195" s="237" t="s">
        <v>1</v>
      </c>
      <c r="N195" s="238" t="s">
        <v>38</v>
      </c>
      <c r="O195" s="88"/>
      <c r="P195" s="224">
        <f>O195*H195</f>
        <v>0</v>
      </c>
      <c r="Q195" s="224">
        <v>0</v>
      </c>
      <c r="R195" s="224">
        <f>Q195*H195</f>
        <v>0</v>
      </c>
      <c r="S195" s="224">
        <v>0</v>
      </c>
      <c r="T195" s="225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26" t="s">
        <v>147</v>
      </c>
      <c r="AT195" s="226" t="s">
        <v>209</v>
      </c>
      <c r="AU195" s="226" t="s">
        <v>81</v>
      </c>
      <c r="AY195" s="14" t="s">
        <v>133</v>
      </c>
      <c r="BE195" s="227">
        <f>IF(N195="základní",J195,0)</f>
        <v>0</v>
      </c>
      <c r="BF195" s="227">
        <f>IF(N195="snížená",J195,0)</f>
        <v>0</v>
      </c>
      <c r="BG195" s="227">
        <f>IF(N195="zákl. přenesená",J195,0)</f>
        <v>0</v>
      </c>
      <c r="BH195" s="227">
        <f>IF(N195="sníž. přenesená",J195,0)</f>
        <v>0</v>
      </c>
      <c r="BI195" s="227">
        <f>IF(N195="nulová",J195,0)</f>
        <v>0</v>
      </c>
      <c r="BJ195" s="14" t="s">
        <v>81</v>
      </c>
      <c r="BK195" s="227">
        <f>ROUND(I195*H195,2)</f>
        <v>0</v>
      </c>
      <c r="BL195" s="14" t="s">
        <v>138</v>
      </c>
      <c r="BM195" s="226" t="s">
        <v>320</v>
      </c>
    </row>
    <row r="196" s="2" customFormat="1" ht="24.15" customHeight="1">
      <c r="A196" s="35"/>
      <c r="B196" s="36"/>
      <c r="C196" s="214" t="s">
        <v>73</v>
      </c>
      <c r="D196" s="214" t="s">
        <v>134</v>
      </c>
      <c r="E196" s="215" t="s">
        <v>321</v>
      </c>
      <c r="F196" s="216" t="s">
        <v>322</v>
      </c>
      <c r="G196" s="217" t="s">
        <v>233</v>
      </c>
      <c r="H196" s="218">
        <v>3</v>
      </c>
      <c r="I196" s="219"/>
      <c r="J196" s="220">
        <f>ROUND(I196*H196,2)</f>
        <v>0</v>
      </c>
      <c r="K196" s="221"/>
      <c r="L196" s="41"/>
      <c r="M196" s="222" t="s">
        <v>1</v>
      </c>
      <c r="N196" s="223" t="s">
        <v>38</v>
      </c>
      <c r="O196" s="88"/>
      <c r="P196" s="224">
        <f>O196*H196</f>
        <v>0</v>
      </c>
      <c r="Q196" s="224">
        <v>0</v>
      </c>
      <c r="R196" s="224">
        <f>Q196*H196</f>
        <v>0</v>
      </c>
      <c r="S196" s="224">
        <v>0</v>
      </c>
      <c r="T196" s="225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26" t="s">
        <v>138</v>
      </c>
      <c r="AT196" s="226" t="s">
        <v>134</v>
      </c>
      <c r="AU196" s="226" t="s">
        <v>81</v>
      </c>
      <c r="AY196" s="14" t="s">
        <v>133</v>
      </c>
      <c r="BE196" s="227">
        <f>IF(N196="základní",J196,0)</f>
        <v>0</v>
      </c>
      <c r="BF196" s="227">
        <f>IF(N196="snížená",J196,0)</f>
        <v>0</v>
      </c>
      <c r="BG196" s="227">
        <f>IF(N196="zákl. přenesená",J196,0)</f>
        <v>0</v>
      </c>
      <c r="BH196" s="227">
        <f>IF(N196="sníž. přenesená",J196,0)</f>
        <v>0</v>
      </c>
      <c r="BI196" s="227">
        <f>IF(N196="nulová",J196,0)</f>
        <v>0</v>
      </c>
      <c r="BJ196" s="14" t="s">
        <v>81</v>
      </c>
      <c r="BK196" s="227">
        <f>ROUND(I196*H196,2)</f>
        <v>0</v>
      </c>
      <c r="BL196" s="14" t="s">
        <v>138</v>
      </c>
      <c r="BM196" s="226" t="s">
        <v>323</v>
      </c>
    </row>
    <row r="197" s="2" customFormat="1" ht="24.15" customHeight="1">
      <c r="A197" s="35"/>
      <c r="B197" s="36"/>
      <c r="C197" s="228" t="s">
        <v>73</v>
      </c>
      <c r="D197" s="228" t="s">
        <v>209</v>
      </c>
      <c r="E197" s="229" t="s">
        <v>324</v>
      </c>
      <c r="F197" s="230" t="s">
        <v>325</v>
      </c>
      <c r="G197" s="231" t="s">
        <v>237</v>
      </c>
      <c r="H197" s="232">
        <v>7</v>
      </c>
      <c r="I197" s="233"/>
      <c r="J197" s="234">
        <f>ROUND(I197*H197,2)</f>
        <v>0</v>
      </c>
      <c r="K197" s="235"/>
      <c r="L197" s="236"/>
      <c r="M197" s="237" t="s">
        <v>1</v>
      </c>
      <c r="N197" s="238" t="s">
        <v>38</v>
      </c>
      <c r="O197" s="88"/>
      <c r="P197" s="224">
        <f>O197*H197</f>
        <v>0</v>
      </c>
      <c r="Q197" s="224">
        <v>0</v>
      </c>
      <c r="R197" s="224">
        <f>Q197*H197</f>
        <v>0</v>
      </c>
      <c r="S197" s="224">
        <v>0</v>
      </c>
      <c r="T197" s="225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26" t="s">
        <v>147</v>
      </c>
      <c r="AT197" s="226" t="s">
        <v>209</v>
      </c>
      <c r="AU197" s="226" t="s">
        <v>81</v>
      </c>
      <c r="AY197" s="14" t="s">
        <v>133</v>
      </c>
      <c r="BE197" s="227">
        <f>IF(N197="základní",J197,0)</f>
        <v>0</v>
      </c>
      <c r="BF197" s="227">
        <f>IF(N197="snížená",J197,0)</f>
        <v>0</v>
      </c>
      <c r="BG197" s="227">
        <f>IF(N197="zákl. přenesená",J197,0)</f>
        <v>0</v>
      </c>
      <c r="BH197" s="227">
        <f>IF(N197="sníž. přenesená",J197,0)</f>
        <v>0</v>
      </c>
      <c r="BI197" s="227">
        <f>IF(N197="nulová",J197,0)</f>
        <v>0</v>
      </c>
      <c r="BJ197" s="14" t="s">
        <v>81</v>
      </c>
      <c r="BK197" s="227">
        <f>ROUND(I197*H197,2)</f>
        <v>0</v>
      </c>
      <c r="BL197" s="14" t="s">
        <v>138</v>
      </c>
      <c r="BM197" s="226" t="s">
        <v>326</v>
      </c>
    </row>
    <row r="198" s="2" customFormat="1" ht="24.15" customHeight="1">
      <c r="A198" s="35"/>
      <c r="B198" s="36"/>
      <c r="C198" s="214" t="s">
        <v>73</v>
      </c>
      <c r="D198" s="214" t="s">
        <v>134</v>
      </c>
      <c r="E198" s="215" t="s">
        <v>327</v>
      </c>
      <c r="F198" s="216" t="s">
        <v>328</v>
      </c>
      <c r="G198" s="217" t="s">
        <v>137</v>
      </c>
      <c r="H198" s="218">
        <v>5</v>
      </c>
      <c r="I198" s="219"/>
      <c r="J198" s="220">
        <f>ROUND(I198*H198,2)</f>
        <v>0</v>
      </c>
      <c r="K198" s="221"/>
      <c r="L198" s="41"/>
      <c r="M198" s="222" t="s">
        <v>1</v>
      </c>
      <c r="N198" s="223" t="s">
        <v>38</v>
      </c>
      <c r="O198" s="88"/>
      <c r="P198" s="224">
        <f>O198*H198</f>
        <v>0</v>
      </c>
      <c r="Q198" s="224">
        <v>0</v>
      </c>
      <c r="R198" s="224">
        <f>Q198*H198</f>
        <v>0</v>
      </c>
      <c r="S198" s="224">
        <v>0</v>
      </c>
      <c r="T198" s="225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26" t="s">
        <v>138</v>
      </c>
      <c r="AT198" s="226" t="s">
        <v>134</v>
      </c>
      <c r="AU198" s="226" t="s">
        <v>81</v>
      </c>
      <c r="AY198" s="14" t="s">
        <v>133</v>
      </c>
      <c r="BE198" s="227">
        <f>IF(N198="základní",J198,0)</f>
        <v>0</v>
      </c>
      <c r="BF198" s="227">
        <f>IF(N198="snížená",J198,0)</f>
        <v>0</v>
      </c>
      <c r="BG198" s="227">
        <f>IF(N198="zákl. přenesená",J198,0)</f>
        <v>0</v>
      </c>
      <c r="BH198" s="227">
        <f>IF(N198="sníž. přenesená",J198,0)</f>
        <v>0</v>
      </c>
      <c r="BI198" s="227">
        <f>IF(N198="nulová",J198,0)</f>
        <v>0</v>
      </c>
      <c r="BJ198" s="14" t="s">
        <v>81</v>
      </c>
      <c r="BK198" s="227">
        <f>ROUND(I198*H198,2)</f>
        <v>0</v>
      </c>
      <c r="BL198" s="14" t="s">
        <v>138</v>
      </c>
      <c r="BM198" s="226" t="s">
        <v>329</v>
      </c>
    </row>
    <row r="199" s="2" customFormat="1" ht="33" customHeight="1">
      <c r="A199" s="35"/>
      <c r="B199" s="36"/>
      <c r="C199" s="214" t="s">
        <v>73</v>
      </c>
      <c r="D199" s="214" t="s">
        <v>134</v>
      </c>
      <c r="E199" s="215" t="s">
        <v>330</v>
      </c>
      <c r="F199" s="216" t="s">
        <v>331</v>
      </c>
      <c r="G199" s="217" t="s">
        <v>141</v>
      </c>
      <c r="H199" s="218">
        <v>57</v>
      </c>
      <c r="I199" s="219"/>
      <c r="J199" s="220">
        <f>ROUND(I199*H199,2)</f>
        <v>0</v>
      </c>
      <c r="K199" s="221"/>
      <c r="L199" s="41"/>
      <c r="M199" s="222" t="s">
        <v>1</v>
      </c>
      <c r="N199" s="223" t="s">
        <v>38</v>
      </c>
      <c r="O199" s="88"/>
      <c r="P199" s="224">
        <f>O199*H199</f>
        <v>0</v>
      </c>
      <c r="Q199" s="224">
        <v>0</v>
      </c>
      <c r="R199" s="224">
        <f>Q199*H199</f>
        <v>0</v>
      </c>
      <c r="S199" s="224">
        <v>0</v>
      </c>
      <c r="T199" s="225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26" t="s">
        <v>138</v>
      </c>
      <c r="AT199" s="226" t="s">
        <v>134</v>
      </c>
      <c r="AU199" s="226" t="s">
        <v>81</v>
      </c>
      <c r="AY199" s="14" t="s">
        <v>133</v>
      </c>
      <c r="BE199" s="227">
        <f>IF(N199="základní",J199,0)</f>
        <v>0</v>
      </c>
      <c r="BF199" s="227">
        <f>IF(N199="snížená",J199,0)</f>
        <v>0</v>
      </c>
      <c r="BG199" s="227">
        <f>IF(N199="zákl. přenesená",J199,0)</f>
        <v>0</v>
      </c>
      <c r="BH199" s="227">
        <f>IF(N199="sníž. přenesená",J199,0)</f>
        <v>0</v>
      </c>
      <c r="BI199" s="227">
        <f>IF(N199="nulová",J199,0)</f>
        <v>0</v>
      </c>
      <c r="BJ199" s="14" t="s">
        <v>81</v>
      </c>
      <c r="BK199" s="227">
        <f>ROUND(I199*H199,2)</f>
        <v>0</v>
      </c>
      <c r="BL199" s="14" t="s">
        <v>138</v>
      </c>
      <c r="BM199" s="226" t="s">
        <v>332</v>
      </c>
    </row>
    <row r="200" s="2" customFormat="1" ht="24.15" customHeight="1">
      <c r="A200" s="35"/>
      <c r="B200" s="36"/>
      <c r="C200" s="214" t="s">
        <v>73</v>
      </c>
      <c r="D200" s="214" t="s">
        <v>134</v>
      </c>
      <c r="E200" s="215" t="s">
        <v>333</v>
      </c>
      <c r="F200" s="216" t="s">
        <v>334</v>
      </c>
      <c r="G200" s="217" t="s">
        <v>137</v>
      </c>
      <c r="H200" s="218">
        <v>10.199999999999999</v>
      </c>
      <c r="I200" s="219"/>
      <c r="J200" s="220">
        <f>ROUND(I200*H200,2)</f>
        <v>0</v>
      </c>
      <c r="K200" s="221"/>
      <c r="L200" s="41"/>
      <c r="M200" s="222" t="s">
        <v>1</v>
      </c>
      <c r="N200" s="223" t="s">
        <v>38</v>
      </c>
      <c r="O200" s="88"/>
      <c r="P200" s="224">
        <f>O200*H200</f>
        <v>0</v>
      </c>
      <c r="Q200" s="224">
        <v>0</v>
      </c>
      <c r="R200" s="224">
        <f>Q200*H200</f>
        <v>0</v>
      </c>
      <c r="S200" s="224">
        <v>0</v>
      </c>
      <c r="T200" s="225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26" t="s">
        <v>138</v>
      </c>
      <c r="AT200" s="226" t="s">
        <v>134</v>
      </c>
      <c r="AU200" s="226" t="s">
        <v>81</v>
      </c>
      <c r="AY200" s="14" t="s">
        <v>133</v>
      </c>
      <c r="BE200" s="227">
        <f>IF(N200="základní",J200,0)</f>
        <v>0</v>
      </c>
      <c r="BF200" s="227">
        <f>IF(N200="snížená",J200,0)</f>
        <v>0</v>
      </c>
      <c r="BG200" s="227">
        <f>IF(N200="zákl. přenesená",J200,0)</f>
        <v>0</v>
      </c>
      <c r="BH200" s="227">
        <f>IF(N200="sníž. přenesená",J200,0)</f>
        <v>0</v>
      </c>
      <c r="BI200" s="227">
        <f>IF(N200="nulová",J200,0)</f>
        <v>0</v>
      </c>
      <c r="BJ200" s="14" t="s">
        <v>81</v>
      </c>
      <c r="BK200" s="227">
        <f>ROUND(I200*H200,2)</f>
        <v>0</v>
      </c>
      <c r="BL200" s="14" t="s">
        <v>138</v>
      </c>
      <c r="BM200" s="226" t="s">
        <v>335</v>
      </c>
    </row>
    <row r="201" s="12" customFormat="1" ht="25.92" customHeight="1">
      <c r="A201" s="12"/>
      <c r="B201" s="200"/>
      <c r="C201" s="201"/>
      <c r="D201" s="202" t="s">
        <v>72</v>
      </c>
      <c r="E201" s="203" t="s">
        <v>336</v>
      </c>
      <c r="F201" s="203" t="s">
        <v>337</v>
      </c>
      <c r="G201" s="201"/>
      <c r="H201" s="201"/>
      <c r="I201" s="204"/>
      <c r="J201" s="205">
        <f>BK201</f>
        <v>0</v>
      </c>
      <c r="K201" s="201"/>
      <c r="L201" s="206"/>
      <c r="M201" s="207"/>
      <c r="N201" s="208"/>
      <c r="O201" s="208"/>
      <c r="P201" s="209">
        <f>P202</f>
        <v>0</v>
      </c>
      <c r="Q201" s="208"/>
      <c r="R201" s="209">
        <f>R202</f>
        <v>0</v>
      </c>
      <c r="S201" s="208"/>
      <c r="T201" s="210">
        <f>T202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11" t="s">
        <v>81</v>
      </c>
      <c r="AT201" s="212" t="s">
        <v>72</v>
      </c>
      <c r="AU201" s="212" t="s">
        <v>73</v>
      </c>
      <c r="AY201" s="211" t="s">
        <v>133</v>
      </c>
      <c r="BK201" s="213">
        <f>BK202</f>
        <v>0</v>
      </c>
    </row>
    <row r="202" s="2" customFormat="1" ht="16.5" customHeight="1">
      <c r="A202" s="35"/>
      <c r="B202" s="36"/>
      <c r="C202" s="214" t="s">
        <v>73</v>
      </c>
      <c r="D202" s="214" t="s">
        <v>134</v>
      </c>
      <c r="E202" s="215" t="s">
        <v>338</v>
      </c>
      <c r="F202" s="216" t="s">
        <v>339</v>
      </c>
      <c r="G202" s="217" t="s">
        <v>167</v>
      </c>
      <c r="H202" s="218">
        <v>1</v>
      </c>
      <c r="I202" s="219"/>
      <c r="J202" s="220">
        <f>ROUND(I202*H202,2)</f>
        <v>0</v>
      </c>
      <c r="K202" s="221"/>
      <c r="L202" s="41"/>
      <c r="M202" s="222" t="s">
        <v>1</v>
      </c>
      <c r="N202" s="223" t="s">
        <v>38</v>
      </c>
      <c r="O202" s="88"/>
      <c r="P202" s="224">
        <f>O202*H202</f>
        <v>0</v>
      </c>
      <c r="Q202" s="224">
        <v>0</v>
      </c>
      <c r="R202" s="224">
        <f>Q202*H202</f>
        <v>0</v>
      </c>
      <c r="S202" s="224">
        <v>0</v>
      </c>
      <c r="T202" s="225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26" t="s">
        <v>138</v>
      </c>
      <c r="AT202" s="226" t="s">
        <v>134</v>
      </c>
      <c r="AU202" s="226" t="s">
        <v>81</v>
      </c>
      <c r="AY202" s="14" t="s">
        <v>133</v>
      </c>
      <c r="BE202" s="227">
        <f>IF(N202="základní",J202,0)</f>
        <v>0</v>
      </c>
      <c r="BF202" s="227">
        <f>IF(N202="snížená",J202,0)</f>
        <v>0</v>
      </c>
      <c r="BG202" s="227">
        <f>IF(N202="zákl. přenesená",J202,0)</f>
        <v>0</v>
      </c>
      <c r="BH202" s="227">
        <f>IF(N202="sníž. přenesená",J202,0)</f>
        <v>0</v>
      </c>
      <c r="BI202" s="227">
        <f>IF(N202="nulová",J202,0)</f>
        <v>0</v>
      </c>
      <c r="BJ202" s="14" t="s">
        <v>81</v>
      </c>
      <c r="BK202" s="227">
        <f>ROUND(I202*H202,2)</f>
        <v>0</v>
      </c>
      <c r="BL202" s="14" t="s">
        <v>138</v>
      </c>
      <c r="BM202" s="226" t="s">
        <v>340</v>
      </c>
    </row>
    <row r="203" s="12" customFormat="1" ht="25.92" customHeight="1">
      <c r="A203" s="12"/>
      <c r="B203" s="200"/>
      <c r="C203" s="201"/>
      <c r="D203" s="202" t="s">
        <v>72</v>
      </c>
      <c r="E203" s="203" t="s">
        <v>341</v>
      </c>
      <c r="F203" s="203" t="s">
        <v>342</v>
      </c>
      <c r="G203" s="201"/>
      <c r="H203" s="201"/>
      <c r="I203" s="204"/>
      <c r="J203" s="205">
        <f>BK203</f>
        <v>0</v>
      </c>
      <c r="K203" s="201"/>
      <c r="L203" s="206"/>
      <c r="M203" s="207"/>
      <c r="N203" s="208"/>
      <c r="O203" s="208"/>
      <c r="P203" s="209">
        <f>P204+P212+P217+P236</f>
        <v>0</v>
      </c>
      <c r="Q203" s="208"/>
      <c r="R203" s="209">
        <f>R204+R212+R217+R236</f>
        <v>0</v>
      </c>
      <c r="S203" s="208"/>
      <c r="T203" s="210">
        <f>T204+T212+T217+T236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11" t="s">
        <v>81</v>
      </c>
      <c r="AT203" s="212" t="s">
        <v>72</v>
      </c>
      <c r="AU203" s="212" t="s">
        <v>73</v>
      </c>
      <c r="AY203" s="211" t="s">
        <v>133</v>
      </c>
      <c r="BK203" s="213">
        <f>BK204+BK212+BK217+BK236</f>
        <v>0</v>
      </c>
    </row>
    <row r="204" s="12" customFormat="1" ht="22.8" customHeight="1">
      <c r="A204" s="12"/>
      <c r="B204" s="200"/>
      <c r="C204" s="201"/>
      <c r="D204" s="202" t="s">
        <v>72</v>
      </c>
      <c r="E204" s="239" t="s">
        <v>343</v>
      </c>
      <c r="F204" s="239" t="s">
        <v>344</v>
      </c>
      <c r="G204" s="201"/>
      <c r="H204" s="201"/>
      <c r="I204" s="204"/>
      <c r="J204" s="240">
        <f>BK204</f>
        <v>0</v>
      </c>
      <c r="K204" s="201"/>
      <c r="L204" s="206"/>
      <c r="M204" s="207"/>
      <c r="N204" s="208"/>
      <c r="O204" s="208"/>
      <c r="P204" s="209">
        <f>SUM(P205:P211)</f>
        <v>0</v>
      </c>
      <c r="Q204" s="208"/>
      <c r="R204" s="209">
        <f>SUM(R205:R211)</f>
        <v>0</v>
      </c>
      <c r="S204" s="208"/>
      <c r="T204" s="210">
        <f>SUM(T205:T211)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11" t="s">
        <v>81</v>
      </c>
      <c r="AT204" s="212" t="s">
        <v>72</v>
      </c>
      <c r="AU204" s="212" t="s">
        <v>81</v>
      </c>
      <c r="AY204" s="211" t="s">
        <v>133</v>
      </c>
      <c r="BK204" s="213">
        <f>SUM(BK205:BK211)</f>
        <v>0</v>
      </c>
    </row>
    <row r="205" s="2" customFormat="1" ht="24.15" customHeight="1">
      <c r="A205" s="35"/>
      <c r="B205" s="36"/>
      <c r="C205" s="214" t="s">
        <v>73</v>
      </c>
      <c r="D205" s="214" t="s">
        <v>134</v>
      </c>
      <c r="E205" s="215" t="s">
        <v>345</v>
      </c>
      <c r="F205" s="216" t="s">
        <v>346</v>
      </c>
      <c r="G205" s="217" t="s">
        <v>347</v>
      </c>
      <c r="H205" s="218">
        <v>1</v>
      </c>
      <c r="I205" s="219"/>
      <c r="J205" s="220">
        <f>ROUND(I205*H205,2)</f>
        <v>0</v>
      </c>
      <c r="K205" s="221"/>
      <c r="L205" s="41"/>
      <c r="M205" s="222" t="s">
        <v>1</v>
      </c>
      <c r="N205" s="223" t="s">
        <v>38</v>
      </c>
      <c r="O205" s="88"/>
      <c r="P205" s="224">
        <f>O205*H205</f>
        <v>0</v>
      </c>
      <c r="Q205" s="224">
        <v>0</v>
      </c>
      <c r="R205" s="224">
        <f>Q205*H205</f>
        <v>0</v>
      </c>
      <c r="S205" s="224">
        <v>0</v>
      </c>
      <c r="T205" s="225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26" t="s">
        <v>138</v>
      </c>
      <c r="AT205" s="226" t="s">
        <v>134</v>
      </c>
      <c r="AU205" s="226" t="s">
        <v>83</v>
      </c>
      <c r="AY205" s="14" t="s">
        <v>133</v>
      </c>
      <c r="BE205" s="227">
        <f>IF(N205="základní",J205,0)</f>
        <v>0</v>
      </c>
      <c r="BF205" s="227">
        <f>IF(N205="snížená",J205,0)</f>
        <v>0</v>
      </c>
      <c r="BG205" s="227">
        <f>IF(N205="zákl. přenesená",J205,0)</f>
        <v>0</v>
      </c>
      <c r="BH205" s="227">
        <f>IF(N205="sníž. přenesená",J205,0)</f>
        <v>0</v>
      </c>
      <c r="BI205" s="227">
        <f>IF(N205="nulová",J205,0)</f>
        <v>0</v>
      </c>
      <c r="BJ205" s="14" t="s">
        <v>81</v>
      </c>
      <c r="BK205" s="227">
        <f>ROUND(I205*H205,2)</f>
        <v>0</v>
      </c>
      <c r="BL205" s="14" t="s">
        <v>138</v>
      </c>
      <c r="BM205" s="226" t="s">
        <v>348</v>
      </c>
    </row>
    <row r="206" s="2" customFormat="1" ht="24.15" customHeight="1">
      <c r="A206" s="35"/>
      <c r="B206" s="36"/>
      <c r="C206" s="214" t="s">
        <v>73</v>
      </c>
      <c r="D206" s="214" t="s">
        <v>134</v>
      </c>
      <c r="E206" s="215" t="s">
        <v>349</v>
      </c>
      <c r="F206" s="216" t="s">
        <v>350</v>
      </c>
      <c r="G206" s="217" t="s">
        <v>237</v>
      </c>
      <c r="H206" s="218">
        <v>1</v>
      </c>
      <c r="I206" s="219"/>
      <c r="J206" s="220">
        <f>ROUND(I206*H206,2)</f>
        <v>0</v>
      </c>
      <c r="K206" s="221"/>
      <c r="L206" s="41"/>
      <c r="M206" s="222" t="s">
        <v>1</v>
      </c>
      <c r="N206" s="223" t="s">
        <v>38</v>
      </c>
      <c r="O206" s="88"/>
      <c r="P206" s="224">
        <f>O206*H206</f>
        <v>0</v>
      </c>
      <c r="Q206" s="224">
        <v>0</v>
      </c>
      <c r="R206" s="224">
        <f>Q206*H206</f>
        <v>0</v>
      </c>
      <c r="S206" s="224">
        <v>0</v>
      </c>
      <c r="T206" s="225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26" t="s">
        <v>138</v>
      </c>
      <c r="AT206" s="226" t="s">
        <v>134</v>
      </c>
      <c r="AU206" s="226" t="s">
        <v>83</v>
      </c>
      <c r="AY206" s="14" t="s">
        <v>133</v>
      </c>
      <c r="BE206" s="227">
        <f>IF(N206="základní",J206,0)</f>
        <v>0</v>
      </c>
      <c r="BF206" s="227">
        <f>IF(N206="snížená",J206,0)</f>
        <v>0</v>
      </c>
      <c r="BG206" s="227">
        <f>IF(N206="zákl. přenesená",J206,0)</f>
        <v>0</v>
      </c>
      <c r="BH206" s="227">
        <f>IF(N206="sníž. přenesená",J206,0)</f>
        <v>0</v>
      </c>
      <c r="BI206" s="227">
        <f>IF(N206="nulová",J206,0)</f>
        <v>0</v>
      </c>
      <c r="BJ206" s="14" t="s">
        <v>81</v>
      </c>
      <c r="BK206" s="227">
        <f>ROUND(I206*H206,2)</f>
        <v>0</v>
      </c>
      <c r="BL206" s="14" t="s">
        <v>138</v>
      </c>
      <c r="BM206" s="226" t="s">
        <v>351</v>
      </c>
    </row>
    <row r="207" s="2" customFormat="1" ht="24.15" customHeight="1">
      <c r="A207" s="35"/>
      <c r="B207" s="36"/>
      <c r="C207" s="214" t="s">
        <v>73</v>
      </c>
      <c r="D207" s="214" t="s">
        <v>134</v>
      </c>
      <c r="E207" s="215" t="s">
        <v>352</v>
      </c>
      <c r="F207" s="216" t="s">
        <v>353</v>
      </c>
      <c r="G207" s="217" t="s">
        <v>237</v>
      </c>
      <c r="H207" s="218">
        <v>2</v>
      </c>
      <c r="I207" s="219"/>
      <c r="J207" s="220">
        <f>ROUND(I207*H207,2)</f>
        <v>0</v>
      </c>
      <c r="K207" s="221"/>
      <c r="L207" s="41"/>
      <c r="M207" s="222" t="s">
        <v>1</v>
      </c>
      <c r="N207" s="223" t="s">
        <v>38</v>
      </c>
      <c r="O207" s="88"/>
      <c r="P207" s="224">
        <f>O207*H207</f>
        <v>0</v>
      </c>
      <c r="Q207" s="224">
        <v>0</v>
      </c>
      <c r="R207" s="224">
        <f>Q207*H207</f>
        <v>0</v>
      </c>
      <c r="S207" s="224">
        <v>0</v>
      </c>
      <c r="T207" s="225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26" t="s">
        <v>138</v>
      </c>
      <c r="AT207" s="226" t="s">
        <v>134</v>
      </c>
      <c r="AU207" s="226" t="s">
        <v>83</v>
      </c>
      <c r="AY207" s="14" t="s">
        <v>133</v>
      </c>
      <c r="BE207" s="227">
        <f>IF(N207="základní",J207,0)</f>
        <v>0</v>
      </c>
      <c r="BF207" s="227">
        <f>IF(N207="snížená",J207,0)</f>
        <v>0</v>
      </c>
      <c r="BG207" s="227">
        <f>IF(N207="zákl. přenesená",J207,0)</f>
        <v>0</v>
      </c>
      <c r="BH207" s="227">
        <f>IF(N207="sníž. přenesená",J207,0)</f>
        <v>0</v>
      </c>
      <c r="BI207" s="227">
        <f>IF(N207="nulová",J207,0)</f>
        <v>0</v>
      </c>
      <c r="BJ207" s="14" t="s">
        <v>81</v>
      </c>
      <c r="BK207" s="227">
        <f>ROUND(I207*H207,2)</f>
        <v>0</v>
      </c>
      <c r="BL207" s="14" t="s">
        <v>138</v>
      </c>
      <c r="BM207" s="226" t="s">
        <v>354</v>
      </c>
    </row>
    <row r="208" s="2" customFormat="1" ht="62.7" customHeight="1">
      <c r="A208" s="35"/>
      <c r="B208" s="36"/>
      <c r="C208" s="214" t="s">
        <v>73</v>
      </c>
      <c r="D208" s="214" t="s">
        <v>134</v>
      </c>
      <c r="E208" s="215" t="s">
        <v>355</v>
      </c>
      <c r="F208" s="216" t="s">
        <v>356</v>
      </c>
      <c r="G208" s="217" t="s">
        <v>167</v>
      </c>
      <c r="H208" s="218">
        <v>2</v>
      </c>
      <c r="I208" s="219"/>
      <c r="J208" s="220">
        <f>ROUND(I208*H208,2)</f>
        <v>0</v>
      </c>
      <c r="K208" s="221"/>
      <c r="L208" s="41"/>
      <c r="M208" s="222" t="s">
        <v>1</v>
      </c>
      <c r="N208" s="223" t="s">
        <v>38</v>
      </c>
      <c r="O208" s="88"/>
      <c r="P208" s="224">
        <f>O208*H208</f>
        <v>0</v>
      </c>
      <c r="Q208" s="224">
        <v>0</v>
      </c>
      <c r="R208" s="224">
        <f>Q208*H208</f>
        <v>0</v>
      </c>
      <c r="S208" s="224">
        <v>0</v>
      </c>
      <c r="T208" s="225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26" t="s">
        <v>138</v>
      </c>
      <c r="AT208" s="226" t="s">
        <v>134</v>
      </c>
      <c r="AU208" s="226" t="s">
        <v>83</v>
      </c>
      <c r="AY208" s="14" t="s">
        <v>133</v>
      </c>
      <c r="BE208" s="227">
        <f>IF(N208="základní",J208,0)</f>
        <v>0</v>
      </c>
      <c r="BF208" s="227">
        <f>IF(N208="snížená",J208,0)</f>
        <v>0</v>
      </c>
      <c r="BG208" s="227">
        <f>IF(N208="zákl. přenesená",J208,0)</f>
        <v>0</v>
      </c>
      <c r="BH208" s="227">
        <f>IF(N208="sníž. přenesená",J208,0)</f>
        <v>0</v>
      </c>
      <c r="BI208" s="227">
        <f>IF(N208="nulová",J208,0)</f>
        <v>0</v>
      </c>
      <c r="BJ208" s="14" t="s">
        <v>81</v>
      </c>
      <c r="BK208" s="227">
        <f>ROUND(I208*H208,2)</f>
        <v>0</v>
      </c>
      <c r="BL208" s="14" t="s">
        <v>138</v>
      </c>
      <c r="BM208" s="226" t="s">
        <v>357</v>
      </c>
    </row>
    <row r="209" s="2" customFormat="1" ht="49.05" customHeight="1">
      <c r="A209" s="35"/>
      <c r="B209" s="36"/>
      <c r="C209" s="214" t="s">
        <v>73</v>
      </c>
      <c r="D209" s="214" t="s">
        <v>134</v>
      </c>
      <c r="E209" s="215" t="s">
        <v>358</v>
      </c>
      <c r="F209" s="216" t="s">
        <v>359</v>
      </c>
      <c r="G209" s="217" t="s">
        <v>237</v>
      </c>
      <c r="H209" s="218">
        <v>4</v>
      </c>
      <c r="I209" s="219"/>
      <c r="J209" s="220">
        <f>ROUND(I209*H209,2)</f>
        <v>0</v>
      </c>
      <c r="K209" s="221"/>
      <c r="L209" s="41"/>
      <c r="M209" s="222" t="s">
        <v>1</v>
      </c>
      <c r="N209" s="223" t="s">
        <v>38</v>
      </c>
      <c r="O209" s="88"/>
      <c r="P209" s="224">
        <f>O209*H209</f>
        <v>0</v>
      </c>
      <c r="Q209" s="224">
        <v>0</v>
      </c>
      <c r="R209" s="224">
        <f>Q209*H209</f>
        <v>0</v>
      </c>
      <c r="S209" s="224">
        <v>0</v>
      </c>
      <c r="T209" s="225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26" t="s">
        <v>138</v>
      </c>
      <c r="AT209" s="226" t="s">
        <v>134</v>
      </c>
      <c r="AU209" s="226" t="s">
        <v>83</v>
      </c>
      <c r="AY209" s="14" t="s">
        <v>133</v>
      </c>
      <c r="BE209" s="227">
        <f>IF(N209="základní",J209,0)</f>
        <v>0</v>
      </c>
      <c r="BF209" s="227">
        <f>IF(N209="snížená",J209,0)</f>
        <v>0</v>
      </c>
      <c r="BG209" s="227">
        <f>IF(N209="zákl. přenesená",J209,0)</f>
        <v>0</v>
      </c>
      <c r="BH209" s="227">
        <f>IF(N209="sníž. přenesená",J209,0)</f>
        <v>0</v>
      </c>
      <c r="BI209" s="227">
        <f>IF(N209="nulová",J209,0)</f>
        <v>0</v>
      </c>
      <c r="BJ209" s="14" t="s">
        <v>81</v>
      </c>
      <c r="BK209" s="227">
        <f>ROUND(I209*H209,2)</f>
        <v>0</v>
      </c>
      <c r="BL209" s="14" t="s">
        <v>138</v>
      </c>
      <c r="BM209" s="226" t="s">
        <v>360</v>
      </c>
    </row>
    <row r="210" s="2" customFormat="1" ht="16.5" customHeight="1">
      <c r="A210" s="35"/>
      <c r="B210" s="36"/>
      <c r="C210" s="214" t="s">
        <v>73</v>
      </c>
      <c r="D210" s="214" t="s">
        <v>134</v>
      </c>
      <c r="E210" s="215" t="s">
        <v>361</v>
      </c>
      <c r="F210" s="216" t="s">
        <v>362</v>
      </c>
      <c r="G210" s="217" t="s">
        <v>237</v>
      </c>
      <c r="H210" s="218">
        <v>1</v>
      </c>
      <c r="I210" s="219"/>
      <c r="J210" s="220">
        <f>ROUND(I210*H210,2)</f>
        <v>0</v>
      </c>
      <c r="K210" s="221"/>
      <c r="L210" s="41"/>
      <c r="M210" s="222" t="s">
        <v>1</v>
      </c>
      <c r="N210" s="223" t="s">
        <v>38</v>
      </c>
      <c r="O210" s="88"/>
      <c r="P210" s="224">
        <f>O210*H210</f>
        <v>0</v>
      </c>
      <c r="Q210" s="224">
        <v>0</v>
      </c>
      <c r="R210" s="224">
        <f>Q210*H210</f>
        <v>0</v>
      </c>
      <c r="S210" s="224">
        <v>0</v>
      </c>
      <c r="T210" s="225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26" t="s">
        <v>138</v>
      </c>
      <c r="AT210" s="226" t="s">
        <v>134</v>
      </c>
      <c r="AU210" s="226" t="s">
        <v>83</v>
      </c>
      <c r="AY210" s="14" t="s">
        <v>133</v>
      </c>
      <c r="BE210" s="227">
        <f>IF(N210="základní",J210,0)</f>
        <v>0</v>
      </c>
      <c r="BF210" s="227">
        <f>IF(N210="snížená",J210,0)</f>
        <v>0</v>
      </c>
      <c r="BG210" s="227">
        <f>IF(N210="zákl. přenesená",J210,0)</f>
        <v>0</v>
      </c>
      <c r="BH210" s="227">
        <f>IF(N210="sníž. přenesená",J210,0)</f>
        <v>0</v>
      </c>
      <c r="BI210" s="227">
        <f>IF(N210="nulová",J210,0)</f>
        <v>0</v>
      </c>
      <c r="BJ210" s="14" t="s">
        <v>81</v>
      </c>
      <c r="BK210" s="227">
        <f>ROUND(I210*H210,2)</f>
        <v>0</v>
      </c>
      <c r="BL210" s="14" t="s">
        <v>138</v>
      </c>
      <c r="BM210" s="226" t="s">
        <v>363</v>
      </c>
    </row>
    <row r="211" s="2" customFormat="1" ht="16.5" customHeight="1">
      <c r="A211" s="35"/>
      <c r="B211" s="36"/>
      <c r="C211" s="214" t="s">
        <v>73</v>
      </c>
      <c r="D211" s="214" t="s">
        <v>134</v>
      </c>
      <c r="E211" s="215" t="s">
        <v>364</v>
      </c>
      <c r="F211" s="216" t="s">
        <v>365</v>
      </c>
      <c r="G211" s="217" t="s">
        <v>167</v>
      </c>
      <c r="H211" s="218">
        <v>1</v>
      </c>
      <c r="I211" s="219"/>
      <c r="J211" s="220">
        <f>ROUND(I211*H211,2)</f>
        <v>0</v>
      </c>
      <c r="K211" s="221"/>
      <c r="L211" s="41"/>
      <c r="M211" s="222" t="s">
        <v>1</v>
      </c>
      <c r="N211" s="223" t="s">
        <v>38</v>
      </c>
      <c r="O211" s="88"/>
      <c r="P211" s="224">
        <f>O211*H211</f>
        <v>0</v>
      </c>
      <c r="Q211" s="224">
        <v>0</v>
      </c>
      <c r="R211" s="224">
        <f>Q211*H211</f>
        <v>0</v>
      </c>
      <c r="S211" s="224">
        <v>0</v>
      </c>
      <c r="T211" s="225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26" t="s">
        <v>138</v>
      </c>
      <c r="AT211" s="226" t="s">
        <v>134</v>
      </c>
      <c r="AU211" s="226" t="s">
        <v>83</v>
      </c>
      <c r="AY211" s="14" t="s">
        <v>133</v>
      </c>
      <c r="BE211" s="227">
        <f>IF(N211="základní",J211,0)</f>
        <v>0</v>
      </c>
      <c r="BF211" s="227">
        <f>IF(N211="snížená",J211,0)</f>
        <v>0</v>
      </c>
      <c r="BG211" s="227">
        <f>IF(N211="zákl. přenesená",J211,0)</f>
        <v>0</v>
      </c>
      <c r="BH211" s="227">
        <f>IF(N211="sníž. přenesená",J211,0)</f>
        <v>0</v>
      </c>
      <c r="BI211" s="227">
        <f>IF(N211="nulová",J211,0)</f>
        <v>0</v>
      </c>
      <c r="BJ211" s="14" t="s">
        <v>81</v>
      </c>
      <c r="BK211" s="227">
        <f>ROUND(I211*H211,2)</f>
        <v>0</v>
      </c>
      <c r="BL211" s="14" t="s">
        <v>138</v>
      </c>
      <c r="BM211" s="226" t="s">
        <v>366</v>
      </c>
    </row>
    <row r="212" s="12" customFormat="1" ht="22.8" customHeight="1">
      <c r="A212" s="12"/>
      <c r="B212" s="200"/>
      <c r="C212" s="201"/>
      <c r="D212" s="202" t="s">
        <v>72</v>
      </c>
      <c r="E212" s="239" t="s">
        <v>367</v>
      </c>
      <c r="F212" s="239" t="s">
        <v>368</v>
      </c>
      <c r="G212" s="201"/>
      <c r="H212" s="201"/>
      <c r="I212" s="204"/>
      <c r="J212" s="240">
        <f>BK212</f>
        <v>0</v>
      </c>
      <c r="K212" s="201"/>
      <c r="L212" s="206"/>
      <c r="M212" s="207"/>
      <c r="N212" s="208"/>
      <c r="O212" s="208"/>
      <c r="P212" s="209">
        <f>SUM(P213:P216)</f>
        <v>0</v>
      </c>
      <c r="Q212" s="208"/>
      <c r="R212" s="209">
        <f>SUM(R213:R216)</f>
        <v>0</v>
      </c>
      <c r="S212" s="208"/>
      <c r="T212" s="210">
        <f>SUM(T213:T216)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11" t="s">
        <v>81</v>
      </c>
      <c r="AT212" s="212" t="s">
        <v>72</v>
      </c>
      <c r="AU212" s="212" t="s">
        <v>81</v>
      </c>
      <c r="AY212" s="211" t="s">
        <v>133</v>
      </c>
      <c r="BK212" s="213">
        <f>SUM(BK213:BK216)</f>
        <v>0</v>
      </c>
    </row>
    <row r="213" s="2" customFormat="1" ht="49.05" customHeight="1">
      <c r="A213" s="35"/>
      <c r="B213" s="36"/>
      <c r="C213" s="214" t="s">
        <v>73</v>
      </c>
      <c r="D213" s="214" t="s">
        <v>134</v>
      </c>
      <c r="E213" s="215" t="s">
        <v>369</v>
      </c>
      <c r="F213" s="216" t="s">
        <v>370</v>
      </c>
      <c r="G213" s="217" t="s">
        <v>141</v>
      </c>
      <c r="H213" s="218">
        <v>425</v>
      </c>
      <c r="I213" s="219"/>
      <c r="J213" s="220">
        <f>ROUND(I213*H213,2)</f>
        <v>0</v>
      </c>
      <c r="K213" s="221"/>
      <c r="L213" s="41"/>
      <c r="M213" s="222" t="s">
        <v>1</v>
      </c>
      <c r="N213" s="223" t="s">
        <v>38</v>
      </c>
      <c r="O213" s="88"/>
      <c r="P213" s="224">
        <f>O213*H213</f>
        <v>0</v>
      </c>
      <c r="Q213" s="224">
        <v>0</v>
      </c>
      <c r="R213" s="224">
        <f>Q213*H213</f>
        <v>0</v>
      </c>
      <c r="S213" s="224">
        <v>0</v>
      </c>
      <c r="T213" s="225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26" t="s">
        <v>138</v>
      </c>
      <c r="AT213" s="226" t="s">
        <v>134</v>
      </c>
      <c r="AU213" s="226" t="s">
        <v>83</v>
      </c>
      <c r="AY213" s="14" t="s">
        <v>133</v>
      </c>
      <c r="BE213" s="227">
        <f>IF(N213="základní",J213,0)</f>
        <v>0</v>
      </c>
      <c r="BF213" s="227">
        <f>IF(N213="snížená",J213,0)</f>
        <v>0</v>
      </c>
      <c r="BG213" s="227">
        <f>IF(N213="zákl. přenesená",J213,0)</f>
        <v>0</v>
      </c>
      <c r="BH213" s="227">
        <f>IF(N213="sníž. přenesená",J213,0)</f>
        <v>0</v>
      </c>
      <c r="BI213" s="227">
        <f>IF(N213="nulová",J213,0)</f>
        <v>0</v>
      </c>
      <c r="BJ213" s="14" t="s">
        <v>81</v>
      </c>
      <c r="BK213" s="227">
        <f>ROUND(I213*H213,2)</f>
        <v>0</v>
      </c>
      <c r="BL213" s="14" t="s">
        <v>138</v>
      </c>
      <c r="BM213" s="226" t="s">
        <v>371</v>
      </c>
    </row>
    <row r="214" s="2" customFormat="1" ht="66.75" customHeight="1">
      <c r="A214" s="35"/>
      <c r="B214" s="36"/>
      <c r="C214" s="214" t="s">
        <v>73</v>
      </c>
      <c r="D214" s="214" t="s">
        <v>134</v>
      </c>
      <c r="E214" s="215" t="s">
        <v>372</v>
      </c>
      <c r="F214" s="216" t="s">
        <v>373</v>
      </c>
      <c r="G214" s="217" t="s">
        <v>233</v>
      </c>
      <c r="H214" s="218">
        <v>278.60000000000002</v>
      </c>
      <c r="I214" s="219"/>
      <c r="J214" s="220">
        <f>ROUND(I214*H214,2)</f>
        <v>0</v>
      </c>
      <c r="K214" s="221"/>
      <c r="L214" s="41"/>
      <c r="M214" s="222" t="s">
        <v>1</v>
      </c>
      <c r="N214" s="223" t="s">
        <v>38</v>
      </c>
      <c r="O214" s="88"/>
      <c r="P214" s="224">
        <f>O214*H214</f>
        <v>0</v>
      </c>
      <c r="Q214" s="224">
        <v>0</v>
      </c>
      <c r="R214" s="224">
        <f>Q214*H214</f>
        <v>0</v>
      </c>
      <c r="S214" s="224">
        <v>0</v>
      </c>
      <c r="T214" s="225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26" t="s">
        <v>138</v>
      </c>
      <c r="AT214" s="226" t="s">
        <v>134</v>
      </c>
      <c r="AU214" s="226" t="s">
        <v>83</v>
      </c>
      <c r="AY214" s="14" t="s">
        <v>133</v>
      </c>
      <c r="BE214" s="227">
        <f>IF(N214="základní",J214,0)</f>
        <v>0</v>
      </c>
      <c r="BF214" s="227">
        <f>IF(N214="snížená",J214,0)</f>
        <v>0</v>
      </c>
      <c r="BG214" s="227">
        <f>IF(N214="zákl. přenesená",J214,0)</f>
        <v>0</v>
      </c>
      <c r="BH214" s="227">
        <f>IF(N214="sníž. přenesená",J214,0)</f>
        <v>0</v>
      </c>
      <c r="BI214" s="227">
        <f>IF(N214="nulová",J214,0)</f>
        <v>0</v>
      </c>
      <c r="BJ214" s="14" t="s">
        <v>81</v>
      </c>
      <c r="BK214" s="227">
        <f>ROUND(I214*H214,2)</f>
        <v>0</v>
      </c>
      <c r="BL214" s="14" t="s">
        <v>138</v>
      </c>
      <c r="BM214" s="226" t="s">
        <v>374</v>
      </c>
    </row>
    <row r="215" s="2" customFormat="1" ht="16.5" customHeight="1">
      <c r="A215" s="35"/>
      <c r="B215" s="36"/>
      <c r="C215" s="214" t="s">
        <v>73</v>
      </c>
      <c r="D215" s="214" t="s">
        <v>134</v>
      </c>
      <c r="E215" s="215" t="s">
        <v>375</v>
      </c>
      <c r="F215" s="216" t="s">
        <v>376</v>
      </c>
      <c r="G215" s="217" t="s">
        <v>167</v>
      </c>
      <c r="H215" s="218">
        <v>1</v>
      </c>
      <c r="I215" s="219"/>
      <c r="J215" s="220">
        <f>ROUND(I215*H215,2)</f>
        <v>0</v>
      </c>
      <c r="K215" s="221"/>
      <c r="L215" s="41"/>
      <c r="M215" s="222" t="s">
        <v>1</v>
      </c>
      <c r="N215" s="223" t="s">
        <v>38</v>
      </c>
      <c r="O215" s="88"/>
      <c r="P215" s="224">
        <f>O215*H215</f>
        <v>0</v>
      </c>
      <c r="Q215" s="224">
        <v>0</v>
      </c>
      <c r="R215" s="224">
        <f>Q215*H215</f>
        <v>0</v>
      </c>
      <c r="S215" s="224">
        <v>0</v>
      </c>
      <c r="T215" s="225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26" t="s">
        <v>138</v>
      </c>
      <c r="AT215" s="226" t="s">
        <v>134</v>
      </c>
      <c r="AU215" s="226" t="s">
        <v>83</v>
      </c>
      <c r="AY215" s="14" t="s">
        <v>133</v>
      </c>
      <c r="BE215" s="227">
        <f>IF(N215="základní",J215,0)</f>
        <v>0</v>
      </c>
      <c r="BF215" s="227">
        <f>IF(N215="snížená",J215,0)</f>
        <v>0</v>
      </c>
      <c r="BG215" s="227">
        <f>IF(N215="zákl. přenesená",J215,0)</f>
        <v>0</v>
      </c>
      <c r="BH215" s="227">
        <f>IF(N215="sníž. přenesená",J215,0)</f>
        <v>0</v>
      </c>
      <c r="BI215" s="227">
        <f>IF(N215="nulová",J215,0)</f>
        <v>0</v>
      </c>
      <c r="BJ215" s="14" t="s">
        <v>81</v>
      </c>
      <c r="BK215" s="227">
        <f>ROUND(I215*H215,2)</f>
        <v>0</v>
      </c>
      <c r="BL215" s="14" t="s">
        <v>138</v>
      </c>
      <c r="BM215" s="226" t="s">
        <v>377</v>
      </c>
    </row>
    <row r="216" s="2" customFormat="1" ht="16.5" customHeight="1">
      <c r="A216" s="35"/>
      <c r="B216" s="36"/>
      <c r="C216" s="214" t="s">
        <v>73</v>
      </c>
      <c r="D216" s="214" t="s">
        <v>134</v>
      </c>
      <c r="E216" s="215" t="s">
        <v>364</v>
      </c>
      <c r="F216" s="216" t="s">
        <v>365</v>
      </c>
      <c r="G216" s="217" t="s">
        <v>167</v>
      </c>
      <c r="H216" s="218">
        <v>1</v>
      </c>
      <c r="I216" s="219"/>
      <c r="J216" s="220">
        <f>ROUND(I216*H216,2)</f>
        <v>0</v>
      </c>
      <c r="K216" s="221"/>
      <c r="L216" s="41"/>
      <c r="M216" s="222" t="s">
        <v>1</v>
      </c>
      <c r="N216" s="223" t="s">
        <v>38</v>
      </c>
      <c r="O216" s="88"/>
      <c r="P216" s="224">
        <f>O216*H216</f>
        <v>0</v>
      </c>
      <c r="Q216" s="224">
        <v>0</v>
      </c>
      <c r="R216" s="224">
        <f>Q216*H216</f>
        <v>0</v>
      </c>
      <c r="S216" s="224">
        <v>0</v>
      </c>
      <c r="T216" s="225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26" t="s">
        <v>138</v>
      </c>
      <c r="AT216" s="226" t="s">
        <v>134</v>
      </c>
      <c r="AU216" s="226" t="s">
        <v>83</v>
      </c>
      <c r="AY216" s="14" t="s">
        <v>133</v>
      </c>
      <c r="BE216" s="227">
        <f>IF(N216="základní",J216,0)</f>
        <v>0</v>
      </c>
      <c r="BF216" s="227">
        <f>IF(N216="snížená",J216,0)</f>
        <v>0</v>
      </c>
      <c r="BG216" s="227">
        <f>IF(N216="zákl. přenesená",J216,0)</f>
        <v>0</v>
      </c>
      <c r="BH216" s="227">
        <f>IF(N216="sníž. přenesená",J216,0)</f>
        <v>0</v>
      </c>
      <c r="BI216" s="227">
        <f>IF(N216="nulová",J216,0)</f>
        <v>0</v>
      </c>
      <c r="BJ216" s="14" t="s">
        <v>81</v>
      </c>
      <c r="BK216" s="227">
        <f>ROUND(I216*H216,2)</f>
        <v>0</v>
      </c>
      <c r="BL216" s="14" t="s">
        <v>138</v>
      </c>
      <c r="BM216" s="226" t="s">
        <v>378</v>
      </c>
    </row>
    <row r="217" s="12" customFormat="1" ht="22.8" customHeight="1">
      <c r="A217" s="12"/>
      <c r="B217" s="200"/>
      <c r="C217" s="201"/>
      <c r="D217" s="202" t="s">
        <v>72</v>
      </c>
      <c r="E217" s="239" t="s">
        <v>379</v>
      </c>
      <c r="F217" s="239" t="s">
        <v>380</v>
      </c>
      <c r="G217" s="201"/>
      <c r="H217" s="201"/>
      <c r="I217" s="204"/>
      <c r="J217" s="240">
        <f>BK217</f>
        <v>0</v>
      </c>
      <c r="K217" s="201"/>
      <c r="L217" s="206"/>
      <c r="M217" s="207"/>
      <c r="N217" s="208"/>
      <c r="O217" s="208"/>
      <c r="P217" s="209">
        <f>SUM(P218:P235)</f>
        <v>0</v>
      </c>
      <c r="Q217" s="208"/>
      <c r="R217" s="209">
        <f>SUM(R218:R235)</f>
        <v>0</v>
      </c>
      <c r="S217" s="208"/>
      <c r="T217" s="210">
        <f>SUM(T218:T235)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11" t="s">
        <v>81</v>
      </c>
      <c r="AT217" s="212" t="s">
        <v>72</v>
      </c>
      <c r="AU217" s="212" t="s">
        <v>81</v>
      </c>
      <c r="AY217" s="211" t="s">
        <v>133</v>
      </c>
      <c r="BK217" s="213">
        <f>SUM(BK218:BK235)</f>
        <v>0</v>
      </c>
    </row>
    <row r="218" s="2" customFormat="1" ht="33" customHeight="1">
      <c r="A218" s="35"/>
      <c r="B218" s="36"/>
      <c r="C218" s="214" t="s">
        <v>73</v>
      </c>
      <c r="D218" s="214" t="s">
        <v>134</v>
      </c>
      <c r="E218" s="215" t="s">
        <v>381</v>
      </c>
      <c r="F218" s="216" t="s">
        <v>382</v>
      </c>
      <c r="G218" s="217" t="s">
        <v>237</v>
      </c>
      <c r="H218" s="218">
        <v>1</v>
      </c>
      <c r="I218" s="219"/>
      <c r="J218" s="220">
        <f>ROUND(I218*H218,2)</f>
        <v>0</v>
      </c>
      <c r="K218" s="221"/>
      <c r="L218" s="41"/>
      <c r="M218" s="222" t="s">
        <v>1</v>
      </c>
      <c r="N218" s="223" t="s">
        <v>38</v>
      </c>
      <c r="O218" s="88"/>
      <c r="P218" s="224">
        <f>O218*H218</f>
        <v>0</v>
      </c>
      <c r="Q218" s="224">
        <v>0</v>
      </c>
      <c r="R218" s="224">
        <f>Q218*H218</f>
        <v>0</v>
      </c>
      <c r="S218" s="224">
        <v>0</v>
      </c>
      <c r="T218" s="225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26" t="s">
        <v>138</v>
      </c>
      <c r="AT218" s="226" t="s">
        <v>134</v>
      </c>
      <c r="AU218" s="226" t="s">
        <v>83</v>
      </c>
      <c r="AY218" s="14" t="s">
        <v>133</v>
      </c>
      <c r="BE218" s="227">
        <f>IF(N218="základní",J218,0)</f>
        <v>0</v>
      </c>
      <c r="BF218" s="227">
        <f>IF(N218="snížená",J218,0)</f>
        <v>0</v>
      </c>
      <c r="BG218" s="227">
        <f>IF(N218="zákl. přenesená",J218,0)</f>
        <v>0</v>
      </c>
      <c r="BH218" s="227">
        <f>IF(N218="sníž. přenesená",J218,0)</f>
        <v>0</v>
      </c>
      <c r="BI218" s="227">
        <f>IF(N218="nulová",J218,0)</f>
        <v>0</v>
      </c>
      <c r="BJ218" s="14" t="s">
        <v>81</v>
      </c>
      <c r="BK218" s="227">
        <f>ROUND(I218*H218,2)</f>
        <v>0</v>
      </c>
      <c r="BL218" s="14" t="s">
        <v>138</v>
      </c>
      <c r="BM218" s="226" t="s">
        <v>383</v>
      </c>
    </row>
    <row r="219" s="2" customFormat="1" ht="33" customHeight="1">
      <c r="A219" s="35"/>
      <c r="B219" s="36"/>
      <c r="C219" s="214" t="s">
        <v>73</v>
      </c>
      <c r="D219" s="214" t="s">
        <v>134</v>
      </c>
      <c r="E219" s="215" t="s">
        <v>384</v>
      </c>
      <c r="F219" s="216" t="s">
        <v>385</v>
      </c>
      <c r="G219" s="217" t="s">
        <v>237</v>
      </c>
      <c r="H219" s="218">
        <v>1</v>
      </c>
      <c r="I219" s="219"/>
      <c r="J219" s="220">
        <f>ROUND(I219*H219,2)</f>
        <v>0</v>
      </c>
      <c r="K219" s="221"/>
      <c r="L219" s="41"/>
      <c r="M219" s="222" t="s">
        <v>1</v>
      </c>
      <c r="N219" s="223" t="s">
        <v>38</v>
      </c>
      <c r="O219" s="88"/>
      <c r="P219" s="224">
        <f>O219*H219</f>
        <v>0</v>
      </c>
      <c r="Q219" s="224">
        <v>0</v>
      </c>
      <c r="R219" s="224">
        <f>Q219*H219</f>
        <v>0</v>
      </c>
      <c r="S219" s="224">
        <v>0</v>
      </c>
      <c r="T219" s="225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26" t="s">
        <v>138</v>
      </c>
      <c r="AT219" s="226" t="s">
        <v>134</v>
      </c>
      <c r="AU219" s="226" t="s">
        <v>83</v>
      </c>
      <c r="AY219" s="14" t="s">
        <v>133</v>
      </c>
      <c r="BE219" s="227">
        <f>IF(N219="základní",J219,0)</f>
        <v>0</v>
      </c>
      <c r="BF219" s="227">
        <f>IF(N219="snížená",J219,0)</f>
        <v>0</v>
      </c>
      <c r="BG219" s="227">
        <f>IF(N219="zákl. přenesená",J219,0)</f>
        <v>0</v>
      </c>
      <c r="BH219" s="227">
        <f>IF(N219="sníž. přenesená",J219,0)</f>
        <v>0</v>
      </c>
      <c r="BI219" s="227">
        <f>IF(N219="nulová",J219,0)</f>
        <v>0</v>
      </c>
      <c r="BJ219" s="14" t="s">
        <v>81</v>
      </c>
      <c r="BK219" s="227">
        <f>ROUND(I219*H219,2)</f>
        <v>0</v>
      </c>
      <c r="BL219" s="14" t="s">
        <v>138</v>
      </c>
      <c r="BM219" s="226" t="s">
        <v>386</v>
      </c>
    </row>
    <row r="220" s="2" customFormat="1" ht="66.75" customHeight="1">
      <c r="A220" s="35"/>
      <c r="B220" s="36"/>
      <c r="C220" s="214" t="s">
        <v>73</v>
      </c>
      <c r="D220" s="214" t="s">
        <v>134</v>
      </c>
      <c r="E220" s="215" t="s">
        <v>387</v>
      </c>
      <c r="F220" s="216" t="s">
        <v>388</v>
      </c>
      <c r="G220" s="217" t="s">
        <v>237</v>
      </c>
      <c r="H220" s="218">
        <v>12</v>
      </c>
      <c r="I220" s="219"/>
      <c r="J220" s="220">
        <f>ROUND(I220*H220,2)</f>
        <v>0</v>
      </c>
      <c r="K220" s="221"/>
      <c r="L220" s="41"/>
      <c r="M220" s="222" t="s">
        <v>1</v>
      </c>
      <c r="N220" s="223" t="s">
        <v>38</v>
      </c>
      <c r="O220" s="88"/>
      <c r="P220" s="224">
        <f>O220*H220</f>
        <v>0</v>
      </c>
      <c r="Q220" s="224">
        <v>0</v>
      </c>
      <c r="R220" s="224">
        <f>Q220*H220</f>
        <v>0</v>
      </c>
      <c r="S220" s="224">
        <v>0</v>
      </c>
      <c r="T220" s="225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26" t="s">
        <v>138</v>
      </c>
      <c r="AT220" s="226" t="s">
        <v>134</v>
      </c>
      <c r="AU220" s="226" t="s">
        <v>83</v>
      </c>
      <c r="AY220" s="14" t="s">
        <v>133</v>
      </c>
      <c r="BE220" s="227">
        <f>IF(N220="základní",J220,0)</f>
        <v>0</v>
      </c>
      <c r="BF220" s="227">
        <f>IF(N220="snížená",J220,0)</f>
        <v>0</v>
      </c>
      <c r="BG220" s="227">
        <f>IF(N220="zákl. přenesená",J220,0)</f>
        <v>0</v>
      </c>
      <c r="BH220" s="227">
        <f>IF(N220="sníž. přenesená",J220,0)</f>
        <v>0</v>
      </c>
      <c r="BI220" s="227">
        <f>IF(N220="nulová",J220,0)</f>
        <v>0</v>
      </c>
      <c r="BJ220" s="14" t="s">
        <v>81</v>
      </c>
      <c r="BK220" s="227">
        <f>ROUND(I220*H220,2)</f>
        <v>0</v>
      </c>
      <c r="BL220" s="14" t="s">
        <v>138</v>
      </c>
      <c r="BM220" s="226" t="s">
        <v>389</v>
      </c>
    </row>
    <row r="221" s="2" customFormat="1" ht="16.5" customHeight="1">
      <c r="A221" s="35"/>
      <c r="B221" s="36"/>
      <c r="C221" s="214" t="s">
        <v>73</v>
      </c>
      <c r="D221" s="214" t="s">
        <v>134</v>
      </c>
      <c r="E221" s="215" t="s">
        <v>390</v>
      </c>
      <c r="F221" s="216" t="s">
        <v>391</v>
      </c>
      <c r="G221" s="217" t="s">
        <v>237</v>
      </c>
      <c r="H221" s="218">
        <v>9</v>
      </c>
      <c r="I221" s="219"/>
      <c r="J221" s="220">
        <f>ROUND(I221*H221,2)</f>
        <v>0</v>
      </c>
      <c r="K221" s="221"/>
      <c r="L221" s="41"/>
      <c r="M221" s="222" t="s">
        <v>1</v>
      </c>
      <c r="N221" s="223" t="s">
        <v>38</v>
      </c>
      <c r="O221" s="88"/>
      <c r="P221" s="224">
        <f>O221*H221</f>
        <v>0</v>
      </c>
      <c r="Q221" s="224">
        <v>0</v>
      </c>
      <c r="R221" s="224">
        <f>Q221*H221</f>
        <v>0</v>
      </c>
      <c r="S221" s="224">
        <v>0</v>
      </c>
      <c r="T221" s="225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26" t="s">
        <v>138</v>
      </c>
      <c r="AT221" s="226" t="s">
        <v>134</v>
      </c>
      <c r="AU221" s="226" t="s">
        <v>83</v>
      </c>
      <c r="AY221" s="14" t="s">
        <v>133</v>
      </c>
      <c r="BE221" s="227">
        <f>IF(N221="základní",J221,0)</f>
        <v>0</v>
      </c>
      <c r="BF221" s="227">
        <f>IF(N221="snížená",J221,0)</f>
        <v>0</v>
      </c>
      <c r="BG221" s="227">
        <f>IF(N221="zákl. přenesená",J221,0)</f>
        <v>0</v>
      </c>
      <c r="BH221" s="227">
        <f>IF(N221="sníž. přenesená",J221,0)</f>
        <v>0</v>
      </c>
      <c r="BI221" s="227">
        <f>IF(N221="nulová",J221,0)</f>
        <v>0</v>
      </c>
      <c r="BJ221" s="14" t="s">
        <v>81</v>
      </c>
      <c r="BK221" s="227">
        <f>ROUND(I221*H221,2)</f>
        <v>0</v>
      </c>
      <c r="BL221" s="14" t="s">
        <v>138</v>
      </c>
      <c r="BM221" s="226" t="s">
        <v>392</v>
      </c>
    </row>
    <row r="222" s="2" customFormat="1" ht="16.5" customHeight="1">
      <c r="A222" s="35"/>
      <c r="B222" s="36"/>
      <c r="C222" s="214" t="s">
        <v>73</v>
      </c>
      <c r="D222" s="214" t="s">
        <v>134</v>
      </c>
      <c r="E222" s="215" t="s">
        <v>393</v>
      </c>
      <c r="F222" s="216" t="s">
        <v>394</v>
      </c>
      <c r="G222" s="217" t="s">
        <v>237</v>
      </c>
      <c r="H222" s="218">
        <v>6</v>
      </c>
      <c r="I222" s="219"/>
      <c r="J222" s="220">
        <f>ROUND(I222*H222,2)</f>
        <v>0</v>
      </c>
      <c r="K222" s="221"/>
      <c r="L222" s="41"/>
      <c r="M222" s="222" t="s">
        <v>1</v>
      </c>
      <c r="N222" s="223" t="s">
        <v>38</v>
      </c>
      <c r="O222" s="88"/>
      <c r="P222" s="224">
        <f>O222*H222</f>
        <v>0</v>
      </c>
      <c r="Q222" s="224">
        <v>0</v>
      </c>
      <c r="R222" s="224">
        <f>Q222*H222</f>
        <v>0</v>
      </c>
      <c r="S222" s="224">
        <v>0</v>
      </c>
      <c r="T222" s="225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26" t="s">
        <v>138</v>
      </c>
      <c r="AT222" s="226" t="s">
        <v>134</v>
      </c>
      <c r="AU222" s="226" t="s">
        <v>83</v>
      </c>
      <c r="AY222" s="14" t="s">
        <v>133</v>
      </c>
      <c r="BE222" s="227">
        <f>IF(N222="základní",J222,0)</f>
        <v>0</v>
      </c>
      <c r="BF222" s="227">
        <f>IF(N222="snížená",J222,0)</f>
        <v>0</v>
      </c>
      <c r="BG222" s="227">
        <f>IF(N222="zákl. přenesená",J222,0)</f>
        <v>0</v>
      </c>
      <c r="BH222" s="227">
        <f>IF(N222="sníž. přenesená",J222,0)</f>
        <v>0</v>
      </c>
      <c r="BI222" s="227">
        <f>IF(N222="nulová",J222,0)</f>
        <v>0</v>
      </c>
      <c r="BJ222" s="14" t="s">
        <v>81</v>
      </c>
      <c r="BK222" s="227">
        <f>ROUND(I222*H222,2)</f>
        <v>0</v>
      </c>
      <c r="BL222" s="14" t="s">
        <v>138</v>
      </c>
      <c r="BM222" s="226" t="s">
        <v>395</v>
      </c>
    </row>
    <row r="223" s="2" customFormat="1" ht="16.5" customHeight="1">
      <c r="A223" s="35"/>
      <c r="B223" s="36"/>
      <c r="C223" s="214" t="s">
        <v>73</v>
      </c>
      <c r="D223" s="214" t="s">
        <v>134</v>
      </c>
      <c r="E223" s="215" t="s">
        <v>396</v>
      </c>
      <c r="F223" s="216" t="s">
        <v>397</v>
      </c>
      <c r="G223" s="217" t="s">
        <v>237</v>
      </c>
      <c r="H223" s="218">
        <v>21</v>
      </c>
      <c r="I223" s="219"/>
      <c r="J223" s="220">
        <f>ROUND(I223*H223,2)</f>
        <v>0</v>
      </c>
      <c r="K223" s="221"/>
      <c r="L223" s="41"/>
      <c r="M223" s="222" t="s">
        <v>1</v>
      </c>
      <c r="N223" s="223" t="s">
        <v>38</v>
      </c>
      <c r="O223" s="88"/>
      <c r="P223" s="224">
        <f>O223*H223</f>
        <v>0</v>
      </c>
      <c r="Q223" s="224">
        <v>0</v>
      </c>
      <c r="R223" s="224">
        <f>Q223*H223</f>
        <v>0</v>
      </c>
      <c r="S223" s="224">
        <v>0</v>
      </c>
      <c r="T223" s="225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26" t="s">
        <v>138</v>
      </c>
      <c r="AT223" s="226" t="s">
        <v>134</v>
      </c>
      <c r="AU223" s="226" t="s">
        <v>83</v>
      </c>
      <c r="AY223" s="14" t="s">
        <v>133</v>
      </c>
      <c r="BE223" s="227">
        <f>IF(N223="základní",J223,0)</f>
        <v>0</v>
      </c>
      <c r="BF223" s="227">
        <f>IF(N223="snížená",J223,0)</f>
        <v>0</v>
      </c>
      <c r="BG223" s="227">
        <f>IF(N223="zákl. přenesená",J223,0)</f>
        <v>0</v>
      </c>
      <c r="BH223" s="227">
        <f>IF(N223="sníž. přenesená",J223,0)</f>
        <v>0</v>
      </c>
      <c r="BI223" s="227">
        <f>IF(N223="nulová",J223,0)</f>
        <v>0</v>
      </c>
      <c r="BJ223" s="14" t="s">
        <v>81</v>
      </c>
      <c r="BK223" s="227">
        <f>ROUND(I223*H223,2)</f>
        <v>0</v>
      </c>
      <c r="BL223" s="14" t="s">
        <v>138</v>
      </c>
      <c r="BM223" s="226" t="s">
        <v>398</v>
      </c>
    </row>
    <row r="224" s="2" customFormat="1" ht="16.5" customHeight="1">
      <c r="A224" s="35"/>
      <c r="B224" s="36"/>
      <c r="C224" s="214" t="s">
        <v>73</v>
      </c>
      <c r="D224" s="214" t="s">
        <v>134</v>
      </c>
      <c r="E224" s="215" t="s">
        <v>399</v>
      </c>
      <c r="F224" s="216" t="s">
        <v>400</v>
      </c>
      <c r="G224" s="217" t="s">
        <v>237</v>
      </c>
      <c r="H224" s="218">
        <v>15</v>
      </c>
      <c r="I224" s="219"/>
      <c r="J224" s="220">
        <f>ROUND(I224*H224,2)</f>
        <v>0</v>
      </c>
      <c r="K224" s="221"/>
      <c r="L224" s="41"/>
      <c r="M224" s="222" t="s">
        <v>1</v>
      </c>
      <c r="N224" s="223" t="s">
        <v>38</v>
      </c>
      <c r="O224" s="88"/>
      <c r="P224" s="224">
        <f>O224*H224</f>
        <v>0</v>
      </c>
      <c r="Q224" s="224">
        <v>0</v>
      </c>
      <c r="R224" s="224">
        <f>Q224*H224</f>
        <v>0</v>
      </c>
      <c r="S224" s="224">
        <v>0</v>
      </c>
      <c r="T224" s="225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26" t="s">
        <v>138</v>
      </c>
      <c r="AT224" s="226" t="s">
        <v>134</v>
      </c>
      <c r="AU224" s="226" t="s">
        <v>83</v>
      </c>
      <c r="AY224" s="14" t="s">
        <v>133</v>
      </c>
      <c r="BE224" s="227">
        <f>IF(N224="základní",J224,0)</f>
        <v>0</v>
      </c>
      <c r="BF224" s="227">
        <f>IF(N224="snížená",J224,0)</f>
        <v>0</v>
      </c>
      <c r="BG224" s="227">
        <f>IF(N224="zákl. přenesená",J224,0)</f>
        <v>0</v>
      </c>
      <c r="BH224" s="227">
        <f>IF(N224="sníž. přenesená",J224,0)</f>
        <v>0</v>
      </c>
      <c r="BI224" s="227">
        <f>IF(N224="nulová",J224,0)</f>
        <v>0</v>
      </c>
      <c r="BJ224" s="14" t="s">
        <v>81</v>
      </c>
      <c r="BK224" s="227">
        <f>ROUND(I224*H224,2)</f>
        <v>0</v>
      </c>
      <c r="BL224" s="14" t="s">
        <v>138</v>
      </c>
      <c r="BM224" s="226" t="s">
        <v>401</v>
      </c>
    </row>
    <row r="225" s="2" customFormat="1" ht="16.5" customHeight="1">
      <c r="A225" s="35"/>
      <c r="B225" s="36"/>
      <c r="C225" s="214" t="s">
        <v>73</v>
      </c>
      <c r="D225" s="214" t="s">
        <v>134</v>
      </c>
      <c r="E225" s="215" t="s">
        <v>402</v>
      </c>
      <c r="F225" s="216" t="s">
        <v>403</v>
      </c>
      <c r="G225" s="217" t="s">
        <v>237</v>
      </c>
      <c r="H225" s="218">
        <v>24</v>
      </c>
      <c r="I225" s="219"/>
      <c r="J225" s="220">
        <f>ROUND(I225*H225,2)</f>
        <v>0</v>
      </c>
      <c r="K225" s="221"/>
      <c r="L225" s="41"/>
      <c r="M225" s="222" t="s">
        <v>1</v>
      </c>
      <c r="N225" s="223" t="s">
        <v>38</v>
      </c>
      <c r="O225" s="88"/>
      <c r="P225" s="224">
        <f>O225*H225</f>
        <v>0</v>
      </c>
      <c r="Q225" s="224">
        <v>0</v>
      </c>
      <c r="R225" s="224">
        <f>Q225*H225</f>
        <v>0</v>
      </c>
      <c r="S225" s="224">
        <v>0</v>
      </c>
      <c r="T225" s="225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26" t="s">
        <v>138</v>
      </c>
      <c r="AT225" s="226" t="s">
        <v>134</v>
      </c>
      <c r="AU225" s="226" t="s">
        <v>83</v>
      </c>
      <c r="AY225" s="14" t="s">
        <v>133</v>
      </c>
      <c r="BE225" s="227">
        <f>IF(N225="základní",J225,0)</f>
        <v>0</v>
      </c>
      <c r="BF225" s="227">
        <f>IF(N225="snížená",J225,0)</f>
        <v>0</v>
      </c>
      <c r="BG225" s="227">
        <f>IF(N225="zákl. přenesená",J225,0)</f>
        <v>0</v>
      </c>
      <c r="BH225" s="227">
        <f>IF(N225="sníž. přenesená",J225,0)</f>
        <v>0</v>
      </c>
      <c r="BI225" s="227">
        <f>IF(N225="nulová",J225,0)</f>
        <v>0</v>
      </c>
      <c r="BJ225" s="14" t="s">
        <v>81</v>
      </c>
      <c r="BK225" s="227">
        <f>ROUND(I225*H225,2)</f>
        <v>0</v>
      </c>
      <c r="BL225" s="14" t="s">
        <v>138</v>
      </c>
      <c r="BM225" s="226" t="s">
        <v>404</v>
      </c>
    </row>
    <row r="226" s="2" customFormat="1" ht="16.5" customHeight="1">
      <c r="A226" s="35"/>
      <c r="B226" s="36"/>
      <c r="C226" s="214" t="s">
        <v>73</v>
      </c>
      <c r="D226" s="214" t="s">
        <v>134</v>
      </c>
      <c r="E226" s="215" t="s">
        <v>405</v>
      </c>
      <c r="F226" s="216" t="s">
        <v>406</v>
      </c>
      <c r="G226" s="217" t="s">
        <v>237</v>
      </c>
      <c r="H226" s="218">
        <v>12</v>
      </c>
      <c r="I226" s="219"/>
      <c r="J226" s="220">
        <f>ROUND(I226*H226,2)</f>
        <v>0</v>
      </c>
      <c r="K226" s="221"/>
      <c r="L226" s="41"/>
      <c r="M226" s="222" t="s">
        <v>1</v>
      </c>
      <c r="N226" s="223" t="s">
        <v>38</v>
      </c>
      <c r="O226" s="88"/>
      <c r="P226" s="224">
        <f>O226*H226</f>
        <v>0</v>
      </c>
      <c r="Q226" s="224">
        <v>0</v>
      </c>
      <c r="R226" s="224">
        <f>Q226*H226</f>
        <v>0</v>
      </c>
      <c r="S226" s="224">
        <v>0</v>
      </c>
      <c r="T226" s="225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26" t="s">
        <v>138</v>
      </c>
      <c r="AT226" s="226" t="s">
        <v>134</v>
      </c>
      <c r="AU226" s="226" t="s">
        <v>83</v>
      </c>
      <c r="AY226" s="14" t="s">
        <v>133</v>
      </c>
      <c r="BE226" s="227">
        <f>IF(N226="základní",J226,0)</f>
        <v>0</v>
      </c>
      <c r="BF226" s="227">
        <f>IF(N226="snížená",J226,0)</f>
        <v>0</v>
      </c>
      <c r="BG226" s="227">
        <f>IF(N226="zákl. přenesená",J226,0)</f>
        <v>0</v>
      </c>
      <c r="BH226" s="227">
        <f>IF(N226="sníž. přenesená",J226,0)</f>
        <v>0</v>
      </c>
      <c r="BI226" s="227">
        <f>IF(N226="nulová",J226,0)</f>
        <v>0</v>
      </c>
      <c r="BJ226" s="14" t="s">
        <v>81</v>
      </c>
      <c r="BK226" s="227">
        <f>ROUND(I226*H226,2)</f>
        <v>0</v>
      </c>
      <c r="BL226" s="14" t="s">
        <v>138</v>
      </c>
      <c r="BM226" s="226" t="s">
        <v>407</v>
      </c>
    </row>
    <row r="227" s="2" customFormat="1" ht="16.5" customHeight="1">
      <c r="A227" s="35"/>
      <c r="B227" s="36"/>
      <c r="C227" s="214" t="s">
        <v>73</v>
      </c>
      <c r="D227" s="214" t="s">
        <v>134</v>
      </c>
      <c r="E227" s="215" t="s">
        <v>408</v>
      </c>
      <c r="F227" s="216" t="s">
        <v>409</v>
      </c>
      <c r="G227" s="217" t="s">
        <v>237</v>
      </c>
      <c r="H227" s="218">
        <v>6</v>
      </c>
      <c r="I227" s="219"/>
      <c r="J227" s="220">
        <f>ROUND(I227*H227,2)</f>
        <v>0</v>
      </c>
      <c r="K227" s="221"/>
      <c r="L227" s="41"/>
      <c r="M227" s="222" t="s">
        <v>1</v>
      </c>
      <c r="N227" s="223" t="s">
        <v>38</v>
      </c>
      <c r="O227" s="88"/>
      <c r="P227" s="224">
        <f>O227*H227</f>
        <v>0</v>
      </c>
      <c r="Q227" s="224">
        <v>0</v>
      </c>
      <c r="R227" s="224">
        <f>Q227*H227</f>
        <v>0</v>
      </c>
      <c r="S227" s="224">
        <v>0</v>
      </c>
      <c r="T227" s="225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26" t="s">
        <v>138</v>
      </c>
      <c r="AT227" s="226" t="s">
        <v>134</v>
      </c>
      <c r="AU227" s="226" t="s">
        <v>83</v>
      </c>
      <c r="AY227" s="14" t="s">
        <v>133</v>
      </c>
      <c r="BE227" s="227">
        <f>IF(N227="základní",J227,0)</f>
        <v>0</v>
      </c>
      <c r="BF227" s="227">
        <f>IF(N227="snížená",J227,0)</f>
        <v>0</v>
      </c>
      <c r="BG227" s="227">
        <f>IF(N227="zákl. přenesená",J227,0)</f>
        <v>0</v>
      </c>
      <c r="BH227" s="227">
        <f>IF(N227="sníž. přenesená",J227,0)</f>
        <v>0</v>
      </c>
      <c r="BI227" s="227">
        <f>IF(N227="nulová",J227,0)</f>
        <v>0</v>
      </c>
      <c r="BJ227" s="14" t="s">
        <v>81</v>
      </c>
      <c r="BK227" s="227">
        <f>ROUND(I227*H227,2)</f>
        <v>0</v>
      </c>
      <c r="BL227" s="14" t="s">
        <v>138</v>
      </c>
      <c r="BM227" s="226" t="s">
        <v>410</v>
      </c>
    </row>
    <row r="228" s="2" customFormat="1" ht="16.5" customHeight="1">
      <c r="A228" s="35"/>
      <c r="B228" s="36"/>
      <c r="C228" s="214" t="s">
        <v>73</v>
      </c>
      <c r="D228" s="214" t="s">
        <v>134</v>
      </c>
      <c r="E228" s="215" t="s">
        <v>411</v>
      </c>
      <c r="F228" s="216" t="s">
        <v>412</v>
      </c>
      <c r="G228" s="217" t="s">
        <v>237</v>
      </c>
      <c r="H228" s="218">
        <v>3</v>
      </c>
      <c r="I228" s="219"/>
      <c r="J228" s="220">
        <f>ROUND(I228*H228,2)</f>
        <v>0</v>
      </c>
      <c r="K228" s="221"/>
      <c r="L228" s="41"/>
      <c r="M228" s="222" t="s">
        <v>1</v>
      </c>
      <c r="N228" s="223" t="s">
        <v>38</v>
      </c>
      <c r="O228" s="88"/>
      <c r="P228" s="224">
        <f>O228*H228</f>
        <v>0</v>
      </c>
      <c r="Q228" s="224">
        <v>0</v>
      </c>
      <c r="R228" s="224">
        <f>Q228*H228</f>
        <v>0</v>
      </c>
      <c r="S228" s="224">
        <v>0</v>
      </c>
      <c r="T228" s="225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26" t="s">
        <v>138</v>
      </c>
      <c r="AT228" s="226" t="s">
        <v>134</v>
      </c>
      <c r="AU228" s="226" t="s">
        <v>83</v>
      </c>
      <c r="AY228" s="14" t="s">
        <v>133</v>
      </c>
      <c r="BE228" s="227">
        <f>IF(N228="základní",J228,0)</f>
        <v>0</v>
      </c>
      <c r="BF228" s="227">
        <f>IF(N228="snížená",J228,0)</f>
        <v>0</v>
      </c>
      <c r="BG228" s="227">
        <f>IF(N228="zákl. přenesená",J228,0)</f>
        <v>0</v>
      </c>
      <c r="BH228" s="227">
        <f>IF(N228="sníž. přenesená",J228,0)</f>
        <v>0</v>
      </c>
      <c r="BI228" s="227">
        <f>IF(N228="nulová",J228,0)</f>
        <v>0</v>
      </c>
      <c r="BJ228" s="14" t="s">
        <v>81</v>
      </c>
      <c r="BK228" s="227">
        <f>ROUND(I228*H228,2)</f>
        <v>0</v>
      </c>
      <c r="BL228" s="14" t="s">
        <v>138</v>
      </c>
      <c r="BM228" s="226" t="s">
        <v>413</v>
      </c>
    </row>
    <row r="229" s="2" customFormat="1" ht="16.5" customHeight="1">
      <c r="A229" s="35"/>
      <c r="B229" s="36"/>
      <c r="C229" s="214" t="s">
        <v>73</v>
      </c>
      <c r="D229" s="214" t="s">
        <v>134</v>
      </c>
      <c r="E229" s="215" t="s">
        <v>414</v>
      </c>
      <c r="F229" s="216" t="s">
        <v>415</v>
      </c>
      <c r="G229" s="217" t="s">
        <v>237</v>
      </c>
      <c r="H229" s="218">
        <v>6</v>
      </c>
      <c r="I229" s="219"/>
      <c r="J229" s="220">
        <f>ROUND(I229*H229,2)</f>
        <v>0</v>
      </c>
      <c r="K229" s="221"/>
      <c r="L229" s="41"/>
      <c r="M229" s="222" t="s">
        <v>1</v>
      </c>
      <c r="N229" s="223" t="s">
        <v>38</v>
      </c>
      <c r="O229" s="88"/>
      <c r="P229" s="224">
        <f>O229*H229</f>
        <v>0</v>
      </c>
      <c r="Q229" s="224">
        <v>0</v>
      </c>
      <c r="R229" s="224">
        <f>Q229*H229</f>
        <v>0</v>
      </c>
      <c r="S229" s="224">
        <v>0</v>
      </c>
      <c r="T229" s="225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26" t="s">
        <v>138</v>
      </c>
      <c r="AT229" s="226" t="s">
        <v>134</v>
      </c>
      <c r="AU229" s="226" t="s">
        <v>83</v>
      </c>
      <c r="AY229" s="14" t="s">
        <v>133</v>
      </c>
      <c r="BE229" s="227">
        <f>IF(N229="základní",J229,0)</f>
        <v>0</v>
      </c>
      <c r="BF229" s="227">
        <f>IF(N229="snížená",J229,0)</f>
        <v>0</v>
      </c>
      <c r="BG229" s="227">
        <f>IF(N229="zákl. přenesená",J229,0)</f>
        <v>0</v>
      </c>
      <c r="BH229" s="227">
        <f>IF(N229="sníž. přenesená",J229,0)</f>
        <v>0</v>
      </c>
      <c r="BI229" s="227">
        <f>IF(N229="nulová",J229,0)</f>
        <v>0</v>
      </c>
      <c r="BJ229" s="14" t="s">
        <v>81</v>
      </c>
      <c r="BK229" s="227">
        <f>ROUND(I229*H229,2)</f>
        <v>0</v>
      </c>
      <c r="BL229" s="14" t="s">
        <v>138</v>
      </c>
      <c r="BM229" s="226" t="s">
        <v>416</v>
      </c>
    </row>
    <row r="230" s="2" customFormat="1" ht="16.5" customHeight="1">
      <c r="A230" s="35"/>
      <c r="B230" s="36"/>
      <c r="C230" s="214" t="s">
        <v>73</v>
      </c>
      <c r="D230" s="214" t="s">
        <v>134</v>
      </c>
      <c r="E230" s="215" t="s">
        <v>417</v>
      </c>
      <c r="F230" s="216" t="s">
        <v>418</v>
      </c>
      <c r="G230" s="217" t="s">
        <v>237</v>
      </c>
      <c r="H230" s="218">
        <v>1</v>
      </c>
      <c r="I230" s="219"/>
      <c r="J230" s="220">
        <f>ROUND(I230*H230,2)</f>
        <v>0</v>
      </c>
      <c r="K230" s="221"/>
      <c r="L230" s="41"/>
      <c r="M230" s="222" t="s">
        <v>1</v>
      </c>
      <c r="N230" s="223" t="s">
        <v>38</v>
      </c>
      <c r="O230" s="88"/>
      <c r="P230" s="224">
        <f>O230*H230</f>
        <v>0</v>
      </c>
      <c r="Q230" s="224">
        <v>0</v>
      </c>
      <c r="R230" s="224">
        <f>Q230*H230</f>
        <v>0</v>
      </c>
      <c r="S230" s="224">
        <v>0</v>
      </c>
      <c r="T230" s="225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26" t="s">
        <v>138</v>
      </c>
      <c r="AT230" s="226" t="s">
        <v>134</v>
      </c>
      <c r="AU230" s="226" t="s">
        <v>83</v>
      </c>
      <c r="AY230" s="14" t="s">
        <v>133</v>
      </c>
      <c r="BE230" s="227">
        <f>IF(N230="základní",J230,0)</f>
        <v>0</v>
      </c>
      <c r="BF230" s="227">
        <f>IF(N230="snížená",J230,0)</f>
        <v>0</v>
      </c>
      <c r="BG230" s="227">
        <f>IF(N230="zákl. přenesená",J230,0)</f>
        <v>0</v>
      </c>
      <c r="BH230" s="227">
        <f>IF(N230="sníž. přenesená",J230,0)</f>
        <v>0</v>
      </c>
      <c r="BI230" s="227">
        <f>IF(N230="nulová",J230,0)</f>
        <v>0</v>
      </c>
      <c r="BJ230" s="14" t="s">
        <v>81</v>
      </c>
      <c r="BK230" s="227">
        <f>ROUND(I230*H230,2)</f>
        <v>0</v>
      </c>
      <c r="BL230" s="14" t="s">
        <v>138</v>
      </c>
      <c r="BM230" s="226" t="s">
        <v>419</v>
      </c>
    </row>
    <row r="231" s="2" customFormat="1" ht="16.5" customHeight="1">
      <c r="A231" s="35"/>
      <c r="B231" s="36"/>
      <c r="C231" s="214" t="s">
        <v>73</v>
      </c>
      <c r="D231" s="214" t="s">
        <v>134</v>
      </c>
      <c r="E231" s="215" t="s">
        <v>420</v>
      </c>
      <c r="F231" s="216" t="s">
        <v>421</v>
      </c>
      <c r="G231" s="217" t="s">
        <v>237</v>
      </c>
      <c r="H231" s="218">
        <v>1</v>
      </c>
      <c r="I231" s="219"/>
      <c r="J231" s="220">
        <f>ROUND(I231*H231,2)</f>
        <v>0</v>
      </c>
      <c r="K231" s="221"/>
      <c r="L231" s="41"/>
      <c r="M231" s="222" t="s">
        <v>1</v>
      </c>
      <c r="N231" s="223" t="s">
        <v>38</v>
      </c>
      <c r="O231" s="88"/>
      <c r="P231" s="224">
        <f>O231*H231</f>
        <v>0</v>
      </c>
      <c r="Q231" s="224">
        <v>0</v>
      </c>
      <c r="R231" s="224">
        <f>Q231*H231</f>
        <v>0</v>
      </c>
      <c r="S231" s="224">
        <v>0</v>
      </c>
      <c r="T231" s="225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26" t="s">
        <v>138</v>
      </c>
      <c r="AT231" s="226" t="s">
        <v>134</v>
      </c>
      <c r="AU231" s="226" t="s">
        <v>83</v>
      </c>
      <c r="AY231" s="14" t="s">
        <v>133</v>
      </c>
      <c r="BE231" s="227">
        <f>IF(N231="základní",J231,0)</f>
        <v>0</v>
      </c>
      <c r="BF231" s="227">
        <f>IF(N231="snížená",J231,0)</f>
        <v>0</v>
      </c>
      <c r="BG231" s="227">
        <f>IF(N231="zákl. přenesená",J231,0)</f>
        <v>0</v>
      </c>
      <c r="BH231" s="227">
        <f>IF(N231="sníž. přenesená",J231,0)</f>
        <v>0</v>
      </c>
      <c r="BI231" s="227">
        <f>IF(N231="nulová",J231,0)</f>
        <v>0</v>
      </c>
      <c r="BJ231" s="14" t="s">
        <v>81</v>
      </c>
      <c r="BK231" s="227">
        <f>ROUND(I231*H231,2)</f>
        <v>0</v>
      </c>
      <c r="BL231" s="14" t="s">
        <v>138</v>
      </c>
      <c r="BM231" s="226" t="s">
        <v>422</v>
      </c>
    </row>
    <row r="232" s="2" customFormat="1" ht="66.75" customHeight="1">
      <c r="A232" s="35"/>
      <c r="B232" s="36"/>
      <c r="C232" s="214" t="s">
        <v>73</v>
      </c>
      <c r="D232" s="214" t="s">
        <v>134</v>
      </c>
      <c r="E232" s="215" t="s">
        <v>423</v>
      </c>
      <c r="F232" s="216" t="s">
        <v>424</v>
      </c>
      <c r="G232" s="217" t="s">
        <v>237</v>
      </c>
      <c r="H232" s="218">
        <v>1</v>
      </c>
      <c r="I232" s="219"/>
      <c r="J232" s="220">
        <f>ROUND(I232*H232,2)</f>
        <v>0</v>
      </c>
      <c r="K232" s="221"/>
      <c r="L232" s="41"/>
      <c r="M232" s="222" t="s">
        <v>1</v>
      </c>
      <c r="N232" s="223" t="s">
        <v>38</v>
      </c>
      <c r="O232" s="88"/>
      <c r="P232" s="224">
        <f>O232*H232</f>
        <v>0</v>
      </c>
      <c r="Q232" s="224">
        <v>0</v>
      </c>
      <c r="R232" s="224">
        <f>Q232*H232</f>
        <v>0</v>
      </c>
      <c r="S232" s="224">
        <v>0</v>
      </c>
      <c r="T232" s="225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26" t="s">
        <v>138</v>
      </c>
      <c r="AT232" s="226" t="s">
        <v>134</v>
      </c>
      <c r="AU232" s="226" t="s">
        <v>83</v>
      </c>
      <c r="AY232" s="14" t="s">
        <v>133</v>
      </c>
      <c r="BE232" s="227">
        <f>IF(N232="základní",J232,0)</f>
        <v>0</v>
      </c>
      <c r="BF232" s="227">
        <f>IF(N232="snížená",J232,0)</f>
        <v>0</v>
      </c>
      <c r="BG232" s="227">
        <f>IF(N232="zákl. přenesená",J232,0)</f>
        <v>0</v>
      </c>
      <c r="BH232" s="227">
        <f>IF(N232="sníž. přenesená",J232,0)</f>
        <v>0</v>
      </c>
      <c r="BI232" s="227">
        <f>IF(N232="nulová",J232,0)</f>
        <v>0</v>
      </c>
      <c r="BJ232" s="14" t="s">
        <v>81</v>
      </c>
      <c r="BK232" s="227">
        <f>ROUND(I232*H232,2)</f>
        <v>0</v>
      </c>
      <c r="BL232" s="14" t="s">
        <v>138</v>
      </c>
      <c r="BM232" s="226" t="s">
        <v>425</v>
      </c>
    </row>
    <row r="233" s="2" customFormat="1" ht="24.15" customHeight="1">
      <c r="A233" s="35"/>
      <c r="B233" s="36"/>
      <c r="C233" s="214" t="s">
        <v>73</v>
      </c>
      <c r="D233" s="214" t="s">
        <v>134</v>
      </c>
      <c r="E233" s="215" t="s">
        <v>426</v>
      </c>
      <c r="F233" s="216" t="s">
        <v>427</v>
      </c>
      <c r="G233" s="217" t="s">
        <v>237</v>
      </c>
      <c r="H233" s="218">
        <v>1</v>
      </c>
      <c r="I233" s="219"/>
      <c r="J233" s="220">
        <f>ROUND(I233*H233,2)</f>
        <v>0</v>
      </c>
      <c r="K233" s="221"/>
      <c r="L233" s="41"/>
      <c r="M233" s="222" t="s">
        <v>1</v>
      </c>
      <c r="N233" s="223" t="s">
        <v>38</v>
      </c>
      <c r="O233" s="88"/>
      <c r="P233" s="224">
        <f>O233*H233</f>
        <v>0</v>
      </c>
      <c r="Q233" s="224">
        <v>0</v>
      </c>
      <c r="R233" s="224">
        <f>Q233*H233</f>
        <v>0</v>
      </c>
      <c r="S233" s="224">
        <v>0</v>
      </c>
      <c r="T233" s="225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26" t="s">
        <v>138</v>
      </c>
      <c r="AT233" s="226" t="s">
        <v>134</v>
      </c>
      <c r="AU233" s="226" t="s">
        <v>83</v>
      </c>
      <c r="AY233" s="14" t="s">
        <v>133</v>
      </c>
      <c r="BE233" s="227">
        <f>IF(N233="základní",J233,0)</f>
        <v>0</v>
      </c>
      <c r="BF233" s="227">
        <f>IF(N233="snížená",J233,0)</f>
        <v>0</v>
      </c>
      <c r="BG233" s="227">
        <f>IF(N233="zákl. přenesená",J233,0)</f>
        <v>0</v>
      </c>
      <c r="BH233" s="227">
        <f>IF(N233="sníž. přenesená",J233,0)</f>
        <v>0</v>
      </c>
      <c r="BI233" s="227">
        <f>IF(N233="nulová",J233,0)</f>
        <v>0</v>
      </c>
      <c r="BJ233" s="14" t="s">
        <v>81</v>
      </c>
      <c r="BK233" s="227">
        <f>ROUND(I233*H233,2)</f>
        <v>0</v>
      </c>
      <c r="BL233" s="14" t="s">
        <v>138</v>
      </c>
      <c r="BM233" s="226" t="s">
        <v>428</v>
      </c>
    </row>
    <row r="234" s="2" customFormat="1" ht="24.15" customHeight="1">
      <c r="A234" s="35"/>
      <c r="B234" s="36"/>
      <c r="C234" s="214" t="s">
        <v>73</v>
      </c>
      <c r="D234" s="214" t="s">
        <v>134</v>
      </c>
      <c r="E234" s="215" t="s">
        <v>429</v>
      </c>
      <c r="F234" s="216" t="s">
        <v>430</v>
      </c>
      <c r="G234" s="217" t="s">
        <v>237</v>
      </c>
      <c r="H234" s="218">
        <v>40</v>
      </c>
      <c r="I234" s="219"/>
      <c r="J234" s="220">
        <f>ROUND(I234*H234,2)</f>
        <v>0</v>
      </c>
      <c r="K234" s="221"/>
      <c r="L234" s="41"/>
      <c r="M234" s="222" t="s">
        <v>1</v>
      </c>
      <c r="N234" s="223" t="s">
        <v>38</v>
      </c>
      <c r="O234" s="88"/>
      <c r="P234" s="224">
        <f>O234*H234</f>
        <v>0</v>
      </c>
      <c r="Q234" s="224">
        <v>0</v>
      </c>
      <c r="R234" s="224">
        <f>Q234*H234</f>
        <v>0</v>
      </c>
      <c r="S234" s="224">
        <v>0</v>
      </c>
      <c r="T234" s="225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26" t="s">
        <v>138</v>
      </c>
      <c r="AT234" s="226" t="s">
        <v>134</v>
      </c>
      <c r="AU234" s="226" t="s">
        <v>83</v>
      </c>
      <c r="AY234" s="14" t="s">
        <v>133</v>
      </c>
      <c r="BE234" s="227">
        <f>IF(N234="základní",J234,0)</f>
        <v>0</v>
      </c>
      <c r="BF234" s="227">
        <f>IF(N234="snížená",J234,0)</f>
        <v>0</v>
      </c>
      <c r="BG234" s="227">
        <f>IF(N234="zákl. přenesená",J234,0)</f>
        <v>0</v>
      </c>
      <c r="BH234" s="227">
        <f>IF(N234="sníž. přenesená",J234,0)</f>
        <v>0</v>
      </c>
      <c r="BI234" s="227">
        <f>IF(N234="nulová",J234,0)</f>
        <v>0</v>
      </c>
      <c r="BJ234" s="14" t="s">
        <v>81</v>
      </c>
      <c r="BK234" s="227">
        <f>ROUND(I234*H234,2)</f>
        <v>0</v>
      </c>
      <c r="BL234" s="14" t="s">
        <v>138</v>
      </c>
      <c r="BM234" s="226" t="s">
        <v>431</v>
      </c>
    </row>
    <row r="235" s="2" customFormat="1" ht="16.5" customHeight="1">
      <c r="A235" s="35"/>
      <c r="B235" s="36"/>
      <c r="C235" s="214" t="s">
        <v>73</v>
      </c>
      <c r="D235" s="214" t="s">
        <v>134</v>
      </c>
      <c r="E235" s="215" t="s">
        <v>432</v>
      </c>
      <c r="F235" s="216" t="s">
        <v>365</v>
      </c>
      <c r="G235" s="217" t="s">
        <v>167</v>
      </c>
      <c r="H235" s="218">
        <v>1</v>
      </c>
      <c r="I235" s="219"/>
      <c r="J235" s="220">
        <f>ROUND(I235*H235,2)</f>
        <v>0</v>
      </c>
      <c r="K235" s="221"/>
      <c r="L235" s="41"/>
      <c r="M235" s="222" t="s">
        <v>1</v>
      </c>
      <c r="N235" s="223" t="s">
        <v>38</v>
      </c>
      <c r="O235" s="88"/>
      <c r="P235" s="224">
        <f>O235*H235</f>
        <v>0</v>
      </c>
      <c r="Q235" s="224">
        <v>0</v>
      </c>
      <c r="R235" s="224">
        <f>Q235*H235</f>
        <v>0</v>
      </c>
      <c r="S235" s="224">
        <v>0</v>
      </c>
      <c r="T235" s="225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26" t="s">
        <v>138</v>
      </c>
      <c r="AT235" s="226" t="s">
        <v>134</v>
      </c>
      <c r="AU235" s="226" t="s">
        <v>83</v>
      </c>
      <c r="AY235" s="14" t="s">
        <v>133</v>
      </c>
      <c r="BE235" s="227">
        <f>IF(N235="základní",J235,0)</f>
        <v>0</v>
      </c>
      <c r="BF235" s="227">
        <f>IF(N235="snížená",J235,0)</f>
        <v>0</v>
      </c>
      <c r="BG235" s="227">
        <f>IF(N235="zákl. přenesená",J235,0)</f>
        <v>0</v>
      </c>
      <c r="BH235" s="227">
        <f>IF(N235="sníž. přenesená",J235,0)</f>
        <v>0</v>
      </c>
      <c r="BI235" s="227">
        <f>IF(N235="nulová",J235,0)</f>
        <v>0</v>
      </c>
      <c r="BJ235" s="14" t="s">
        <v>81</v>
      </c>
      <c r="BK235" s="227">
        <f>ROUND(I235*H235,2)</f>
        <v>0</v>
      </c>
      <c r="BL235" s="14" t="s">
        <v>138</v>
      </c>
      <c r="BM235" s="226" t="s">
        <v>433</v>
      </c>
    </row>
    <row r="236" s="12" customFormat="1" ht="22.8" customHeight="1">
      <c r="A236" s="12"/>
      <c r="B236" s="200"/>
      <c r="C236" s="201"/>
      <c r="D236" s="202" t="s">
        <v>72</v>
      </c>
      <c r="E236" s="239" t="s">
        <v>434</v>
      </c>
      <c r="F236" s="239" t="s">
        <v>435</v>
      </c>
      <c r="G236" s="201"/>
      <c r="H236" s="201"/>
      <c r="I236" s="204"/>
      <c r="J236" s="240">
        <f>BK236</f>
        <v>0</v>
      </c>
      <c r="K236" s="201"/>
      <c r="L236" s="206"/>
      <c r="M236" s="207"/>
      <c r="N236" s="208"/>
      <c r="O236" s="208"/>
      <c r="P236" s="209">
        <f>SUM(P237:P240)</f>
        <v>0</v>
      </c>
      <c r="Q236" s="208"/>
      <c r="R236" s="209">
        <f>SUM(R237:R240)</f>
        <v>0</v>
      </c>
      <c r="S236" s="208"/>
      <c r="T236" s="210">
        <f>SUM(T237:T240)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11" t="s">
        <v>81</v>
      </c>
      <c r="AT236" s="212" t="s">
        <v>72</v>
      </c>
      <c r="AU236" s="212" t="s">
        <v>81</v>
      </c>
      <c r="AY236" s="211" t="s">
        <v>133</v>
      </c>
      <c r="BK236" s="213">
        <f>SUM(BK237:BK240)</f>
        <v>0</v>
      </c>
    </row>
    <row r="237" s="2" customFormat="1" ht="33" customHeight="1">
      <c r="A237" s="35"/>
      <c r="B237" s="36"/>
      <c r="C237" s="214" t="s">
        <v>73</v>
      </c>
      <c r="D237" s="214" t="s">
        <v>134</v>
      </c>
      <c r="E237" s="215" t="s">
        <v>436</v>
      </c>
      <c r="F237" s="216" t="s">
        <v>437</v>
      </c>
      <c r="G237" s="217" t="s">
        <v>141</v>
      </c>
      <c r="H237" s="218">
        <v>40.200000000000003</v>
      </c>
      <c r="I237" s="219"/>
      <c r="J237" s="220">
        <f>ROUND(I237*H237,2)</f>
        <v>0</v>
      </c>
      <c r="K237" s="221"/>
      <c r="L237" s="41"/>
      <c r="M237" s="222" t="s">
        <v>1</v>
      </c>
      <c r="N237" s="223" t="s">
        <v>38</v>
      </c>
      <c r="O237" s="88"/>
      <c r="P237" s="224">
        <f>O237*H237</f>
        <v>0</v>
      </c>
      <c r="Q237" s="224">
        <v>0</v>
      </c>
      <c r="R237" s="224">
        <f>Q237*H237</f>
        <v>0</v>
      </c>
      <c r="S237" s="224">
        <v>0</v>
      </c>
      <c r="T237" s="225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26" t="s">
        <v>138</v>
      </c>
      <c r="AT237" s="226" t="s">
        <v>134</v>
      </c>
      <c r="AU237" s="226" t="s">
        <v>83</v>
      </c>
      <c r="AY237" s="14" t="s">
        <v>133</v>
      </c>
      <c r="BE237" s="227">
        <f>IF(N237="základní",J237,0)</f>
        <v>0</v>
      </c>
      <c r="BF237" s="227">
        <f>IF(N237="snížená",J237,0)</f>
        <v>0</v>
      </c>
      <c r="BG237" s="227">
        <f>IF(N237="zákl. přenesená",J237,0)</f>
        <v>0</v>
      </c>
      <c r="BH237" s="227">
        <f>IF(N237="sníž. přenesená",J237,0)</f>
        <v>0</v>
      </c>
      <c r="BI237" s="227">
        <f>IF(N237="nulová",J237,0)</f>
        <v>0</v>
      </c>
      <c r="BJ237" s="14" t="s">
        <v>81</v>
      </c>
      <c r="BK237" s="227">
        <f>ROUND(I237*H237,2)</f>
        <v>0</v>
      </c>
      <c r="BL237" s="14" t="s">
        <v>138</v>
      </c>
      <c r="BM237" s="226" t="s">
        <v>438</v>
      </c>
    </row>
    <row r="238" s="2" customFormat="1" ht="24.15" customHeight="1">
      <c r="A238" s="35"/>
      <c r="B238" s="36"/>
      <c r="C238" s="214" t="s">
        <v>73</v>
      </c>
      <c r="D238" s="214" t="s">
        <v>134</v>
      </c>
      <c r="E238" s="215" t="s">
        <v>439</v>
      </c>
      <c r="F238" s="216" t="s">
        <v>440</v>
      </c>
      <c r="G238" s="217" t="s">
        <v>141</v>
      </c>
      <c r="H238" s="218">
        <v>40.200000000000003</v>
      </c>
      <c r="I238" s="219"/>
      <c r="J238" s="220">
        <f>ROUND(I238*H238,2)</f>
        <v>0</v>
      </c>
      <c r="K238" s="221"/>
      <c r="L238" s="41"/>
      <c r="M238" s="222" t="s">
        <v>1</v>
      </c>
      <c r="N238" s="223" t="s">
        <v>38</v>
      </c>
      <c r="O238" s="88"/>
      <c r="P238" s="224">
        <f>O238*H238</f>
        <v>0</v>
      </c>
      <c r="Q238" s="224">
        <v>0</v>
      </c>
      <c r="R238" s="224">
        <f>Q238*H238</f>
        <v>0</v>
      </c>
      <c r="S238" s="224">
        <v>0</v>
      </c>
      <c r="T238" s="225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26" t="s">
        <v>138</v>
      </c>
      <c r="AT238" s="226" t="s">
        <v>134</v>
      </c>
      <c r="AU238" s="226" t="s">
        <v>83</v>
      </c>
      <c r="AY238" s="14" t="s">
        <v>133</v>
      </c>
      <c r="BE238" s="227">
        <f>IF(N238="základní",J238,0)</f>
        <v>0</v>
      </c>
      <c r="BF238" s="227">
        <f>IF(N238="snížená",J238,0)</f>
        <v>0</v>
      </c>
      <c r="BG238" s="227">
        <f>IF(N238="zákl. přenesená",J238,0)</f>
        <v>0</v>
      </c>
      <c r="BH238" s="227">
        <f>IF(N238="sníž. přenesená",J238,0)</f>
        <v>0</v>
      </c>
      <c r="BI238" s="227">
        <f>IF(N238="nulová",J238,0)</f>
        <v>0</v>
      </c>
      <c r="BJ238" s="14" t="s">
        <v>81</v>
      </c>
      <c r="BK238" s="227">
        <f>ROUND(I238*H238,2)</f>
        <v>0</v>
      </c>
      <c r="BL238" s="14" t="s">
        <v>138</v>
      </c>
      <c r="BM238" s="226" t="s">
        <v>441</v>
      </c>
    </row>
    <row r="239" s="2" customFormat="1" ht="16.5" customHeight="1">
      <c r="A239" s="35"/>
      <c r="B239" s="36"/>
      <c r="C239" s="214" t="s">
        <v>73</v>
      </c>
      <c r="D239" s="214" t="s">
        <v>134</v>
      </c>
      <c r="E239" s="215" t="s">
        <v>442</v>
      </c>
      <c r="F239" s="216" t="s">
        <v>443</v>
      </c>
      <c r="G239" s="217" t="s">
        <v>141</v>
      </c>
      <c r="H239" s="218">
        <v>40.200000000000003</v>
      </c>
      <c r="I239" s="219"/>
      <c r="J239" s="220">
        <f>ROUND(I239*H239,2)</f>
        <v>0</v>
      </c>
      <c r="K239" s="221"/>
      <c r="L239" s="41"/>
      <c r="M239" s="222" t="s">
        <v>1</v>
      </c>
      <c r="N239" s="223" t="s">
        <v>38</v>
      </c>
      <c r="O239" s="88"/>
      <c r="P239" s="224">
        <f>O239*H239</f>
        <v>0</v>
      </c>
      <c r="Q239" s="224">
        <v>0</v>
      </c>
      <c r="R239" s="224">
        <f>Q239*H239</f>
        <v>0</v>
      </c>
      <c r="S239" s="224">
        <v>0</v>
      </c>
      <c r="T239" s="225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26" t="s">
        <v>138</v>
      </c>
      <c r="AT239" s="226" t="s">
        <v>134</v>
      </c>
      <c r="AU239" s="226" t="s">
        <v>83</v>
      </c>
      <c r="AY239" s="14" t="s">
        <v>133</v>
      </c>
      <c r="BE239" s="227">
        <f>IF(N239="základní",J239,0)</f>
        <v>0</v>
      </c>
      <c r="BF239" s="227">
        <f>IF(N239="snížená",J239,0)</f>
        <v>0</v>
      </c>
      <c r="BG239" s="227">
        <f>IF(N239="zákl. přenesená",J239,0)</f>
        <v>0</v>
      </c>
      <c r="BH239" s="227">
        <f>IF(N239="sníž. přenesená",J239,0)</f>
        <v>0</v>
      </c>
      <c r="BI239" s="227">
        <f>IF(N239="nulová",J239,0)</f>
        <v>0</v>
      </c>
      <c r="BJ239" s="14" t="s">
        <v>81</v>
      </c>
      <c r="BK239" s="227">
        <f>ROUND(I239*H239,2)</f>
        <v>0</v>
      </c>
      <c r="BL239" s="14" t="s">
        <v>138</v>
      </c>
      <c r="BM239" s="226" t="s">
        <v>444</v>
      </c>
    </row>
    <row r="240" s="2" customFormat="1" ht="16.5" customHeight="1">
      <c r="A240" s="35"/>
      <c r="B240" s="36"/>
      <c r="C240" s="214" t="s">
        <v>73</v>
      </c>
      <c r="D240" s="214" t="s">
        <v>134</v>
      </c>
      <c r="E240" s="215" t="s">
        <v>445</v>
      </c>
      <c r="F240" s="216" t="s">
        <v>365</v>
      </c>
      <c r="G240" s="217" t="s">
        <v>167</v>
      </c>
      <c r="H240" s="218">
        <v>1</v>
      </c>
      <c r="I240" s="219"/>
      <c r="J240" s="220">
        <f>ROUND(I240*H240,2)</f>
        <v>0</v>
      </c>
      <c r="K240" s="221"/>
      <c r="L240" s="41"/>
      <c r="M240" s="222" t="s">
        <v>1</v>
      </c>
      <c r="N240" s="223" t="s">
        <v>38</v>
      </c>
      <c r="O240" s="88"/>
      <c r="P240" s="224">
        <f>O240*H240</f>
        <v>0</v>
      </c>
      <c r="Q240" s="224">
        <v>0</v>
      </c>
      <c r="R240" s="224">
        <f>Q240*H240</f>
        <v>0</v>
      </c>
      <c r="S240" s="224">
        <v>0</v>
      </c>
      <c r="T240" s="225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26" t="s">
        <v>138</v>
      </c>
      <c r="AT240" s="226" t="s">
        <v>134</v>
      </c>
      <c r="AU240" s="226" t="s">
        <v>83</v>
      </c>
      <c r="AY240" s="14" t="s">
        <v>133</v>
      </c>
      <c r="BE240" s="227">
        <f>IF(N240="základní",J240,0)</f>
        <v>0</v>
      </c>
      <c r="BF240" s="227">
        <f>IF(N240="snížená",J240,0)</f>
        <v>0</v>
      </c>
      <c r="BG240" s="227">
        <f>IF(N240="zákl. přenesená",J240,0)</f>
        <v>0</v>
      </c>
      <c r="BH240" s="227">
        <f>IF(N240="sníž. přenesená",J240,0)</f>
        <v>0</v>
      </c>
      <c r="BI240" s="227">
        <f>IF(N240="nulová",J240,0)</f>
        <v>0</v>
      </c>
      <c r="BJ240" s="14" t="s">
        <v>81</v>
      </c>
      <c r="BK240" s="227">
        <f>ROUND(I240*H240,2)</f>
        <v>0</v>
      </c>
      <c r="BL240" s="14" t="s">
        <v>138</v>
      </c>
      <c r="BM240" s="226" t="s">
        <v>446</v>
      </c>
    </row>
    <row r="241" s="12" customFormat="1" ht="25.92" customHeight="1">
      <c r="A241" s="12"/>
      <c r="B241" s="200"/>
      <c r="C241" s="201"/>
      <c r="D241" s="202" t="s">
        <v>72</v>
      </c>
      <c r="E241" s="203" t="s">
        <v>447</v>
      </c>
      <c r="F241" s="203" t="s">
        <v>448</v>
      </c>
      <c r="G241" s="201"/>
      <c r="H241" s="201"/>
      <c r="I241" s="204"/>
      <c r="J241" s="205">
        <f>BK241</f>
        <v>0</v>
      </c>
      <c r="K241" s="201"/>
      <c r="L241" s="206"/>
      <c r="M241" s="207"/>
      <c r="N241" s="208"/>
      <c r="O241" s="208"/>
      <c r="P241" s="209">
        <f>SUM(P242:P268)</f>
        <v>0</v>
      </c>
      <c r="Q241" s="208"/>
      <c r="R241" s="209">
        <f>SUM(R242:R268)</f>
        <v>0</v>
      </c>
      <c r="S241" s="208"/>
      <c r="T241" s="210">
        <f>SUM(T242:T268)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11" t="s">
        <v>81</v>
      </c>
      <c r="AT241" s="212" t="s">
        <v>72</v>
      </c>
      <c r="AU241" s="212" t="s">
        <v>73</v>
      </c>
      <c r="AY241" s="211" t="s">
        <v>133</v>
      </c>
      <c r="BK241" s="213">
        <f>SUM(BK242:BK268)</f>
        <v>0</v>
      </c>
    </row>
    <row r="242" s="2" customFormat="1" ht="24.15" customHeight="1">
      <c r="A242" s="35"/>
      <c r="B242" s="36"/>
      <c r="C242" s="214" t="s">
        <v>73</v>
      </c>
      <c r="D242" s="214" t="s">
        <v>134</v>
      </c>
      <c r="E242" s="215" t="s">
        <v>449</v>
      </c>
      <c r="F242" s="216" t="s">
        <v>450</v>
      </c>
      <c r="G242" s="217" t="s">
        <v>137</v>
      </c>
      <c r="H242" s="218">
        <v>0.29999999999999999</v>
      </c>
      <c r="I242" s="219"/>
      <c r="J242" s="220">
        <f>ROUND(I242*H242,2)</f>
        <v>0</v>
      </c>
      <c r="K242" s="221"/>
      <c r="L242" s="41"/>
      <c r="M242" s="222" t="s">
        <v>1</v>
      </c>
      <c r="N242" s="223" t="s">
        <v>38</v>
      </c>
      <c r="O242" s="88"/>
      <c r="P242" s="224">
        <f>O242*H242</f>
        <v>0</v>
      </c>
      <c r="Q242" s="224">
        <v>0</v>
      </c>
      <c r="R242" s="224">
        <f>Q242*H242</f>
        <v>0</v>
      </c>
      <c r="S242" s="224">
        <v>0</v>
      </c>
      <c r="T242" s="225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26" t="s">
        <v>138</v>
      </c>
      <c r="AT242" s="226" t="s">
        <v>134</v>
      </c>
      <c r="AU242" s="226" t="s">
        <v>81</v>
      </c>
      <c r="AY242" s="14" t="s">
        <v>133</v>
      </c>
      <c r="BE242" s="227">
        <f>IF(N242="základní",J242,0)</f>
        <v>0</v>
      </c>
      <c r="BF242" s="227">
        <f>IF(N242="snížená",J242,0)</f>
        <v>0</v>
      </c>
      <c r="BG242" s="227">
        <f>IF(N242="zákl. přenesená",J242,0)</f>
        <v>0</v>
      </c>
      <c r="BH242" s="227">
        <f>IF(N242="sníž. přenesená",J242,0)</f>
        <v>0</v>
      </c>
      <c r="BI242" s="227">
        <f>IF(N242="nulová",J242,0)</f>
        <v>0</v>
      </c>
      <c r="BJ242" s="14" t="s">
        <v>81</v>
      </c>
      <c r="BK242" s="227">
        <f>ROUND(I242*H242,2)</f>
        <v>0</v>
      </c>
      <c r="BL242" s="14" t="s">
        <v>138</v>
      </c>
      <c r="BM242" s="226" t="s">
        <v>451</v>
      </c>
    </row>
    <row r="243" s="2" customFormat="1" ht="44.25" customHeight="1">
      <c r="A243" s="35"/>
      <c r="B243" s="36"/>
      <c r="C243" s="214" t="s">
        <v>73</v>
      </c>
      <c r="D243" s="214" t="s">
        <v>134</v>
      </c>
      <c r="E243" s="215" t="s">
        <v>452</v>
      </c>
      <c r="F243" s="216" t="s">
        <v>453</v>
      </c>
      <c r="G243" s="217" t="s">
        <v>233</v>
      </c>
      <c r="H243" s="218">
        <v>239</v>
      </c>
      <c r="I243" s="219"/>
      <c r="J243" s="220">
        <f>ROUND(I243*H243,2)</f>
        <v>0</v>
      </c>
      <c r="K243" s="221"/>
      <c r="L243" s="41"/>
      <c r="M243" s="222" t="s">
        <v>1</v>
      </c>
      <c r="N243" s="223" t="s">
        <v>38</v>
      </c>
      <c r="O243" s="88"/>
      <c r="P243" s="224">
        <f>O243*H243</f>
        <v>0</v>
      </c>
      <c r="Q243" s="224">
        <v>0</v>
      </c>
      <c r="R243" s="224">
        <f>Q243*H243</f>
        <v>0</v>
      </c>
      <c r="S243" s="224">
        <v>0</v>
      </c>
      <c r="T243" s="225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26" t="s">
        <v>138</v>
      </c>
      <c r="AT243" s="226" t="s">
        <v>134</v>
      </c>
      <c r="AU243" s="226" t="s">
        <v>81</v>
      </c>
      <c r="AY243" s="14" t="s">
        <v>133</v>
      </c>
      <c r="BE243" s="227">
        <f>IF(N243="základní",J243,0)</f>
        <v>0</v>
      </c>
      <c r="BF243" s="227">
        <f>IF(N243="snížená",J243,0)</f>
        <v>0</v>
      </c>
      <c r="BG243" s="227">
        <f>IF(N243="zákl. přenesená",J243,0)</f>
        <v>0</v>
      </c>
      <c r="BH243" s="227">
        <f>IF(N243="sníž. přenesená",J243,0)</f>
        <v>0</v>
      </c>
      <c r="BI243" s="227">
        <f>IF(N243="nulová",J243,0)</f>
        <v>0</v>
      </c>
      <c r="BJ243" s="14" t="s">
        <v>81</v>
      </c>
      <c r="BK243" s="227">
        <f>ROUND(I243*H243,2)</f>
        <v>0</v>
      </c>
      <c r="BL243" s="14" t="s">
        <v>138</v>
      </c>
      <c r="BM243" s="226" t="s">
        <v>454</v>
      </c>
    </row>
    <row r="244" s="2" customFormat="1" ht="16.5" customHeight="1">
      <c r="A244" s="35"/>
      <c r="B244" s="36"/>
      <c r="C244" s="214" t="s">
        <v>73</v>
      </c>
      <c r="D244" s="214" t="s">
        <v>134</v>
      </c>
      <c r="E244" s="215" t="s">
        <v>455</v>
      </c>
      <c r="F244" s="216" t="s">
        <v>456</v>
      </c>
      <c r="G244" s="217" t="s">
        <v>237</v>
      </c>
      <c r="H244" s="218">
        <v>2</v>
      </c>
      <c r="I244" s="219"/>
      <c r="J244" s="220">
        <f>ROUND(I244*H244,2)</f>
        <v>0</v>
      </c>
      <c r="K244" s="221"/>
      <c r="L244" s="41"/>
      <c r="M244" s="222" t="s">
        <v>1</v>
      </c>
      <c r="N244" s="223" t="s">
        <v>38</v>
      </c>
      <c r="O244" s="88"/>
      <c r="P244" s="224">
        <f>O244*H244</f>
        <v>0</v>
      </c>
      <c r="Q244" s="224">
        <v>0</v>
      </c>
      <c r="R244" s="224">
        <f>Q244*H244</f>
        <v>0</v>
      </c>
      <c r="S244" s="224">
        <v>0</v>
      </c>
      <c r="T244" s="225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26" t="s">
        <v>138</v>
      </c>
      <c r="AT244" s="226" t="s">
        <v>134</v>
      </c>
      <c r="AU244" s="226" t="s">
        <v>81</v>
      </c>
      <c r="AY244" s="14" t="s">
        <v>133</v>
      </c>
      <c r="BE244" s="227">
        <f>IF(N244="základní",J244,0)</f>
        <v>0</v>
      </c>
      <c r="BF244" s="227">
        <f>IF(N244="snížená",J244,0)</f>
        <v>0</v>
      </c>
      <c r="BG244" s="227">
        <f>IF(N244="zákl. přenesená",J244,0)</f>
        <v>0</v>
      </c>
      <c r="BH244" s="227">
        <f>IF(N244="sníž. přenesená",J244,0)</f>
        <v>0</v>
      </c>
      <c r="BI244" s="227">
        <f>IF(N244="nulová",J244,0)</f>
        <v>0</v>
      </c>
      <c r="BJ244" s="14" t="s">
        <v>81</v>
      </c>
      <c r="BK244" s="227">
        <f>ROUND(I244*H244,2)</f>
        <v>0</v>
      </c>
      <c r="BL244" s="14" t="s">
        <v>138</v>
      </c>
      <c r="BM244" s="226" t="s">
        <v>457</v>
      </c>
    </row>
    <row r="245" s="2" customFormat="1" ht="21.75" customHeight="1">
      <c r="A245" s="35"/>
      <c r="B245" s="36"/>
      <c r="C245" s="214" t="s">
        <v>73</v>
      </c>
      <c r="D245" s="214" t="s">
        <v>134</v>
      </c>
      <c r="E245" s="215" t="s">
        <v>458</v>
      </c>
      <c r="F245" s="216" t="s">
        <v>459</v>
      </c>
      <c r="G245" s="217" t="s">
        <v>141</v>
      </c>
      <c r="H245" s="218">
        <v>17</v>
      </c>
      <c r="I245" s="219"/>
      <c r="J245" s="220">
        <f>ROUND(I245*H245,2)</f>
        <v>0</v>
      </c>
      <c r="K245" s="221"/>
      <c r="L245" s="41"/>
      <c r="M245" s="222" t="s">
        <v>1</v>
      </c>
      <c r="N245" s="223" t="s">
        <v>38</v>
      </c>
      <c r="O245" s="88"/>
      <c r="P245" s="224">
        <f>O245*H245</f>
        <v>0</v>
      </c>
      <c r="Q245" s="224">
        <v>0</v>
      </c>
      <c r="R245" s="224">
        <f>Q245*H245</f>
        <v>0</v>
      </c>
      <c r="S245" s="224">
        <v>0</v>
      </c>
      <c r="T245" s="225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26" t="s">
        <v>138</v>
      </c>
      <c r="AT245" s="226" t="s">
        <v>134</v>
      </c>
      <c r="AU245" s="226" t="s">
        <v>81</v>
      </c>
      <c r="AY245" s="14" t="s">
        <v>133</v>
      </c>
      <c r="BE245" s="227">
        <f>IF(N245="základní",J245,0)</f>
        <v>0</v>
      </c>
      <c r="BF245" s="227">
        <f>IF(N245="snížená",J245,0)</f>
        <v>0</v>
      </c>
      <c r="BG245" s="227">
        <f>IF(N245="zákl. přenesená",J245,0)</f>
        <v>0</v>
      </c>
      <c r="BH245" s="227">
        <f>IF(N245="sníž. přenesená",J245,0)</f>
        <v>0</v>
      </c>
      <c r="BI245" s="227">
        <f>IF(N245="nulová",J245,0)</f>
        <v>0</v>
      </c>
      <c r="BJ245" s="14" t="s">
        <v>81</v>
      </c>
      <c r="BK245" s="227">
        <f>ROUND(I245*H245,2)</f>
        <v>0</v>
      </c>
      <c r="BL245" s="14" t="s">
        <v>138</v>
      </c>
      <c r="BM245" s="226" t="s">
        <v>460</v>
      </c>
    </row>
    <row r="246" s="2" customFormat="1" ht="37.8" customHeight="1">
      <c r="A246" s="35"/>
      <c r="B246" s="36"/>
      <c r="C246" s="214" t="s">
        <v>73</v>
      </c>
      <c r="D246" s="214" t="s">
        <v>134</v>
      </c>
      <c r="E246" s="215" t="s">
        <v>461</v>
      </c>
      <c r="F246" s="216" t="s">
        <v>462</v>
      </c>
      <c r="G246" s="217" t="s">
        <v>141</v>
      </c>
      <c r="H246" s="218">
        <v>20</v>
      </c>
      <c r="I246" s="219"/>
      <c r="J246" s="220">
        <f>ROUND(I246*H246,2)</f>
        <v>0</v>
      </c>
      <c r="K246" s="221"/>
      <c r="L246" s="41"/>
      <c r="M246" s="222" t="s">
        <v>1</v>
      </c>
      <c r="N246" s="223" t="s">
        <v>38</v>
      </c>
      <c r="O246" s="88"/>
      <c r="P246" s="224">
        <f>O246*H246</f>
        <v>0</v>
      </c>
      <c r="Q246" s="224">
        <v>0</v>
      </c>
      <c r="R246" s="224">
        <f>Q246*H246</f>
        <v>0</v>
      </c>
      <c r="S246" s="224">
        <v>0</v>
      </c>
      <c r="T246" s="225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26" t="s">
        <v>138</v>
      </c>
      <c r="AT246" s="226" t="s">
        <v>134</v>
      </c>
      <c r="AU246" s="226" t="s">
        <v>81</v>
      </c>
      <c r="AY246" s="14" t="s">
        <v>133</v>
      </c>
      <c r="BE246" s="227">
        <f>IF(N246="základní",J246,0)</f>
        <v>0</v>
      </c>
      <c r="BF246" s="227">
        <f>IF(N246="snížená",J246,0)</f>
        <v>0</v>
      </c>
      <c r="BG246" s="227">
        <f>IF(N246="zákl. přenesená",J246,0)</f>
        <v>0</v>
      </c>
      <c r="BH246" s="227">
        <f>IF(N246="sníž. přenesená",J246,0)</f>
        <v>0</v>
      </c>
      <c r="BI246" s="227">
        <f>IF(N246="nulová",J246,0)</f>
        <v>0</v>
      </c>
      <c r="BJ246" s="14" t="s">
        <v>81</v>
      </c>
      <c r="BK246" s="227">
        <f>ROUND(I246*H246,2)</f>
        <v>0</v>
      </c>
      <c r="BL246" s="14" t="s">
        <v>138</v>
      </c>
      <c r="BM246" s="226" t="s">
        <v>463</v>
      </c>
    </row>
    <row r="247" s="2" customFormat="1" ht="24.15" customHeight="1">
      <c r="A247" s="35"/>
      <c r="B247" s="36"/>
      <c r="C247" s="214" t="s">
        <v>73</v>
      </c>
      <c r="D247" s="214" t="s">
        <v>134</v>
      </c>
      <c r="E247" s="215" t="s">
        <v>464</v>
      </c>
      <c r="F247" s="216" t="s">
        <v>465</v>
      </c>
      <c r="G247" s="217" t="s">
        <v>137</v>
      </c>
      <c r="H247" s="218">
        <v>0.45000000000000001</v>
      </c>
      <c r="I247" s="219"/>
      <c r="J247" s="220">
        <f>ROUND(I247*H247,2)</f>
        <v>0</v>
      </c>
      <c r="K247" s="221"/>
      <c r="L247" s="41"/>
      <c r="M247" s="222" t="s">
        <v>1</v>
      </c>
      <c r="N247" s="223" t="s">
        <v>38</v>
      </c>
      <c r="O247" s="88"/>
      <c r="P247" s="224">
        <f>O247*H247</f>
        <v>0</v>
      </c>
      <c r="Q247" s="224">
        <v>0</v>
      </c>
      <c r="R247" s="224">
        <f>Q247*H247</f>
        <v>0</v>
      </c>
      <c r="S247" s="224">
        <v>0</v>
      </c>
      <c r="T247" s="225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26" t="s">
        <v>138</v>
      </c>
      <c r="AT247" s="226" t="s">
        <v>134</v>
      </c>
      <c r="AU247" s="226" t="s">
        <v>81</v>
      </c>
      <c r="AY247" s="14" t="s">
        <v>133</v>
      </c>
      <c r="BE247" s="227">
        <f>IF(N247="základní",J247,0)</f>
        <v>0</v>
      </c>
      <c r="BF247" s="227">
        <f>IF(N247="snížená",J247,0)</f>
        <v>0</v>
      </c>
      <c r="BG247" s="227">
        <f>IF(N247="zákl. přenesená",J247,0)</f>
        <v>0</v>
      </c>
      <c r="BH247" s="227">
        <f>IF(N247="sníž. přenesená",J247,0)</f>
        <v>0</v>
      </c>
      <c r="BI247" s="227">
        <f>IF(N247="nulová",J247,0)</f>
        <v>0</v>
      </c>
      <c r="BJ247" s="14" t="s">
        <v>81</v>
      </c>
      <c r="BK247" s="227">
        <f>ROUND(I247*H247,2)</f>
        <v>0</v>
      </c>
      <c r="BL247" s="14" t="s">
        <v>138</v>
      </c>
      <c r="BM247" s="226" t="s">
        <v>466</v>
      </c>
    </row>
    <row r="248" s="2" customFormat="1" ht="16.5" customHeight="1">
      <c r="A248" s="35"/>
      <c r="B248" s="36"/>
      <c r="C248" s="214" t="s">
        <v>73</v>
      </c>
      <c r="D248" s="214" t="s">
        <v>134</v>
      </c>
      <c r="E248" s="215" t="s">
        <v>467</v>
      </c>
      <c r="F248" s="216" t="s">
        <v>468</v>
      </c>
      <c r="G248" s="217" t="s">
        <v>141</v>
      </c>
      <c r="H248" s="218">
        <v>419</v>
      </c>
      <c r="I248" s="219"/>
      <c r="J248" s="220">
        <f>ROUND(I248*H248,2)</f>
        <v>0</v>
      </c>
      <c r="K248" s="221"/>
      <c r="L248" s="41"/>
      <c r="M248" s="222" t="s">
        <v>1</v>
      </c>
      <c r="N248" s="223" t="s">
        <v>38</v>
      </c>
      <c r="O248" s="88"/>
      <c r="P248" s="224">
        <f>O248*H248</f>
        <v>0</v>
      </c>
      <c r="Q248" s="224">
        <v>0</v>
      </c>
      <c r="R248" s="224">
        <f>Q248*H248</f>
        <v>0</v>
      </c>
      <c r="S248" s="224">
        <v>0</v>
      </c>
      <c r="T248" s="225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26" t="s">
        <v>138</v>
      </c>
      <c r="AT248" s="226" t="s">
        <v>134</v>
      </c>
      <c r="AU248" s="226" t="s">
        <v>81</v>
      </c>
      <c r="AY248" s="14" t="s">
        <v>133</v>
      </c>
      <c r="BE248" s="227">
        <f>IF(N248="základní",J248,0)</f>
        <v>0</v>
      </c>
      <c r="BF248" s="227">
        <f>IF(N248="snížená",J248,0)</f>
        <v>0</v>
      </c>
      <c r="BG248" s="227">
        <f>IF(N248="zákl. přenesená",J248,0)</f>
        <v>0</v>
      </c>
      <c r="BH248" s="227">
        <f>IF(N248="sníž. přenesená",J248,0)</f>
        <v>0</v>
      </c>
      <c r="BI248" s="227">
        <f>IF(N248="nulová",J248,0)</f>
        <v>0</v>
      </c>
      <c r="BJ248" s="14" t="s">
        <v>81</v>
      </c>
      <c r="BK248" s="227">
        <f>ROUND(I248*H248,2)</f>
        <v>0</v>
      </c>
      <c r="BL248" s="14" t="s">
        <v>138</v>
      </c>
      <c r="BM248" s="226" t="s">
        <v>469</v>
      </c>
    </row>
    <row r="249" s="2" customFormat="1" ht="24.15" customHeight="1">
      <c r="A249" s="35"/>
      <c r="B249" s="36"/>
      <c r="C249" s="214" t="s">
        <v>73</v>
      </c>
      <c r="D249" s="214" t="s">
        <v>134</v>
      </c>
      <c r="E249" s="215" t="s">
        <v>470</v>
      </c>
      <c r="F249" s="216" t="s">
        <v>471</v>
      </c>
      <c r="G249" s="217" t="s">
        <v>141</v>
      </c>
      <c r="H249" s="218">
        <v>419</v>
      </c>
      <c r="I249" s="219"/>
      <c r="J249" s="220">
        <f>ROUND(I249*H249,2)</f>
        <v>0</v>
      </c>
      <c r="K249" s="221"/>
      <c r="L249" s="41"/>
      <c r="M249" s="222" t="s">
        <v>1</v>
      </c>
      <c r="N249" s="223" t="s">
        <v>38</v>
      </c>
      <c r="O249" s="88"/>
      <c r="P249" s="224">
        <f>O249*H249</f>
        <v>0</v>
      </c>
      <c r="Q249" s="224">
        <v>0</v>
      </c>
      <c r="R249" s="224">
        <f>Q249*H249</f>
        <v>0</v>
      </c>
      <c r="S249" s="224">
        <v>0</v>
      </c>
      <c r="T249" s="225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26" t="s">
        <v>138</v>
      </c>
      <c r="AT249" s="226" t="s">
        <v>134</v>
      </c>
      <c r="AU249" s="226" t="s">
        <v>81</v>
      </c>
      <c r="AY249" s="14" t="s">
        <v>133</v>
      </c>
      <c r="BE249" s="227">
        <f>IF(N249="základní",J249,0)</f>
        <v>0</v>
      </c>
      <c r="BF249" s="227">
        <f>IF(N249="snížená",J249,0)</f>
        <v>0</v>
      </c>
      <c r="BG249" s="227">
        <f>IF(N249="zákl. přenesená",J249,0)</f>
        <v>0</v>
      </c>
      <c r="BH249" s="227">
        <f>IF(N249="sníž. přenesená",J249,0)</f>
        <v>0</v>
      </c>
      <c r="BI249" s="227">
        <f>IF(N249="nulová",J249,0)</f>
        <v>0</v>
      </c>
      <c r="BJ249" s="14" t="s">
        <v>81</v>
      </c>
      <c r="BK249" s="227">
        <f>ROUND(I249*H249,2)</f>
        <v>0</v>
      </c>
      <c r="BL249" s="14" t="s">
        <v>138</v>
      </c>
      <c r="BM249" s="226" t="s">
        <v>472</v>
      </c>
    </row>
    <row r="250" s="2" customFormat="1" ht="24.15" customHeight="1">
      <c r="A250" s="35"/>
      <c r="B250" s="36"/>
      <c r="C250" s="214" t="s">
        <v>73</v>
      </c>
      <c r="D250" s="214" t="s">
        <v>134</v>
      </c>
      <c r="E250" s="215" t="s">
        <v>473</v>
      </c>
      <c r="F250" s="216" t="s">
        <v>474</v>
      </c>
      <c r="G250" s="217" t="s">
        <v>141</v>
      </c>
      <c r="H250" s="218">
        <v>419</v>
      </c>
      <c r="I250" s="219"/>
      <c r="J250" s="220">
        <f>ROUND(I250*H250,2)</f>
        <v>0</v>
      </c>
      <c r="K250" s="221"/>
      <c r="L250" s="41"/>
      <c r="M250" s="222" t="s">
        <v>1</v>
      </c>
      <c r="N250" s="223" t="s">
        <v>38</v>
      </c>
      <c r="O250" s="88"/>
      <c r="P250" s="224">
        <f>O250*H250</f>
        <v>0</v>
      </c>
      <c r="Q250" s="224">
        <v>0</v>
      </c>
      <c r="R250" s="224">
        <f>Q250*H250</f>
        <v>0</v>
      </c>
      <c r="S250" s="224">
        <v>0</v>
      </c>
      <c r="T250" s="225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26" t="s">
        <v>138</v>
      </c>
      <c r="AT250" s="226" t="s">
        <v>134</v>
      </c>
      <c r="AU250" s="226" t="s">
        <v>81</v>
      </c>
      <c r="AY250" s="14" t="s">
        <v>133</v>
      </c>
      <c r="BE250" s="227">
        <f>IF(N250="základní",J250,0)</f>
        <v>0</v>
      </c>
      <c r="BF250" s="227">
        <f>IF(N250="snížená",J250,0)</f>
        <v>0</v>
      </c>
      <c r="BG250" s="227">
        <f>IF(N250="zákl. přenesená",J250,0)</f>
        <v>0</v>
      </c>
      <c r="BH250" s="227">
        <f>IF(N250="sníž. přenesená",J250,0)</f>
        <v>0</v>
      </c>
      <c r="BI250" s="227">
        <f>IF(N250="nulová",J250,0)</f>
        <v>0</v>
      </c>
      <c r="BJ250" s="14" t="s">
        <v>81</v>
      </c>
      <c r="BK250" s="227">
        <f>ROUND(I250*H250,2)</f>
        <v>0</v>
      </c>
      <c r="BL250" s="14" t="s">
        <v>138</v>
      </c>
      <c r="BM250" s="226" t="s">
        <v>475</v>
      </c>
    </row>
    <row r="251" s="2" customFormat="1" ht="24.15" customHeight="1">
      <c r="A251" s="35"/>
      <c r="B251" s="36"/>
      <c r="C251" s="214" t="s">
        <v>73</v>
      </c>
      <c r="D251" s="214" t="s">
        <v>134</v>
      </c>
      <c r="E251" s="215" t="s">
        <v>476</v>
      </c>
      <c r="F251" s="216" t="s">
        <v>477</v>
      </c>
      <c r="G251" s="217" t="s">
        <v>233</v>
      </c>
      <c r="H251" s="218">
        <v>85</v>
      </c>
      <c r="I251" s="219"/>
      <c r="J251" s="220">
        <f>ROUND(I251*H251,2)</f>
        <v>0</v>
      </c>
      <c r="K251" s="221"/>
      <c r="L251" s="41"/>
      <c r="M251" s="222" t="s">
        <v>1</v>
      </c>
      <c r="N251" s="223" t="s">
        <v>38</v>
      </c>
      <c r="O251" s="88"/>
      <c r="P251" s="224">
        <f>O251*H251</f>
        <v>0</v>
      </c>
      <c r="Q251" s="224">
        <v>0</v>
      </c>
      <c r="R251" s="224">
        <f>Q251*H251</f>
        <v>0</v>
      </c>
      <c r="S251" s="224">
        <v>0</v>
      </c>
      <c r="T251" s="225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26" t="s">
        <v>138</v>
      </c>
      <c r="AT251" s="226" t="s">
        <v>134</v>
      </c>
      <c r="AU251" s="226" t="s">
        <v>81</v>
      </c>
      <c r="AY251" s="14" t="s">
        <v>133</v>
      </c>
      <c r="BE251" s="227">
        <f>IF(N251="základní",J251,0)</f>
        <v>0</v>
      </c>
      <c r="BF251" s="227">
        <f>IF(N251="snížená",J251,0)</f>
        <v>0</v>
      </c>
      <c r="BG251" s="227">
        <f>IF(N251="zákl. přenesená",J251,0)</f>
        <v>0</v>
      </c>
      <c r="BH251" s="227">
        <f>IF(N251="sníž. přenesená",J251,0)</f>
        <v>0</v>
      </c>
      <c r="BI251" s="227">
        <f>IF(N251="nulová",J251,0)</f>
        <v>0</v>
      </c>
      <c r="BJ251" s="14" t="s">
        <v>81</v>
      </c>
      <c r="BK251" s="227">
        <f>ROUND(I251*H251,2)</f>
        <v>0</v>
      </c>
      <c r="BL251" s="14" t="s">
        <v>138</v>
      </c>
      <c r="BM251" s="226" t="s">
        <v>478</v>
      </c>
    </row>
    <row r="252" s="2" customFormat="1" ht="24.15" customHeight="1">
      <c r="A252" s="35"/>
      <c r="B252" s="36"/>
      <c r="C252" s="214" t="s">
        <v>73</v>
      </c>
      <c r="D252" s="214" t="s">
        <v>134</v>
      </c>
      <c r="E252" s="215" t="s">
        <v>479</v>
      </c>
      <c r="F252" s="216" t="s">
        <v>480</v>
      </c>
      <c r="G252" s="217" t="s">
        <v>141</v>
      </c>
      <c r="H252" s="218">
        <v>25.5</v>
      </c>
      <c r="I252" s="219"/>
      <c r="J252" s="220">
        <f>ROUND(I252*H252,2)</f>
        <v>0</v>
      </c>
      <c r="K252" s="221"/>
      <c r="L252" s="41"/>
      <c r="M252" s="222" t="s">
        <v>1</v>
      </c>
      <c r="N252" s="223" t="s">
        <v>38</v>
      </c>
      <c r="O252" s="88"/>
      <c r="P252" s="224">
        <f>O252*H252</f>
        <v>0</v>
      </c>
      <c r="Q252" s="224">
        <v>0</v>
      </c>
      <c r="R252" s="224">
        <f>Q252*H252</f>
        <v>0</v>
      </c>
      <c r="S252" s="224">
        <v>0</v>
      </c>
      <c r="T252" s="225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26" t="s">
        <v>138</v>
      </c>
      <c r="AT252" s="226" t="s">
        <v>134</v>
      </c>
      <c r="AU252" s="226" t="s">
        <v>81</v>
      </c>
      <c r="AY252" s="14" t="s">
        <v>133</v>
      </c>
      <c r="BE252" s="227">
        <f>IF(N252="základní",J252,0)</f>
        <v>0</v>
      </c>
      <c r="BF252" s="227">
        <f>IF(N252="snížená",J252,0)</f>
        <v>0</v>
      </c>
      <c r="BG252" s="227">
        <f>IF(N252="zákl. přenesená",J252,0)</f>
        <v>0</v>
      </c>
      <c r="BH252" s="227">
        <f>IF(N252="sníž. přenesená",J252,0)</f>
        <v>0</v>
      </c>
      <c r="BI252" s="227">
        <f>IF(N252="nulová",J252,0)</f>
        <v>0</v>
      </c>
      <c r="BJ252" s="14" t="s">
        <v>81</v>
      </c>
      <c r="BK252" s="227">
        <f>ROUND(I252*H252,2)</f>
        <v>0</v>
      </c>
      <c r="BL252" s="14" t="s">
        <v>138</v>
      </c>
      <c r="BM252" s="226" t="s">
        <v>481</v>
      </c>
    </row>
    <row r="253" s="2" customFormat="1" ht="24.15" customHeight="1">
      <c r="A253" s="35"/>
      <c r="B253" s="36"/>
      <c r="C253" s="214" t="s">
        <v>73</v>
      </c>
      <c r="D253" s="214" t="s">
        <v>134</v>
      </c>
      <c r="E253" s="215" t="s">
        <v>482</v>
      </c>
      <c r="F253" s="216" t="s">
        <v>483</v>
      </c>
      <c r="G253" s="217" t="s">
        <v>141</v>
      </c>
      <c r="H253" s="218">
        <v>20.5</v>
      </c>
      <c r="I253" s="219"/>
      <c r="J253" s="220">
        <f>ROUND(I253*H253,2)</f>
        <v>0</v>
      </c>
      <c r="K253" s="221"/>
      <c r="L253" s="41"/>
      <c r="M253" s="222" t="s">
        <v>1</v>
      </c>
      <c r="N253" s="223" t="s">
        <v>38</v>
      </c>
      <c r="O253" s="88"/>
      <c r="P253" s="224">
        <f>O253*H253</f>
        <v>0</v>
      </c>
      <c r="Q253" s="224">
        <v>0</v>
      </c>
      <c r="R253" s="224">
        <f>Q253*H253</f>
        <v>0</v>
      </c>
      <c r="S253" s="224">
        <v>0</v>
      </c>
      <c r="T253" s="225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26" t="s">
        <v>138</v>
      </c>
      <c r="AT253" s="226" t="s">
        <v>134</v>
      </c>
      <c r="AU253" s="226" t="s">
        <v>81</v>
      </c>
      <c r="AY253" s="14" t="s">
        <v>133</v>
      </c>
      <c r="BE253" s="227">
        <f>IF(N253="základní",J253,0)</f>
        <v>0</v>
      </c>
      <c r="BF253" s="227">
        <f>IF(N253="snížená",J253,0)</f>
        <v>0</v>
      </c>
      <c r="BG253" s="227">
        <f>IF(N253="zákl. přenesená",J253,0)</f>
        <v>0</v>
      </c>
      <c r="BH253" s="227">
        <f>IF(N253="sníž. přenesená",J253,0)</f>
        <v>0</v>
      </c>
      <c r="BI253" s="227">
        <f>IF(N253="nulová",J253,0)</f>
        <v>0</v>
      </c>
      <c r="BJ253" s="14" t="s">
        <v>81</v>
      </c>
      <c r="BK253" s="227">
        <f>ROUND(I253*H253,2)</f>
        <v>0</v>
      </c>
      <c r="BL253" s="14" t="s">
        <v>138</v>
      </c>
      <c r="BM253" s="226" t="s">
        <v>484</v>
      </c>
    </row>
    <row r="254" s="2" customFormat="1" ht="24.15" customHeight="1">
      <c r="A254" s="35"/>
      <c r="B254" s="36"/>
      <c r="C254" s="214" t="s">
        <v>73</v>
      </c>
      <c r="D254" s="214" t="s">
        <v>134</v>
      </c>
      <c r="E254" s="215" t="s">
        <v>485</v>
      </c>
      <c r="F254" s="216" t="s">
        <v>486</v>
      </c>
      <c r="G254" s="217" t="s">
        <v>141</v>
      </c>
      <c r="H254" s="218">
        <v>20.5</v>
      </c>
      <c r="I254" s="219"/>
      <c r="J254" s="220">
        <f>ROUND(I254*H254,2)</f>
        <v>0</v>
      </c>
      <c r="K254" s="221"/>
      <c r="L254" s="41"/>
      <c r="M254" s="222" t="s">
        <v>1</v>
      </c>
      <c r="N254" s="223" t="s">
        <v>38</v>
      </c>
      <c r="O254" s="88"/>
      <c r="P254" s="224">
        <f>O254*H254</f>
        <v>0</v>
      </c>
      <c r="Q254" s="224">
        <v>0</v>
      </c>
      <c r="R254" s="224">
        <f>Q254*H254</f>
        <v>0</v>
      </c>
      <c r="S254" s="224">
        <v>0</v>
      </c>
      <c r="T254" s="225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26" t="s">
        <v>138</v>
      </c>
      <c r="AT254" s="226" t="s">
        <v>134</v>
      </c>
      <c r="AU254" s="226" t="s">
        <v>81</v>
      </c>
      <c r="AY254" s="14" t="s">
        <v>133</v>
      </c>
      <c r="BE254" s="227">
        <f>IF(N254="základní",J254,0)</f>
        <v>0</v>
      </c>
      <c r="BF254" s="227">
        <f>IF(N254="snížená",J254,0)</f>
        <v>0</v>
      </c>
      <c r="BG254" s="227">
        <f>IF(N254="zákl. přenesená",J254,0)</f>
        <v>0</v>
      </c>
      <c r="BH254" s="227">
        <f>IF(N254="sníž. přenesená",J254,0)</f>
        <v>0</v>
      </c>
      <c r="BI254" s="227">
        <f>IF(N254="nulová",J254,0)</f>
        <v>0</v>
      </c>
      <c r="BJ254" s="14" t="s">
        <v>81</v>
      </c>
      <c r="BK254" s="227">
        <f>ROUND(I254*H254,2)</f>
        <v>0</v>
      </c>
      <c r="BL254" s="14" t="s">
        <v>138</v>
      </c>
      <c r="BM254" s="226" t="s">
        <v>487</v>
      </c>
    </row>
    <row r="255" s="2" customFormat="1" ht="21.75" customHeight="1">
      <c r="A255" s="35"/>
      <c r="B255" s="36"/>
      <c r="C255" s="214" t="s">
        <v>73</v>
      </c>
      <c r="D255" s="214" t="s">
        <v>134</v>
      </c>
      <c r="E255" s="215" t="s">
        <v>488</v>
      </c>
      <c r="F255" s="216" t="s">
        <v>489</v>
      </c>
      <c r="G255" s="217" t="s">
        <v>141</v>
      </c>
      <c r="H255" s="218">
        <v>419</v>
      </c>
      <c r="I255" s="219"/>
      <c r="J255" s="220">
        <f>ROUND(I255*H255,2)</f>
        <v>0</v>
      </c>
      <c r="K255" s="221"/>
      <c r="L255" s="41"/>
      <c r="M255" s="222" t="s">
        <v>1</v>
      </c>
      <c r="N255" s="223" t="s">
        <v>38</v>
      </c>
      <c r="O255" s="88"/>
      <c r="P255" s="224">
        <f>O255*H255</f>
        <v>0</v>
      </c>
      <c r="Q255" s="224">
        <v>0</v>
      </c>
      <c r="R255" s="224">
        <f>Q255*H255</f>
        <v>0</v>
      </c>
      <c r="S255" s="224">
        <v>0</v>
      </c>
      <c r="T255" s="225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26" t="s">
        <v>138</v>
      </c>
      <c r="AT255" s="226" t="s">
        <v>134</v>
      </c>
      <c r="AU255" s="226" t="s">
        <v>81</v>
      </c>
      <c r="AY255" s="14" t="s">
        <v>133</v>
      </c>
      <c r="BE255" s="227">
        <f>IF(N255="základní",J255,0)</f>
        <v>0</v>
      </c>
      <c r="BF255" s="227">
        <f>IF(N255="snížená",J255,0)</f>
        <v>0</v>
      </c>
      <c r="BG255" s="227">
        <f>IF(N255="zákl. přenesená",J255,0)</f>
        <v>0</v>
      </c>
      <c r="BH255" s="227">
        <f>IF(N255="sníž. přenesená",J255,0)</f>
        <v>0</v>
      </c>
      <c r="BI255" s="227">
        <f>IF(N255="nulová",J255,0)</f>
        <v>0</v>
      </c>
      <c r="BJ255" s="14" t="s">
        <v>81</v>
      </c>
      <c r="BK255" s="227">
        <f>ROUND(I255*H255,2)</f>
        <v>0</v>
      </c>
      <c r="BL255" s="14" t="s">
        <v>138</v>
      </c>
      <c r="BM255" s="226" t="s">
        <v>490</v>
      </c>
    </row>
    <row r="256" s="2" customFormat="1" ht="16.5" customHeight="1">
      <c r="A256" s="35"/>
      <c r="B256" s="36"/>
      <c r="C256" s="214" t="s">
        <v>73</v>
      </c>
      <c r="D256" s="214" t="s">
        <v>134</v>
      </c>
      <c r="E256" s="215" t="s">
        <v>491</v>
      </c>
      <c r="F256" s="216" t="s">
        <v>492</v>
      </c>
      <c r="G256" s="217" t="s">
        <v>141</v>
      </c>
      <c r="H256" s="218">
        <v>20.5</v>
      </c>
      <c r="I256" s="219"/>
      <c r="J256" s="220">
        <f>ROUND(I256*H256,2)</f>
        <v>0</v>
      </c>
      <c r="K256" s="221"/>
      <c r="L256" s="41"/>
      <c r="M256" s="222" t="s">
        <v>1</v>
      </c>
      <c r="N256" s="223" t="s">
        <v>38</v>
      </c>
      <c r="O256" s="88"/>
      <c r="P256" s="224">
        <f>O256*H256</f>
        <v>0</v>
      </c>
      <c r="Q256" s="224">
        <v>0</v>
      </c>
      <c r="R256" s="224">
        <f>Q256*H256</f>
        <v>0</v>
      </c>
      <c r="S256" s="224">
        <v>0</v>
      </c>
      <c r="T256" s="225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26" t="s">
        <v>138</v>
      </c>
      <c r="AT256" s="226" t="s">
        <v>134</v>
      </c>
      <c r="AU256" s="226" t="s">
        <v>81</v>
      </c>
      <c r="AY256" s="14" t="s">
        <v>133</v>
      </c>
      <c r="BE256" s="227">
        <f>IF(N256="základní",J256,0)</f>
        <v>0</v>
      </c>
      <c r="BF256" s="227">
        <f>IF(N256="snížená",J256,0)</f>
        <v>0</v>
      </c>
      <c r="BG256" s="227">
        <f>IF(N256="zákl. přenesená",J256,0)</f>
        <v>0</v>
      </c>
      <c r="BH256" s="227">
        <f>IF(N256="sníž. přenesená",J256,0)</f>
        <v>0</v>
      </c>
      <c r="BI256" s="227">
        <f>IF(N256="nulová",J256,0)</f>
        <v>0</v>
      </c>
      <c r="BJ256" s="14" t="s">
        <v>81</v>
      </c>
      <c r="BK256" s="227">
        <f>ROUND(I256*H256,2)</f>
        <v>0</v>
      </c>
      <c r="BL256" s="14" t="s">
        <v>138</v>
      </c>
      <c r="BM256" s="226" t="s">
        <v>493</v>
      </c>
    </row>
    <row r="257" s="2" customFormat="1" ht="24.15" customHeight="1">
      <c r="A257" s="35"/>
      <c r="B257" s="36"/>
      <c r="C257" s="214" t="s">
        <v>73</v>
      </c>
      <c r="D257" s="214" t="s">
        <v>134</v>
      </c>
      <c r="E257" s="215" t="s">
        <v>494</v>
      </c>
      <c r="F257" s="216" t="s">
        <v>495</v>
      </c>
      <c r="G257" s="217" t="s">
        <v>237</v>
      </c>
      <c r="H257" s="218">
        <v>2</v>
      </c>
      <c r="I257" s="219"/>
      <c r="J257" s="220">
        <f>ROUND(I257*H257,2)</f>
        <v>0</v>
      </c>
      <c r="K257" s="221"/>
      <c r="L257" s="41"/>
      <c r="M257" s="222" t="s">
        <v>1</v>
      </c>
      <c r="N257" s="223" t="s">
        <v>38</v>
      </c>
      <c r="O257" s="88"/>
      <c r="P257" s="224">
        <f>O257*H257</f>
        <v>0</v>
      </c>
      <c r="Q257" s="224">
        <v>0</v>
      </c>
      <c r="R257" s="224">
        <f>Q257*H257</f>
        <v>0</v>
      </c>
      <c r="S257" s="224">
        <v>0</v>
      </c>
      <c r="T257" s="225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26" t="s">
        <v>138</v>
      </c>
      <c r="AT257" s="226" t="s">
        <v>134</v>
      </c>
      <c r="AU257" s="226" t="s">
        <v>81</v>
      </c>
      <c r="AY257" s="14" t="s">
        <v>133</v>
      </c>
      <c r="BE257" s="227">
        <f>IF(N257="základní",J257,0)</f>
        <v>0</v>
      </c>
      <c r="BF257" s="227">
        <f>IF(N257="snížená",J257,0)</f>
        <v>0</v>
      </c>
      <c r="BG257" s="227">
        <f>IF(N257="zákl. přenesená",J257,0)</f>
        <v>0</v>
      </c>
      <c r="BH257" s="227">
        <f>IF(N257="sníž. přenesená",J257,0)</f>
        <v>0</v>
      </c>
      <c r="BI257" s="227">
        <f>IF(N257="nulová",J257,0)</f>
        <v>0</v>
      </c>
      <c r="BJ257" s="14" t="s">
        <v>81</v>
      </c>
      <c r="BK257" s="227">
        <f>ROUND(I257*H257,2)</f>
        <v>0</v>
      </c>
      <c r="BL257" s="14" t="s">
        <v>138</v>
      </c>
      <c r="BM257" s="226" t="s">
        <v>496</v>
      </c>
    </row>
    <row r="258" s="2" customFormat="1" ht="16.5" customHeight="1">
      <c r="A258" s="35"/>
      <c r="B258" s="36"/>
      <c r="C258" s="214" t="s">
        <v>73</v>
      </c>
      <c r="D258" s="214" t="s">
        <v>134</v>
      </c>
      <c r="E258" s="215" t="s">
        <v>497</v>
      </c>
      <c r="F258" s="216" t="s">
        <v>498</v>
      </c>
      <c r="G258" s="217" t="s">
        <v>237</v>
      </c>
      <c r="H258" s="218">
        <v>4</v>
      </c>
      <c r="I258" s="219"/>
      <c r="J258" s="220">
        <f>ROUND(I258*H258,2)</f>
        <v>0</v>
      </c>
      <c r="K258" s="221"/>
      <c r="L258" s="41"/>
      <c r="M258" s="222" t="s">
        <v>1</v>
      </c>
      <c r="N258" s="223" t="s">
        <v>38</v>
      </c>
      <c r="O258" s="88"/>
      <c r="P258" s="224">
        <f>O258*H258</f>
        <v>0</v>
      </c>
      <c r="Q258" s="224">
        <v>0</v>
      </c>
      <c r="R258" s="224">
        <f>Q258*H258</f>
        <v>0</v>
      </c>
      <c r="S258" s="224">
        <v>0</v>
      </c>
      <c r="T258" s="225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26" t="s">
        <v>138</v>
      </c>
      <c r="AT258" s="226" t="s">
        <v>134</v>
      </c>
      <c r="AU258" s="226" t="s">
        <v>81</v>
      </c>
      <c r="AY258" s="14" t="s">
        <v>133</v>
      </c>
      <c r="BE258" s="227">
        <f>IF(N258="základní",J258,0)</f>
        <v>0</v>
      </c>
      <c r="BF258" s="227">
        <f>IF(N258="snížená",J258,0)</f>
        <v>0</v>
      </c>
      <c r="BG258" s="227">
        <f>IF(N258="zákl. přenesená",J258,0)</f>
        <v>0</v>
      </c>
      <c r="BH258" s="227">
        <f>IF(N258="sníž. přenesená",J258,0)</f>
        <v>0</v>
      </c>
      <c r="BI258" s="227">
        <f>IF(N258="nulová",J258,0)</f>
        <v>0</v>
      </c>
      <c r="BJ258" s="14" t="s">
        <v>81</v>
      </c>
      <c r="BK258" s="227">
        <f>ROUND(I258*H258,2)</f>
        <v>0</v>
      </c>
      <c r="BL258" s="14" t="s">
        <v>138</v>
      </c>
      <c r="BM258" s="226" t="s">
        <v>499</v>
      </c>
    </row>
    <row r="259" s="2" customFormat="1" ht="16.5" customHeight="1">
      <c r="A259" s="35"/>
      <c r="B259" s="36"/>
      <c r="C259" s="214" t="s">
        <v>73</v>
      </c>
      <c r="D259" s="214" t="s">
        <v>134</v>
      </c>
      <c r="E259" s="215" t="s">
        <v>500</v>
      </c>
      <c r="F259" s="216" t="s">
        <v>501</v>
      </c>
      <c r="G259" s="217" t="s">
        <v>502</v>
      </c>
      <c r="H259" s="218">
        <v>60</v>
      </c>
      <c r="I259" s="219"/>
      <c r="J259" s="220">
        <f>ROUND(I259*H259,2)</f>
        <v>0</v>
      </c>
      <c r="K259" s="221"/>
      <c r="L259" s="41"/>
      <c r="M259" s="222" t="s">
        <v>1</v>
      </c>
      <c r="N259" s="223" t="s">
        <v>38</v>
      </c>
      <c r="O259" s="88"/>
      <c r="P259" s="224">
        <f>O259*H259</f>
        <v>0</v>
      </c>
      <c r="Q259" s="224">
        <v>0</v>
      </c>
      <c r="R259" s="224">
        <f>Q259*H259</f>
        <v>0</v>
      </c>
      <c r="S259" s="224">
        <v>0</v>
      </c>
      <c r="T259" s="225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26" t="s">
        <v>138</v>
      </c>
      <c r="AT259" s="226" t="s">
        <v>134</v>
      </c>
      <c r="AU259" s="226" t="s">
        <v>81</v>
      </c>
      <c r="AY259" s="14" t="s">
        <v>133</v>
      </c>
      <c r="BE259" s="227">
        <f>IF(N259="základní",J259,0)</f>
        <v>0</v>
      </c>
      <c r="BF259" s="227">
        <f>IF(N259="snížená",J259,0)</f>
        <v>0</v>
      </c>
      <c r="BG259" s="227">
        <f>IF(N259="zákl. přenesená",J259,0)</f>
        <v>0</v>
      </c>
      <c r="BH259" s="227">
        <f>IF(N259="sníž. přenesená",J259,0)</f>
        <v>0</v>
      </c>
      <c r="BI259" s="227">
        <f>IF(N259="nulová",J259,0)</f>
        <v>0</v>
      </c>
      <c r="BJ259" s="14" t="s">
        <v>81</v>
      </c>
      <c r="BK259" s="227">
        <f>ROUND(I259*H259,2)</f>
        <v>0</v>
      </c>
      <c r="BL259" s="14" t="s">
        <v>138</v>
      </c>
      <c r="BM259" s="226" t="s">
        <v>503</v>
      </c>
    </row>
    <row r="260" s="2" customFormat="1" ht="44.25" customHeight="1">
      <c r="A260" s="35"/>
      <c r="B260" s="36"/>
      <c r="C260" s="214" t="s">
        <v>73</v>
      </c>
      <c r="D260" s="214" t="s">
        <v>134</v>
      </c>
      <c r="E260" s="215" t="s">
        <v>504</v>
      </c>
      <c r="F260" s="216" t="s">
        <v>505</v>
      </c>
      <c r="G260" s="217" t="s">
        <v>163</v>
      </c>
      <c r="H260" s="218">
        <v>235</v>
      </c>
      <c r="I260" s="219"/>
      <c r="J260" s="220">
        <f>ROUND(I260*H260,2)</f>
        <v>0</v>
      </c>
      <c r="K260" s="221"/>
      <c r="L260" s="41"/>
      <c r="M260" s="222" t="s">
        <v>1</v>
      </c>
      <c r="N260" s="223" t="s">
        <v>38</v>
      </c>
      <c r="O260" s="88"/>
      <c r="P260" s="224">
        <f>O260*H260</f>
        <v>0</v>
      </c>
      <c r="Q260" s="224">
        <v>0</v>
      </c>
      <c r="R260" s="224">
        <f>Q260*H260</f>
        <v>0</v>
      </c>
      <c r="S260" s="224">
        <v>0</v>
      </c>
      <c r="T260" s="225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26" t="s">
        <v>138</v>
      </c>
      <c r="AT260" s="226" t="s">
        <v>134</v>
      </c>
      <c r="AU260" s="226" t="s">
        <v>81</v>
      </c>
      <c r="AY260" s="14" t="s">
        <v>133</v>
      </c>
      <c r="BE260" s="227">
        <f>IF(N260="základní",J260,0)</f>
        <v>0</v>
      </c>
      <c r="BF260" s="227">
        <f>IF(N260="snížená",J260,0)</f>
        <v>0</v>
      </c>
      <c r="BG260" s="227">
        <f>IF(N260="zákl. přenesená",J260,0)</f>
        <v>0</v>
      </c>
      <c r="BH260" s="227">
        <f>IF(N260="sníž. přenesená",J260,0)</f>
        <v>0</v>
      </c>
      <c r="BI260" s="227">
        <f>IF(N260="nulová",J260,0)</f>
        <v>0</v>
      </c>
      <c r="BJ260" s="14" t="s">
        <v>81</v>
      </c>
      <c r="BK260" s="227">
        <f>ROUND(I260*H260,2)</f>
        <v>0</v>
      </c>
      <c r="BL260" s="14" t="s">
        <v>138</v>
      </c>
      <c r="BM260" s="226" t="s">
        <v>506</v>
      </c>
    </row>
    <row r="261" s="2" customFormat="1" ht="16.5" customHeight="1">
      <c r="A261" s="35"/>
      <c r="B261" s="36"/>
      <c r="C261" s="214" t="s">
        <v>73</v>
      </c>
      <c r="D261" s="214" t="s">
        <v>134</v>
      </c>
      <c r="E261" s="215" t="s">
        <v>507</v>
      </c>
      <c r="F261" s="216" t="s">
        <v>508</v>
      </c>
      <c r="G261" s="217" t="s">
        <v>163</v>
      </c>
      <c r="H261" s="218">
        <v>940</v>
      </c>
      <c r="I261" s="219"/>
      <c r="J261" s="220">
        <f>ROUND(I261*H261,2)</f>
        <v>0</v>
      </c>
      <c r="K261" s="221"/>
      <c r="L261" s="41"/>
      <c r="M261" s="222" t="s">
        <v>1</v>
      </c>
      <c r="N261" s="223" t="s">
        <v>38</v>
      </c>
      <c r="O261" s="88"/>
      <c r="P261" s="224">
        <f>O261*H261</f>
        <v>0</v>
      </c>
      <c r="Q261" s="224">
        <v>0</v>
      </c>
      <c r="R261" s="224">
        <f>Q261*H261</f>
        <v>0</v>
      </c>
      <c r="S261" s="224">
        <v>0</v>
      </c>
      <c r="T261" s="225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26" t="s">
        <v>138</v>
      </c>
      <c r="AT261" s="226" t="s">
        <v>134</v>
      </c>
      <c r="AU261" s="226" t="s">
        <v>81</v>
      </c>
      <c r="AY261" s="14" t="s">
        <v>133</v>
      </c>
      <c r="BE261" s="227">
        <f>IF(N261="základní",J261,0)</f>
        <v>0</v>
      </c>
      <c r="BF261" s="227">
        <f>IF(N261="snížená",J261,0)</f>
        <v>0</v>
      </c>
      <c r="BG261" s="227">
        <f>IF(N261="zákl. přenesená",J261,0)</f>
        <v>0</v>
      </c>
      <c r="BH261" s="227">
        <f>IF(N261="sníž. přenesená",J261,0)</f>
        <v>0</v>
      </c>
      <c r="BI261" s="227">
        <f>IF(N261="nulová",J261,0)</f>
        <v>0</v>
      </c>
      <c r="BJ261" s="14" t="s">
        <v>81</v>
      </c>
      <c r="BK261" s="227">
        <f>ROUND(I261*H261,2)</f>
        <v>0</v>
      </c>
      <c r="BL261" s="14" t="s">
        <v>138</v>
      </c>
      <c r="BM261" s="226" t="s">
        <v>509</v>
      </c>
    </row>
    <row r="262" s="2" customFormat="1" ht="24.15" customHeight="1">
      <c r="A262" s="35"/>
      <c r="B262" s="36"/>
      <c r="C262" s="214" t="s">
        <v>73</v>
      </c>
      <c r="D262" s="214" t="s">
        <v>134</v>
      </c>
      <c r="E262" s="215" t="s">
        <v>510</v>
      </c>
      <c r="F262" s="216" t="s">
        <v>511</v>
      </c>
      <c r="G262" s="217" t="s">
        <v>163</v>
      </c>
      <c r="H262" s="218">
        <v>235</v>
      </c>
      <c r="I262" s="219"/>
      <c r="J262" s="220">
        <f>ROUND(I262*H262,2)</f>
        <v>0</v>
      </c>
      <c r="K262" s="221"/>
      <c r="L262" s="41"/>
      <c r="M262" s="222" t="s">
        <v>1</v>
      </c>
      <c r="N262" s="223" t="s">
        <v>38</v>
      </c>
      <c r="O262" s="88"/>
      <c r="P262" s="224">
        <f>O262*H262</f>
        <v>0</v>
      </c>
      <c r="Q262" s="224">
        <v>0</v>
      </c>
      <c r="R262" s="224">
        <f>Q262*H262</f>
        <v>0</v>
      </c>
      <c r="S262" s="224">
        <v>0</v>
      </c>
      <c r="T262" s="225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26" t="s">
        <v>138</v>
      </c>
      <c r="AT262" s="226" t="s">
        <v>134</v>
      </c>
      <c r="AU262" s="226" t="s">
        <v>81</v>
      </c>
      <c r="AY262" s="14" t="s">
        <v>133</v>
      </c>
      <c r="BE262" s="227">
        <f>IF(N262="základní",J262,0)</f>
        <v>0</v>
      </c>
      <c r="BF262" s="227">
        <f>IF(N262="snížená",J262,0)</f>
        <v>0</v>
      </c>
      <c r="BG262" s="227">
        <f>IF(N262="zákl. přenesená",J262,0)</f>
        <v>0</v>
      </c>
      <c r="BH262" s="227">
        <f>IF(N262="sníž. přenesená",J262,0)</f>
        <v>0</v>
      </c>
      <c r="BI262" s="227">
        <f>IF(N262="nulová",J262,0)</f>
        <v>0</v>
      </c>
      <c r="BJ262" s="14" t="s">
        <v>81</v>
      </c>
      <c r="BK262" s="227">
        <f>ROUND(I262*H262,2)</f>
        <v>0</v>
      </c>
      <c r="BL262" s="14" t="s">
        <v>138</v>
      </c>
      <c r="BM262" s="226" t="s">
        <v>512</v>
      </c>
    </row>
    <row r="263" s="2" customFormat="1" ht="44.25" customHeight="1">
      <c r="A263" s="35"/>
      <c r="B263" s="36"/>
      <c r="C263" s="214" t="s">
        <v>73</v>
      </c>
      <c r="D263" s="214" t="s">
        <v>134</v>
      </c>
      <c r="E263" s="215" t="s">
        <v>513</v>
      </c>
      <c r="F263" s="216" t="s">
        <v>514</v>
      </c>
      <c r="G263" s="217" t="s">
        <v>163</v>
      </c>
      <c r="H263" s="218">
        <v>52.399999999999999</v>
      </c>
      <c r="I263" s="219"/>
      <c r="J263" s="220">
        <f>ROUND(I263*H263,2)</f>
        <v>0</v>
      </c>
      <c r="K263" s="221"/>
      <c r="L263" s="41"/>
      <c r="M263" s="222" t="s">
        <v>1</v>
      </c>
      <c r="N263" s="223" t="s">
        <v>38</v>
      </c>
      <c r="O263" s="88"/>
      <c r="P263" s="224">
        <f>O263*H263</f>
        <v>0</v>
      </c>
      <c r="Q263" s="224">
        <v>0</v>
      </c>
      <c r="R263" s="224">
        <f>Q263*H263</f>
        <v>0</v>
      </c>
      <c r="S263" s="224">
        <v>0</v>
      </c>
      <c r="T263" s="225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26" t="s">
        <v>138</v>
      </c>
      <c r="AT263" s="226" t="s">
        <v>134</v>
      </c>
      <c r="AU263" s="226" t="s">
        <v>81</v>
      </c>
      <c r="AY263" s="14" t="s">
        <v>133</v>
      </c>
      <c r="BE263" s="227">
        <f>IF(N263="základní",J263,0)</f>
        <v>0</v>
      </c>
      <c r="BF263" s="227">
        <f>IF(N263="snížená",J263,0)</f>
        <v>0</v>
      </c>
      <c r="BG263" s="227">
        <f>IF(N263="zákl. přenesená",J263,0)</f>
        <v>0</v>
      </c>
      <c r="BH263" s="227">
        <f>IF(N263="sníž. přenesená",J263,0)</f>
        <v>0</v>
      </c>
      <c r="BI263" s="227">
        <f>IF(N263="nulová",J263,0)</f>
        <v>0</v>
      </c>
      <c r="BJ263" s="14" t="s">
        <v>81</v>
      </c>
      <c r="BK263" s="227">
        <f>ROUND(I263*H263,2)</f>
        <v>0</v>
      </c>
      <c r="BL263" s="14" t="s">
        <v>138</v>
      </c>
      <c r="BM263" s="226" t="s">
        <v>515</v>
      </c>
    </row>
    <row r="264" s="2" customFormat="1" ht="16.5" customHeight="1">
      <c r="A264" s="35"/>
      <c r="B264" s="36"/>
      <c r="C264" s="214" t="s">
        <v>73</v>
      </c>
      <c r="D264" s="214" t="s">
        <v>134</v>
      </c>
      <c r="E264" s="215" t="s">
        <v>516</v>
      </c>
      <c r="F264" s="216" t="s">
        <v>517</v>
      </c>
      <c r="G264" s="217" t="s">
        <v>163</v>
      </c>
      <c r="H264" s="218">
        <v>209.59999999999999</v>
      </c>
      <c r="I264" s="219"/>
      <c r="J264" s="220">
        <f>ROUND(I264*H264,2)</f>
        <v>0</v>
      </c>
      <c r="K264" s="221"/>
      <c r="L264" s="41"/>
      <c r="M264" s="222" t="s">
        <v>1</v>
      </c>
      <c r="N264" s="223" t="s">
        <v>38</v>
      </c>
      <c r="O264" s="88"/>
      <c r="P264" s="224">
        <f>O264*H264</f>
        <v>0</v>
      </c>
      <c r="Q264" s="224">
        <v>0</v>
      </c>
      <c r="R264" s="224">
        <f>Q264*H264</f>
        <v>0</v>
      </c>
      <c r="S264" s="224">
        <v>0</v>
      </c>
      <c r="T264" s="225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26" t="s">
        <v>138</v>
      </c>
      <c r="AT264" s="226" t="s">
        <v>134</v>
      </c>
      <c r="AU264" s="226" t="s">
        <v>81</v>
      </c>
      <c r="AY264" s="14" t="s">
        <v>133</v>
      </c>
      <c r="BE264" s="227">
        <f>IF(N264="základní",J264,0)</f>
        <v>0</v>
      </c>
      <c r="BF264" s="227">
        <f>IF(N264="snížená",J264,0)</f>
        <v>0</v>
      </c>
      <c r="BG264" s="227">
        <f>IF(N264="zákl. přenesená",J264,0)</f>
        <v>0</v>
      </c>
      <c r="BH264" s="227">
        <f>IF(N264="sníž. přenesená",J264,0)</f>
        <v>0</v>
      </c>
      <c r="BI264" s="227">
        <f>IF(N264="nulová",J264,0)</f>
        <v>0</v>
      </c>
      <c r="BJ264" s="14" t="s">
        <v>81</v>
      </c>
      <c r="BK264" s="227">
        <f>ROUND(I264*H264,2)</f>
        <v>0</v>
      </c>
      <c r="BL264" s="14" t="s">
        <v>138</v>
      </c>
      <c r="BM264" s="226" t="s">
        <v>518</v>
      </c>
    </row>
    <row r="265" s="2" customFormat="1" ht="24.15" customHeight="1">
      <c r="A265" s="35"/>
      <c r="B265" s="36"/>
      <c r="C265" s="214" t="s">
        <v>73</v>
      </c>
      <c r="D265" s="214" t="s">
        <v>134</v>
      </c>
      <c r="E265" s="215" t="s">
        <v>519</v>
      </c>
      <c r="F265" s="216" t="s">
        <v>520</v>
      </c>
      <c r="G265" s="217" t="s">
        <v>163</v>
      </c>
      <c r="H265" s="218">
        <v>52.399999999999999</v>
      </c>
      <c r="I265" s="219"/>
      <c r="J265" s="220">
        <f>ROUND(I265*H265,2)</f>
        <v>0</v>
      </c>
      <c r="K265" s="221"/>
      <c r="L265" s="41"/>
      <c r="M265" s="222" t="s">
        <v>1</v>
      </c>
      <c r="N265" s="223" t="s">
        <v>38</v>
      </c>
      <c r="O265" s="88"/>
      <c r="P265" s="224">
        <f>O265*H265</f>
        <v>0</v>
      </c>
      <c r="Q265" s="224">
        <v>0</v>
      </c>
      <c r="R265" s="224">
        <f>Q265*H265</f>
        <v>0</v>
      </c>
      <c r="S265" s="224">
        <v>0</v>
      </c>
      <c r="T265" s="225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26" t="s">
        <v>138</v>
      </c>
      <c r="AT265" s="226" t="s">
        <v>134</v>
      </c>
      <c r="AU265" s="226" t="s">
        <v>81</v>
      </c>
      <c r="AY265" s="14" t="s">
        <v>133</v>
      </c>
      <c r="BE265" s="227">
        <f>IF(N265="základní",J265,0)</f>
        <v>0</v>
      </c>
      <c r="BF265" s="227">
        <f>IF(N265="snížená",J265,0)</f>
        <v>0</v>
      </c>
      <c r="BG265" s="227">
        <f>IF(N265="zákl. přenesená",J265,0)</f>
        <v>0</v>
      </c>
      <c r="BH265" s="227">
        <f>IF(N265="sníž. přenesená",J265,0)</f>
        <v>0</v>
      </c>
      <c r="BI265" s="227">
        <f>IF(N265="nulová",J265,0)</f>
        <v>0</v>
      </c>
      <c r="BJ265" s="14" t="s">
        <v>81</v>
      </c>
      <c r="BK265" s="227">
        <f>ROUND(I265*H265,2)</f>
        <v>0</v>
      </c>
      <c r="BL265" s="14" t="s">
        <v>138</v>
      </c>
      <c r="BM265" s="226" t="s">
        <v>521</v>
      </c>
    </row>
    <row r="266" s="2" customFormat="1" ht="37.8" customHeight="1">
      <c r="A266" s="35"/>
      <c r="B266" s="36"/>
      <c r="C266" s="214" t="s">
        <v>73</v>
      </c>
      <c r="D266" s="214" t="s">
        <v>134</v>
      </c>
      <c r="E266" s="215" t="s">
        <v>522</v>
      </c>
      <c r="F266" s="216" t="s">
        <v>523</v>
      </c>
      <c r="G266" s="217" t="s">
        <v>163</v>
      </c>
      <c r="H266" s="218">
        <v>80</v>
      </c>
      <c r="I266" s="219"/>
      <c r="J266" s="220">
        <f>ROUND(I266*H266,2)</f>
        <v>0</v>
      </c>
      <c r="K266" s="221"/>
      <c r="L266" s="41"/>
      <c r="M266" s="222" t="s">
        <v>1</v>
      </c>
      <c r="N266" s="223" t="s">
        <v>38</v>
      </c>
      <c r="O266" s="88"/>
      <c r="P266" s="224">
        <f>O266*H266</f>
        <v>0</v>
      </c>
      <c r="Q266" s="224">
        <v>0</v>
      </c>
      <c r="R266" s="224">
        <f>Q266*H266</f>
        <v>0</v>
      </c>
      <c r="S266" s="224">
        <v>0</v>
      </c>
      <c r="T266" s="225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26" t="s">
        <v>138</v>
      </c>
      <c r="AT266" s="226" t="s">
        <v>134</v>
      </c>
      <c r="AU266" s="226" t="s">
        <v>81</v>
      </c>
      <c r="AY266" s="14" t="s">
        <v>133</v>
      </c>
      <c r="BE266" s="227">
        <f>IF(N266="základní",J266,0)</f>
        <v>0</v>
      </c>
      <c r="BF266" s="227">
        <f>IF(N266="snížená",J266,0)</f>
        <v>0</v>
      </c>
      <c r="BG266" s="227">
        <f>IF(N266="zákl. přenesená",J266,0)</f>
        <v>0</v>
      </c>
      <c r="BH266" s="227">
        <f>IF(N266="sníž. přenesená",J266,0)</f>
        <v>0</v>
      </c>
      <c r="BI266" s="227">
        <f>IF(N266="nulová",J266,0)</f>
        <v>0</v>
      </c>
      <c r="BJ266" s="14" t="s">
        <v>81</v>
      </c>
      <c r="BK266" s="227">
        <f>ROUND(I266*H266,2)</f>
        <v>0</v>
      </c>
      <c r="BL266" s="14" t="s">
        <v>138</v>
      </c>
      <c r="BM266" s="226" t="s">
        <v>524</v>
      </c>
    </row>
    <row r="267" s="2" customFormat="1" ht="16.5" customHeight="1">
      <c r="A267" s="35"/>
      <c r="B267" s="36"/>
      <c r="C267" s="214" t="s">
        <v>73</v>
      </c>
      <c r="D267" s="214" t="s">
        <v>134</v>
      </c>
      <c r="E267" s="215" t="s">
        <v>525</v>
      </c>
      <c r="F267" s="216" t="s">
        <v>526</v>
      </c>
      <c r="G267" s="217" t="s">
        <v>163</v>
      </c>
      <c r="H267" s="218">
        <v>320</v>
      </c>
      <c r="I267" s="219"/>
      <c r="J267" s="220">
        <f>ROUND(I267*H267,2)</f>
        <v>0</v>
      </c>
      <c r="K267" s="221"/>
      <c r="L267" s="41"/>
      <c r="M267" s="222" t="s">
        <v>1</v>
      </c>
      <c r="N267" s="223" t="s">
        <v>38</v>
      </c>
      <c r="O267" s="88"/>
      <c r="P267" s="224">
        <f>O267*H267</f>
        <v>0</v>
      </c>
      <c r="Q267" s="224">
        <v>0</v>
      </c>
      <c r="R267" s="224">
        <f>Q267*H267</f>
        <v>0</v>
      </c>
      <c r="S267" s="224">
        <v>0</v>
      </c>
      <c r="T267" s="225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26" t="s">
        <v>138</v>
      </c>
      <c r="AT267" s="226" t="s">
        <v>134</v>
      </c>
      <c r="AU267" s="226" t="s">
        <v>81</v>
      </c>
      <c r="AY267" s="14" t="s">
        <v>133</v>
      </c>
      <c r="BE267" s="227">
        <f>IF(N267="základní",J267,0)</f>
        <v>0</v>
      </c>
      <c r="BF267" s="227">
        <f>IF(N267="snížená",J267,0)</f>
        <v>0</v>
      </c>
      <c r="BG267" s="227">
        <f>IF(N267="zákl. přenesená",J267,0)</f>
        <v>0</v>
      </c>
      <c r="BH267" s="227">
        <f>IF(N267="sníž. přenesená",J267,0)</f>
        <v>0</v>
      </c>
      <c r="BI267" s="227">
        <f>IF(N267="nulová",J267,0)</f>
        <v>0</v>
      </c>
      <c r="BJ267" s="14" t="s">
        <v>81</v>
      </c>
      <c r="BK267" s="227">
        <f>ROUND(I267*H267,2)</f>
        <v>0</v>
      </c>
      <c r="BL267" s="14" t="s">
        <v>138</v>
      </c>
      <c r="BM267" s="226" t="s">
        <v>527</v>
      </c>
    </row>
    <row r="268" s="2" customFormat="1" ht="24.15" customHeight="1">
      <c r="A268" s="35"/>
      <c r="B268" s="36"/>
      <c r="C268" s="214" t="s">
        <v>73</v>
      </c>
      <c r="D268" s="214" t="s">
        <v>134</v>
      </c>
      <c r="E268" s="215" t="s">
        <v>528</v>
      </c>
      <c r="F268" s="216" t="s">
        <v>529</v>
      </c>
      <c r="G268" s="217" t="s">
        <v>163</v>
      </c>
      <c r="H268" s="218">
        <v>80</v>
      </c>
      <c r="I268" s="219"/>
      <c r="J268" s="220">
        <f>ROUND(I268*H268,2)</f>
        <v>0</v>
      </c>
      <c r="K268" s="221"/>
      <c r="L268" s="41"/>
      <c r="M268" s="241" t="s">
        <v>1</v>
      </c>
      <c r="N268" s="242" t="s">
        <v>38</v>
      </c>
      <c r="O268" s="243"/>
      <c r="P268" s="244">
        <f>O268*H268</f>
        <v>0</v>
      </c>
      <c r="Q268" s="244">
        <v>0</v>
      </c>
      <c r="R268" s="244">
        <f>Q268*H268</f>
        <v>0</v>
      </c>
      <c r="S268" s="244">
        <v>0</v>
      </c>
      <c r="T268" s="245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26" t="s">
        <v>138</v>
      </c>
      <c r="AT268" s="226" t="s">
        <v>134</v>
      </c>
      <c r="AU268" s="226" t="s">
        <v>81</v>
      </c>
      <c r="AY268" s="14" t="s">
        <v>133</v>
      </c>
      <c r="BE268" s="227">
        <f>IF(N268="základní",J268,0)</f>
        <v>0</v>
      </c>
      <c r="BF268" s="227">
        <f>IF(N268="snížená",J268,0)</f>
        <v>0</v>
      </c>
      <c r="BG268" s="227">
        <f>IF(N268="zákl. přenesená",J268,0)</f>
        <v>0</v>
      </c>
      <c r="BH268" s="227">
        <f>IF(N268="sníž. přenesená",J268,0)</f>
        <v>0</v>
      </c>
      <c r="BI268" s="227">
        <f>IF(N268="nulová",J268,0)</f>
        <v>0</v>
      </c>
      <c r="BJ268" s="14" t="s">
        <v>81</v>
      </c>
      <c r="BK268" s="227">
        <f>ROUND(I268*H268,2)</f>
        <v>0</v>
      </c>
      <c r="BL268" s="14" t="s">
        <v>138</v>
      </c>
      <c r="BM268" s="226" t="s">
        <v>530</v>
      </c>
    </row>
    <row r="269" s="2" customFormat="1" ht="6.96" customHeight="1">
      <c r="A269" s="35"/>
      <c r="B269" s="63"/>
      <c r="C269" s="64"/>
      <c r="D269" s="64"/>
      <c r="E269" s="64"/>
      <c r="F269" s="64"/>
      <c r="G269" s="64"/>
      <c r="H269" s="64"/>
      <c r="I269" s="64"/>
      <c r="J269" s="64"/>
      <c r="K269" s="64"/>
      <c r="L269" s="41"/>
      <c r="M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</row>
  </sheetData>
  <sheetProtection sheet="1" autoFilter="0" formatColumns="0" formatRows="0" objects="1" scenarios="1" spinCount="100000" saltValue="h+7hotZ7/eP4kqF3e9okEenf/NZh4DoBffad+J/ScR3oHycqlpZ/lrOJKed8fYgMuW/JIuw9NcXUxThQPPusKA==" hashValue="+sTmEU1EwkHsVmUHXYhFYPh+fNRvZRiZIA1eSdrWCbDpCjt1ZaLrG/79KXLs4LyTuHbkkl2k8ObH55eRqd+QNw==" algorithmName="SHA-512" password="CC35"/>
  <autoFilter ref="C129:K268"/>
  <mergeCells count="9">
    <mergeCell ref="E7:H7"/>
    <mergeCell ref="E9:H9"/>
    <mergeCell ref="E18:H18"/>
    <mergeCell ref="E27:H27"/>
    <mergeCell ref="E85:H85"/>
    <mergeCell ref="E87:H87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86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83</v>
      </c>
    </row>
    <row r="4" s="1" customFormat="1" ht="24.96" customHeight="1">
      <c r="B4" s="17"/>
      <c r="D4" s="135" t="s">
        <v>96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Rekonstrukce školního hřiště - 3. ZŠ CHEB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97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531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24. 9. 2025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tr">
        <f>IF('Rekapitulace stavby'!E11="","",'Rekapitulace stavby'!E11)</f>
        <v xml:space="preserve"> </v>
      </c>
      <c r="F15" s="35"/>
      <c r="G15" s="35"/>
      <c r="H15" s="35"/>
      <c r="I15" s="137" t="s">
        <v>26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27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26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29</v>
      </c>
      <c r="E20" s="35"/>
      <c r="F20" s="35"/>
      <c r="G20" s="35"/>
      <c r="H20" s="35"/>
      <c r="I20" s="137" t="s">
        <v>25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26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30</v>
      </c>
      <c r="E23" s="35"/>
      <c r="F23" s="35"/>
      <c r="G23" s="35"/>
      <c r="H23" s="35"/>
      <c r="I23" s="137" t="s">
        <v>25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26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32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33</v>
      </c>
      <c r="E30" s="35"/>
      <c r="F30" s="35"/>
      <c r="G30" s="35"/>
      <c r="H30" s="35"/>
      <c r="I30" s="35"/>
      <c r="J30" s="148">
        <f>ROUND(J130,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35</v>
      </c>
      <c r="G32" s="35"/>
      <c r="H32" s="35"/>
      <c r="I32" s="149" t="s">
        <v>34</v>
      </c>
      <c r="J32" s="149" t="s">
        <v>36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37</v>
      </c>
      <c r="E33" s="137" t="s">
        <v>38</v>
      </c>
      <c r="F33" s="151">
        <f>ROUND((SUM(BE130:BE245)),  2)</f>
        <v>0</v>
      </c>
      <c r="G33" s="35"/>
      <c r="H33" s="35"/>
      <c r="I33" s="152">
        <v>0.20999999999999999</v>
      </c>
      <c r="J33" s="151">
        <f>ROUND(((SUM(BE130:BE245))*I33),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39</v>
      </c>
      <c r="F34" s="151">
        <f>ROUND((SUM(BF130:BF245)),  2)</f>
        <v>0</v>
      </c>
      <c r="G34" s="35"/>
      <c r="H34" s="35"/>
      <c r="I34" s="152">
        <v>0.12</v>
      </c>
      <c r="J34" s="151">
        <f>ROUND(((SUM(BF130:BF245))*I34),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40</v>
      </c>
      <c r="F35" s="151">
        <f>ROUND((SUM(BG130:BG245)),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41</v>
      </c>
      <c r="F36" s="151">
        <f>ROUND((SUM(BH130:BH245)),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42</v>
      </c>
      <c r="F37" s="151">
        <f>ROUND((SUM(BI130:BI245)),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43</v>
      </c>
      <c r="E39" s="155"/>
      <c r="F39" s="155"/>
      <c r="G39" s="156" t="s">
        <v>44</v>
      </c>
      <c r="H39" s="157" t="s">
        <v>45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46</v>
      </c>
      <c r="E50" s="161"/>
      <c r="F50" s="161"/>
      <c r="G50" s="160" t="s">
        <v>47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48</v>
      </c>
      <c r="E61" s="163"/>
      <c r="F61" s="164" t="s">
        <v>49</v>
      </c>
      <c r="G61" s="162" t="s">
        <v>48</v>
      </c>
      <c r="H61" s="163"/>
      <c r="I61" s="163"/>
      <c r="J61" s="165" t="s">
        <v>49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50</v>
      </c>
      <c r="E65" s="166"/>
      <c r="F65" s="166"/>
      <c r="G65" s="160" t="s">
        <v>51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48</v>
      </c>
      <c r="E76" s="163"/>
      <c r="F76" s="164" t="s">
        <v>49</v>
      </c>
      <c r="G76" s="162" t="s">
        <v>48</v>
      </c>
      <c r="H76" s="163"/>
      <c r="I76" s="163"/>
      <c r="J76" s="165" t="s">
        <v>49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99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Rekonstrukce školního hřiště - 3. ZŠ CHEB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97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SO 02 - Skok do dálky a vrh koulí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 xml:space="preserve"> </v>
      </c>
      <c r="G89" s="37"/>
      <c r="H89" s="37"/>
      <c r="I89" s="29" t="s">
        <v>22</v>
      </c>
      <c r="J89" s="76" t="str">
        <f>IF(J12="","",J12)</f>
        <v>24. 9. 2025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29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100</v>
      </c>
      <c r="D94" s="173"/>
      <c r="E94" s="173"/>
      <c r="F94" s="173"/>
      <c r="G94" s="173"/>
      <c r="H94" s="173"/>
      <c r="I94" s="173"/>
      <c r="J94" s="174" t="s">
        <v>101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102</v>
      </c>
      <c r="D96" s="37"/>
      <c r="E96" s="37"/>
      <c r="F96" s="37"/>
      <c r="G96" s="37"/>
      <c r="H96" s="37"/>
      <c r="I96" s="37"/>
      <c r="J96" s="107">
        <f>J130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103</v>
      </c>
    </row>
    <row r="97" s="9" customFormat="1" ht="24.96" customHeight="1">
      <c r="A97" s="9"/>
      <c r="B97" s="176"/>
      <c r="C97" s="177"/>
      <c r="D97" s="178" t="s">
        <v>104</v>
      </c>
      <c r="E97" s="179"/>
      <c r="F97" s="179"/>
      <c r="G97" s="179"/>
      <c r="H97" s="179"/>
      <c r="I97" s="179"/>
      <c r="J97" s="180">
        <f>J131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6"/>
      <c r="C98" s="177"/>
      <c r="D98" s="178" t="s">
        <v>105</v>
      </c>
      <c r="E98" s="179"/>
      <c r="F98" s="179"/>
      <c r="G98" s="179"/>
      <c r="H98" s="179"/>
      <c r="I98" s="179"/>
      <c r="J98" s="180">
        <f>J144</f>
        <v>0</v>
      </c>
      <c r="K98" s="177"/>
      <c r="L98" s="181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6"/>
      <c r="C99" s="177"/>
      <c r="D99" s="178" t="s">
        <v>106</v>
      </c>
      <c r="E99" s="179"/>
      <c r="F99" s="179"/>
      <c r="G99" s="179"/>
      <c r="H99" s="179"/>
      <c r="I99" s="179"/>
      <c r="J99" s="180">
        <f>J153</f>
        <v>0</v>
      </c>
      <c r="K99" s="177"/>
      <c r="L99" s="18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6"/>
      <c r="C100" s="177"/>
      <c r="D100" s="178" t="s">
        <v>107</v>
      </c>
      <c r="E100" s="179"/>
      <c r="F100" s="179"/>
      <c r="G100" s="179"/>
      <c r="H100" s="179"/>
      <c r="I100" s="179"/>
      <c r="J100" s="180">
        <f>J160</f>
        <v>0</v>
      </c>
      <c r="K100" s="177"/>
      <c r="L100" s="181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76"/>
      <c r="C101" s="177"/>
      <c r="D101" s="178" t="s">
        <v>532</v>
      </c>
      <c r="E101" s="179"/>
      <c r="F101" s="179"/>
      <c r="G101" s="179"/>
      <c r="H101" s="179"/>
      <c r="I101" s="179"/>
      <c r="J101" s="180">
        <f>J167</f>
        <v>0</v>
      </c>
      <c r="K101" s="177"/>
      <c r="L101" s="181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76"/>
      <c r="C102" s="177"/>
      <c r="D102" s="178" t="s">
        <v>109</v>
      </c>
      <c r="E102" s="179"/>
      <c r="F102" s="179"/>
      <c r="G102" s="179"/>
      <c r="H102" s="179"/>
      <c r="I102" s="179"/>
      <c r="J102" s="180">
        <f>J174</f>
        <v>0</v>
      </c>
      <c r="K102" s="177"/>
      <c r="L102" s="181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76"/>
      <c r="C103" s="177"/>
      <c r="D103" s="178" t="s">
        <v>110</v>
      </c>
      <c r="E103" s="179"/>
      <c r="F103" s="179"/>
      <c r="G103" s="179"/>
      <c r="H103" s="179"/>
      <c r="I103" s="179"/>
      <c r="J103" s="180">
        <f>J185</f>
        <v>0</v>
      </c>
      <c r="K103" s="177"/>
      <c r="L103" s="181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76"/>
      <c r="C104" s="177"/>
      <c r="D104" s="178" t="s">
        <v>111</v>
      </c>
      <c r="E104" s="179"/>
      <c r="F104" s="179"/>
      <c r="G104" s="179"/>
      <c r="H104" s="179"/>
      <c r="I104" s="179"/>
      <c r="J104" s="180">
        <f>J195</f>
        <v>0</v>
      </c>
      <c r="K104" s="177"/>
      <c r="L104" s="181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76"/>
      <c r="C105" s="177"/>
      <c r="D105" s="178" t="s">
        <v>112</v>
      </c>
      <c r="E105" s="179"/>
      <c r="F105" s="179"/>
      <c r="G105" s="179"/>
      <c r="H105" s="179"/>
      <c r="I105" s="179"/>
      <c r="J105" s="180">
        <f>J197</f>
        <v>0</v>
      </c>
      <c r="K105" s="177"/>
      <c r="L105" s="181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82"/>
      <c r="C106" s="183"/>
      <c r="D106" s="184" t="s">
        <v>113</v>
      </c>
      <c r="E106" s="185"/>
      <c r="F106" s="185"/>
      <c r="G106" s="185"/>
      <c r="H106" s="185"/>
      <c r="I106" s="185"/>
      <c r="J106" s="186">
        <f>J198</f>
        <v>0</v>
      </c>
      <c r="K106" s="183"/>
      <c r="L106" s="18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2"/>
      <c r="C107" s="183"/>
      <c r="D107" s="184" t="s">
        <v>114</v>
      </c>
      <c r="E107" s="185"/>
      <c r="F107" s="185"/>
      <c r="G107" s="185"/>
      <c r="H107" s="185"/>
      <c r="I107" s="185"/>
      <c r="J107" s="186">
        <f>J205</f>
        <v>0</v>
      </c>
      <c r="K107" s="183"/>
      <c r="L107" s="18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2"/>
      <c r="C108" s="183"/>
      <c r="D108" s="184" t="s">
        <v>115</v>
      </c>
      <c r="E108" s="185"/>
      <c r="F108" s="185"/>
      <c r="G108" s="185"/>
      <c r="H108" s="185"/>
      <c r="I108" s="185"/>
      <c r="J108" s="186">
        <f>J211</f>
        <v>0</v>
      </c>
      <c r="K108" s="183"/>
      <c r="L108" s="18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2"/>
      <c r="C109" s="183"/>
      <c r="D109" s="184" t="s">
        <v>116</v>
      </c>
      <c r="E109" s="185"/>
      <c r="F109" s="185"/>
      <c r="G109" s="185"/>
      <c r="H109" s="185"/>
      <c r="I109" s="185"/>
      <c r="J109" s="186">
        <f>J215</f>
        <v>0</v>
      </c>
      <c r="K109" s="183"/>
      <c r="L109" s="18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9" customFormat="1" ht="24.96" customHeight="1">
      <c r="A110" s="9"/>
      <c r="B110" s="176"/>
      <c r="C110" s="177"/>
      <c r="D110" s="178" t="s">
        <v>117</v>
      </c>
      <c r="E110" s="179"/>
      <c r="F110" s="179"/>
      <c r="G110" s="179"/>
      <c r="H110" s="179"/>
      <c r="I110" s="179"/>
      <c r="J110" s="180">
        <f>J220</f>
        <v>0</v>
      </c>
      <c r="K110" s="177"/>
      <c r="L110" s="181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2" customFormat="1" ht="21.84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63"/>
      <c r="C112" s="64"/>
      <c r="D112" s="64"/>
      <c r="E112" s="64"/>
      <c r="F112" s="64"/>
      <c r="G112" s="64"/>
      <c r="H112" s="64"/>
      <c r="I112" s="64"/>
      <c r="J112" s="64"/>
      <c r="K112" s="64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6" s="2" customFormat="1" ht="6.96" customHeight="1">
      <c r="A116" s="35"/>
      <c r="B116" s="65"/>
      <c r="C116" s="66"/>
      <c r="D116" s="66"/>
      <c r="E116" s="66"/>
      <c r="F116" s="66"/>
      <c r="G116" s="66"/>
      <c r="H116" s="66"/>
      <c r="I116" s="66"/>
      <c r="J116" s="66"/>
      <c r="K116" s="66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24.96" customHeight="1">
      <c r="A117" s="35"/>
      <c r="B117" s="36"/>
      <c r="C117" s="20" t="s">
        <v>118</v>
      </c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2" customHeight="1">
      <c r="A119" s="35"/>
      <c r="B119" s="36"/>
      <c r="C119" s="29" t="s">
        <v>16</v>
      </c>
      <c r="D119" s="37"/>
      <c r="E119" s="37"/>
      <c r="F119" s="37"/>
      <c r="G119" s="37"/>
      <c r="H119" s="37"/>
      <c r="I119" s="37"/>
      <c r="J119" s="37"/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6.5" customHeight="1">
      <c r="A120" s="35"/>
      <c r="B120" s="36"/>
      <c r="C120" s="37"/>
      <c r="D120" s="37"/>
      <c r="E120" s="171" t="str">
        <f>E7</f>
        <v>Rekonstrukce školního hřiště - 3. ZŠ CHEB</v>
      </c>
      <c r="F120" s="29"/>
      <c r="G120" s="29"/>
      <c r="H120" s="29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2" customHeight="1">
      <c r="A121" s="35"/>
      <c r="B121" s="36"/>
      <c r="C121" s="29" t="s">
        <v>97</v>
      </c>
      <c r="D121" s="37"/>
      <c r="E121" s="37"/>
      <c r="F121" s="37"/>
      <c r="G121" s="37"/>
      <c r="H121" s="37"/>
      <c r="I121" s="37"/>
      <c r="J121" s="37"/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6.5" customHeight="1">
      <c r="A122" s="35"/>
      <c r="B122" s="36"/>
      <c r="C122" s="37"/>
      <c r="D122" s="37"/>
      <c r="E122" s="73" t="str">
        <f>E9</f>
        <v>SO 02 - Skok do dálky a vrh koulí</v>
      </c>
      <c r="F122" s="37"/>
      <c r="G122" s="37"/>
      <c r="H122" s="37"/>
      <c r="I122" s="37"/>
      <c r="J122" s="37"/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6.96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2" customHeight="1">
      <c r="A124" s="35"/>
      <c r="B124" s="36"/>
      <c r="C124" s="29" t="s">
        <v>20</v>
      </c>
      <c r="D124" s="37"/>
      <c r="E124" s="37"/>
      <c r="F124" s="24" t="str">
        <f>F12</f>
        <v xml:space="preserve"> </v>
      </c>
      <c r="G124" s="37"/>
      <c r="H124" s="37"/>
      <c r="I124" s="29" t="s">
        <v>22</v>
      </c>
      <c r="J124" s="76" t="str">
        <f>IF(J12="","",J12)</f>
        <v>24. 9. 2025</v>
      </c>
      <c r="K124" s="37"/>
      <c r="L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6.96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60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5.15" customHeight="1">
      <c r="A126" s="35"/>
      <c r="B126" s="36"/>
      <c r="C126" s="29" t="s">
        <v>24</v>
      </c>
      <c r="D126" s="37"/>
      <c r="E126" s="37"/>
      <c r="F126" s="24" t="str">
        <f>E15</f>
        <v xml:space="preserve"> </v>
      </c>
      <c r="G126" s="37"/>
      <c r="H126" s="37"/>
      <c r="I126" s="29" t="s">
        <v>29</v>
      </c>
      <c r="J126" s="33" t="str">
        <f>E21</f>
        <v xml:space="preserve"> </v>
      </c>
      <c r="K126" s="37"/>
      <c r="L126" s="60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5.15" customHeight="1">
      <c r="A127" s="35"/>
      <c r="B127" s="36"/>
      <c r="C127" s="29" t="s">
        <v>27</v>
      </c>
      <c r="D127" s="37"/>
      <c r="E127" s="37"/>
      <c r="F127" s="24" t="str">
        <f>IF(E18="","",E18)</f>
        <v>Vyplň údaj</v>
      </c>
      <c r="G127" s="37"/>
      <c r="H127" s="37"/>
      <c r="I127" s="29" t="s">
        <v>30</v>
      </c>
      <c r="J127" s="33" t="str">
        <f>E24</f>
        <v xml:space="preserve"> </v>
      </c>
      <c r="K127" s="37"/>
      <c r="L127" s="60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10.32" customHeight="1">
      <c r="A128" s="35"/>
      <c r="B128" s="36"/>
      <c r="C128" s="37"/>
      <c r="D128" s="37"/>
      <c r="E128" s="37"/>
      <c r="F128" s="37"/>
      <c r="G128" s="37"/>
      <c r="H128" s="37"/>
      <c r="I128" s="37"/>
      <c r="J128" s="37"/>
      <c r="K128" s="37"/>
      <c r="L128" s="60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11" customFormat="1" ht="29.28" customHeight="1">
      <c r="A129" s="188"/>
      <c r="B129" s="189"/>
      <c r="C129" s="190" t="s">
        <v>119</v>
      </c>
      <c r="D129" s="191" t="s">
        <v>58</v>
      </c>
      <c r="E129" s="191" t="s">
        <v>54</v>
      </c>
      <c r="F129" s="191" t="s">
        <v>55</v>
      </c>
      <c r="G129" s="191" t="s">
        <v>120</v>
      </c>
      <c r="H129" s="191" t="s">
        <v>121</v>
      </c>
      <c r="I129" s="191" t="s">
        <v>122</v>
      </c>
      <c r="J129" s="192" t="s">
        <v>101</v>
      </c>
      <c r="K129" s="193" t="s">
        <v>123</v>
      </c>
      <c r="L129" s="194"/>
      <c r="M129" s="97" t="s">
        <v>1</v>
      </c>
      <c r="N129" s="98" t="s">
        <v>37</v>
      </c>
      <c r="O129" s="98" t="s">
        <v>124</v>
      </c>
      <c r="P129" s="98" t="s">
        <v>125</v>
      </c>
      <c r="Q129" s="98" t="s">
        <v>126</v>
      </c>
      <c r="R129" s="98" t="s">
        <v>127</v>
      </c>
      <c r="S129" s="98" t="s">
        <v>128</v>
      </c>
      <c r="T129" s="99" t="s">
        <v>129</v>
      </c>
      <c r="U129" s="188"/>
      <c r="V129" s="188"/>
      <c r="W129" s="188"/>
      <c r="X129" s="188"/>
      <c r="Y129" s="188"/>
      <c r="Z129" s="188"/>
      <c r="AA129" s="188"/>
      <c r="AB129" s="188"/>
      <c r="AC129" s="188"/>
      <c r="AD129" s="188"/>
      <c r="AE129" s="188"/>
    </row>
    <row r="130" s="2" customFormat="1" ht="22.8" customHeight="1">
      <c r="A130" s="35"/>
      <c r="B130" s="36"/>
      <c r="C130" s="104" t="s">
        <v>130</v>
      </c>
      <c r="D130" s="37"/>
      <c r="E130" s="37"/>
      <c r="F130" s="37"/>
      <c r="G130" s="37"/>
      <c r="H130" s="37"/>
      <c r="I130" s="37"/>
      <c r="J130" s="195">
        <f>BK130</f>
        <v>0</v>
      </c>
      <c r="K130" s="37"/>
      <c r="L130" s="41"/>
      <c r="M130" s="100"/>
      <c r="N130" s="196"/>
      <c r="O130" s="101"/>
      <c r="P130" s="197">
        <f>P131+P144+P153+P160+P167+P174+P185+P195+P197+P220</f>
        <v>0</v>
      </c>
      <c r="Q130" s="101"/>
      <c r="R130" s="197">
        <f>R131+R144+R153+R160+R167+R174+R185+R195+R197+R220</f>
        <v>0</v>
      </c>
      <c r="S130" s="101"/>
      <c r="T130" s="198">
        <f>T131+T144+T153+T160+T167+T174+T185+T195+T197+T220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4" t="s">
        <v>72</v>
      </c>
      <c r="AU130" s="14" t="s">
        <v>103</v>
      </c>
      <c r="BK130" s="199">
        <f>BK131+BK144+BK153+BK160+BK167+BK174+BK185+BK195+BK197+BK220</f>
        <v>0</v>
      </c>
    </row>
    <row r="131" s="12" customFormat="1" ht="25.92" customHeight="1">
      <c r="A131" s="12"/>
      <c r="B131" s="200"/>
      <c r="C131" s="201"/>
      <c r="D131" s="202" t="s">
        <v>72</v>
      </c>
      <c r="E131" s="203" t="s">
        <v>131</v>
      </c>
      <c r="F131" s="203" t="s">
        <v>132</v>
      </c>
      <c r="G131" s="201"/>
      <c r="H131" s="201"/>
      <c r="I131" s="204"/>
      <c r="J131" s="205">
        <f>BK131</f>
        <v>0</v>
      </c>
      <c r="K131" s="201"/>
      <c r="L131" s="206"/>
      <c r="M131" s="207"/>
      <c r="N131" s="208"/>
      <c r="O131" s="208"/>
      <c r="P131" s="209">
        <f>SUM(P132:P143)</f>
        <v>0</v>
      </c>
      <c r="Q131" s="208"/>
      <c r="R131" s="209">
        <f>SUM(R132:R143)</f>
        <v>0</v>
      </c>
      <c r="S131" s="208"/>
      <c r="T131" s="210">
        <f>SUM(T132:T143)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1" t="s">
        <v>81</v>
      </c>
      <c r="AT131" s="212" t="s">
        <v>72</v>
      </c>
      <c r="AU131" s="212" t="s">
        <v>73</v>
      </c>
      <c r="AY131" s="211" t="s">
        <v>133</v>
      </c>
      <c r="BK131" s="213">
        <f>SUM(BK132:BK143)</f>
        <v>0</v>
      </c>
    </row>
    <row r="132" s="2" customFormat="1" ht="37.8" customHeight="1">
      <c r="A132" s="35"/>
      <c r="B132" s="36"/>
      <c r="C132" s="214" t="s">
        <v>73</v>
      </c>
      <c r="D132" s="214" t="s">
        <v>134</v>
      </c>
      <c r="E132" s="215" t="s">
        <v>135</v>
      </c>
      <c r="F132" s="216" t="s">
        <v>533</v>
      </c>
      <c r="G132" s="217" t="s">
        <v>137</v>
      </c>
      <c r="H132" s="218">
        <v>21.800000000000001</v>
      </c>
      <c r="I132" s="219"/>
      <c r="J132" s="220">
        <f>ROUND(I132*H132,2)</f>
        <v>0</v>
      </c>
      <c r="K132" s="221"/>
      <c r="L132" s="41"/>
      <c r="M132" s="222" t="s">
        <v>1</v>
      </c>
      <c r="N132" s="223" t="s">
        <v>38</v>
      </c>
      <c r="O132" s="88"/>
      <c r="P132" s="224">
        <f>O132*H132</f>
        <v>0</v>
      </c>
      <c r="Q132" s="224">
        <v>0</v>
      </c>
      <c r="R132" s="224">
        <f>Q132*H132</f>
        <v>0</v>
      </c>
      <c r="S132" s="224">
        <v>0</v>
      </c>
      <c r="T132" s="225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6" t="s">
        <v>138</v>
      </c>
      <c r="AT132" s="226" t="s">
        <v>134</v>
      </c>
      <c r="AU132" s="226" t="s">
        <v>81</v>
      </c>
      <c r="AY132" s="14" t="s">
        <v>133</v>
      </c>
      <c r="BE132" s="227">
        <f>IF(N132="základní",J132,0)</f>
        <v>0</v>
      </c>
      <c r="BF132" s="227">
        <f>IF(N132="snížená",J132,0)</f>
        <v>0</v>
      </c>
      <c r="BG132" s="227">
        <f>IF(N132="zákl. přenesená",J132,0)</f>
        <v>0</v>
      </c>
      <c r="BH132" s="227">
        <f>IF(N132="sníž. přenesená",J132,0)</f>
        <v>0</v>
      </c>
      <c r="BI132" s="227">
        <f>IF(N132="nulová",J132,0)</f>
        <v>0</v>
      </c>
      <c r="BJ132" s="14" t="s">
        <v>81</v>
      </c>
      <c r="BK132" s="227">
        <f>ROUND(I132*H132,2)</f>
        <v>0</v>
      </c>
      <c r="BL132" s="14" t="s">
        <v>138</v>
      </c>
      <c r="BM132" s="226" t="s">
        <v>83</v>
      </c>
    </row>
    <row r="133" s="2" customFormat="1" ht="33" customHeight="1">
      <c r="A133" s="35"/>
      <c r="B133" s="36"/>
      <c r="C133" s="214" t="s">
        <v>73</v>
      </c>
      <c r="D133" s="214" t="s">
        <v>134</v>
      </c>
      <c r="E133" s="215" t="s">
        <v>139</v>
      </c>
      <c r="F133" s="216" t="s">
        <v>534</v>
      </c>
      <c r="G133" s="217" t="s">
        <v>141</v>
      </c>
      <c r="H133" s="218">
        <v>90</v>
      </c>
      <c r="I133" s="219"/>
      <c r="J133" s="220">
        <f>ROUND(I133*H133,2)</f>
        <v>0</v>
      </c>
      <c r="K133" s="221"/>
      <c r="L133" s="41"/>
      <c r="M133" s="222" t="s">
        <v>1</v>
      </c>
      <c r="N133" s="223" t="s">
        <v>38</v>
      </c>
      <c r="O133" s="88"/>
      <c r="P133" s="224">
        <f>O133*H133</f>
        <v>0</v>
      </c>
      <c r="Q133" s="224">
        <v>0</v>
      </c>
      <c r="R133" s="224">
        <f>Q133*H133</f>
        <v>0</v>
      </c>
      <c r="S133" s="224">
        <v>0</v>
      </c>
      <c r="T133" s="225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6" t="s">
        <v>138</v>
      </c>
      <c r="AT133" s="226" t="s">
        <v>134</v>
      </c>
      <c r="AU133" s="226" t="s">
        <v>81</v>
      </c>
      <c r="AY133" s="14" t="s">
        <v>133</v>
      </c>
      <c r="BE133" s="227">
        <f>IF(N133="základní",J133,0)</f>
        <v>0</v>
      </c>
      <c r="BF133" s="227">
        <f>IF(N133="snížená",J133,0)</f>
        <v>0</v>
      </c>
      <c r="BG133" s="227">
        <f>IF(N133="zákl. přenesená",J133,0)</f>
        <v>0</v>
      </c>
      <c r="BH133" s="227">
        <f>IF(N133="sníž. přenesená",J133,0)</f>
        <v>0</v>
      </c>
      <c r="BI133" s="227">
        <f>IF(N133="nulová",J133,0)</f>
        <v>0</v>
      </c>
      <c r="BJ133" s="14" t="s">
        <v>81</v>
      </c>
      <c r="BK133" s="227">
        <f>ROUND(I133*H133,2)</f>
        <v>0</v>
      </c>
      <c r="BL133" s="14" t="s">
        <v>138</v>
      </c>
      <c r="BM133" s="226" t="s">
        <v>138</v>
      </c>
    </row>
    <row r="134" s="2" customFormat="1" ht="33" customHeight="1">
      <c r="A134" s="35"/>
      <c r="B134" s="36"/>
      <c r="C134" s="214" t="s">
        <v>73</v>
      </c>
      <c r="D134" s="214" t="s">
        <v>134</v>
      </c>
      <c r="E134" s="215" t="s">
        <v>535</v>
      </c>
      <c r="F134" s="216" t="s">
        <v>536</v>
      </c>
      <c r="G134" s="217" t="s">
        <v>137</v>
      </c>
      <c r="H134" s="218">
        <v>3.8999999999999999</v>
      </c>
      <c r="I134" s="219"/>
      <c r="J134" s="220">
        <f>ROUND(I134*H134,2)</f>
        <v>0</v>
      </c>
      <c r="K134" s="221"/>
      <c r="L134" s="41"/>
      <c r="M134" s="222" t="s">
        <v>1</v>
      </c>
      <c r="N134" s="223" t="s">
        <v>38</v>
      </c>
      <c r="O134" s="88"/>
      <c r="P134" s="224">
        <f>O134*H134</f>
        <v>0</v>
      </c>
      <c r="Q134" s="224">
        <v>0</v>
      </c>
      <c r="R134" s="224">
        <f>Q134*H134</f>
        <v>0</v>
      </c>
      <c r="S134" s="224">
        <v>0</v>
      </c>
      <c r="T134" s="225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6" t="s">
        <v>138</v>
      </c>
      <c r="AT134" s="226" t="s">
        <v>134</v>
      </c>
      <c r="AU134" s="226" t="s">
        <v>81</v>
      </c>
      <c r="AY134" s="14" t="s">
        <v>133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14" t="s">
        <v>81</v>
      </c>
      <c r="BK134" s="227">
        <f>ROUND(I134*H134,2)</f>
        <v>0</v>
      </c>
      <c r="BL134" s="14" t="s">
        <v>138</v>
      </c>
      <c r="BM134" s="226" t="s">
        <v>144</v>
      </c>
    </row>
    <row r="135" s="2" customFormat="1" ht="16.5" customHeight="1">
      <c r="A135" s="35"/>
      <c r="B135" s="36"/>
      <c r="C135" s="214" t="s">
        <v>73</v>
      </c>
      <c r="D135" s="214" t="s">
        <v>134</v>
      </c>
      <c r="E135" s="215" t="s">
        <v>537</v>
      </c>
      <c r="F135" s="216" t="s">
        <v>146</v>
      </c>
      <c r="G135" s="217" t="s">
        <v>137</v>
      </c>
      <c r="H135" s="218">
        <v>3.8999999999999999</v>
      </c>
      <c r="I135" s="219"/>
      <c r="J135" s="220">
        <f>ROUND(I135*H135,2)</f>
        <v>0</v>
      </c>
      <c r="K135" s="221"/>
      <c r="L135" s="41"/>
      <c r="M135" s="222" t="s">
        <v>1</v>
      </c>
      <c r="N135" s="223" t="s">
        <v>38</v>
      </c>
      <c r="O135" s="88"/>
      <c r="P135" s="224">
        <f>O135*H135</f>
        <v>0</v>
      </c>
      <c r="Q135" s="224">
        <v>0</v>
      </c>
      <c r="R135" s="224">
        <f>Q135*H135</f>
        <v>0</v>
      </c>
      <c r="S135" s="224">
        <v>0</v>
      </c>
      <c r="T135" s="225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6" t="s">
        <v>138</v>
      </c>
      <c r="AT135" s="226" t="s">
        <v>134</v>
      </c>
      <c r="AU135" s="226" t="s">
        <v>81</v>
      </c>
      <c r="AY135" s="14" t="s">
        <v>133</v>
      </c>
      <c r="BE135" s="227">
        <f>IF(N135="základní",J135,0)</f>
        <v>0</v>
      </c>
      <c r="BF135" s="227">
        <f>IF(N135="snížená",J135,0)</f>
        <v>0</v>
      </c>
      <c r="BG135" s="227">
        <f>IF(N135="zákl. přenesená",J135,0)</f>
        <v>0</v>
      </c>
      <c r="BH135" s="227">
        <f>IF(N135="sníž. přenesená",J135,0)</f>
        <v>0</v>
      </c>
      <c r="BI135" s="227">
        <f>IF(N135="nulová",J135,0)</f>
        <v>0</v>
      </c>
      <c r="BJ135" s="14" t="s">
        <v>81</v>
      </c>
      <c r="BK135" s="227">
        <f>ROUND(I135*H135,2)</f>
        <v>0</v>
      </c>
      <c r="BL135" s="14" t="s">
        <v>138</v>
      </c>
      <c r="BM135" s="226" t="s">
        <v>147</v>
      </c>
    </row>
    <row r="136" s="2" customFormat="1" ht="24.15" customHeight="1">
      <c r="A136" s="35"/>
      <c r="B136" s="36"/>
      <c r="C136" s="214" t="s">
        <v>73</v>
      </c>
      <c r="D136" s="214" t="s">
        <v>134</v>
      </c>
      <c r="E136" s="215" t="s">
        <v>538</v>
      </c>
      <c r="F136" s="216" t="s">
        <v>539</v>
      </c>
      <c r="G136" s="217" t="s">
        <v>137</v>
      </c>
      <c r="H136" s="218">
        <v>15.800000000000001</v>
      </c>
      <c r="I136" s="219"/>
      <c r="J136" s="220">
        <f>ROUND(I136*H136,2)</f>
        <v>0</v>
      </c>
      <c r="K136" s="221"/>
      <c r="L136" s="41"/>
      <c r="M136" s="222" t="s">
        <v>1</v>
      </c>
      <c r="N136" s="223" t="s">
        <v>38</v>
      </c>
      <c r="O136" s="88"/>
      <c r="P136" s="224">
        <f>O136*H136</f>
        <v>0</v>
      </c>
      <c r="Q136" s="224">
        <v>0</v>
      </c>
      <c r="R136" s="224">
        <f>Q136*H136</f>
        <v>0</v>
      </c>
      <c r="S136" s="224">
        <v>0</v>
      </c>
      <c r="T136" s="225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6" t="s">
        <v>138</v>
      </c>
      <c r="AT136" s="226" t="s">
        <v>134</v>
      </c>
      <c r="AU136" s="226" t="s">
        <v>81</v>
      </c>
      <c r="AY136" s="14" t="s">
        <v>133</v>
      </c>
      <c r="BE136" s="227">
        <f>IF(N136="základní",J136,0)</f>
        <v>0</v>
      </c>
      <c r="BF136" s="227">
        <f>IF(N136="snížená",J136,0)</f>
        <v>0</v>
      </c>
      <c r="BG136" s="227">
        <f>IF(N136="zákl. přenesená",J136,0)</f>
        <v>0</v>
      </c>
      <c r="BH136" s="227">
        <f>IF(N136="sníž. přenesená",J136,0)</f>
        <v>0</v>
      </c>
      <c r="BI136" s="227">
        <f>IF(N136="nulová",J136,0)</f>
        <v>0</v>
      </c>
      <c r="BJ136" s="14" t="s">
        <v>81</v>
      </c>
      <c r="BK136" s="227">
        <f>ROUND(I136*H136,2)</f>
        <v>0</v>
      </c>
      <c r="BL136" s="14" t="s">
        <v>138</v>
      </c>
      <c r="BM136" s="226" t="s">
        <v>150</v>
      </c>
    </row>
    <row r="137" s="2" customFormat="1" ht="16.5" customHeight="1">
      <c r="A137" s="35"/>
      <c r="B137" s="36"/>
      <c r="C137" s="214" t="s">
        <v>73</v>
      </c>
      <c r="D137" s="214" t="s">
        <v>134</v>
      </c>
      <c r="E137" s="215" t="s">
        <v>540</v>
      </c>
      <c r="F137" s="216" t="s">
        <v>146</v>
      </c>
      <c r="G137" s="217" t="s">
        <v>137</v>
      </c>
      <c r="H137" s="218">
        <v>15.800000000000001</v>
      </c>
      <c r="I137" s="219"/>
      <c r="J137" s="220">
        <f>ROUND(I137*H137,2)</f>
        <v>0</v>
      </c>
      <c r="K137" s="221"/>
      <c r="L137" s="41"/>
      <c r="M137" s="222" t="s">
        <v>1</v>
      </c>
      <c r="N137" s="223" t="s">
        <v>38</v>
      </c>
      <c r="O137" s="88"/>
      <c r="P137" s="224">
        <f>O137*H137</f>
        <v>0</v>
      </c>
      <c r="Q137" s="224">
        <v>0</v>
      </c>
      <c r="R137" s="224">
        <f>Q137*H137</f>
        <v>0</v>
      </c>
      <c r="S137" s="224">
        <v>0</v>
      </c>
      <c r="T137" s="225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6" t="s">
        <v>138</v>
      </c>
      <c r="AT137" s="226" t="s">
        <v>134</v>
      </c>
      <c r="AU137" s="226" t="s">
        <v>81</v>
      </c>
      <c r="AY137" s="14" t="s">
        <v>133</v>
      </c>
      <c r="BE137" s="227">
        <f>IF(N137="základní",J137,0)</f>
        <v>0</v>
      </c>
      <c r="BF137" s="227">
        <f>IF(N137="snížená",J137,0)</f>
        <v>0</v>
      </c>
      <c r="BG137" s="227">
        <f>IF(N137="zákl. přenesená",J137,0)</f>
        <v>0</v>
      </c>
      <c r="BH137" s="227">
        <f>IF(N137="sníž. přenesená",J137,0)</f>
        <v>0</v>
      </c>
      <c r="BI137" s="227">
        <f>IF(N137="nulová",J137,0)</f>
        <v>0</v>
      </c>
      <c r="BJ137" s="14" t="s">
        <v>81</v>
      </c>
      <c r="BK137" s="227">
        <f>ROUND(I137*H137,2)</f>
        <v>0</v>
      </c>
      <c r="BL137" s="14" t="s">
        <v>138</v>
      </c>
      <c r="BM137" s="226" t="s">
        <v>8</v>
      </c>
    </row>
    <row r="138" s="2" customFormat="1" ht="24.15" customHeight="1">
      <c r="A138" s="35"/>
      <c r="B138" s="36"/>
      <c r="C138" s="214" t="s">
        <v>73</v>
      </c>
      <c r="D138" s="214" t="s">
        <v>134</v>
      </c>
      <c r="E138" s="215" t="s">
        <v>541</v>
      </c>
      <c r="F138" s="216" t="s">
        <v>542</v>
      </c>
      <c r="G138" s="217" t="s">
        <v>137</v>
      </c>
      <c r="H138" s="218">
        <v>6.7000000000000002</v>
      </c>
      <c r="I138" s="219"/>
      <c r="J138" s="220">
        <f>ROUND(I138*H138,2)</f>
        <v>0</v>
      </c>
      <c r="K138" s="221"/>
      <c r="L138" s="41"/>
      <c r="M138" s="222" t="s">
        <v>1</v>
      </c>
      <c r="N138" s="223" t="s">
        <v>38</v>
      </c>
      <c r="O138" s="88"/>
      <c r="P138" s="224">
        <f>O138*H138</f>
        <v>0</v>
      </c>
      <c r="Q138" s="224">
        <v>0</v>
      </c>
      <c r="R138" s="224">
        <f>Q138*H138</f>
        <v>0</v>
      </c>
      <c r="S138" s="224">
        <v>0</v>
      </c>
      <c r="T138" s="225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6" t="s">
        <v>138</v>
      </c>
      <c r="AT138" s="226" t="s">
        <v>134</v>
      </c>
      <c r="AU138" s="226" t="s">
        <v>81</v>
      </c>
      <c r="AY138" s="14" t="s">
        <v>133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14" t="s">
        <v>81</v>
      </c>
      <c r="BK138" s="227">
        <f>ROUND(I138*H138,2)</f>
        <v>0</v>
      </c>
      <c r="BL138" s="14" t="s">
        <v>138</v>
      </c>
      <c r="BM138" s="226" t="s">
        <v>154</v>
      </c>
    </row>
    <row r="139" s="2" customFormat="1" ht="37.8" customHeight="1">
      <c r="A139" s="35"/>
      <c r="B139" s="36"/>
      <c r="C139" s="214" t="s">
        <v>73</v>
      </c>
      <c r="D139" s="214" t="s">
        <v>134</v>
      </c>
      <c r="E139" s="215" t="s">
        <v>152</v>
      </c>
      <c r="F139" s="216" t="s">
        <v>543</v>
      </c>
      <c r="G139" s="217" t="s">
        <v>137</v>
      </c>
      <c r="H139" s="218">
        <v>17.399999999999999</v>
      </c>
      <c r="I139" s="219"/>
      <c r="J139" s="220">
        <f>ROUND(I139*H139,2)</f>
        <v>0</v>
      </c>
      <c r="K139" s="221"/>
      <c r="L139" s="41"/>
      <c r="M139" s="222" t="s">
        <v>1</v>
      </c>
      <c r="N139" s="223" t="s">
        <v>38</v>
      </c>
      <c r="O139" s="88"/>
      <c r="P139" s="224">
        <f>O139*H139</f>
        <v>0</v>
      </c>
      <c r="Q139" s="224">
        <v>0</v>
      </c>
      <c r="R139" s="224">
        <f>Q139*H139</f>
        <v>0</v>
      </c>
      <c r="S139" s="224">
        <v>0</v>
      </c>
      <c r="T139" s="225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6" t="s">
        <v>138</v>
      </c>
      <c r="AT139" s="226" t="s">
        <v>134</v>
      </c>
      <c r="AU139" s="226" t="s">
        <v>81</v>
      </c>
      <c r="AY139" s="14" t="s">
        <v>133</v>
      </c>
      <c r="BE139" s="227">
        <f>IF(N139="základní",J139,0)</f>
        <v>0</v>
      </c>
      <c r="BF139" s="227">
        <f>IF(N139="snížená",J139,0)</f>
        <v>0</v>
      </c>
      <c r="BG139" s="227">
        <f>IF(N139="zákl. přenesená",J139,0)</f>
        <v>0</v>
      </c>
      <c r="BH139" s="227">
        <f>IF(N139="sníž. přenesená",J139,0)</f>
        <v>0</v>
      </c>
      <c r="BI139" s="227">
        <f>IF(N139="nulová",J139,0)</f>
        <v>0</v>
      </c>
      <c r="BJ139" s="14" t="s">
        <v>81</v>
      </c>
      <c r="BK139" s="227">
        <f>ROUND(I139*H139,2)</f>
        <v>0</v>
      </c>
      <c r="BL139" s="14" t="s">
        <v>138</v>
      </c>
      <c r="BM139" s="226" t="s">
        <v>157</v>
      </c>
    </row>
    <row r="140" s="2" customFormat="1" ht="24.15" customHeight="1">
      <c r="A140" s="35"/>
      <c r="B140" s="36"/>
      <c r="C140" s="214" t="s">
        <v>73</v>
      </c>
      <c r="D140" s="214" t="s">
        <v>134</v>
      </c>
      <c r="E140" s="215" t="s">
        <v>155</v>
      </c>
      <c r="F140" s="216" t="s">
        <v>544</v>
      </c>
      <c r="G140" s="217" t="s">
        <v>137</v>
      </c>
      <c r="H140" s="218">
        <v>87</v>
      </c>
      <c r="I140" s="219"/>
      <c r="J140" s="220">
        <f>ROUND(I140*H140,2)</f>
        <v>0</v>
      </c>
      <c r="K140" s="221"/>
      <c r="L140" s="41"/>
      <c r="M140" s="222" t="s">
        <v>1</v>
      </c>
      <c r="N140" s="223" t="s">
        <v>38</v>
      </c>
      <c r="O140" s="88"/>
      <c r="P140" s="224">
        <f>O140*H140</f>
        <v>0</v>
      </c>
      <c r="Q140" s="224">
        <v>0</v>
      </c>
      <c r="R140" s="224">
        <f>Q140*H140</f>
        <v>0</v>
      </c>
      <c r="S140" s="224">
        <v>0</v>
      </c>
      <c r="T140" s="225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6" t="s">
        <v>138</v>
      </c>
      <c r="AT140" s="226" t="s">
        <v>134</v>
      </c>
      <c r="AU140" s="226" t="s">
        <v>81</v>
      </c>
      <c r="AY140" s="14" t="s">
        <v>133</v>
      </c>
      <c r="BE140" s="227">
        <f>IF(N140="základní",J140,0)</f>
        <v>0</v>
      </c>
      <c r="BF140" s="227">
        <f>IF(N140="snížená",J140,0)</f>
        <v>0</v>
      </c>
      <c r="BG140" s="227">
        <f>IF(N140="zákl. přenesená",J140,0)</f>
        <v>0</v>
      </c>
      <c r="BH140" s="227">
        <f>IF(N140="sníž. přenesená",J140,0)</f>
        <v>0</v>
      </c>
      <c r="BI140" s="227">
        <f>IF(N140="nulová",J140,0)</f>
        <v>0</v>
      </c>
      <c r="BJ140" s="14" t="s">
        <v>81</v>
      </c>
      <c r="BK140" s="227">
        <f>ROUND(I140*H140,2)</f>
        <v>0</v>
      </c>
      <c r="BL140" s="14" t="s">
        <v>138</v>
      </c>
      <c r="BM140" s="226" t="s">
        <v>160</v>
      </c>
    </row>
    <row r="141" s="2" customFormat="1" ht="21.75" customHeight="1">
      <c r="A141" s="35"/>
      <c r="B141" s="36"/>
      <c r="C141" s="214" t="s">
        <v>73</v>
      </c>
      <c r="D141" s="214" t="s">
        <v>134</v>
      </c>
      <c r="E141" s="215" t="s">
        <v>158</v>
      </c>
      <c r="F141" s="216" t="s">
        <v>545</v>
      </c>
      <c r="G141" s="217" t="s">
        <v>137</v>
      </c>
      <c r="H141" s="218">
        <v>17.399999999999999</v>
      </c>
      <c r="I141" s="219"/>
      <c r="J141" s="220">
        <f>ROUND(I141*H141,2)</f>
        <v>0</v>
      </c>
      <c r="K141" s="221"/>
      <c r="L141" s="41"/>
      <c r="M141" s="222" t="s">
        <v>1</v>
      </c>
      <c r="N141" s="223" t="s">
        <v>38</v>
      </c>
      <c r="O141" s="88"/>
      <c r="P141" s="224">
        <f>O141*H141</f>
        <v>0</v>
      </c>
      <c r="Q141" s="224">
        <v>0</v>
      </c>
      <c r="R141" s="224">
        <f>Q141*H141</f>
        <v>0</v>
      </c>
      <c r="S141" s="224">
        <v>0</v>
      </c>
      <c r="T141" s="225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6" t="s">
        <v>138</v>
      </c>
      <c r="AT141" s="226" t="s">
        <v>134</v>
      </c>
      <c r="AU141" s="226" t="s">
        <v>81</v>
      </c>
      <c r="AY141" s="14" t="s">
        <v>133</v>
      </c>
      <c r="BE141" s="227">
        <f>IF(N141="základní",J141,0)</f>
        <v>0</v>
      </c>
      <c r="BF141" s="227">
        <f>IF(N141="snížená",J141,0)</f>
        <v>0</v>
      </c>
      <c r="BG141" s="227">
        <f>IF(N141="zákl. přenesená",J141,0)</f>
        <v>0</v>
      </c>
      <c r="BH141" s="227">
        <f>IF(N141="sníž. přenesená",J141,0)</f>
        <v>0</v>
      </c>
      <c r="BI141" s="227">
        <f>IF(N141="nulová",J141,0)</f>
        <v>0</v>
      </c>
      <c r="BJ141" s="14" t="s">
        <v>81</v>
      </c>
      <c r="BK141" s="227">
        <f>ROUND(I141*H141,2)</f>
        <v>0</v>
      </c>
      <c r="BL141" s="14" t="s">
        <v>138</v>
      </c>
      <c r="BM141" s="226" t="s">
        <v>164</v>
      </c>
    </row>
    <row r="142" s="2" customFormat="1" ht="16.5" customHeight="1">
      <c r="A142" s="35"/>
      <c r="B142" s="36"/>
      <c r="C142" s="214" t="s">
        <v>73</v>
      </c>
      <c r="D142" s="214" t="s">
        <v>134</v>
      </c>
      <c r="E142" s="215" t="s">
        <v>161</v>
      </c>
      <c r="F142" s="216" t="s">
        <v>546</v>
      </c>
      <c r="G142" s="217" t="s">
        <v>163</v>
      </c>
      <c r="H142" s="218">
        <v>34.799999999999997</v>
      </c>
      <c r="I142" s="219"/>
      <c r="J142" s="220">
        <f>ROUND(I142*H142,2)</f>
        <v>0</v>
      </c>
      <c r="K142" s="221"/>
      <c r="L142" s="41"/>
      <c r="M142" s="222" t="s">
        <v>1</v>
      </c>
      <c r="N142" s="223" t="s">
        <v>38</v>
      </c>
      <c r="O142" s="88"/>
      <c r="P142" s="224">
        <f>O142*H142</f>
        <v>0</v>
      </c>
      <c r="Q142" s="224">
        <v>0</v>
      </c>
      <c r="R142" s="224">
        <f>Q142*H142</f>
        <v>0</v>
      </c>
      <c r="S142" s="224">
        <v>0</v>
      </c>
      <c r="T142" s="225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26" t="s">
        <v>138</v>
      </c>
      <c r="AT142" s="226" t="s">
        <v>134</v>
      </c>
      <c r="AU142" s="226" t="s">
        <v>81</v>
      </c>
      <c r="AY142" s="14" t="s">
        <v>133</v>
      </c>
      <c r="BE142" s="227">
        <f>IF(N142="základní",J142,0)</f>
        <v>0</v>
      </c>
      <c r="BF142" s="227">
        <f>IF(N142="snížená",J142,0)</f>
        <v>0</v>
      </c>
      <c r="BG142" s="227">
        <f>IF(N142="zákl. přenesená",J142,0)</f>
        <v>0</v>
      </c>
      <c r="BH142" s="227">
        <f>IF(N142="sníž. přenesená",J142,0)</f>
        <v>0</v>
      </c>
      <c r="BI142" s="227">
        <f>IF(N142="nulová",J142,0)</f>
        <v>0</v>
      </c>
      <c r="BJ142" s="14" t="s">
        <v>81</v>
      </c>
      <c r="BK142" s="227">
        <f>ROUND(I142*H142,2)</f>
        <v>0</v>
      </c>
      <c r="BL142" s="14" t="s">
        <v>138</v>
      </c>
      <c r="BM142" s="226" t="s">
        <v>168</v>
      </c>
    </row>
    <row r="143" s="2" customFormat="1" ht="24.15" customHeight="1">
      <c r="A143" s="35"/>
      <c r="B143" s="36"/>
      <c r="C143" s="214" t="s">
        <v>73</v>
      </c>
      <c r="D143" s="214" t="s">
        <v>134</v>
      </c>
      <c r="E143" s="215" t="s">
        <v>165</v>
      </c>
      <c r="F143" s="216" t="s">
        <v>166</v>
      </c>
      <c r="G143" s="217" t="s">
        <v>167</v>
      </c>
      <c r="H143" s="218">
        <v>1</v>
      </c>
      <c r="I143" s="219"/>
      <c r="J143" s="220">
        <f>ROUND(I143*H143,2)</f>
        <v>0</v>
      </c>
      <c r="K143" s="221"/>
      <c r="L143" s="41"/>
      <c r="M143" s="222" t="s">
        <v>1</v>
      </c>
      <c r="N143" s="223" t="s">
        <v>38</v>
      </c>
      <c r="O143" s="88"/>
      <c r="P143" s="224">
        <f>O143*H143</f>
        <v>0</v>
      </c>
      <c r="Q143" s="224">
        <v>0</v>
      </c>
      <c r="R143" s="224">
        <f>Q143*H143</f>
        <v>0</v>
      </c>
      <c r="S143" s="224">
        <v>0</v>
      </c>
      <c r="T143" s="225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6" t="s">
        <v>138</v>
      </c>
      <c r="AT143" s="226" t="s">
        <v>134</v>
      </c>
      <c r="AU143" s="226" t="s">
        <v>81</v>
      </c>
      <c r="AY143" s="14" t="s">
        <v>133</v>
      </c>
      <c r="BE143" s="227">
        <f>IF(N143="základní",J143,0)</f>
        <v>0</v>
      </c>
      <c r="BF143" s="227">
        <f>IF(N143="snížená",J143,0)</f>
        <v>0</v>
      </c>
      <c r="BG143" s="227">
        <f>IF(N143="zákl. přenesená",J143,0)</f>
        <v>0</v>
      </c>
      <c r="BH143" s="227">
        <f>IF(N143="sníž. přenesená",J143,0)</f>
        <v>0</v>
      </c>
      <c r="BI143" s="227">
        <f>IF(N143="nulová",J143,0)</f>
        <v>0</v>
      </c>
      <c r="BJ143" s="14" t="s">
        <v>81</v>
      </c>
      <c r="BK143" s="227">
        <f>ROUND(I143*H143,2)</f>
        <v>0</v>
      </c>
      <c r="BL143" s="14" t="s">
        <v>138</v>
      </c>
      <c r="BM143" s="226" t="s">
        <v>547</v>
      </c>
    </row>
    <row r="144" s="12" customFormat="1" ht="25.92" customHeight="1">
      <c r="A144" s="12"/>
      <c r="B144" s="200"/>
      <c r="C144" s="201"/>
      <c r="D144" s="202" t="s">
        <v>72</v>
      </c>
      <c r="E144" s="203" t="s">
        <v>169</v>
      </c>
      <c r="F144" s="203" t="s">
        <v>170</v>
      </c>
      <c r="G144" s="201"/>
      <c r="H144" s="201"/>
      <c r="I144" s="204"/>
      <c r="J144" s="205">
        <f>BK144</f>
        <v>0</v>
      </c>
      <c r="K144" s="201"/>
      <c r="L144" s="206"/>
      <c r="M144" s="207"/>
      <c r="N144" s="208"/>
      <c r="O144" s="208"/>
      <c r="P144" s="209">
        <f>SUM(P145:P152)</f>
        <v>0</v>
      </c>
      <c r="Q144" s="208"/>
      <c r="R144" s="209">
        <f>SUM(R145:R152)</f>
        <v>0</v>
      </c>
      <c r="S144" s="208"/>
      <c r="T144" s="210">
        <f>SUM(T145:T152)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11" t="s">
        <v>81</v>
      </c>
      <c r="AT144" s="212" t="s">
        <v>72</v>
      </c>
      <c r="AU144" s="212" t="s">
        <v>73</v>
      </c>
      <c r="AY144" s="211" t="s">
        <v>133</v>
      </c>
      <c r="BK144" s="213">
        <f>SUM(BK145:BK152)</f>
        <v>0</v>
      </c>
    </row>
    <row r="145" s="2" customFormat="1" ht="24.15" customHeight="1">
      <c r="A145" s="35"/>
      <c r="B145" s="36"/>
      <c r="C145" s="214" t="s">
        <v>73</v>
      </c>
      <c r="D145" s="214" t="s">
        <v>134</v>
      </c>
      <c r="E145" s="215" t="s">
        <v>548</v>
      </c>
      <c r="F145" s="216" t="s">
        <v>549</v>
      </c>
      <c r="G145" s="217" t="s">
        <v>137</v>
      </c>
      <c r="H145" s="218">
        <v>0.69999999999999996</v>
      </c>
      <c r="I145" s="219"/>
      <c r="J145" s="220">
        <f>ROUND(I145*H145,2)</f>
        <v>0</v>
      </c>
      <c r="K145" s="221"/>
      <c r="L145" s="41"/>
      <c r="M145" s="222" t="s">
        <v>1</v>
      </c>
      <c r="N145" s="223" t="s">
        <v>38</v>
      </c>
      <c r="O145" s="88"/>
      <c r="P145" s="224">
        <f>O145*H145</f>
        <v>0</v>
      </c>
      <c r="Q145" s="224">
        <v>0</v>
      </c>
      <c r="R145" s="224">
        <f>Q145*H145</f>
        <v>0</v>
      </c>
      <c r="S145" s="224">
        <v>0</v>
      </c>
      <c r="T145" s="225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6" t="s">
        <v>138</v>
      </c>
      <c r="AT145" s="226" t="s">
        <v>134</v>
      </c>
      <c r="AU145" s="226" t="s">
        <v>81</v>
      </c>
      <c r="AY145" s="14" t="s">
        <v>133</v>
      </c>
      <c r="BE145" s="227">
        <f>IF(N145="základní",J145,0)</f>
        <v>0</v>
      </c>
      <c r="BF145" s="227">
        <f>IF(N145="snížená",J145,0)</f>
        <v>0</v>
      </c>
      <c r="BG145" s="227">
        <f>IF(N145="zákl. přenesená",J145,0)</f>
        <v>0</v>
      </c>
      <c r="BH145" s="227">
        <f>IF(N145="sníž. přenesená",J145,0)</f>
        <v>0</v>
      </c>
      <c r="BI145" s="227">
        <f>IF(N145="nulová",J145,0)</f>
        <v>0</v>
      </c>
      <c r="BJ145" s="14" t="s">
        <v>81</v>
      </c>
      <c r="BK145" s="227">
        <f>ROUND(I145*H145,2)</f>
        <v>0</v>
      </c>
      <c r="BL145" s="14" t="s">
        <v>138</v>
      </c>
      <c r="BM145" s="226" t="s">
        <v>176</v>
      </c>
    </row>
    <row r="146" s="2" customFormat="1" ht="24.15" customHeight="1">
      <c r="A146" s="35"/>
      <c r="B146" s="36"/>
      <c r="C146" s="214" t="s">
        <v>73</v>
      </c>
      <c r="D146" s="214" t="s">
        <v>134</v>
      </c>
      <c r="E146" s="215" t="s">
        <v>550</v>
      </c>
      <c r="F146" s="216" t="s">
        <v>551</v>
      </c>
      <c r="G146" s="217" t="s">
        <v>141</v>
      </c>
      <c r="H146" s="218">
        <v>1.5</v>
      </c>
      <c r="I146" s="219"/>
      <c r="J146" s="220">
        <f>ROUND(I146*H146,2)</f>
        <v>0</v>
      </c>
      <c r="K146" s="221"/>
      <c r="L146" s="41"/>
      <c r="M146" s="222" t="s">
        <v>1</v>
      </c>
      <c r="N146" s="223" t="s">
        <v>38</v>
      </c>
      <c r="O146" s="88"/>
      <c r="P146" s="224">
        <f>O146*H146</f>
        <v>0</v>
      </c>
      <c r="Q146" s="224">
        <v>0</v>
      </c>
      <c r="R146" s="224">
        <f>Q146*H146</f>
        <v>0</v>
      </c>
      <c r="S146" s="224">
        <v>0</v>
      </c>
      <c r="T146" s="225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6" t="s">
        <v>138</v>
      </c>
      <c r="AT146" s="226" t="s">
        <v>134</v>
      </c>
      <c r="AU146" s="226" t="s">
        <v>81</v>
      </c>
      <c r="AY146" s="14" t="s">
        <v>133</v>
      </c>
      <c r="BE146" s="227">
        <f>IF(N146="základní",J146,0)</f>
        <v>0</v>
      </c>
      <c r="BF146" s="227">
        <f>IF(N146="snížená",J146,0)</f>
        <v>0</v>
      </c>
      <c r="BG146" s="227">
        <f>IF(N146="zákl. přenesená",J146,0)</f>
        <v>0</v>
      </c>
      <c r="BH146" s="227">
        <f>IF(N146="sníž. přenesená",J146,0)</f>
        <v>0</v>
      </c>
      <c r="BI146" s="227">
        <f>IF(N146="nulová",J146,0)</f>
        <v>0</v>
      </c>
      <c r="BJ146" s="14" t="s">
        <v>81</v>
      </c>
      <c r="BK146" s="227">
        <f>ROUND(I146*H146,2)</f>
        <v>0</v>
      </c>
      <c r="BL146" s="14" t="s">
        <v>138</v>
      </c>
      <c r="BM146" s="226" t="s">
        <v>179</v>
      </c>
    </row>
    <row r="147" s="2" customFormat="1" ht="16.5" customHeight="1">
      <c r="A147" s="35"/>
      <c r="B147" s="36"/>
      <c r="C147" s="214" t="s">
        <v>73</v>
      </c>
      <c r="D147" s="214" t="s">
        <v>134</v>
      </c>
      <c r="E147" s="215" t="s">
        <v>552</v>
      </c>
      <c r="F147" s="216" t="s">
        <v>553</v>
      </c>
      <c r="G147" s="217" t="s">
        <v>141</v>
      </c>
      <c r="H147" s="218">
        <v>1.5</v>
      </c>
      <c r="I147" s="219"/>
      <c r="J147" s="220">
        <f>ROUND(I147*H147,2)</f>
        <v>0</v>
      </c>
      <c r="K147" s="221"/>
      <c r="L147" s="41"/>
      <c r="M147" s="222" t="s">
        <v>1</v>
      </c>
      <c r="N147" s="223" t="s">
        <v>38</v>
      </c>
      <c r="O147" s="88"/>
      <c r="P147" s="224">
        <f>O147*H147</f>
        <v>0</v>
      </c>
      <c r="Q147" s="224">
        <v>0</v>
      </c>
      <c r="R147" s="224">
        <f>Q147*H147</f>
        <v>0</v>
      </c>
      <c r="S147" s="224">
        <v>0</v>
      </c>
      <c r="T147" s="225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6" t="s">
        <v>138</v>
      </c>
      <c r="AT147" s="226" t="s">
        <v>134</v>
      </c>
      <c r="AU147" s="226" t="s">
        <v>81</v>
      </c>
      <c r="AY147" s="14" t="s">
        <v>133</v>
      </c>
      <c r="BE147" s="227">
        <f>IF(N147="základní",J147,0)</f>
        <v>0</v>
      </c>
      <c r="BF147" s="227">
        <f>IF(N147="snížená",J147,0)</f>
        <v>0</v>
      </c>
      <c r="BG147" s="227">
        <f>IF(N147="zákl. přenesená",J147,0)</f>
        <v>0</v>
      </c>
      <c r="BH147" s="227">
        <f>IF(N147="sníž. přenesená",J147,0)</f>
        <v>0</v>
      </c>
      <c r="BI147" s="227">
        <f>IF(N147="nulová",J147,0)</f>
        <v>0</v>
      </c>
      <c r="BJ147" s="14" t="s">
        <v>81</v>
      </c>
      <c r="BK147" s="227">
        <f>ROUND(I147*H147,2)</f>
        <v>0</v>
      </c>
      <c r="BL147" s="14" t="s">
        <v>138</v>
      </c>
      <c r="BM147" s="226" t="s">
        <v>182</v>
      </c>
    </row>
    <row r="148" s="2" customFormat="1" ht="33" customHeight="1">
      <c r="A148" s="35"/>
      <c r="B148" s="36"/>
      <c r="C148" s="214" t="s">
        <v>73</v>
      </c>
      <c r="D148" s="214" t="s">
        <v>134</v>
      </c>
      <c r="E148" s="215" t="s">
        <v>554</v>
      </c>
      <c r="F148" s="216" t="s">
        <v>555</v>
      </c>
      <c r="G148" s="217" t="s">
        <v>163</v>
      </c>
      <c r="H148" s="218">
        <v>0.02</v>
      </c>
      <c r="I148" s="219"/>
      <c r="J148" s="220">
        <f>ROUND(I148*H148,2)</f>
        <v>0</v>
      </c>
      <c r="K148" s="221"/>
      <c r="L148" s="41"/>
      <c r="M148" s="222" t="s">
        <v>1</v>
      </c>
      <c r="N148" s="223" t="s">
        <v>38</v>
      </c>
      <c r="O148" s="88"/>
      <c r="P148" s="224">
        <f>O148*H148</f>
        <v>0</v>
      </c>
      <c r="Q148" s="224">
        <v>0</v>
      </c>
      <c r="R148" s="224">
        <f>Q148*H148</f>
        <v>0</v>
      </c>
      <c r="S148" s="224">
        <v>0</v>
      </c>
      <c r="T148" s="225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26" t="s">
        <v>138</v>
      </c>
      <c r="AT148" s="226" t="s">
        <v>134</v>
      </c>
      <c r="AU148" s="226" t="s">
        <v>81</v>
      </c>
      <c r="AY148" s="14" t="s">
        <v>133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14" t="s">
        <v>81</v>
      </c>
      <c r="BK148" s="227">
        <f>ROUND(I148*H148,2)</f>
        <v>0</v>
      </c>
      <c r="BL148" s="14" t="s">
        <v>138</v>
      </c>
      <c r="BM148" s="226" t="s">
        <v>185</v>
      </c>
    </row>
    <row r="149" s="2" customFormat="1" ht="37.8" customHeight="1">
      <c r="A149" s="35"/>
      <c r="B149" s="36"/>
      <c r="C149" s="214" t="s">
        <v>73</v>
      </c>
      <c r="D149" s="214" t="s">
        <v>134</v>
      </c>
      <c r="E149" s="215" t="s">
        <v>556</v>
      </c>
      <c r="F149" s="216" t="s">
        <v>557</v>
      </c>
      <c r="G149" s="217" t="s">
        <v>137</v>
      </c>
      <c r="H149" s="218">
        <v>3.8999999999999999</v>
      </c>
      <c r="I149" s="219"/>
      <c r="J149" s="220">
        <f>ROUND(I149*H149,2)</f>
        <v>0</v>
      </c>
      <c r="K149" s="221"/>
      <c r="L149" s="41"/>
      <c r="M149" s="222" t="s">
        <v>1</v>
      </c>
      <c r="N149" s="223" t="s">
        <v>38</v>
      </c>
      <c r="O149" s="88"/>
      <c r="P149" s="224">
        <f>O149*H149</f>
        <v>0</v>
      </c>
      <c r="Q149" s="224">
        <v>0</v>
      </c>
      <c r="R149" s="224">
        <f>Q149*H149</f>
        <v>0</v>
      </c>
      <c r="S149" s="224">
        <v>0</v>
      </c>
      <c r="T149" s="225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6" t="s">
        <v>138</v>
      </c>
      <c r="AT149" s="226" t="s">
        <v>134</v>
      </c>
      <c r="AU149" s="226" t="s">
        <v>81</v>
      </c>
      <c r="AY149" s="14" t="s">
        <v>133</v>
      </c>
      <c r="BE149" s="227">
        <f>IF(N149="základní",J149,0)</f>
        <v>0</v>
      </c>
      <c r="BF149" s="227">
        <f>IF(N149="snížená",J149,0)</f>
        <v>0</v>
      </c>
      <c r="BG149" s="227">
        <f>IF(N149="zákl. přenesená",J149,0)</f>
        <v>0</v>
      </c>
      <c r="BH149" s="227">
        <f>IF(N149="sníž. přenesená",J149,0)</f>
        <v>0</v>
      </c>
      <c r="BI149" s="227">
        <f>IF(N149="nulová",J149,0)</f>
        <v>0</v>
      </c>
      <c r="BJ149" s="14" t="s">
        <v>81</v>
      </c>
      <c r="BK149" s="227">
        <f>ROUND(I149*H149,2)</f>
        <v>0</v>
      </c>
      <c r="BL149" s="14" t="s">
        <v>138</v>
      </c>
      <c r="BM149" s="226" t="s">
        <v>186</v>
      </c>
    </row>
    <row r="150" s="2" customFormat="1" ht="24.15" customHeight="1">
      <c r="A150" s="35"/>
      <c r="B150" s="36"/>
      <c r="C150" s="214" t="s">
        <v>73</v>
      </c>
      <c r="D150" s="214" t="s">
        <v>134</v>
      </c>
      <c r="E150" s="215" t="s">
        <v>558</v>
      </c>
      <c r="F150" s="216" t="s">
        <v>559</v>
      </c>
      <c r="G150" s="217" t="s">
        <v>137</v>
      </c>
      <c r="H150" s="218">
        <v>2</v>
      </c>
      <c r="I150" s="219"/>
      <c r="J150" s="220">
        <f>ROUND(I150*H150,2)</f>
        <v>0</v>
      </c>
      <c r="K150" s="221"/>
      <c r="L150" s="41"/>
      <c r="M150" s="222" t="s">
        <v>1</v>
      </c>
      <c r="N150" s="223" t="s">
        <v>38</v>
      </c>
      <c r="O150" s="88"/>
      <c r="P150" s="224">
        <f>O150*H150</f>
        <v>0</v>
      </c>
      <c r="Q150" s="224">
        <v>0</v>
      </c>
      <c r="R150" s="224">
        <f>Q150*H150</f>
        <v>0</v>
      </c>
      <c r="S150" s="224">
        <v>0</v>
      </c>
      <c r="T150" s="225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26" t="s">
        <v>138</v>
      </c>
      <c r="AT150" s="226" t="s">
        <v>134</v>
      </c>
      <c r="AU150" s="226" t="s">
        <v>81</v>
      </c>
      <c r="AY150" s="14" t="s">
        <v>133</v>
      </c>
      <c r="BE150" s="227">
        <f>IF(N150="základní",J150,0)</f>
        <v>0</v>
      </c>
      <c r="BF150" s="227">
        <f>IF(N150="snížená",J150,0)</f>
        <v>0</v>
      </c>
      <c r="BG150" s="227">
        <f>IF(N150="zákl. přenesená",J150,0)</f>
        <v>0</v>
      </c>
      <c r="BH150" s="227">
        <f>IF(N150="sníž. přenesená",J150,0)</f>
        <v>0</v>
      </c>
      <c r="BI150" s="227">
        <f>IF(N150="nulová",J150,0)</f>
        <v>0</v>
      </c>
      <c r="BJ150" s="14" t="s">
        <v>81</v>
      </c>
      <c r="BK150" s="227">
        <f>ROUND(I150*H150,2)</f>
        <v>0</v>
      </c>
      <c r="BL150" s="14" t="s">
        <v>138</v>
      </c>
      <c r="BM150" s="226" t="s">
        <v>191</v>
      </c>
    </row>
    <row r="151" s="2" customFormat="1" ht="33" customHeight="1">
      <c r="A151" s="35"/>
      <c r="B151" s="36"/>
      <c r="C151" s="214" t="s">
        <v>73</v>
      </c>
      <c r="D151" s="214" t="s">
        <v>134</v>
      </c>
      <c r="E151" s="215" t="s">
        <v>560</v>
      </c>
      <c r="F151" s="216" t="s">
        <v>561</v>
      </c>
      <c r="G151" s="217" t="s">
        <v>141</v>
      </c>
      <c r="H151" s="218">
        <v>28.800000000000001</v>
      </c>
      <c r="I151" s="219"/>
      <c r="J151" s="220">
        <f>ROUND(I151*H151,2)</f>
        <v>0</v>
      </c>
      <c r="K151" s="221"/>
      <c r="L151" s="41"/>
      <c r="M151" s="222" t="s">
        <v>1</v>
      </c>
      <c r="N151" s="223" t="s">
        <v>38</v>
      </c>
      <c r="O151" s="88"/>
      <c r="P151" s="224">
        <f>O151*H151</f>
        <v>0</v>
      </c>
      <c r="Q151" s="224">
        <v>0</v>
      </c>
      <c r="R151" s="224">
        <f>Q151*H151</f>
        <v>0</v>
      </c>
      <c r="S151" s="224">
        <v>0</v>
      </c>
      <c r="T151" s="225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6" t="s">
        <v>138</v>
      </c>
      <c r="AT151" s="226" t="s">
        <v>134</v>
      </c>
      <c r="AU151" s="226" t="s">
        <v>81</v>
      </c>
      <c r="AY151" s="14" t="s">
        <v>133</v>
      </c>
      <c r="BE151" s="227">
        <f>IF(N151="základní",J151,0)</f>
        <v>0</v>
      </c>
      <c r="BF151" s="227">
        <f>IF(N151="snížená",J151,0)</f>
        <v>0</v>
      </c>
      <c r="BG151" s="227">
        <f>IF(N151="zákl. přenesená",J151,0)</f>
        <v>0</v>
      </c>
      <c r="BH151" s="227">
        <f>IF(N151="sníž. přenesená",J151,0)</f>
        <v>0</v>
      </c>
      <c r="BI151" s="227">
        <f>IF(N151="nulová",J151,0)</f>
        <v>0</v>
      </c>
      <c r="BJ151" s="14" t="s">
        <v>81</v>
      </c>
      <c r="BK151" s="227">
        <f>ROUND(I151*H151,2)</f>
        <v>0</v>
      </c>
      <c r="BL151" s="14" t="s">
        <v>138</v>
      </c>
      <c r="BM151" s="226" t="s">
        <v>194</v>
      </c>
    </row>
    <row r="152" s="2" customFormat="1" ht="16.5" customHeight="1">
      <c r="A152" s="35"/>
      <c r="B152" s="36"/>
      <c r="C152" s="214" t="s">
        <v>73</v>
      </c>
      <c r="D152" s="214" t="s">
        <v>134</v>
      </c>
      <c r="E152" s="215" t="s">
        <v>562</v>
      </c>
      <c r="F152" s="216" t="s">
        <v>178</v>
      </c>
      <c r="G152" s="217" t="s">
        <v>141</v>
      </c>
      <c r="H152" s="218">
        <v>28.800000000000001</v>
      </c>
      <c r="I152" s="219"/>
      <c r="J152" s="220">
        <f>ROUND(I152*H152,2)</f>
        <v>0</v>
      </c>
      <c r="K152" s="221"/>
      <c r="L152" s="41"/>
      <c r="M152" s="222" t="s">
        <v>1</v>
      </c>
      <c r="N152" s="223" t="s">
        <v>38</v>
      </c>
      <c r="O152" s="88"/>
      <c r="P152" s="224">
        <f>O152*H152</f>
        <v>0</v>
      </c>
      <c r="Q152" s="224">
        <v>0</v>
      </c>
      <c r="R152" s="224">
        <f>Q152*H152</f>
        <v>0</v>
      </c>
      <c r="S152" s="224">
        <v>0</v>
      </c>
      <c r="T152" s="225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6" t="s">
        <v>138</v>
      </c>
      <c r="AT152" s="226" t="s">
        <v>134</v>
      </c>
      <c r="AU152" s="226" t="s">
        <v>81</v>
      </c>
      <c r="AY152" s="14" t="s">
        <v>133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14" t="s">
        <v>81</v>
      </c>
      <c r="BK152" s="227">
        <f>ROUND(I152*H152,2)</f>
        <v>0</v>
      </c>
      <c r="BL152" s="14" t="s">
        <v>138</v>
      </c>
      <c r="BM152" s="226" t="s">
        <v>197</v>
      </c>
    </row>
    <row r="153" s="12" customFormat="1" ht="25.92" customHeight="1">
      <c r="A153" s="12"/>
      <c r="B153" s="200"/>
      <c r="C153" s="201"/>
      <c r="D153" s="202" t="s">
        <v>72</v>
      </c>
      <c r="E153" s="203" t="s">
        <v>187</v>
      </c>
      <c r="F153" s="203" t="s">
        <v>188</v>
      </c>
      <c r="G153" s="201"/>
      <c r="H153" s="201"/>
      <c r="I153" s="204"/>
      <c r="J153" s="205">
        <f>BK153</f>
        <v>0</v>
      </c>
      <c r="K153" s="201"/>
      <c r="L153" s="206"/>
      <c r="M153" s="207"/>
      <c r="N153" s="208"/>
      <c r="O153" s="208"/>
      <c r="P153" s="209">
        <f>SUM(P154:P159)</f>
        <v>0</v>
      </c>
      <c r="Q153" s="208"/>
      <c r="R153" s="209">
        <f>SUM(R154:R159)</f>
        <v>0</v>
      </c>
      <c r="S153" s="208"/>
      <c r="T153" s="210">
        <f>SUM(T154:T159)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11" t="s">
        <v>81</v>
      </c>
      <c r="AT153" s="212" t="s">
        <v>72</v>
      </c>
      <c r="AU153" s="212" t="s">
        <v>73</v>
      </c>
      <c r="AY153" s="211" t="s">
        <v>133</v>
      </c>
      <c r="BK153" s="213">
        <f>SUM(BK154:BK159)</f>
        <v>0</v>
      </c>
    </row>
    <row r="154" s="2" customFormat="1" ht="24.15" customHeight="1">
      <c r="A154" s="35"/>
      <c r="B154" s="36"/>
      <c r="C154" s="214" t="s">
        <v>73</v>
      </c>
      <c r="D154" s="214" t="s">
        <v>134</v>
      </c>
      <c r="E154" s="215" t="s">
        <v>189</v>
      </c>
      <c r="F154" s="216" t="s">
        <v>563</v>
      </c>
      <c r="G154" s="217" t="s">
        <v>141</v>
      </c>
      <c r="H154" s="218">
        <v>44</v>
      </c>
      <c r="I154" s="219"/>
      <c r="J154" s="220">
        <f>ROUND(I154*H154,2)</f>
        <v>0</v>
      </c>
      <c r="K154" s="221"/>
      <c r="L154" s="41"/>
      <c r="M154" s="222" t="s">
        <v>1</v>
      </c>
      <c r="N154" s="223" t="s">
        <v>38</v>
      </c>
      <c r="O154" s="88"/>
      <c r="P154" s="224">
        <f>O154*H154</f>
        <v>0</v>
      </c>
      <c r="Q154" s="224">
        <v>0</v>
      </c>
      <c r="R154" s="224">
        <f>Q154*H154</f>
        <v>0</v>
      </c>
      <c r="S154" s="224">
        <v>0</v>
      </c>
      <c r="T154" s="225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26" t="s">
        <v>138</v>
      </c>
      <c r="AT154" s="226" t="s">
        <v>134</v>
      </c>
      <c r="AU154" s="226" t="s">
        <v>81</v>
      </c>
      <c r="AY154" s="14" t="s">
        <v>133</v>
      </c>
      <c r="BE154" s="227">
        <f>IF(N154="základní",J154,0)</f>
        <v>0</v>
      </c>
      <c r="BF154" s="227">
        <f>IF(N154="snížená",J154,0)</f>
        <v>0</v>
      </c>
      <c r="BG154" s="227">
        <f>IF(N154="zákl. přenesená",J154,0)</f>
        <v>0</v>
      </c>
      <c r="BH154" s="227">
        <f>IF(N154="sníž. přenesená",J154,0)</f>
        <v>0</v>
      </c>
      <c r="BI154" s="227">
        <f>IF(N154="nulová",J154,0)</f>
        <v>0</v>
      </c>
      <c r="BJ154" s="14" t="s">
        <v>81</v>
      </c>
      <c r="BK154" s="227">
        <f>ROUND(I154*H154,2)</f>
        <v>0</v>
      </c>
      <c r="BL154" s="14" t="s">
        <v>138</v>
      </c>
      <c r="BM154" s="226" t="s">
        <v>200</v>
      </c>
    </row>
    <row r="155" s="2" customFormat="1" ht="21.75" customHeight="1">
      <c r="A155" s="35"/>
      <c r="B155" s="36"/>
      <c r="C155" s="214" t="s">
        <v>73</v>
      </c>
      <c r="D155" s="214" t="s">
        <v>134</v>
      </c>
      <c r="E155" s="215" t="s">
        <v>192</v>
      </c>
      <c r="F155" s="216" t="s">
        <v>564</v>
      </c>
      <c r="G155" s="217" t="s">
        <v>141</v>
      </c>
      <c r="H155" s="218">
        <v>44</v>
      </c>
      <c r="I155" s="219"/>
      <c r="J155" s="220">
        <f>ROUND(I155*H155,2)</f>
        <v>0</v>
      </c>
      <c r="K155" s="221"/>
      <c r="L155" s="41"/>
      <c r="M155" s="222" t="s">
        <v>1</v>
      </c>
      <c r="N155" s="223" t="s">
        <v>38</v>
      </c>
      <c r="O155" s="88"/>
      <c r="P155" s="224">
        <f>O155*H155</f>
        <v>0</v>
      </c>
      <c r="Q155" s="224">
        <v>0</v>
      </c>
      <c r="R155" s="224">
        <f>Q155*H155</f>
        <v>0</v>
      </c>
      <c r="S155" s="224">
        <v>0</v>
      </c>
      <c r="T155" s="225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6" t="s">
        <v>138</v>
      </c>
      <c r="AT155" s="226" t="s">
        <v>134</v>
      </c>
      <c r="AU155" s="226" t="s">
        <v>81</v>
      </c>
      <c r="AY155" s="14" t="s">
        <v>133</v>
      </c>
      <c r="BE155" s="227">
        <f>IF(N155="základní",J155,0)</f>
        <v>0</v>
      </c>
      <c r="BF155" s="227">
        <f>IF(N155="snížená",J155,0)</f>
        <v>0</v>
      </c>
      <c r="BG155" s="227">
        <f>IF(N155="zákl. přenesená",J155,0)</f>
        <v>0</v>
      </c>
      <c r="BH155" s="227">
        <f>IF(N155="sníž. přenesená",J155,0)</f>
        <v>0</v>
      </c>
      <c r="BI155" s="227">
        <f>IF(N155="nulová",J155,0)</f>
        <v>0</v>
      </c>
      <c r="BJ155" s="14" t="s">
        <v>81</v>
      </c>
      <c r="BK155" s="227">
        <f>ROUND(I155*H155,2)</f>
        <v>0</v>
      </c>
      <c r="BL155" s="14" t="s">
        <v>138</v>
      </c>
      <c r="BM155" s="226" t="s">
        <v>203</v>
      </c>
    </row>
    <row r="156" s="2" customFormat="1" ht="24.15" customHeight="1">
      <c r="A156" s="35"/>
      <c r="B156" s="36"/>
      <c r="C156" s="214" t="s">
        <v>73</v>
      </c>
      <c r="D156" s="214" t="s">
        <v>134</v>
      </c>
      <c r="E156" s="215" t="s">
        <v>195</v>
      </c>
      <c r="F156" s="216" t="s">
        <v>565</v>
      </c>
      <c r="G156" s="217" t="s">
        <v>141</v>
      </c>
      <c r="H156" s="218">
        <v>4</v>
      </c>
      <c r="I156" s="219"/>
      <c r="J156" s="220">
        <f>ROUND(I156*H156,2)</f>
        <v>0</v>
      </c>
      <c r="K156" s="221"/>
      <c r="L156" s="41"/>
      <c r="M156" s="222" t="s">
        <v>1</v>
      </c>
      <c r="N156" s="223" t="s">
        <v>38</v>
      </c>
      <c r="O156" s="88"/>
      <c r="P156" s="224">
        <f>O156*H156</f>
        <v>0</v>
      </c>
      <c r="Q156" s="224">
        <v>0</v>
      </c>
      <c r="R156" s="224">
        <f>Q156*H156</f>
        <v>0</v>
      </c>
      <c r="S156" s="224">
        <v>0</v>
      </c>
      <c r="T156" s="225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26" t="s">
        <v>138</v>
      </c>
      <c r="AT156" s="226" t="s">
        <v>134</v>
      </c>
      <c r="AU156" s="226" t="s">
        <v>81</v>
      </c>
      <c r="AY156" s="14" t="s">
        <v>133</v>
      </c>
      <c r="BE156" s="227">
        <f>IF(N156="základní",J156,0)</f>
        <v>0</v>
      </c>
      <c r="BF156" s="227">
        <f>IF(N156="snížená",J156,0)</f>
        <v>0</v>
      </c>
      <c r="BG156" s="227">
        <f>IF(N156="zákl. přenesená",J156,0)</f>
        <v>0</v>
      </c>
      <c r="BH156" s="227">
        <f>IF(N156="sníž. přenesená",J156,0)</f>
        <v>0</v>
      </c>
      <c r="BI156" s="227">
        <f>IF(N156="nulová",J156,0)</f>
        <v>0</v>
      </c>
      <c r="BJ156" s="14" t="s">
        <v>81</v>
      </c>
      <c r="BK156" s="227">
        <f>ROUND(I156*H156,2)</f>
        <v>0</v>
      </c>
      <c r="BL156" s="14" t="s">
        <v>138</v>
      </c>
      <c r="BM156" s="226" t="s">
        <v>208</v>
      </c>
    </row>
    <row r="157" s="2" customFormat="1" ht="24.15" customHeight="1">
      <c r="A157" s="35"/>
      <c r="B157" s="36"/>
      <c r="C157" s="214" t="s">
        <v>73</v>
      </c>
      <c r="D157" s="214" t="s">
        <v>134</v>
      </c>
      <c r="E157" s="215" t="s">
        <v>198</v>
      </c>
      <c r="F157" s="216" t="s">
        <v>566</v>
      </c>
      <c r="G157" s="217" t="s">
        <v>141</v>
      </c>
      <c r="H157" s="218">
        <v>4</v>
      </c>
      <c r="I157" s="219"/>
      <c r="J157" s="220">
        <f>ROUND(I157*H157,2)</f>
        <v>0</v>
      </c>
      <c r="K157" s="221"/>
      <c r="L157" s="41"/>
      <c r="M157" s="222" t="s">
        <v>1</v>
      </c>
      <c r="N157" s="223" t="s">
        <v>38</v>
      </c>
      <c r="O157" s="88"/>
      <c r="P157" s="224">
        <f>O157*H157</f>
        <v>0</v>
      </c>
      <c r="Q157" s="224">
        <v>0</v>
      </c>
      <c r="R157" s="224">
        <f>Q157*H157</f>
        <v>0</v>
      </c>
      <c r="S157" s="224">
        <v>0</v>
      </c>
      <c r="T157" s="225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26" t="s">
        <v>138</v>
      </c>
      <c r="AT157" s="226" t="s">
        <v>134</v>
      </c>
      <c r="AU157" s="226" t="s">
        <v>81</v>
      </c>
      <c r="AY157" s="14" t="s">
        <v>133</v>
      </c>
      <c r="BE157" s="227">
        <f>IF(N157="základní",J157,0)</f>
        <v>0</v>
      </c>
      <c r="BF157" s="227">
        <f>IF(N157="snížená",J157,0)</f>
        <v>0</v>
      </c>
      <c r="BG157" s="227">
        <f>IF(N157="zákl. přenesená",J157,0)</f>
        <v>0</v>
      </c>
      <c r="BH157" s="227">
        <f>IF(N157="sníž. přenesená",J157,0)</f>
        <v>0</v>
      </c>
      <c r="BI157" s="227">
        <f>IF(N157="nulová",J157,0)</f>
        <v>0</v>
      </c>
      <c r="BJ157" s="14" t="s">
        <v>81</v>
      </c>
      <c r="BK157" s="227">
        <f>ROUND(I157*H157,2)</f>
        <v>0</v>
      </c>
      <c r="BL157" s="14" t="s">
        <v>138</v>
      </c>
      <c r="BM157" s="226" t="s">
        <v>212</v>
      </c>
    </row>
    <row r="158" s="2" customFormat="1" ht="24.15" customHeight="1">
      <c r="A158" s="35"/>
      <c r="B158" s="36"/>
      <c r="C158" s="214" t="s">
        <v>73</v>
      </c>
      <c r="D158" s="214" t="s">
        <v>134</v>
      </c>
      <c r="E158" s="215" t="s">
        <v>567</v>
      </c>
      <c r="F158" s="216" t="s">
        <v>568</v>
      </c>
      <c r="G158" s="217" t="s">
        <v>141</v>
      </c>
      <c r="H158" s="218">
        <v>22.699999999999999</v>
      </c>
      <c r="I158" s="219"/>
      <c r="J158" s="220">
        <f>ROUND(I158*H158,2)</f>
        <v>0</v>
      </c>
      <c r="K158" s="221"/>
      <c r="L158" s="41"/>
      <c r="M158" s="222" t="s">
        <v>1</v>
      </c>
      <c r="N158" s="223" t="s">
        <v>38</v>
      </c>
      <c r="O158" s="88"/>
      <c r="P158" s="224">
        <f>O158*H158</f>
        <v>0</v>
      </c>
      <c r="Q158" s="224">
        <v>0</v>
      </c>
      <c r="R158" s="224">
        <f>Q158*H158</f>
        <v>0</v>
      </c>
      <c r="S158" s="224">
        <v>0</v>
      </c>
      <c r="T158" s="225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26" t="s">
        <v>138</v>
      </c>
      <c r="AT158" s="226" t="s">
        <v>134</v>
      </c>
      <c r="AU158" s="226" t="s">
        <v>81</v>
      </c>
      <c r="AY158" s="14" t="s">
        <v>133</v>
      </c>
      <c r="BE158" s="227">
        <f>IF(N158="základní",J158,0)</f>
        <v>0</v>
      </c>
      <c r="BF158" s="227">
        <f>IF(N158="snížená",J158,0)</f>
        <v>0</v>
      </c>
      <c r="BG158" s="227">
        <f>IF(N158="zákl. přenesená",J158,0)</f>
        <v>0</v>
      </c>
      <c r="BH158" s="227">
        <f>IF(N158="sníž. přenesená",J158,0)</f>
        <v>0</v>
      </c>
      <c r="BI158" s="227">
        <f>IF(N158="nulová",J158,0)</f>
        <v>0</v>
      </c>
      <c r="BJ158" s="14" t="s">
        <v>81</v>
      </c>
      <c r="BK158" s="227">
        <f>ROUND(I158*H158,2)</f>
        <v>0</v>
      </c>
      <c r="BL158" s="14" t="s">
        <v>138</v>
      </c>
      <c r="BM158" s="226" t="s">
        <v>215</v>
      </c>
    </row>
    <row r="159" s="2" customFormat="1" ht="24.15" customHeight="1">
      <c r="A159" s="35"/>
      <c r="B159" s="36"/>
      <c r="C159" s="214" t="s">
        <v>73</v>
      </c>
      <c r="D159" s="214" t="s">
        <v>134</v>
      </c>
      <c r="E159" s="215" t="s">
        <v>569</v>
      </c>
      <c r="F159" s="216" t="s">
        <v>570</v>
      </c>
      <c r="G159" s="217" t="s">
        <v>141</v>
      </c>
      <c r="H159" s="218">
        <v>7.9000000000000004</v>
      </c>
      <c r="I159" s="219"/>
      <c r="J159" s="220">
        <f>ROUND(I159*H159,2)</f>
        <v>0</v>
      </c>
      <c r="K159" s="221"/>
      <c r="L159" s="41"/>
      <c r="M159" s="222" t="s">
        <v>1</v>
      </c>
      <c r="N159" s="223" t="s">
        <v>38</v>
      </c>
      <c r="O159" s="88"/>
      <c r="P159" s="224">
        <f>O159*H159</f>
        <v>0</v>
      </c>
      <c r="Q159" s="224">
        <v>0</v>
      </c>
      <c r="R159" s="224">
        <f>Q159*H159</f>
        <v>0</v>
      </c>
      <c r="S159" s="224">
        <v>0</v>
      </c>
      <c r="T159" s="225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26" t="s">
        <v>138</v>
      </c>
      <c r="AT159" s="226" t="s">
        <v>134</v>
      </c>
      <c r="AU159" s="226" t="s">
        <v>81</v>
      </c>
      <c r="AY159" s="14" t="s">
        <v>133</v>
      </c>
      <c r="BE159" s="227">
        <f>IF(N159="základní",J159,0)</f>
        <v>0</v>
      </c>
      <c r="BF159" s="227">
        <f>IF(N159="snížená",J159,0)</f>
        <v>0</v>
      </c>
      <c r="BG159" s="227">
        <f>IF(N159="zákl. přenesená",J159,0)</f>
        <v>0</v>
      </c>
      <c r="BH159" s="227">
        <f>IF(N159="sníž. přenesená",J159,0)</f>
        <v>0</v>
      </c>
      <c r="BI159" s="227">
        <f>IF(N159="nulová",J159,0)</f>
        <v>0</v>
      </c>
      <c r="BJ159" s="14" t="s">
        <v>81</v>
      </c>
      <c r="BK159" s="227">
        <f>ROUND(I159*H159,2)</f>
        <v>0</v>
      </c>
      <c r="BL159" s="14" t="s">
        <v>138</v>
      </c>
      <c r="BM159" s="226" t="s">
        <v>218</v>
      </c>
    </row>
    <row r="160" s="12" customFormat="1" ht="25.92" customHeight="1">
      <c r="A160" s="12"/>
      <c r="B160" s="200"/>
      <c r="C160" s="201"/>
      <c r="D160" s="202" t="s">
        <v>72</v>
      </c>
      <c r="E160" s="203" t="s">
        <v>204</v>
      </c>
      <c r="F160" s="203" t="s">
        <v>205</v>
      </c>
      <c r="G160" s="201"/>
      <c r="H160" s="201"/>
      <c r="I160" s="204"/>
      <c r="J160" s="205">
        <f>BK160</f>
        <v>0</v>
      </c>
      <c r="K160" s="201"/>
      <c r="L160" s="206"/>
      <c r="M160" s="207"/>
      <c r="N160" s="208"/>
      <c r="O160" s="208"/>
      <c r="P160" s="209">
        <f>SUM(P161:P166)</f>
        <v>0</v>
      </c>
      <c r="Q160" s="208"/>
      <c r="R160" s="209">
        <f>SUM(R161:R166)</f>
        <v>0</v>
      </c>
      <c r="S160" s="208"/>
      <c r="T160" s="210">
        <f>SUM(T161:T166)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11" t="s">
        <v>81</v>
      </c>
      <c r="AT160" s="212" t="s">
        <v>72</v>
      </c>
      <c r="AU160" s="212" t="s">
        <v>73</v>
      </c>
      <c r="AY160" s="211" t="s">
        <v>133</v>
      </c>
      <c r="BK160" s="213">
        <f>SUM(BK161:BK166)</f>
        <v>0</v>
      </c>
    </row>
    <row r="161" s="2" customFormat="1" ht="16.5" customHeight="1">
      <c r="A161" s="35"/>
      <c r="B161" s="36"/>
      <c r="C161" s="214" t="s">
        <v>73</v>
      </c>
      <c r="D161" s="214" t="s">
        <v>134</v>
      </c>
      <c r="E161" s="215" t="s">
        <v>219</v>
      </c>
      <c r="F161" s="216" t="s">
        <v>220</v>
      </c>
      <c r="G161" s="217" t="s">
        <v>141</v>
      </c>
      <c r="H161" s="218">
        <v>44</v>
      </c>
      <c r="I161" s="219"/>
      <c r="J161" s="220">
        <f>ROUND(I161*H161,2)</f>
        <v>0</v>
      </c>
      <c r="K161" s="221"/>
      <c r="L161" s="41"/>
      <c r="M161" s="222" t="s">
        <v>1</v>
      </c>
      <c r="N161" s="223" t="s">
        <v>38</v>
      </c>
      <c r="O161" s="88"/>
      <c r="P161" s="224">
        <f>O161*H161</f>
        <v>0</v>
      </c>
      <c r="Q161" s="224">
        <v>0</v>
      </c>
      <c r="R161" s="224">
        <f>Q161*H161</f>
        <v>0</v>
      </c>
      <c r="S161" s="224">
        <v>0</v>
      </c>
      <c r="T161" s="225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26" t="s">
        <v>138</v>
      </c>
      <c r="AT161" s="226" t="s">
        <v>134</v>
      </c>
      <c r="AU161" s="226" t="s">
        <v>81</v>
      </c>
      <c r="AY161" s="14" t="s">
        <v>133</v>
      </c>
      <c r="BE161" s="227">
        <f>IF(N161="základní",J161,0)</f>
        <v>0</v>
      </c>
      <c r="BF161" s="227">
        <f>IF(N161="snížená",J161,0)</f>
        <v>0</v>
      </c>
      <c r="BG161" s="227">
        <f>IF(N161="zákl. přenesená",J161,0)</f>
        <v>0</v>
      </c>
      <c r="BH161" s="227">
        <f>IF(N161="sníž. přenesená",J161,0)</f>
        <v>0</v>
      </c>
      <c r="BI161" s="227">
        <f>IF(N161="nulová",J161,0)</f>
        <v>0</v>
      </c>
      <c r="BJ161" s="14" t="s">
        <v>81</v>
      </c>
      <c r="BK161" s="227">
        <f>ROUND(I161*H161,2)</f>
        <v>0</v>
      </c>
      <c r="BL161" s="14" t="s">
        <v>138</v>
      </c>
      <c r="BM161" s="226" t="s">
        <v>221</v>
      </c>
    </row>
    <row r="162" s="2" customFormat="1" ht="24.15" customHeight="1">
      <c r="A162" s="35"/>
      <c r="B162" s="36"/>
      <c r="C162" s="214" t="s">
        <v>73</v>
      </c>
      <c r="D162" s="214" t="s">
        <v>134</v>
      </c>
      <c r="E162" s="215" t="s">
        <v>222</v>
      </c>
      <c r="F162" s="216" t="s">
        <v>223</v>
      </c>
      <c r="G162" s="217" t="s">
        <v>141</v>
      </c>
      <c r="H162" s="218">
        <v>44</v>
      </c>
      <c r="I162" s="219"/>
      <c r="J162" s="220">
        <f>ROUND(I162*H162,2)</f>
        <v>0</v>
      </c>
      <c r="K162" s="221"/>
      <c r="L162" s="41"/>
      <c r="M162" s="222" t="s">
        <v>1</v>
      </c>
      <c r="N162" s="223" t="s">
        <v>38</v>
      </c>
      <c r="O162" s="88"/>
      <c r="P162" s="224">
        <f>O162*H162</f>
        <v>0</v>
      </c>
      <c r="Q162" s="224">
        <v>0</v>
      </c>
      <c r="R162" s="224">
        <f>Q162*H162</f>
        <v>0</v>
      </c>
      <c r="S162" s="224">
        <v>0</v>
      </c>
      <c r="T162" s="225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26" t="s">
        <v>138</v>
      </c>
      <c r="AT162" s="226" t="s">
        <v>134</v>
      </c>
      <c r="AU162" s="226" t="s">
        <v>81</v>
      </c>
      <c r="AY162" s="14" t="s">
        <v>133</v>
      </c>
      <c r="BE162" s="227">
        <f>IF(N162="základní",J162,0)</f>
        <v>0</v>
      </c>
      <c r="BF162" s="227">
        <f>IF(N162="snížená",J162,0)</f>
        <v>0</v>
      </c>
      <c r="BG162" s="227">
        <f>IF(N162="zákl. přenesená",J162,0)</f>
        <v>0</v>
      </c>
      <c r="BH162" s="227">
        <f>IF(N162="sníž. přenesená",J162,0)</f>
        <v>0</v>
      </c>
      <c r="BI162" s="227">
        <f>IF(N162="nulová",J162,0)</f>
        <v>0</v>
      </c>
      <c r="BJ162" s="14" t="s">
        <v>81</v>
      </c>
      <c r="BK162" s="227">
        <f>ROUND(I162*H162,2)</f>
        <v>0</v>
      </c>
      <c r="BL162" s="14" t="s">
        <v>138</v>
      </c>
      <c r="BM162" s="226" t="s">
        <v>224</v>
      </c>
    </row>
    <row r="163" s="2" customFormat="1" ht="16.5" customHeight="1">
      <c r="A163" s="35"/>
      <c r="B163" s="36"/>
      <c r="C163" s="214" t="s">
        <v>73</v>
      </c>
      <c r="D163" s="214" t="s">
        <v>134</v>
      </c>
      <c r="E163" s="215" t="s">
        <v>225</v>
      </c>
      <c r="F163" s="216" t="s">
        <v>226</v>
      </c>
      <c r="G163" s="217" t="s">
        <v>141</v>
      </c>
      <c r="H163" s="218">
        <v>44</v>
      </c>
      <c r="I163" s="219"/>
      <c r="J163" s="220">
        <f>ROUND(I163*H163,2)</f>
        <v>0</v>
      </c>
      <c r="K163" s="221"/>
      <c r="L163" s="41"/>
      <c r="M163" s="222" t="s">
        <v>1</v>
      </c>
      <c r="N163" s="223" t="s">
        <v>38</v>
      </c>
      <c r="O163" s="88"/>
      <c r="P163" s="224">
        <f>O163*H163</f>
        <v>0</v>
      </c>
      <c r="Q163" s="224">
        <v>0</v>
      </c>
      <c r="R163" s="224">
        <f>Q163*H163</f>
        <v>0</v>
      </c>
      <c r="S163" s="224">
        <v>0</v>
      </c>
      <c r="T163" s="225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26" t="s">
        <v>138</v>
      </c>
      <c r="AT163" s="226" t="s">
        <v>134</v>
      </c>
      <c r="AU163" s="226" t="s">
        <v>81</v>
      </c>
      <c r="AY163" s="14" t="s">
        <v>133</v>
      </c>
      <c r="BE163" s="227">
        <f>IF(N163="základní",J163,0)</f>
        <v>0</v>
      </c>
      <c r="BF163" s="227">
        <f>IF(N163="snížená",J163,0)</f>
        <v>0</v>
      </c>
      <c r="BG163" s="227">
        <f>IF(N163="zákl. přenesená",J163,0)</f>
        <v>0</v>
      </c>
      <c r="BH163" s="227">
        <f>IF(N163="sníž. přenesená",J163,0)</f>
        <v>0</v>
      </c>
      <c r="BI163" s="227">
        <f>IF(N163="nulová",J163,0)</f>
        <v>0</v>
      </c>
      <c r="BJ163" s="14" t="s">
        <v>81</v>
      </c>
      <c r="BK163" s="227">
        <f>ROUND(I163*H163,2)</f>
        <v>0</v>
      </c>
      <c r="BL163" s="14" t="s">
        <v>138</v>
      </c>
      <c r="BM163" s="226" t="s">
        <v>227</v>
      </c>
    </row>
    <row r="164" s="2" customFormat="1" ht="24.15" customHeight="1">
      <c r="A164" s="35"/>
      <c r="B164" s="36"/>
      <c r="C164" s="214" t="s">
        <v>73</v>
      </c>
      <c r="D164" s="214" t="s">
        <v>134</v>
      </c>
      <c r="E164" s="215" t="s">
        <v>571</v>
      </c>
      <c r="F164" s="216" t="s">
        <v>572</v>
      </c>
      <c r="G164" s="217" t="s">
        <v>137</v>
      </c>
      <c r="H164" s="218">
        <v>9.0999999999999996</v>
      </c>
      <c r="I164" s="219"/>
      <c r="J164" s="220">
        <f>ROUND(I164*H164,2)</f>
        <v>0</v>
      </c>
      <c r="K164" s="221"/>
      <c r="L164" s="41"/>
      <c r="M164" s="222" t="s">
        <v>1</v>
      </c>
      <c r="N164" s="223" t="s">
        <v>38</v>
      </c>
      <c r="O164" s="88"/>
      <c r="P164" s="224">
        <f>O164*H164</f>
        <v>0</v>
      </c>
      <c r="Q164" s="224">
        <v>0</v>
      </c>
      <c r="R164" s="224">
        <f>Q164*H164</f>
        <v>0</v>
      </c>
      <c r="S164" s="224">
        <v>0</v>
      </c>
      <c r="T164" s="225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26" t="s">
        <v>138</v>
      </c>
      <c r="AT164" s="226" t="s">
        <v>134</v>
      </c>
      <c r="AU164" s="226" t="s">
        <v>81</v>
      </c>
      <c r="AY164" s="14" t="s">
        <v>133</v>
      </c>
      <c r="BE164" s="227">
        <f>IF(N164="základní",J164,0)</f>
        <v>0</v>
      </c>
      <c r="BF164" s="227">
        <f>IF(N164="snížená",J164,0)</f>
        <v>0</v>
      </c>
      <c r="BG164" s="227">
        <f>IF(N164="zákl. přenesená",J164,0)</f>
        <v>0</v>
      </c>
      <c r="BH164" s="227">
        <f>IF(N164="sníž. přenesená",J164,0)</f>
        <v>0</v>
      </c>
      <c r="BI164" s="227">
        <f>IF(N164="nulová",J164,0)</f>
        <v>0</v>
      </c>
      <c r="BJ164" s="14" t="s">
        <v>81</v>
      </c>
      <c r="BK164" s="227">
        <f>ROUND(I164*H164,2)</f>
        <v>0</v>
      </c>
      <c r="BL164" s="14" t="s">
        <v>138</v>
      </c>
      <c r="BM164" s="226" t="s">
        <v>230</v>
      </c>
    </row>
    <row r="165" s="2" customFormat="1" ht="24.15" customHeight="1">
      <c r="A165" s="35"/>
      <c r="B165" s="36"/>
      <c r="C165" s="214" t="s">
        <v>73</v>
      </c>
      <c r="D165" s="214" t="s">
        <v>134</v>
      </c>
      <c r="E165" s="215" t="s">
        <v>206</v>
      </c>
      <c r="F165" s="216" t="s">
        <v>573</v>
      </c>
      <c r="G165" s="217" t="s">
        <v>141</v>
      </c>
      <c r="H165" s="218">
        <v>4</v>
      </c>
      <c r="I165" s="219"/>
      <c r="J165" s="220">
        <f>ROUND(I165*H165,2)</f>
        <v>0</v>
      </c>
      <c r="K165" s="221"/>
      <c r="L165" s="41"/>
      <c r="M165" s="222" t="s">
        <v>1</v>
      </c>
      <c r="N165" s="223" t="s">
        <v>38</v>
      </c>
      <c r="O165" s="88"/>
      <c r="P165" s="224">
        <f>O165*H165</f>
        <v>0</v>
      </c>
      <c r="Q165" s="224">
        <v>0</v>
      </c>
      <c r="R165" s="224">
        <f>Q165*H165</f>
        <v>0</v>
      </c>
      <c r="S165" s="224">
        <v>0</v>
      </c>
      <c r="T165" s="225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26" t="s">
        <v>138</v>
      </c>
      <c r="AT165" s="226" t="s">
        <v>134</v>
      </c>
      <c r="AU165" s="226" t="s">
        <v>81</v>
      </c>
      <c r="AY165" s="14" t="s">
        <v>133</v>
      </c>
      <c r="BE165" s="227">
        <f>IF(N165="základní",J165,0)</f>
        <v>0</v>
      </c>
      <c r="BF165" s="227">
        <f>IF(N165="snížená",J165,0)</f>
        <v>0</v>
      </c>
      <c r="BG165" s="227">
        <f>IF(N165="zákl. přenesená",J165,0)</f>
        <v>0</v>
      </c>
      <c r="BH165" s="227">
        <f>IF(N165="sníž. přenesená",J165,0)</f>
        <v>0</v>
      </c>
      <c r="BI165" s="227">
        <f>IF(N165="nulová",J165,0)</f>
        <v>0</v>
      </c>
      <c r="BJ165" s="14" t="s">
        <v>81</v>
      </c>
      <c r="BK165" s="227">
        <f>ROUND(I165*H165,2)</f>
        <v>0</v>
      </c>
      <c r="BL165" s="14" t="s">
        <v>138</v>
      </c>
      <c r="BM165" s="226" t="s">
        <v>234</v>
      </c>
    </row>
    <row r="166" s="2" customFormat="1" ht="24.15" customHeight="1">
      <c r="A166" s="35"/>
      <c r="B166" s="36"/>
      <c r="C166" s="228" t="s">
        <v>73</v>
      </c>
      <c r="D166" s="228" t="s">
        <v>209</v>
      </c>
      <c r="E166" s="229" t="s">
        <v>210</v>
      </c>
      <c r="F166" s="230" t="s">
        <v>574</v>
      </c>
      <c r="G166" s="231" t="s">
        <v>141</v>
      </c>
      <c r="H166" s="232">
        <v>4.2000000000000002</v>
      </c>
      <c r="I166" s="233"/>
      <c r="J166" s="234">
        <f>ROUND(I166*H166,2)</f>
        <v>0</v>
      </c>
      <c r="K166" s="235"/>
      <c r="L166" s="236"/>
      <c r="M166" s="237" t="s">
        <v>1</v>
      </c>
      <c r="N166" s="238" t="s">
        <v>38</v>
      </c>
      <c r="O166" s="88"/>
      <c r="P166" s="224">
        <f>O166*H166</f>
        <v>0</v>
      </c>
      <c r="Q166" s="224">
        <v>0</v>
      </c>
      <c r="R166" s="224">
        <f>Q166*H166</f>
        <v>0</v>
      </c>
      <c r="S166" s="224">
        <v>0</v>
      </c>
      <c r="T166" s="225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26" t="s">
        <v>147</v>
      </c>
      <c r="AT166" s="226" t="s">
        <v>209</v>
      </c>
      <c r="AU166" s="226" t="s">
        <v>81</v>
      </c>
      <c r="AY166" s="14" t="s">
        <v>133</v>
      </c>
      <c r="BE166" s="227">
        <f>IF(N166="základní",J166,0)</f>
        <v>0</v>
      </c>
      <c r="BF166" s="227">
        <f>IF(N166="snížená",J166,0)</f>
        <v>0</v>
      </c>
      <c r="BG166" s="227">
        <f>IF(N166="zákl. přenesená",J166,0)</f>
        <v>0</v>
      </c>
      <c r="BH166" s="227">
        <f>IF(N166="sníž. přenesená",J166,0)</f>
        <v>0</v>
      </c>
      <c r="BI166" s="227">
        <f>IF(N166="nulová",J166,0)</f>
        <v>0</v>
      </c>
      <c r="BJ166" s="14" t="s">
        <v>81</v>
      </c>
      <c r="BK166" s="227">
        <f>ROUND(I166*H166,2)</f>
        <v>0</v>
      </c>
      <c r="BL166" s="14" t="s">
        <v>138</v>
      </c>
      <c r="BM166" s="226" t="s">
        <v>238</v>
      </c>
    </row>
    <row r="167" s="12" customFormat="1" ht="25.92" customHeight="1">
      <c r="A167" s="12"/>
      <c r="B167" s="200"/>
      <c r="C167" s="201"/>
      <c r="D167" s="202" t="s">
        <v>72</v>
      </c>
      <c r="E167" s="203" t="s">
        <v>251</v>
      </c>
      <c r="F167" s="203" t="s">
        <v>575</v>
      </c>
      <c r="G167" s="201"/>
      <c r="H167" s="201"/>
      <c r="I167" s="204"/>
      <c r="J167" s="205">
        <f>BK167</f>
        <v>0</v>
      </c>
      <c r="K167" s="201"/>
      <c r="L167" s="206"/>
      <c r="M167" s="207"/>
      <c r="N167" s="208"/>
      <c r="O167" s="208"/>
      <c r="P167" s="209">
        <f>SUM(P168:P173)</f>
        <v>0</v>
      </c>
      <c r="Q167" s="208"/>
      <c r="R167" s="209">
        <f>SUM(R168:R173)</f>
        <v>0</v>
      </c>
      <c r="S167" s="208"/>
      <c r="T167" s="210">
        <f>SUM(T168:T173)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11" t="s">
        <v>81</v>
      </c>
      <c r="AT167" s="212" t="s">
        <v>72</v>
      </c>
      <c r="AU167" s="212" t="s">
        <v>73</v>
      </c>
      <c r="AY167" s="211" t="s">
        <v>133</v>
      </c>
      <c r="BK167" s="213">
        <f>SUM(BK168:BK173)</f>
        <v>0</v>
      </c>
    </row>
    <row r="168" s="2" customFormat="1" ht="37.8" customHeight="1">
      <c r="A168" s="35"/>
      <c r="B168" s="36"/>
      <c r="C168" s="214" t="s">
        <v>73</v>
      </c>
      <c r="D168" s="214" t="s">
        <v>134</v>
      </c>
      <c r="E168" s="215" t="s">
        <v>576</v>
      </c>
      <c r="F168" s="216" t="s">
        <v>577</v>
      </c>
      <c r="G168" s="217" t="s">
        <v>141</v>
      </c>
      <c r="H168" s="218">
        <v>10.5</v>
      </c>
      <c r="I168" s="219"/>
      <c r="J168" s="220">
        <f>ROUND(I168*H168,2)</f>
        <v>0</v>
      </c>
      <c r="K168" s="221"/>
      <c r="L168" s="41"/>
      <c r="M168" s="222" t="s">
        <v>1</v>
      </c>
      <c r="N168" s="223" t="s">
        <v>38</v>
      </c>
      <c r="O168" s="88"/>
      <c r="P168" s="224">
        <f>O168*H168</f>
        <v>0</v>
      </c>
      <c r="Q168" s="224">
        <v>0</v>
      </c>
      <c r="R168" s="224">
        <f>Q168*H168</f>
        <v>0</v>
      </c>
      <c r="S168" s="224">
        <v>0</v>
      </c>
      <c r="T168" s="225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26" t="s">
        <v>138</v>
      </c>
      <c r="AT168" s="226" t="s">
        <v>134</v>
      </c>
      <c r="AU168" s="226" t="s">
        <v>81</v>
      </c>
      <c r="AY168" s="14" t="s">
        <v>133</v>
      </c>
      <c r="BE168" s="227">
        <f>IF(N168="základní",J168,0)</f>
        <v>0</v>
      </c>
      <c r="BF168" s="227">
        <f>IF(N168="snížená",J168,0)</f>
        <v>0</v>
      </c>
      <c r="BG168" s="227">
        <f>IF(N168="zákl. přenesená",J168,0)</f>
        <v>0</v>
      </c>
      <c r="BH168" s="227">
        <f>IF(N168="sníž. přenesená",J168,0)</f>
        <v>0</v>
      </c>
      <c r="BI168" s="227">
        <f>IF(N168="nulová",J168,0)</f>
        <v>0</v>
      </c>
      <c r="BJ168" s="14" t="s">
        <v>81</v>
      </c>
      <c r="BK168" s="227">
        <f>ROUND(I168*H168,2)</f>
        <v>0</v>
      </c>
      <c r="BL168" s="14" t="s">
        <v>138</v>
      </c>
      <c r="BM168" s="226" t="s">
        <v>241</v>
      </c>
    </row>
    <row r="169" s="2" customFormat="1" ht="24.15" customHeight="1">
      <c r="A169" s="35"/>
      <c r="B169" s="36"/>
      <c r="C169" s="214" t="s">
        <v>73</v>
      </c>
      <c r="D169" s="214" t="s">
        <v>134</v>
      </c>
      <c r="E169" s="215" t="s">
        <v>578</v>
      </c>
      <c r="F169" s="216" t="s">
        <v>579</v>
      </c>
      <c r="G169" s="217" t="s">
        <v>141</v>
      </c>
      <c r="H169" s="218">
        <v>10.5</v>
      </c>
      <c r="I169" s="219"/>
      <c r="J169" s="220">
        <f>ROUND(I169*H169,2)</f>
        <v>0</v>
      </c>
      <c r="K169" s="221"/>
      <c r="L169" s="41"/>
      <c r="M169" s="222" t="s">
        <v>1</v>
      </c>
      <c r="N169" s="223" t="s">
        <v>38</v>
      </c>
      <c r="O169" s="88"/>
      <c r="P169" s="224">
        <f>O169*H169</f>
        <v>0</v>
      </c>
      <c r="Q169" s="224">
        <v>0</v>
      </c>
      <c r="R169" s="224">
        <f>Q169*H169</f>
        <v>0</v>
      </c>
      <c r="S169" s="224">
        <v>0</v>
      </c>
      <c r="T169" s="225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26" t="s">
        <v>138</v>
      </c>
      <c r="AT169" s="226" t="s">
        <v>134</v>
      </c>
      <c r="AU169" s="226" t="s">
        <v>81</v>
      </c>
      <c r="AY169" s="14" t="s">
        <v>133</v>
      </c>
      <c r="BE169" s="227">
        <f>IF(N169="základní",J169,0)</f>
        <v>0</v>
      </c>
      <c r="BF169" s="227">
        <f>IF(N169="snížená",J169,0)</f>
        <v>0</v>
      </c>
      <c r="BG169" s="227">
        <f>IF(N169="zákl. přenesená",J169,0)</f>
        <v>0</v>
      </c>
      <c r="BH169" s="227">
        <f>IF(N169="sníž. přenesená",J169,0)</f>
        <v>0</v>
      </c>
      <c r="BI169" s="227">
        <f>IF(N169="nulová",J169,0)</f>
        <v>0</v>
      </c>
      <c r="BJ169" s="14" t="s">
        <v>81</v>
      </c>
      <c r="BK169" s="227">
        <f>ROUND(I169*H169,2)</f>
        <v>0</v>
      </c>
      <c r="BL169" s="14" t="s">
        <v>138</v>
      </c>
      <c r="BM169" s="226" t="s">
        <v>244</v>
      </c>
    </row>
    <row r="170" s="2" customFormat="1" ht="33" customHeight="1">
      <c r="A170" s="35"/>
      <c r="B170" s="36"/>
      <c r="C170" s="214" t="s">
        <v>73</v>
      </c>
      <c r="D170" s="214" t="s">
        <v>134</v>
      </c>
      <c r="E170" s="215" t="s">
        <v>580</v>
      </c>
      <c r="F170" s="216" t="s">
        <v>581</v>
      </c>
      <c r="G170" s="217" t="s">
        <v>141</v>
      </c>
      <c r="H170" s="218">
        <v>2.1000000000000001</v>
      </c>
      <c r="I170" s="219"/>
      <c r="J170" s="220">
        <f>ROUND(I170*H170,2)</f>
        <v>0</v>
      </c>
      <c r="K170" s="221"/>
      <c r="L170" s="41"/>
      <c r="M170" s="222" t="s">
        <v>1</v>
      </c>
      <c r="N170" s="223" t="s">
        <v>38</v>
      </c>
      <c r="O170" s="88"/>
      <c r="P170" s="224">
        <f>O170*H170</f>
        <v>0</v>
      </c>
      <c r="Q170" s="224">
        <v>0</v>
      </c>
      <c r="R170" s="224">
        <f>Q170*H170</f>
        <v>0</v>
      </c>
      <c r="S170" s="224">
        <v>0</v>
      </c>
      <c r="T170" s="225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26" t="s">
        <v>138</v>
      </c>
      <c r="AT170" s="226" t="s">
        <v>134</v>
      </c>
      <c r="AU170" s="226" t="s">
        <v>81</v>
      </c>
      <c r="AY170" s="14" t="s">
        <v>133</v>
      </c>
      <c r="BE170" s="227">
        <f>IF(N170="základní",J170,0)</f>
        <v>0</v>
      </c>
      <c r="BF170" s="227">
        <f>IF(N170="snížená",J170,0)</f>
        <v>0</v>
      </c>
      <c r="BG170" s="227">
        <f>IF(N170="zákl. přenesená",J170,0)</f>
        <v>0</v>
      </c>
      <c r="BH170" s="227">
        <f>IF(N170="sníž. přenesená",J170,0)</f>
        <v>0</v>
      </c>
      <c r="BI170" s="227">
        <f>IF(N170="nulová",J170,0)</f>
        <v>0</v>
      </c>
      <c r="BJ170" s="14" t="s">
        <v>81</v>
      </c>
      <c r="BK170" s="227">
        <f>ROUND(I170*H170,2)</f>
        <v>0</v>
      </c>
      <c r="BL170" s="14" t="s">
        <v>138</v>
      </c>
      <c r="BM170" s="226" t="s">
        <v>247</v>
      </c>
    </row>
    <row r="171" s="2" customFormat="1" ht="37.8" customHeight="1">
      <c r="A171" s="35"/>
      <c r="B171" s="36"/>
      <c r="C171" s="214" t="s">
        <v>73</v>
      </c>
      <c r="D171" s="214" t="s">
        <v>134</v>
      </c>
      <c r="E171" s="215" t="s">
        <v>582</v>
      </c>
      <c r="F171" s="216" t="s">
        <v>583</v>
      </c>
      <c r="G171" s="217" t="s">
        <v>141</v>
      </c>
      <c r="H171" s="218">
        <v>2.1000000000000001</v>
      </c>
      <c r="I171" s="219"/>
      <c r="J171" s="220">
        <f>ROUND(I171*H171,2)</f>
        <v>0</v>
      </c>
      <c r="K171" s="221"/>
      <c r="L171" s="41"/>
      <c r="M171" s="222" t="s">
        <v>1</v>
      </c>
      <c r="N171" s="223" t="s">
        <v>38</v>
      </c>
      <c r="O171" s="88"/>
      <c r="P171" s="224">
        <f>O171*H171</f>
        <v>0</v>
      </c>
      <c r="Q171" s="224">
        <v>0</v>
      </c>
      <c r="R171" s="224">
        <f>Q171*H171</f>
        <v>0</v>
      </c>
      <c r="S171" s="224">
        <v>0</v>
      </c>
      <c r="T171" s="225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26" t="s">
        <v>138</v>
      </c>
      <c r="AT171" s="226" t="s">
        <v>134</v>
      </c>
      <c r="AU171" s="226" t="s">
        <v>81</v>
      </c>
      <c r="AY171" s="14" t="s">
        <v>133</v>
      </c>
      <c r="BE171" s="227">
        <f>IF(N171="základní",J171,0)</f>
        <v>0</v>
      </c>
      <c r="BF171" s="227">
        <f>IF(N171="snížená",J171,0)</f>
        <v>0</v>
      </c>
      <c r="BG171" s="227">
        <f>IF(N171="zákl. přenesená",J171,0)</f>
        <v>0</v>
      </c>
      <c r="BH171" s="227">
        <f>IF(N171="sníž. přenesená",J171,0)</f>
        <v>0</v>
      </c>
      <c r="BI171" s="227">
        <f>IF(N171="nulová",J171,0)</f>
        <v>0</v>
      </c>
      <c r="BJ171" s="14" t="s">
        <v>81</v>
      </c>
      <c r="BK171" s="227">
        <f>ROUND(I171*H171,2)</f>
        <v>0</v>
      </c>
      <c r="BL171" s="14" t="s">
        <v>138</v>
      </c>
      <c r="BM171" s="226" t="s">
        <v>250</v>
      </c>
    </row>
    <row r="172" s="2" customFormat="1" ht="37.8" customHeight="1">
      <c r="A172" s="35"/>
      <c r="B172" s="36"/>
      <c r="C172" s="214" t="s">
        <v>73</v>
      </c>
      <c r="D172" s="214" t="s">
        <v>134</v>
      </c>
      <c r="E172" s="215" t="s">
        <v>584</v>
      </c>
      <c r="F172" s="216" t="s">
        <v>585</v>
      </c>
      <c r="G172" s="217" t="s">
        <v>141</v>
      </c>
      <c r="H172" s="218">
        <v>10.5</v>
      </c>
      <c r="I172" s="219"/>
      <c r="J172" s="220">
        <f>ROUND(I172*H172,2)</f>
        <v>0</v>
      </c>
      <c r="K172" s="221"/>
      <c r="L172" s="41"/>
      <c r="M172" s="222" t="s">
        <v>1</v>
      </c>
      <c r="N172" s="223" t="s">
        <v>38</v>
      </c>
      <c r="O172" s="88"/>
      <c r="P172" s="224">
        <f>O172*H172</f>
        <v>0</v>
      </c>
      <c r="Q172" s="224">
        <v>0</v>
      </c>
      <c r="R172" s="224">
        <f>Q172*H172</f>
        <v>0</v>
      </c>
      <c r="S172" s="224">
        <v>0</v>
      </c>
      <c r="T172" s="225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26" t="s">
        <v>138</v>
      </c>
      <c r="AT172" s="226" t="s">
        <v>134</v>
      </c>
      <c r="AU172" s="226" t="s">
        <v>81</v>
      </c>
      <c r="AY172" s="14" t="s">
        <v>133</v>
      </c>
      <c r="BE172" s="227">
        <f>IF(N172="základní",J172,0)</f>
        <v>0</v>
      </c>
      <c r="BF172" s="227">
        <f>IF(N172="snížená",J172,0)</f>
        <v>0</v>
      </c>
      <c r="BG172" s="227">
        <f>IF(N172="zákl. přenesená",J172,0)</f>
        <v>0</v>
      </c>
      <c r="BH172" s="227">
        <f>IF(N172="sníž. přenesená",J172,0)</f>
        <v>0</v>
      </c>
      <c r="BI172" s="227">
        <f>IF(N172="nulová",J172,0)</f>
        <v>0</v>
      </c>
      <c r="BJ172" s="14" t="s">
        <v>81</v>
      </c>
      <c r="BK172" s="227">
        <f>ROUND(I172*H172,2)</f>
        <v>0</v>
      </c>
      <c r="BL172" s="14" t="s">
        <v>138</v>
      </c>
      <c r="BM172" s="226" t="s">
        <v>255</v>
      </c>
    </row>
    <row r="173" s="2" customFormat="1" ht="33" customHeight="1">
      <c r="A173" s="35"/>
      <c r="B173" s="36"/>
      <c r="C173" s="214" t="s">
        <v>73</v>
      </c>
      <c r="D173" s="214" t="s">
        <v>134</v>
      </c>
      <c r="E173" s="215" t="s">
        <v>586</v>
      </c>
      <c r="F173" s="216" t="s">
        <v>587</v>
      </c>
      <c r="G173" s="217" t="s">
        <v>137</v>
      </c>
      <c r="H173" s="218">
        <v>0.10000000000000001</v>
      </c>
      <c r="I173" s="219"/>
      <c r="J173" s="220">
        <f>ROUND(I173*H173,2)</f>
        <v>0</v>
      </c>
      <c r="K173" s="221"/>
      <c r="L173" s="41"/>
      <c r="M173" s="222" t="s">
        <v>1</v>
      </c>
      <c r="N173" s="223" t="s">
        <v>38</v>
      </c>
      <c r="O173" s="88"/>
      <c r="P173" s="224">
        <f>O173*H173</f>
        <v>0</v>
      </c>
      <c r="Q173" s="224">
        <v>0</v>
      </c>
      <c r="R173" s="224">
        <f>Q173*H173</f>
        <v>0</v>
      </c>
      <c r="S173" s="224">
        <v>0</v>
      </c>
      <c r="T173" s="225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26" t="s">
        <v>138</v>
      </c>
      <c r="AT173" s="226" t="s">
        <v>134</v>
      </c>
      <c r="AU173" s="226" t="s">
        <v>81</v>
      </c>
      <c r="AY173" s="14" t="s">
        <v>133</v>
      </c>
      <c r="BE173" s="227">
        <f>IF(N173="základní",J173,0)</f>
        <v>0</v>
      </c>
      <c r="BF173" s="227">
        <f>IF(N173="snížená",J173,0)</f>
        <v>0</v>
      </c>
      <c r="BG173" s="227">
        <f>IF(N173="zákl. přenesená",J173,0)</f>
        <v>0</v>
      </c>
      <c r="BH173" s="227">
        <f>IF(N173="sníž. přenesená",J173,0)</f>
        <v>0</v>
      </c>
      <c r="BI173" s="227">
        <f>IF(N173="nulová",J173,0)</f>
        <v>0</v>
      </c>
      <c r="BJ173" s="14" t="s">
        <v>81</v>
      </c>
      <c r="BK173" s="227">
        <f>ROUND(I173*H173,2)</f>
        <v>0</v>
      </c>
      <c r="BL173" s="14" t="s">
        <v>138</v>
      </c>
      <c r="BM173" s="226" t="s">
        <v>258</v>
      </c>
    </row>
    <row r="174" s="12" customFormat="1" ht="25.92" customHeight="1">
      <c r="A174" s="12"/>
      <c r="B174" s="200"/>
      <c r="C174" s="201"/>
      <c r="D174" s="202" t="s">
        <v>72</v>
      </c>
      <c r="E174" s="203" t="s">
        <v>266</v>
      </c>
      <c r="F174" s="203" t="s">
        <v>267</v>
      </c>
      <c r="G174" s="201"/>
      <c r="H174" s="201"/>
      <c r="I174" s="204"/>
      <c r="J174" s="205">
        <f>BK174</f>
        <v>0</v>
      </c>
      <c r="K174" s="201"/>
      <c r="L174" s="206"/>
      <c r="M174" s="207"/>
      <c r="N174" s="208"/>
      <c r="O174" s="208"/>
      <c r="P174" s="209">
        <f>SUM(P175:P184)</f>
        <v>0</v>
      </c>
      <c r="Q174" s="208"/>
      <c r="R174" s="209">
        <f>SUM(R175:R184)</f>
        <v>0</v>
      </c>
      <c r="S174" s="208"/>
      <c r="T174" s="210">
        <f>SUM(T175:T184)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11" t="s">
        <v>81</v>
      </c>
      <c r="AT174" s="212" t="s">
        <v>72</v>
      </c>
      <c r="AU174" s="212" t="s">
        <v>73</v>
      </c>
      <c r="AY174" s="211" t="s">
        <v>133</v>
      </c>
      <c r="BK174" s="213">
        <f>SUM(BK175:BK184)</f>
        <v>0</v>
      </c>
    </row>
    <row r="175" s="2" customFormat="1" ht="33" customHeight="1">
      <c r="A175" s="35"/>
      <c r="B175" s="36"/>
      <c r="C175" s="214" t="s">
        <v>73</v>
      </c>
      <c r="D175" s="214" t="s">
        <v>134</v>
      </c>
      <c r="E175" s="215" t="s">
        <v>268</v>
      </c>
      <c r="F175" s="216" t="s">
        <v>588</v>
      </c>
      <c r="G175" s="217" t="s">
        <v>141</v>
      </c>
      <c r="H175" s="218">
        <v>116</v>
      </c>
      <c r="I175" s="219"/>
      <c r="J175" s="220">
        <f>ROUND(I175*H175,2)</f>
        <v>0</v>
      </c>
      <c r="K175" s="221"/>
      <c r="L175" s="41"/>
      <c r="M175" s="222" t="s">
        <v>1</v>
      </c>
      <c r="N175" s="223" t="s">
        <v>38</v>
      </c>
      <c r="O175" s="88"/>
      <c r="P175" s="224">
        <f>O175*H175</f>
        <v>0</v>
      </c>
      <c r="Q175" s="224">
        <v>0</v>
      </c>
      <c r="R175" s="224">
        <f>Q175*H175</f>
        <v>0</v>
      </c>
      <c r="S175" s="224">
        <v>0</v>
      </c>
      <c r="T175" s="225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26" t="s">
        <v>138</v>
      </c>
      <c r="AT175" s="226" t="s">
        <v>134</v>
      </c>
      <c r="AU175" s="226" t="s">
        <v>81</v>
      </c>
      <c r="AY175" s="14" t="s">
        <v>133</v>
      </c>
      <c r="BE175" s="227">
        <f>IF(N175="základní",J175,0)</f>
        <v>0</v>
      </c>
      <c r="BF175" s="227">
        <f>IF(N175="snížená",J175,0)</f>
        <v>0</v>
      </c>
      <c r="BG175" s="227">
        <f>IF(N175="zákl. přenesená",J175,0)</f>
        <v>0</v>
      </c>
      <c r="BH175" s="227">
        <f>IF(N175="sníž. přenesená",J175,0)</f>
        <v>0</v>
      </c>
      <c r="BI175" s="227">
        <f>IF(N175="nulová",J175,0)</f>
        <v>0</v>
      </c>
      <c r="BJ175" s="14" t="s">
        <v>81</v>
      </c>
      <c r="BK175" s="227">
        <f>ROUND(I175*H175,2)</f>
        <v>0</v>
      </c>
      <c r="BL175" s="14" t="s">
        <v>138</v>
      </c>
      <c r="BM175" s="226" t="s">
        <v>262</v>
      </c>
    </row>
    <row r="176" s="2" customFormat="1" ht="24.15" customHeight="1">
      <c r="A176" s="35"/>
      <c r="B176" s="36"/>
      <c r="C176" s="228" t="s">
        <v>73</v>
      </c>
      <c r="D176" s="228" t="s">
        <v>209</v>
      </c>
      <c r="E176" s="229" t="s">
        <v>271</v>
      </c>
      <c r="F176" s="230" t="s">
        <v>589</v>
      </c>
      <c r="G176" s="231" t="s">
        <v>273</v>
      </c>
      <c r="H176" s="232">
        <v>3.6000000000000001</v>
      </c>
      <c r="I176" s="233"/>
      <c r="J176" s="234">
        <f>ROUND(I176*H176,2)</f>
        <v>0</v>
      </c>
      <c r="K176" s="235"/>
      <c r="L176" s="236"/>
      <c r="M176" s="237" t="s">
        <v>1</v>
      </c>
      <c r="N176" s="238" t="s">
        <v>38</v>
      </c>
      <c r="O176" s="88"/>
      <c r="P176" s="224">
        <f>O176*H176</f>
        <v>0</v>
      </c>
      <c r="Q176" s="224">
        <v>0</v>
      </c>
      <c r="R176" s="224">
        <f>Q176*H176</f>
        <v>0</v>
      </c>
      <c r="S176" s="224">
        <v>0</v>
      </c>
      <c r="T176" s="225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26" t="s">
        <v>147</v>
      </c>
      <c r="AT176" s="226" t="s">
        <v>209</v>
      </c>
      <c r="AU176" s="226" t="s">
        <v>81</v>
      </c>
      <c r="AY176" s="14" t="s">
        <v>133</v>
      </c>
      <c r="BE176" s="227">
        <f>IF(N176="základní",J176,0)</f>
        <v>0</v>
      </c>
      <c r="BF176" s="227">
        <f>IF(N176="snížená",J176,0)</f>
        <v>0</v>
      </c>
      <c r="BG176" s="227">
        <f>IF(N176="zákl. přenesená",J176,0)</f>
        <v>0</v>
      </c>
      <c r="BH176" s="227">
        <f>IF(N176="sníž. přenesená",J176,0)</f>
        <v>0</v>
      </c>
      <c r="BI176" s="227">
        <f>IF(N176="nulová",J176,0)</f>
        <v>0</v>
      </c>
      <c r="BJ176" s="14" t="s">
        <v>81</v>
      </c>
      <c r="BK176" s="227">
        <f>ROUND(I176*H176,2)</f>
        <v>0</v>
      </c>
      <c r="BL176" s="14" t="s">
        <v>138</v>
      </c>
      <c r="BM176" s="226" t="s">
        <v>265</v>
      </c>
    </row>
    <row r="177" s="2" customFormat="1" ht="21.75" customHeight="1">
      <c r="A177" s="35"/>
      <c r="B177" s="36"/>
      <c r="C177" s="214" t="s">
        <v>73</v>
      </c>
      <c r="D177" s="214" t="s">
        <v>134</v>
      </c>
      <c r="E177" s="215" t="s">
        <v>275</v>
      </c>
      <c r="F177" s="216" t="s">
        <v>276</v>
      </c>
      <c r="G177" s="217" t="s">
        <v>141</v>
      </c>
      <c r="H177" s="218">
        <v>116</v>
      </c>
      <c r="I177" s="219"/>
      <c r="J177" s="220">
        <f>ROUND(I177*H177,2)</f>
        <v>0</v>
      </c>
      <c r="K177" s="221"/>
      <c r="L177" s="41"/>
      <c r="M177" s="222" t="s">
        <v>1</v>
      </c>
      <c r="N177" s="223" t="s">
        <v>38</v>
      </c>
      <c r="O177" s="88"/>
      <c r="P177" s="224">
        <f>O177*H177</f>
        <v>0</v>
      </c>
      <c r="Q177" s="224">
        <v>0</v>
      </c>
      <c r="R177" s="224">
        <f>Q177*H177</f>
        <v>0</v>
      </c>
      <c r="S177" s="224">
        <v>0</v>
      </c>
      <c r="T177" s="225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26" t="s">
        <v>138</v>
      </c>
      <c r="AT177" s="226" t="s">
        <v>134</v>
      </c>
      <c r="AU177" s="226" t="s">
        <v>81</v>
      </c>
      <c r="AY177" s="14" t="s">
        <v>133</v>
      </c>
      <c r="BE177" s="227">
        <f>IF(N177="základní",J177,0)</f>
        <v>0</v>
      </c>
      <c r="BF177" s="227">
        <f>IF(N177="snížená",J177,0)</f>
        <v>0</v>
      </c>
      <c r="BG177" s="227">
        <f>IF(N177="zákl. přenesená",J177,0)</f>
        <v>0</v>
      </c>
      <c r="BH177" s="227">
        <f>IF(N177="sníž. přenesená",J177,0)</f>
        <v>0</v>
      </c>
      <c r="BI177" s="227">
        <f>IF(N177="nulová",J177,0)</f>
        <v>0</v>
      </c>
      <c r="BJ177" s="14" t="s">
        <v>81</v>
      </c>
      <c r="BK177" s="227">
        <f>ROUND(I177*H177,2)</f>
        <v>0</v>
      </c>
      <c r="BL177" s="14" t="s">
        <v>138</v>
      </c>
      <c r="BM177" s="226" t="s">
        <v>270</v>
      </c>
    </row>
    <row r="178" s="2" customFormat="1" ht="24.15" customHeight="1">
      <c r="A178" s="35"/>
      <c r="B178" s="36"/>
      <c r="C178" s="214" t="s">
        <v>73</v>
      </c>
      <c r="D178" s="214" t="s">
        <v>134</v>
      </c>
      <c r="E178" s="215" t="s">
        <v>278</v>
      </c>
      <c r="F178" s="216" t="s">
        <v>279</v>
      </c>
      <c r="G178" s="217" t="s">
        <v>141</v>
      </c>
      <c r="H178" s="218">
        <v>116</v>
      </c>
      <c r="I178" s="219"/>
      <c r="J178" s="220">
        <f>ROUND(I178*H178,2)</f>
        <v>0</v>
      </c>
      <c r="K178" s="221"/>
      <c r="L178" s="41"/>
      <c r="M178" s="222" t="s">
        <v>1</v>
      </c>
      <c r="N178" s="223" t="s">
        <v>38</v>
      </c>
      <c r="O178" s="88"/>
      <c r="P178" s="224">
        <f>O178*H178</f>
        <v>0</v>
      </c>
      <c r="Q178" s="224">
        <v>0</v>
      </c>
      <c r="R178" s="224">
        <f>Q178*H178</f>
        <v>0</v>
      </c>
      <c r="S178" s="224">
        <v>0</v>
      </c>
      <c r="T178" s="225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26" t="s">
        <v>138</v>
      </c>
      <c r="AT178" s="226" t="s">
        <v>134</v>
      </c>
      <c r="AU178" s="226" t="s">
        <v>81</v>
      </c>
      <c r="AY178" s="14" t="s">
        <v>133</v>
      </c>
      <c r="BE178" s="227">
        <f>IF(N178="základní",J178,0)</f>
        <v>0</v>
      </c>
      <c r="BF178" s="227">
        <f>IF(N178="snížená",J178,0)</f>
        <v>0</v>
      </c>
      <c r="BG178" s="227">
        <f>IF(N178="zákl. přenesená",J178,0)</f>
        <v>0</v>
      </c>
      <c r="BH178" s="227">
        <f>IF(N178="sníž. přenesená",J178,0)</f>
        <v>0</v>
      </c>
      <c r="BI178" s="227">
        <f>IF(N178="nulová",J178,0)</f>
        <v>0</v>
      </c>
      <c r="BJ178" s="14" t="s">
        <v>81</v>
      </c>
      <c r="BK178" s="227">
        <f>ROUND(I178*H178,2)</f>
        <v>0</v>
      </c>
      <c r="BL178" s="14" t="s">
        <v>138</v>
      </c>
      <c r="BM178" s="226" t="s">
        <v>274</v>
      </c>
    </row>
    <row r="179" s="2" customFormat="1" ht="33" customHeight="1">
      <c r="A179" s="35"/>
      <c r="B179" s="36"/>
      <c r="C179" s="214" t="s">
        <v>73</v>
      </c>
      <c r="D179" s="214" t="s">
        <v>134</v>
      </c>
      <c r="E179" s="215" t="s">
        <v>281</v>
      </c>
      <c r="F179" s="216" t="s">
        <v>590</v>
      </c>
      <c r="G179" s="217" t="s">
        <v>141</v>
      </c>
      <c r="H179" s="218">
        <v>116</v>
      </c>
      <c r="I179" s="219"/>
      <c r="J179" s="220">
        <f>ROUND(I179*H179,2)</f>
        <v>0</v>
      </c>
      <c r="K179" s="221"/>
      <c r="L179" s="41"/>
      <c r="M179" s="222" t="s">
        <v>1</v>
      </c>
      <c r="N179" s="223" t="s">
        <v>38</v>
      </c>
      <c r="O179" s="88"/>
      <c r="P179" s="224">
        <f>O179*H179</f>
        <v>0</v>
      </c>
      <c r="Q179" s="224">
        <v>0</v>
      </c>
      <c r="R179" s="224">
        <f>Q179*H179</f>
        <v>0</v>
      </c>
      <c r="S179" s="224">
        <v>0</v>
      </c>
      <c r="T179" s="225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26" t="s">
        <v>138</v>
      </c>
      <c r="AT179" s="226" t="s">
        <v>134</v>
      </c>
      <c r="AU179" s="226" t="s">
        <v>81</v>
      </c>
      <c r="AY179" s="14" t="s">
        <v>133</v>
      </c>
      <c r="BE179" s="227">
        <f>IF(N179="základní",J179,0)</f>
        <v>0</v>
      </c>
      <c r="BF179" s="227">
        <f>IF(N179="snížená",J179,0)</f>
        <v>0</v>
      </c>
      <c r="BG179" s="227">
        <f>IF(N179="zákl. přenesená",J179,0)</f>
        <v>0</v>
      </c>
      <c r="BH179" s="227">
        <f>IF(N179="sníž. přenesená",J179,0)</f>
        <v>0</v>
      </c>
      <c r="BI179" s="227">
        <f>IF(N179="nulová",J179,0)</f>
        <v>0</v>
      </c>
      <c r="BJ179" s="14" t="s">
        <v>81</v>
      </c>
      <c r="BK179" s="227">
        <f>ROUND(I179*H179,2)</f>
        <v>0</v>
      </c>
      <c r="BL179" s="14" t="s">
        <v>138</v>
      </c>
      <c r="BM179" s="226" t="s">
        <v>277</v>
      </c>
    </row>
    <row r="180" s="2" customFormat="1" ht="33" customHeight="1">
      <c r="A180" s="35"/>
      <c r="B180" s="36"/>
      <c r="C180" s="214" t="s">
        <v>73</v>
      </c>
      <c r="D180" s="214" t="s">
        <v>134</v>
      </c>
      <c r="E180" s="215" t="s">
        <v>284</v>
      </c>
      <c r="F180" s="216" t="s">
        <v>591</v>
      </c>
      <c r="G180" s="217" t="s">
        <v>137</v>
      </c>
      <c r="H180" s="218">
        <v>17.399999999999999</v>
      </c>
      <c r="I180" s="219"/>
      <c r="J180" s="220">
        <f>ROUND(I180*H180,2)</f>
        <v>0</v>
      </c>
      <c r="K180" s="221"/>
      <c r="L180" s="41"/>
      <c r="M180" s="222" t="s">
        <v>1</v>
      </c>
      <c r="N180" s="223" t="s">
        <v>38</v>
      </c>
      <c r="O180" s="88"/>
      <c r="P180" s="224">
        <f>O180*H180</f>
        <v>0</v>
      </c>
      <c r="Q180" s="224">
        <v>0</v>
      </c>
      <c r="R180" s="224">
        <f>Q180*H180</f>
        <v>0</v>
      </c>
      <c r="S180" s="224">
        <v>0</v>
      </c>
      <c r="T180" s="225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26" t="s">
        <v>138</v>
      </c>
      <c r="AT180" s="226" t="s">
        <v>134</v>
      </c>
      <c r="AU180" s="226" t="s">
        <v>81</v>
      </c>
      <c r="AY180" s="14" t="s">
        <v>133</v>
      </c>
      <c r="BE180" s="227">
        <f>IF(N180="základní",J180,0)</f>
        <v>0</v>
      </c>
      <c r="BF180" s="227">
        <f>IF(N180="snížená",J180,0)</f>
        <v>0</v>
      </c>
      <c r="BG180" s="227">
        <f>IF(N180="zákl. přenesená",J180,0)</f>
        <v>0</v>
      </c>
      <c r="BH180" s="227">
        <f>IF(N180="sníž. přenesená",J180,0)</f>
        <v>0</v>
      </c>
      <c r="BI180" s="227">
        <f>IF(N180="nulová",J180,0)</f>
        <v>0</v>
      </c>
      <c r="BJ180" s="14" t="s">
        <v>81</v>
      </c>
      <c r="BK180" s="227">
        <f>ROUND(I180*H180,2)</f>
        <v>0</v>
      </c>
      <c r="BL180" s="14" t="s">
        <v>138</v>
      </c>
      <c r="BM180" s="226" t="s">
        <v>280</v>
      </c>
    </row>
    <row r="181" s="2" customFormat="1" ht="24.15" customHeight="1">
      <c r="A181" s="35"/>
      <c r="B181" s="36"/>
      <c r="C181" s="214" t="s">
        <v>73</v>
      </c>
      <c r="D181" s="214" t="s">
        <v>134</v>
      </c>
      <c r="E181" s="215" t="s">
        <v>287</v>
      </c>
      <c r="F181" s="216" t="s">
        <v>288</v>
      </c>
      <c r="G181" s="217" t="s">
        <v>137</v>
      </c>
      <c r="H181" s="218">
        <v>17.399999999999999</v>
      </c>
      <c r="I181" s="219"/>
      <c r="J181" s="220">
        <f>ROUND(I181*H181,2)</f>
        <v>0</v>
      </c>
      <c r="K181" s="221"/>
      <c r="L181" s="41"/>
      <c r="M181" s="222" t="s">
        <v>1</v>
      </c>
      <c r="N181" s="223" t="s">
        <v>38</v>
      </c>
      <c r="O181" s="88"/>
      <c r="P181" s="224">
        <f>O181*H181</f>
        <v>0</v>
      </c>
      <c r="Q181" s="224">
        <v>0</v>
      </c>
      <c r="R181" s="224">
        <f>Q181*H181</f>
        <v>0</v>
      </c>
      <c r="S181" s="224">
        <v>0</v>
      </c>
      <c r="T181" s="225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26" t="s">
        <v>138</v>
      </c>
      <c r="AT181" s="226" t="s">
        <v>134</v>
      </c>
      <c r="AU181" s="226" t="s">
        <v>81</v>
      </c>
      <c r="AY181" s="14" t="s">
        <v>133</v>
      </c>
      <c r="BE181" s="227">
        <f>IF(N181="základní",J181,0)</f>
        <v>0</v>
      </c>
      <c r="BF181" s="227">
        <f>IF(N181="snížená",J181,0)</f>
        <v>0</v>
      </c>
      <c r="BG181" s="227">
        <f>IF(N181="zákl. přenesená",J181,0)</f>
        <v>0</v>
      </c>
      <c r="BH181" s="227">
        <f>IF(N181="sníž. přenesená",J181,0)</f>
        <v>0</v>
      </c>
      <c r="BI181" s="227">
        <f>IF(N181="nulová",J181,0)</f>
        <v>0</v>
      </c>
      <c r="BJ181" s="14" t="s">
        <v>81</v>
      </c>
      <c r="BK181" s="227">
        <f>ROUND(I181*H181,2)</f>
        <v>0</v>
      </c>
      <c r="BL181" s="14" t="s">
        <v>138</v>
      </c>
      <c r="BM181" s="226" t="s">
        <v>283</v>
      </c>
    </row>
    <row r="182" s="2" customFormat="1" ht="16.5" customHeight="1">
      <c r="A182" s="35"/>
      <c r="B182" s="36"/>
      <c r="C182" s="214" t="s">
        <v>73</v>
      </c>
      <c r="D182" s="214" t="s">
        <v>134</v>
      </c>
      <c r="E182" s="215" t="s">
        <v>290</v>
      </c>
      <c r="F182" s="216" t="s">
        <v>291</v>
      </c>
      <c r="G182" s="217" t="s">
        <v>141</v>
      </c>
      <c r="H182" s="218">
        <v>116</v>
      </c>
      <c r="I182" s="219"/>
      <c r="J182" s="220">
        <f>ROUND(I182*H182,2)</f>
        <v>0</v>
      </c>
      <c r="K182" s="221"/>
      <c r="L182" s="41"/>
      <c r="M182" s="222" t="s">
        <v>1</v>
      </c>
      <c r="N182" s="223" t="s">
        <v>38</v>
      </c>
      <c r="O182" s="88"/>
      <c r="P182" s="224">
        <f>O182*H182</f>
        <v>0</v>
      </c>
      <c r="Q182" s="224">
        <v>0</v>
      </c>
      <c r="R182" s="224">
        <f>Q182*H182</f>
        <v>0</v>
      </c>
      <c r="S182" s="224">
        <v>0</v>
      </c>
      <c r="T182" s="225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26" t="s">
        <v>138</v>
      </c>
      <c r="AT182" s="226" t="s">
        <v>134</v>
      </c>
      <c r="AU182" s="226" t="s">
        <v>81</v>
      </c>
      <c r="AY182" s="14" t="s">
        <v>133</v>
      </c>
      <c r="BE182" s="227">
        <f>IF(N182="základní",J182,0)</f>
        <v>0</v>
      </c>
      <c r="BF182" s="227">
        <f>IF(N182="snížená",J182,0)</f>
        <v>0</v>
      </c>
      <c r="BG182" s="227">
        <f>IF(N182="zákl. přenesená",J182,0)</f>
        <v>0</v>
      </c>
      <c r="BH182" s="227">
        <f>IF(N182="sníž. přenesená",J182,0)</f>
        <v>0</v>
      </c>
      <c r="BI182" s="227">
        <f>IF(N182="nulová",J182,0)</f>
        <v>0</v>
      </c>
      <c r="BJ182" s="14" t="s">
        <v>81</v>
      </c>
      <c r="BK182" s="227">
        <f>ROUND(I182*H182,2)</f>
        <v>0</v>
      </c>
      <c r="BL182" s="14" t="s">
        <v>138</v>
      </c>
      <c r="BM182" s="226" t="s">
        <v>286</v>
      </c>
    </row>
    <row r="183" s="2" customFormat="1" ht="24.15" customHeight="1">
      <c r="A183" s="35"/>
      <c r="B183" s="36"/>
      <c r="C183" s="214" t="s">
        <v>73</v>
      </c>
      <c r="D183" s="214" t="s">
        <v>134</v>
      </c>
      <c r="E183" s="215" t="s">
        <v>293</v>
      </c>
      <c r="F183" s="216" t="s">
        <v>592</v>
      </c>
      <c r="G183" s="217" t="s">
        <v>273</v>
      </c>
      <c r="H183" s="218">
        <v>2.8999999999999999</v>
      </c>
      <c r="I183" s="219"/>
      <c r="J183" s="220">
        <f>ROUND(I183*H183,2)</f>
        <v>0</v>
      </c>
      <c r="K183" s="221"/>
      <c r="L183" s="41"/>
      <c r="M183" s="222" t="s">
        <v>1</v>
      </c>
      <c r="N183" s="223" t="s">
        <v>38</v>
      </c>
      <c r="O183" s="88"/>
      <c r="P183" s="224">
        <f>O183*H183</f>
        <v>0</v>
      </c>
      <c r="Q183" s="224">
        <v>0</v>
      </c>
      <c r="R183" s="224">
        <f>Q183*H183</f>
        <v>0</v>
      </c>
      <c r="S183" s="224">
        <v>0</v>
      </c>
      <c r="T183" s="225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26" t="s">
        <v>138</v>
      </c>
      <c r="AT183" s="226" t="s">
        <v>134</v>
      </c>
      <c r="AU183" s="226" t="s">
        <v>81</v>
      </c>
      <c r="AY183" s="14" t="s">
        <v>133</v>
      </c>
      <c r="BE183" s="227">
        <f>IF(N183="základní",J183,0)</f>
        <v>0</v>
      </c>
      <c r="BF183" s="227">
        <f>IF(N183="snížená",J183,0)</f>
        <v>0</v>
      </c>
      <c r="BG183" s="227">
        <f>IF(N183="zákl. přenesená",J183,0)</f>
        <v>0</v>
      </c>
      <c r="BH183" s="227">
        <f>IF(N183="sníž. přenesená",J183,0)</f>
        <v>0</v>
      </c>
      <c r="BI183" s="227">
        <f>IF(N183="nulová",J183,0)</f>
        <v>0</v>
      </c>
      <c r="BJ183" s="14" t="s">
        <v>81</v>
      </c>
      <c r="BK183" s="227">
        <f>ROUND(I183*H183,2)</f>
        <v>0</v>
      </c>
      <c r="BL183" s="14" t="s">
        <v>138</v>
      </c>
      <c r="BM183" s="226" t="s">
        <v>289</v>
      </c>
    </row>
    <row r="184" s="2" customFormat="1" ht="16.5" customHeight="1">
      <c r="A184" s="35"/>
      <c r="B184" s="36"/>
      <c r="C184" s="214" t="s">
        <v>73</v>
      </c>
      <c r="D184" s="214" t="s">
        <v>134</v>
      </c>
      <c r="E184" s="215" t="s">
        <v>296</v>
      </c>
      <c r="F184" s="216" t="s">
        <v>297</v>
      </c>
      <c r="G184" s="217" t="s">
        <v>141</v>
      </c>
      <c r="H184" s="218">
        <v>116</v>
      </c>
      <c r="I184" s="219"/>
      <c r="J184" s="220">
        <f>ROUND(I184*H184,2)</f>
        <v>0</v>
      </c>
      <c r="K184" s="221"/>
      <c r="L184" s="41"/>
      <c r="M184" s="222" t="s">
        <v>1</v>
      </c>
      <c r="N184" s="223" t="s">
        <v>38</v>
      </c>
      <c r="O184" s="88"/>
      <c r="P184" s="224">
        <f>O184*H184</f>
        <v>0</v>
      </c>
      <c r="Q184" s="224">
        <v>0</v>
      </c>
      <c r="R184" s="224">
        <f>Q184*H184</f>
        <v>0</v>
      </c>
      <c r="S184" s="224">
        <v>0</v>
      </c>
      <c r="T184" s="225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26" t="s">
        <v>138</v>
      </c>
      <c r="AT184" s="226" t="s">
        <v>134</v>
      </c>
      <c r="AU184" s="226" t="s">
        <v>81</v>
      </c>
      <c r="AY184" s="14" t="s">
        <v>133</v>
      </c>
      <c r="BE184" s="227">
        <f>IF(N184="základní",J184,0)</f>
        <v>0</v>
      </c>
      <c r="BF184" s="227">
        <f>IF(N184="snížená",J184,0)</f>
        <v>0</v>
      </c>
      <c r="BG184" s="227">
        <f>IF(N184="zákl. přenesená",J184,0)</f>
        <v>0</v>
      </c>
      <c r="BH184" s="227">
        <f>IF(N184="sníž. přenesená",J184,0)</f>
        <v>0</v>
      </c>
      <c r="BI184" s="227">
        <f>IF(N184="nulová",J184,0)</f>
        <v>0</v>
      </c>
      <c r="BJ184" s="14" t="s">
        <v>81</v>
      </c>
      <c r="BK184" s="227">
        <f>ROUND(I184*H184,2)</f>
        <v>0</v>
      </c>
      <c r="BL184" s="14" t="s">
        <v>138</v>
      </c>
      <c r="BM184" s="226" t="s">
        <v>292</v>
      </c>
    </row>
    <row r="185" s="12" customFormat="1" ht="25.92" customHeight="1">
      <c r="A185" s="12"/>
      <c r="B185" s="200"/>
      <c r="C185" s="201"/>
      <c r="D185" s="202" t="s">
        <v>72</v>
      </c>
      <c r="E185" s="203" t="s">
        <v>310</v>
      </c>
      <c r="F185" s="203" t="s">
        <v>311</v>
      </c>
      <c r="G185" s="201"/>
      <c r="H185" s="201"/>
      <c r="I185" s="204"/>
      <c r="J185" s="205">
        <f>BK185</f>
        <v>0</v>
      </c>
      <c r="K185" s="201"/>
      <c r="L185" s="206"/>
      <c r="M185" s="207"/>
      <c r="N185" s="208"/>
      <c r="O185" s="208"/>
      <c r="P185" s="209">
        <f>SUM(P186:P194)</f>
        <v>0</v>
      </c>
      <c r="Q185" s="208"/>
      <c r="R185" s="209">
        <f>SUM(R186:R194)</f>
        <v>0</v>
      </c>
      <c r="S185" s="208"/>
      <c r="T185" s="210">
        <f>SUM(T186:T194)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11" t="s">
        <v>81</v>
      </c>
      <c r="AT185" s="212" t="s">
        <v>72</v>
      </c>
      <c r="AU185" s="212" t="s">
        <v>73</v>
      </c>
      <c r="AY185" s="211" t="s">
        <v>133</v>
      </c>
      <c r="BK185" s="213">
        <f>SUM(BK186:BK194)</f>
        <v>0</v>
      </c>
    </row>
    <row r="186" s="2" customFormat="1" ht="24.15" customHeight="1">
      <c r="A186" s="35"/>
      <c r="B186" s="36"/>
      <c r="C186" s="214" t="s">
        <v>73</v>
      </c>
      <c r="D186" s="214" t="s">
        <v>134</v>
      </c>
      <c r="E186" s="215" t="s">
        <v>312</v>
      </c>
      <c r="F186" s="216" t="s">
        <v>593</v>
      </c>
      <c r="G186" s="217" t="s">
        <v>141</v>
      </c>
      <c r="H186" s="218">
        <v>90</v>
      </c>
      <c r="I186" s="219"/>
      <c r="J186" s="220">
        <f>ROUND(I186*H186,2)</f>
        <v>0</v>
      </c>
      <c r="K186" s="221"/>
      <c r="L186" s="41"/>
      <c r="M186" s="222" t="s">
        <v>1</v>
      </c>
      <c r="N186" s="223" t="s">
        <v>38</v>
      </c>
      <c r="O186" s="88"/>
      <c r="P186" s="224">
        <f>O186*H186</f>
        <v>0</v>
      </c>
      <c r="Q186" s="224">
        <v>0</v>
      </c>
      <c r="R186" s="224">
        <f>Q186*H186</f>
        <v>0</v>
      </c>
      <c r="S186" s="224">
        <v>0</v>
      </c>
      <c r="T186" s="225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26" t="s">
        <v>138</v>
      </c>
      <c r="AT186" s="226" t="s">
        <v>134</v>
      </c>
      <c r="AU186" s="226" t="s">
        <v>81</v>
      </c>
      <c r="AY186" s="14" t="s">
        <v>133</v>
      </c>
      <c r="BE186" s="227">
        <f>IF(N186="základní",J186,0)</f>
        <v>0</v>
      </c>
      <c r="BF186" s="227">
        <f>IF(N186="snížená",J186,0)</f>
        <v>0</v>
      </c>
      <c r="BG186" s="227">
        <f>IF(N186="zákl. přenesená",J186,0)</f>
        <v>0</v>
      </c>
      <c r="BH186" s="227">
        <f>IF(N186="sníž. přenesená",J186,0)</f>
        <v>0</v>
      </c>
      <c r="BI186" s="227">
        <f>IF(N186="nulová",J186,0)</f>
        <v>0</v>
      </c>
      <c r="BJ186" s="14" t="s">
        <v>81</v>
      </c>
      <c r="BK186" s="227">
        <f>ROUND(I186*H186,2)</f>
        <v>0</v>
      </c>
      <c r="BL186" s="14" t="s">
        <v>138</v>
      </c>
      <c r="BM186" s="226" t="s">
        <v>295</v>
      </c>
    </row>
    <row r="187" s="2" customFormat="1" ht="24.15" customHeight="1">
      <c r="A187" s="35"/>
      <c r="B187" s="36"/>
      <c r="C187" s="214" t="s">
        <v>73</v>
      </c>
      <c r="D187" s="214" t="s">
        <v>134</v>
      </c>
      <c r="E187" s="215" t="s">
        <v>315</v>
      </c>
      <c r="F187" s="216" t="s">
        <v>594</v>
      </c>
      <c r="G187" s="217" t="s">
        <v>233</v>
      </c>
      <c r="H187" s="218">
        <v>65</v>
      </c>
      <c r="I187" s="219"/>
      <c r="J187" s="220">
        <f>ROUND(I187*H187,2)</f>
        <v>0</v>
      </c>
      <c r="K187" s="221"/>
      <c r="L187" s="41"/>
      <c r="M187" s="222" t="s">
        <v>1</v>
      </c>
      <c r="N187" s="223" t="s">
        <v>38</v>
      </c>
      <c r="O187" s="88"/>
      <c r="P187" s="224">
        <f>O187*H187</f>
        <v>0</v>
      </c>
      <c r="Q187" s="224">
        <v>0</v>
      </c>
      <c r="R187" s="224">
        <f>Q187*H187</f>
        <v>0</v>
      </c>
      <c r="S187" s="224">
        <v>0</v>
      </c>
      <c r="T187" s="225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26" t="s">
        <v>138</v>
      </c>
      <c r="AT187" s="226" t="s">
        <v>134</v>
      </c>
      <c r="AU187" s="226" t="s">
        <v>81</v>
      </c>
      <c r="AY187" s="14" t="s">
        <v>133</v>
      </c>
      <c r="BE187" s="227">
        <f>IF(N187="základní",J187,0)</f>
        <v>0</v>
      </c>
      <c r="BF187" s="227">
        <f>IF(N187="snížená",J187,0)</f>
        <v>0</v>
      </c>
      <c r="BG187" s="227">
        <f>IF(N187="zákl. přenesená",J187,0)</f>
        <v>0</v>
      </c>
      <c r="BH187" s="227">
        <f>IF(N187="sníž. přenesená",J187,0)</f>
        <v>0</v>
      </c>
      <c r="BI187" s="227">
        <f>IF(N187="nulová",J187,0)</f>
        <v>0</v>
      </c>
      <c r="BJ187" s="14" t="s">
        <v>81</v>
      </c>
      <c r="BK187" s="227">
        <f>ROUND(I187*H187,2)</f>
        <v>0</v>
      </c>
      <c r="BL187" s="14" t="s">
        <v>138</v>
      </c>
      <c r="BM187" s="226" t="s">
        <v>298</v>
      </c>
    </row>
    <row r="188" s="2" customFormat="1" ht="24.15" customHeight="1">
      <c r="A188" s="35"/>
      <c r="B188" s="36"/>
      <c r="C188" s="228" t="s">
        <v>73</v>
      </c>
      <c r="D188" s="228" t="s">
        <v>209</v>
      </c>
      <c r="E188" s="229" t="s">
        <v>318</v>
      </c>
      <c r="F188" s="230" t="s">
        <v>595</v>
      </c>
      <c r="G188" s="231" t="s">
        <v>237</v>
      </c>
      <c r="H188" s="232">
        <v>137</v>
      </c>
      <c r="I188" s="233"/>
      <c r="J188" s="234">
        <f>ROUND(I188*H188,2)</f>
        <v>0</v>
      </c>
      <c r="K188" s="235"/>
      <c r="L188" s="236"/>
      <c r="M188" s="237" t="s">
        <v>1</v>
      </c>
      <c r="N188" s="238" t="s">
        <v>38</v>
      </c>
      <c r="O188" s="88"/>
      <c r="P188" s="224">
        <f>O188*H188</f>
        <v>0</v>
      </c>
      <c r="Q188" s="224">
        <v>0</v>
      </c>
      <c r="R188" s="224">
        <f>Q188*H188</f>
        <v>0</v>
      </c>
      <c r="S188" s="224">
        <v>0</v>
      </c>
      <c r="T188" s="225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26" t="s">
        <v>147</v>
      </c>
      <c r="AT188" s="226" t="s">
        <v>209</v>
      </c>
      <c r="AU188" s="226" t="s">
        <v>81</v>
      </c>
      <c r="AY188" s="14" t="s">
        <v>133</v>
      </c>
      <c r="BE188" s="227">
        <f>IF(N188="základní",J188,0)</f>
        <v>0</v>
      </c>
      <c r="BF188" s="227">
        <f>IF(N188="snížená",J188,0)</f>
        <v>0</v>
      </c>
      <c r="BG188" s="227">
        <f>IF(N188="zákl. přenesená",J188,0)</f>
        <v>0</v>
      </c>
      <c r="BH188" s="227">
        <f>IF(N188="sníž. přenesená",J188,0)</f>
        <v>0</v>
      </c>
      <c r="BI188" s="227">
        <f>IF(N188="nulová",J188,0)</f>
        <v>0</v>
      </c>
      <c r="BJ188" s="14" t="s">
        <v>81</v>
      </c>
      <c r="BK188" s="227">
        <f>ROUND(I188*H188,2)</f>
        <v>0</v>
      </c>
      <c r="BL188" s="14" t="s">
        <v>138</v>
      </c>
      <c r="BM188" s="226" t="s">
        <v>301</v>
      </c>
    </row>
    <row r="189" s="2" customFormat="1" ht="24.15" customHeight="1">
      <c r="A189" s="35"/>
      <c r="B189" s="36"/>
      <c r="C189" s="214" t="s">
        <v>73</v>
      </c>
      <c r="D189" s="214" t="s">
        <v>134</v>
      </c>
      <c r="E189" s="215" t="s">
        <v>321</v>
      </c>
      <c r="F189" s="216" t="s">
        <v>596</v>
      </c>
      <c r="G189" s="217" t="s">
        <v>233</v>
      </c>
      <c r="H189" s="218">
        <v>4.5999999999999996</v>
      </c>
      <c r="I189" s="219"/>
      <c r="J189" s="220">
        <f>ROUND(I189*H189,2)</f>
        <v>0</v>
      </c>
      <c r="K189" s="221"/>
      <c r="L189" s="41"/>
      <c r="M189" s="222" t="s">
        <v>1</v>
      </c>
      <c r="N189" s="223" t="s">
        <v>38</v>
      </c>
      <c r="O189" s="88"/>
      <c r="P189" s="224">
        <f>O189*H189</f>
        <v>0</v>
      </c>
      <c r="Q189" s="224">
        <v>0</v>
      </c>
      <c r="R189" s="224">
        <f>Q189*H189</f>
        <v>0</v>
      </c>
      <c r="S189" s="224">
        <v>0</v>
      </c>
      <c r="T189" s="225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26" t="s">
        <v>138</v>
      </c>
      <c r="AT189" s="226" t="s">
        <v>134</v>
      </c>
      <c r="AU189" s="226" t="s">
        <v>81</v>
      </c>
      <c r="AY189" s="14" t="s">
        <v>133</v>
      </c>
      <c r="BE189" s="227">
        <f>IF(N189="základní",J189,0)</f>
        <v>0</v>
      </c>
      <c r="BF189" s="227">
        <f>IF(N189="snížená",J189,0)</f>
        <v>0</v>
      </c>
      <c r="BG189" s="227">
        <f>IF(N189="zákl. přenesená",J189,0)</f>
        <v>0</v>
      </c>
      <c r="BH189" s="227">
        <f>IF(N189="sníž. přenesená",J189,0)</f>
        <v>0</v>
      </c>
      <c r="BI189" s="227">
        <f>IF(N189="nulová",J189,0)</f>
        <v>0</v>
      </c>
      <c r="BJ189" s="14" t="s">
        <v>81</v>
      </c>
      <c r="BK189" s="227">
        <f>ROUND(I189*H189,2)</f>
        <v>0</v>
      </c>
      <c r="BL189" s="14" t="s">
        <v>138</v>
      </c>
      <c r="BM189" s="226" t="s">
        <v>304</v>
      </c>
    </row>
    <row r="190" s="2" customFormat="1" ht="24.15" customHeight="1">
      <c r="A190" s="35"/>
      <c r="B190" s="36"/>
      <c r="C190" s="228" t="s">
        <v>73</v>
      </c>
      <c r="D190" s="228" t="s">
        <v>209</v>
      </c>
      <c r="E190" s="229" t="s">
        <v>324</v>
      </c>
      <c r="F190" s="230" t="s">
        <v>597</v>
      </c>
      <c r="G190" s="231" t="s">
        <v>237</v>
      </c>
      <c r="H190" s="232">
        <v>10</v>
      </c>
      <c r="I190" s="233"/>
      <c r="J190" s="234">
        <f>ROUND(I190*H190,2)</f>
        <v>0</v>
      </c>
      <c r="K190" s="235"/>
      <c r="L190" s="236"/>
      <c r="M190" s="237" t="s">
        <v>1</v>
      </c>
      <c r="N190" s="238" t="s">
        <v>38</v>
      </c>
      <c r="O190" s="88"/>
      <c r="P190" s="224">
        <f>O190*H190</f>
        <v>0</v>
      </c>
      <c r="Q190" s="224">
        <v>0</v>
      </c>
      <c r="R190" s="224">
        <f>Q190*H190</f>
        <v>0</v>
      </c>
      <c r="S190" s="224">
        <v>0</v>
      </c>
      <c r="T190" s="225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26" t="s">
        <v>147</v>
      </c>
      <c r="AT190" s="226" t="s">
        <v>209</v>
      </c>
      <c r="AU190" s="226" t="s">
        <v>81</v>
      </c>
      <c r="AY190" s="14" t="s">
        <v>133</v>
      </c>
      <c r="BE190" s="227">
        <f>IF(N190="základní",J190,0)</f>
        <v>0</v>
      </c>
      <c r="BF190" s="227">
        <f>IF(N190="snížená",J190,0)</f>
        <v>0</v>
      </c>
      <c r="BG190" s="227">
        <f>IF(N190="zákl. přenesená",J190,0)</f>
        <v>0</v>
      </c>
      <c r="BH190" s="227">
        <f>IF(N190="sníž. přenesená",J190,0)</f>
        <v>0</v>
      </c>
      <c r="BI190" s="227">
        <f>IF(N190="nulová",J190,0)</f>
        <v>0</v>
      </c>
      <c r="BJ190" s="14" t="s">
        <v>81</v>
      </c>
      <c r="BK190" s="227">
        <f>ROUND(I190*H190,2)</f>
        <v>0</v>
      </c>
      <c r="BL190" s="14" t="s">
        <v>138</v>
      </c>
      <c r="BM190" s="226" t="s">
        <v>305</v>
      </c>
    </row>
    <row r="191" s="2" customFormat="1" ht="24.15" customHeight="1">
      <c r="A191" s="35"/>
      <c r="B191" s="36"/>
      <c r="C191" s="214" t="s">
        <v>73</v>
      </c>
      <c r="D191" s="214" t="s">
        <v>134</v>
      </c>
      <c r="E191" s="215" t="s">
        <v>598</v>
      </c>
      <c r="F191" s="216" t="s">
        <v>599</v>
      </c>
      <c r="G191" s="217" t="s">
        <v>233</v>
      </c>
      <c r="H191" s="218">
        <v>22</v>
      </c>
      <c r="I191" s="219"/>
      <c r="J191" s="220">
        <f>ROUND(I191*H191,2)</f>
        <v>0</v>
      </c>
      <c r="K191" s="221"/>
      <c r="L191" s="41"/>
      <c r="M191" s="222" t="s">
        <v>1</v>
      </c>
      <c r="N191" s="223" t="s">
        <v>38</v>
      </c>
      <c r="O191" s="88"/>
      <c r="P191" s="224">
        <f>O191*H191</f>
        <v>0</v>
      </c>
      <c r="Q191" s="224">
        <v>0</v>
      </c>
      <c r="R191" s="224">
        <f>Q191*H191</f>
        <v>0</v>
      </c>
      <c r="S191" s="224">
        <v>0</v>
      </c>
      <c r="T191" s="225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26" t="s">
        <v>138</v>
      </c>
      <c r="AT191" s="226" t="s">
        <v>134</v>
      </c>
      <c r="AU191" s="226" t="s">
        <v>81</v>
      </c>
      <c r="AY191" s="14" t="s">
        <v>133</v>
      </c>
      <c r="BE191" s="227">
        <f>IF(N191="základní",J191,0)</f>
        <v>0</v>
      </c>
      <c r="BF191" s="227">
        <f>IF(N191="snížená",J191,0)</f>
        <v>0</v>
      </c>
      <c r="BG191" s="227">
        <f>IF(N191="zákl. přenesená",J191,0)</f>
        <v>0</v>
      </c>
      <c r="BH191" s="227">
        <f>IF(N191="sníž. přenesená",J191,0)</f>
        <v>0</v>
      </c>
      <c r="BI191" s="227">
        <f>IF(N191="nulová",J191,0)</f>
        <v>0</v>
      </c>
      <c r="BJ191" s="14" t="s">
        <v>81</v>
      </c>
      <c r="BK191" s="227">
        <f>ROUND(I191*H191,2)</f>
        <v>0</v>
      </c>
      <c r="BL191" s="14" t="s">
        <v>138</v>
      </c>
      <c r="BM191" s="226" t="s">
        <v>308</v>
      </c>
    </row>
    <row r="192" s="2" customFormat="1" ht="24.15" customHeight="1">
      <c r="A192" s="35"/>
      <c r="B192" s="36"/>
      <c r="C192" s="214" t="s">
        <v>73</v>
      </c>
      <c r="D192" s="214" t="s">
        <v>134</v>
      </c>
      <c r="E192" s="215" t="s">
        <v>327</v>
      </c>
      <c r="F192" s="216" t="s">
        <v>600</v>
      </c>
      <c r="G192" s="217" t="s">
        <v>137</v>
      </c>
      <c r="H192" s="218">
        <v>4.2000000000000002</v>
      </c>
      <c r="I192" s="219"/>
      <c r="J192" s="220">
        <f>ROUND(I192*H192,2)</f>
        <v>0</v>
      </c>
      <c r="K192" s="221"/>
      <c r="L192" s="41"/>
      <c r="M192" s="222" t="s">
        <v>1</v>
      </c>
      <c r="N192" s="223" t="s">
        <v>38</v>
      </c>
      <c r="O192" s="88"/>
      <c r="P192" s="224">
        <f>O192*H192</f>
        <v>0</v>
      </c>
      <c r="Q192" s="224">
        <v>0</v>
      </c>
      <c r="R192" s="224">
        <f>Q192*H192</f>
        <v>0</v>
      </c>
      <c r="S192" s="224">
        <v>0</v>
      </c>
      <c r="T192" s="225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26" t="s">
        <v>138</v>
      </c>
      <c r="AT192" s="226" t="s">
        <v>134</v>
      </c>
      <c r="AU192" s="226" t="s">
        <v>81</v>
      </c>
      <c r="AY192" s="14" t="s">
        <v>133</v>
      </c>
      <c r="BE192" s="227">
        <f>IF(N192="základní",J192,0)</f>
        <v>0</v>
      </c>
      <c r="BF192" s="227">
        <f>IF(N192="snížená",J192,0)</f>
        <v>0</v>
      </c>
      <c r="BG192" s="227">
        <f>IF(N192="zákl. přenesená",J192,0)</f>
        <v>0</v>
      </c>
      <c r="BH192" s="227">
        <f>IF(N192="sníž. přenesená",J192,0)</f>
        <v>0</v>
      </c>
      <c r="BI192" s="227">
        <f>IF(N192="nulová",J192,0)</f>
        <v>0</v>
      </c>
      <c r="BJ192" s="14" t="s">
        <v>81</v>
      </c>
      <c r="BK192" s="227">
        <f>ROUND(I192*H192,2)</f>
        <v>0</v>
      </c>
      <c r="BL192" s="14" t="s">
        <v>138</v>
      </c>
      <c r="BM192" s="226" t="s">
        <v>309</v>
      </c>
    </row>
    <row r="193" s="2" customFormat="1" ht="24.15" customHeight="1">
      <c r="A193" s="35"/>
      <c r="B193" s="36"/>
      <c r="C193" s="214" t="s">
        <v>73</v>
      </c>
      <c r="D193" s="214" t="s">
        <v>134</v>
      </c>
      <c r="E193" s="215" t="s">
        <v>601</v>
      </c>
      <c r="F193" s="216" t="s">
        <v>602</v>
      </c>
      <c r="G193" s="217" t="s">
        <v>141</v>
      </c>
      <c r="H193" s="218">
        <v>53</v>
      </c>
      <c r="I193" s="219"/>
      <c r="J193" s="220">
        <f>ROUND(I193*H193,2)</f>
        <v>0</v>
      </c>
      <c r="K193" s="221"/>
      <c r="L193" s="41"/>
      <c r="M193" s="222" t="s">
        <v>1</v>
      </c>
      <c r="N193" s="223" t="s">
        <v>38</v>
      </c>
      <c r="O193" s="88"/>
      <c r="P193" s="224">
        <f>O193*H193</f>
        <v>0</v>
      </c>
      <c r="Q193" s="224">
        <v>0</v>
      </c>
      <c r="R193" s="224">
        <f>Q193*H193</f>
        <v>0</v>
      </c>
      <c r="S193" s="224">
        <v>0</v>
      </c>
      <c r="T193" s="225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26" t="s">
        <v>138</v>
      </c>
      <c r="AT193" s="226" t="s">
        <v>134</v>
      </c>
      <c r="AU193" s="226" t="s">
        <v>81</v>
      </c>
      <c r="AY193" s="14" t="s">
        <v>133</v>
      </c>
      <c r="BE193" s="227">
        <f>IF(N193="základní",J193,0)</f>
        <v>0</v>
      </c>
      <c r="BF193" s="227">
        <f>IF(N193="snížená",J193,0)</f>
        <v>0</v>
      </c>
      <c r="BG193" s="227">
        <f>IF(N193="zákl. přenesená",J193,0)</f>
        <v>0</v>
      </c>
      <c r="BH193" s="227">
        <f>IF(N193="sníž. přenesená",J193,0)</f>
        <v>0</v>
      </c>
      <c r="BI193" s="227">
        <f>IF(N193="nulová",J193,0)</f>
        <v>0</v>
      </c>
      <c r="BJ193" s="14" t="s">
        <v>81</v>
      </c>
      <c r="BK193" s="227">
        <f>ROUND(I193*H193,2)</f>
        <v>0</v>
      </c>
      <c r="BL193" s="14" t="s">
        <v>138</v>
      </c>
      <c r="BM193" s="226" t="s">
        <v>314</v>
      </c>
    </row>
    <row r="194" s="2" customFormat="1" ht="24.15" customHeight="1">
      <c r="A194" s="35"/>
      <c r="B194" s="36"/>
      <c r="C194" s="214" t="s">
        <v>73</v>
      </c>
      <c r="D194" s="214" t="s">
        <v>134</v>
      </c>
      <c r="E194" s="215" t="s">
        <v>248</v>
      </c>
      <c r="F194" s="216" t="s">
        <v>603</v>
      </c>
      <c r="G194" s="217" t="s">
        <v>233</v>
      </c>
      <c r="H194" s="218">
        <v>4.4000000000000004</v>
      </c>
      <c r="I194" s="219"/>
      <c r="J194" s="220">
        <f>ROUND(I194*H194,2)</f>
        <v>0</v>
      </c>
      <c r="K194" s="221"/>
      <c r="L194" s="41"/>
      <c r="M194" s="222" t="s">
        <v>1</v>
      </c>
      <c r="N194" s="223" t="s">
        <v>38</v>
      </c>
      <c r="O194" s="88"/>
      <c r="P194" s="224">
        <f>O194*H194</f>
        <v>0</v>
      </c>
      <c r="Q194" s="224">
        <v>0</v>
      </c>
      <c r="R194" s="224">
        <f>Q194*H194</f>
        <v>0</v>
      </c>
      <c r="S194" s="224">
        <v>0</v>
      </c>
      <c r="T194" s="225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26" t="s">
        <v>138</v>
      </c>
      <c r="AT194" s="226" t="s">
        <v>134</v>
      </c>
      <c r="AU194" s="226" t="s">
        <v>81</v>
      </c>
      <c r="AY194" s="14" t="s">
        <v>133</v>
      </c>
      <c r="BE194" s="227">
        <f>IF(N194="základní",J194,0)</f>
        <v>0</v>
      </c>
      <c r="BF194" s="227">
        <f>IF(N194="snížená",J194,0)</f>
        <v>0</v>
      </c>
      <c r="BG194" s="227">
        <f>IF(N194="zákl. přenesená",J194,0)</f>
        <v>0</v>
      </c>
      <c r="BH194" s="227">
        <f>IF(N194="sníž. přenesená",J194,0)</f>
        <v>0</v>
      </c>
      <c r="BI194" s="227">
        <f>IF(N194="nulová",J194,0)</f>
        <v>0</v>
      </c>
      <c r="BJ194" s="14" t="s">
        <v>81</v>
      </c>
      <c r="BK194" s="227">
        <f>ROUND(I194*H194,2)</f>
        <v>0</v>
      </c>
      <c r="BL194" s="14" t="s">
        <v>138</v>
      </c>
      <c r="BM194" s="226" t="s">
        <v>317</v>
      </c>
    </row>
    <row r="195" s="12" customFormat="1" ht="25.92" customHeight="1">
      <c r="A195" s="12"/>
      <c r="B195" s="200"/>
      <c r="C195" s="201"/>
      <c r="D195" s="202" t="s">
        <v>72</v>
      </c>
      <c r="E195" s="203" t="s">
        <v>336</v>
      </c>
      <c r="F195" s="203" t="s">
        <v>337</v>
      </c>
      <c r="G195" s="201"/>
      <c r="H195" s="201"/>
      <c r="I195" s="204"/>
      <c r="J195" s="205">
        <f>BK195</f>
        <v>0</v>
      </c>
      <c r="K195" s="201"/>
      <c r="L195" s="206"/>
      <c r="M195" s="207"/>
      <c r="N195" s="208"/>
      <c r="O195" s="208"/>
      <c r="P195" s="209">
        <f>P196</f>
        <v>0</v>
      </c>
      <c r="Q195" s="208"/>
      <c r="R195" s="209">
        <f>R196</f>
        <v>0</v>
      </c>
      <c r="S195" s="208"/>
      <c r="T195" s="210">
        <f>T196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11" t="s">
        <v>81</v>
      </c>
      <c r="AT195" s="212" t="s">
        <v>72</v>
      </c>
      <c r="AU195" s="212" t="s">
        <v>73</v>
      </c>
      <c r="AY195" s="211" t="s">
        <v>133</v>
      </c>
      <c r="BK195" s="213">
        <f>BK196</f>
        <v>0</v>
      </c>
    </row>
    <row r="196" s="2" customFormat="1" ht="16.5" customHeight="1">
      <c r="A196" s="35"/>
      <c r="B196" s="36"/>
      <c r="C196" s="214" t="s">
        <v>73</v>
      </c>
      <c r="D196" s="214" t="s">
        <v>134</v>
      </c>
      <c r="E196" s="215" t="s">
        <v>604</v>
      </c>
      <c r="F196" s="216" t="s">
        <v>339</v>
      </c>
      <c r="G196" s="217" t="s">
        <v>167</v>
      </c>
      <c r="H196" s="218">
        <v>1</v>
      </c>
      <c r="I196" s="219"/>
      <c r="J196" s="220">
        <f>ROUND(I196*H196,2)</f>
        <v>0</v>
      </c>
      <c r="K196" s="221"/>
      <c r="L196" s="41"/>
      <c r="M196" s="222" t="s">
        <v>1</v>
      </c>
      <c r="N196" s="223" t="s">
        <v>38</v>
      </c>
      <c r="O196" s="88"/>
      <c r="P196" s="224">
        <f>O196*H196</f>
        <v>0</v>
      </c>
      <c r="Q196" s="224">
        <v>0</v>
      </c>
      <c r="R196" s="224">
        <f>Q196*H196</f>
        <v>0</v>
      </c>
      <c r="S196" s="224">
        <v>0</v>
      </c>
      <c r="T196" s="225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26" t="s">
        <v>138</v>
      </c>
      <c r="AT196" s="226" t="s">
        <v>134</v>
      </c>
      <c r="AU196" s="226" t="s">
        <v>81</v>
      </c>
      <c r="AY196" s="14" t="s">
        <v>133</v>
      </c>
      <c r="BE196" s="227">
        <f>IF(N196="základní",J196,0)</f>
        <v>0</v>
      </c>
      <c r="BF196" s="227">
        <f>IF(N196="snížená",J196,0)</f>
        <v>0</v>
      </c>
      <c r="BG196" s="227">
        <f>IF(N196="zákl. přenesená",J196,0)</f>
        <v>0</v>
      </c>
      <c r="BH196" s="227">
        <f>IF(N196="sníž. přenesená",J196,0)</f>
        <v>0</v>
      </c>
      <c r="BI196" s="227">
        <f>IF(N196="nulová",J196,0)</f>
        <v>0</v>
      </c>
      <c r="BJ196" s="14" t="s">
        <v>81</v>
      </c>
      <c r="BK196" s="227">
        <f>ROUND(I196*H196,2)</f>
        <v>0</v>
      </c>
      <c r="BL196" s="14" t="s">
        <v>138</v>
      </c>
      <c r="BM196" s="226" t="s">
        <v>320</v>
      </c>
    </row>
    <row r="197" s="12" customFormat="1" ht="25.92" customHeight="1">
      <c r="A197" s="12"/>
      <c r="B197" s="200"/>
      <c r="C197" s="201"/>
      <c r="D197" s="202" t="s">
        <v>72</v>
      </c>
      <c r="E197" s="203" t="s">
        <v>341</v>
      </c>
      <c r="F197" s="203" t="s">
        <v>342</v>
      </c>
      <c r="G197" s="201"/>
      <c r="H197" s="201"/>
      <c r="I197" s="204"/>
      <c r="J197" s="205">
        <f>BK197</f>
        <v>0</v>
      </c>
      <c r="K197" s="201"/>
      <c r="L197" s="206"/>
      <c r="M197" s="207"/>
      <c r="N197" s="208"/>
      <c r="O197" s="208"/>
      <c r="P197" s="209">
        <f>P198+P205+P211+P215</f>
        <v>0</v>
      </c>
      <c r="Q197" s="208"/>
      <c r="R197" s="209">
        <f>R198+R205+R211+R215</f>
        <v>0</v>
      </c>
      <c r="S197" s="208"/>
      <c r="T197" s="210">
        <f>T198+T205+T211+T215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11" t="s">
        <v>81</v>
      </c>
      <c r="AT197" s="212" t="s">
        <v>72</v>
      </c>
      <c r="AU197" s="212" t="s">
        <v>73</v>
      </c>
      <c r="AY197" s="211" t="s">
        <v>133</v>
      </c>
      <c r="BK197" s="213">
        <f>BK198+BK205+BK211+BK215</f>
        <v>0</v>
      </c>
    </row>
    <row r="198" s="12" customFormat="1" ht="22.8" customHeight="1">
      <c r="A198" s="12"/>
      <c r="B198" s="200"/>
      <c r="C198" s="201"/>
      <c r="D198" s="202" t="s">
        <v>72</v>
      </c>
      <c r="E198" s="239" t="s">
        <v>343</v>
      </c>
      <c r="F198" s="239" t="s">
        <v>344</v>
      </c>
      <c r="G198" s="201"/>
      <c r="H198" s="201"/>
      <c r="I198" s="204"/>
      <c r="J198" s="240">
        <f>BK198</f>
        <v>0</v>
      </c>
      <c r="K198" s="201"/>
      <c r="L198" s="206"/>
      <c r="M198" s="207"/>
      <c r="N198" s="208"/>
      <c r="O198" s="208"/>
      <c r="P198" s="209">
        <f>SUM(P199:P204)</f>
        <v>0</v>
      </c>
      <c r="Q198" s="208"/>
      <c r="R198" s="209">
        <f>SUM(R199:R204)</f>
        <v>0</v>
      </c>
      <c r="S198" s="208"/>
      <c r="T198" s="210">
        <f>SUM(T199:T204)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11" t="s">
        <v>81</v>
      </c>
      <c r="AT198" s="212" t="s">
        <v>72</v>
      </c>
      <c r="AU198" s="212" t="s">
        <v>81</v>
      </c>
      <c r="AY198" s="211" t="s">
        <v>133</v>
      </c>
      <c r="BK198" s="213">
        <f>SUM(BK199:BK204)</f>
        <v>0</v>
      </c>
    </row>
    <row r="199" s="2" customFormat="1" ht="49.05" customHeight="1">
      <c r="A199" s="35"/>
      <c r="B199" s="36"/>
      <c r="C199" s="214" t="s">
        <v>73</v>
      </c>
      <c r="D199" s="214" t="s">
        <v>134</v>
      </c>
      <c r="E199" s="215" t="s">
        <v>345</v>
      </c>
      <c r="F199" s="216" t="s">
        <v>605</v>
      </c>
      <c r="G199" s="217" t="s">
        <v>237</v>
      </c>
      <c r="H199" s="218">
        <v>1</v>
      </c>
      <c r="I199" s="219"/>
      <c r="J199" s="220">
        <f>ROUND(I199*H199,2)</f>
        <v>0</v>
      </c>
      <c r="K199" s="221"/>
      <c r="L199" s="41"/>
      <c r="M199" s="222" t="s">
        <v>1</v>
      </c>
      <c r="N199" s="223" t="s">
        <v>38</v>
      </c>
      <c r="O199" s="88"/>
      <c r="P199" s="224">
        <f>O199*H199</f>
        <v>0</v>
      </c>
      <c r="Q199" s="224">
        <v>0</v>
      </c>
      <c r="R199" s="224">
        <f>Q199*H199</f>
        <v>0</v>
      </c>
      <c r="S199" s="224">
        <v>0</v>
      </c>
      <c r="T199" s="225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26" t="s">
        <v>138</v>
      </c>
      <c r="AT199" s="226" t="s">
        <v>134</v>
      </c>
      <c r="AU199" s="226" t="s">
        <v>83</v>
      </c>
      <c r="AY199" s="14" t="s">
        <v>133</v>
      </c>
      <c r="BE199" s="227">
        <f>IF(N199="základní",J199,0)</f>
        <v>0</v>
      </c>
      <c r="BF199" s="227">
        <f>IF(N199="snížená",J199,0)</f>
        <v>0</v>
      </c>
      <c r="BG199" s="227">
        <f>IF(N199="zákl. přenesená",J199,0)</f>
        <v>0</v>
      </c>
      <c r="BH199" s="227">
        <f>IF(N199="sníž. přenesená",J199,0)</f>
        <v>0</v>
      </c>
      <c r="BI199" s="227">
        <f>IF(N199="nulová",J199,0)</f>
        <v>0</v>
      </c>
      <c r="BJ199" s="14" t="s">
        <v>81</v>
      </c>
      <c r="BK199" s="227">
        <f>ROUND(I199*H199,2)</f>
        <v>0</v>
      </c>
      <c r="BL199" s="14" t="s">
        <v>138</v>
      </c>
      <c r="BM199" s="226" t="s">
        <v>323</v>
      </c>
    </row>
    <row r="200" s="2" customFormat="1" ht="24.15" customHeight="1">
      <c r="A200" s="35"/>
      <c r="B200" s="36"/>
      <c r="C200" s="228" t="s">
        <v>73</v>
      </c>
      <c r="D200" s="228" t="s">
        <v>209</v>
      </c>
      <c r="E200" s="229" t="s">
        <v>349</v>
      </c>
      <c r="F200" s="230" t="s">
        <v>606</v>
      </c>
      <c r="G200" s="231" t="s">
        <v>141</v>
      </c>
      <c r="H200" s="232">
        <v>36</v>
      </c>
      <c r="I200" s="233"/>
      <c r="J200" s="234">
        <f>ROUND(I200*H200,2)</f>
        <v>0</v>
      </c>
      <c r="K200" s="235"/>
      <c r="L200" s="236"/>
      <c r="M200" s="237" t="s">
        <v>1</v>
      </c>
      <c r="N200" s="238" t="s">
        <v>38</v>
      </c>
      <c r="O200" s="88"/>
      <c r="P200" s="224">
        <f>O200*H200</f>
        <v>0</v>
      </c>
      <c r="Q200" s="224">
        <v>0</v>
      </c>
      <c r="R200" s="224">
        <f>Q200*H200</f>
        <v>0</v>
      </c>
      <c r="S200" s="224">
        <v>0</v>
      </c>
      <c r="T200" s="225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26" t="s">
        <v>147</v>
      </c>
      <c r="AT200" s="226" t="s">
        <v>209</v>
      </c>
      <c r="AU200" s="226" t="s">
        <v>83</v>
      </c>
      <c r="AY200" s="14" t="s">
        <v>133</v>
      </c>
      <c r="BE200" s="227">
        <f>IF(N200="základní",J200,0)</f>
        <v>0</v>
      </c>
      <c r="BF200" s="227">
        <f>IF(N200="snížená",J200,0)</f>
        <v>0</v>
      </c>
      <c r="BG200" s="227">
        <f>IF(N200="zákl. přenesená",J200,0)</f>
        <v>0</v>
      </c>
      <c r="BH200" s="227">
        <f>IF(N200="sníž. přenesená",J200,0)</f>
        <v>0</v>
      </c>
      <c r="BI200" s="227">
        <f>IF(N200="nulová",J200,0)</f>
        <v>0</v>
      </c>
      <c r="BJ200" s="14" t="s">
        <v>81</v>
      </c>
      <c r="BK200" s="227">
        <f>ROUND(I200*H200,2)</f>
        <v>0</v>
      </c>
      <c r="BL200" s="14" t="s">
        <v>138</v>
      </c>
      <c r="BM200" s="226" t="s">
        <v>326</v>
      </c>
    </row>
    <row r="201" s="2" customFormat="1" ht="33" customHeight="1">
      <c r="A201" s="35"/>
      <c r="B201" s="36"/>
      <c r="C201" s="214" t="s">
        <v>73</v>
      </c>
      <c r="D201" s="214" t="s">
        <v>134</v>
      </c>
      <c r="E201" s="215" t="s">
        <v>352</v>
      </c>
      <c r="F201" s="216" t="s">
        <v>607</v>
      </c>
      <c r="G201" s="217" t="s">
        <v>237</v>
      </c>
      <c r="H201" s="218">
        <v>1</v>
      </c>
      <c r="I201" s="219"/>
      <c r="J201" s="220">
        <f>ROUND(I201*H201,2)</f>
        <v>0</v>
      </c>
      <c r="K201" s="221"/>
      <c r="L201" s="41"/>
      <c r="M201" s="222" t="s">
        <v>1</v>
      </c>
      <c r="N201" s="223" t="s">
        <v>38</v>
      </c>
      <c r="O201" s="88"/>
      <c r="P201" s="224">
        <f>O201*H201</f>
        <v>0</v>
      </c>
      <c r="Q201" s="224">
        <v>0</v>
      </c>
      <c r="R201" s="224">
        <f>Q201*H201</f>
        <v>0</v>
      </c>
      <c r="S201" s="224">
        <v>0</v>
      </c>
      <c r="T201" s="225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26" t="s">
        <v>138</v>
      </c>
      <c r="AT201" s="226" t="s">
        <v>134</v>
      </c>
      <c r="AU201" s="226" t="s">
        <v>83</v>
      </c>
      <c r="AY201" s="14" t="s">
        <v>133</v>
      </c>
      <c r="BE201" s="227">
        <f>IF(N201="základní",J201,0)</f>
        <v>0</v>
      </c>
      <c r="BF201" s="227">
        <f>IF(N201="snížená",J201,0)</f>
        <v>0</v>
      </c>
      <c r="BG201" s="227">
        <f>IF(N201="zákl. přenesená",J201,0)</f>
        <v>0</v>
      </c>
      <c r="BH201" s="227">
        <f>IF(N201="sníž. přenesená",J201,0)</f>
        <v>0</v>
      </c>
      <c r="BI201" s="227">
        <f>IF(N201="nulová",J201,0)</f>
        <v>0</v>
      </c>
      <c r="BJ201" s="14" t="s">
        <v>81</v>
      </c>
      <c r="BK201" s="227">
        <f>ROUND(I201*H201,2)</f>
        <v>0</v>
      </c>
      <c r="BL201" s="14" t="s">
        <v>138</v>
      </c>
      <c r="BM201" s="226" t="s">
        <v>329</v>
      </c>
    </row>
    <row r="202" s="2" customFormat="1" ht="37.8" customHeight="1">
      <c r="A202" s="35"/>
      <c r="B202" s="36"/>
      <c r="C202" s="214" t="s">
        <v>73</v>
      </c>
      <c r="D202" s="214" t="s">
        <v>134</v>
      </c>
      <c r="E202" s="215" t="s">
        <v>355</v>
      </c>
      <c r="F202" s="216" t="s">
        <v>608</v>
      </c>
      <c r="G202" s="217" t="s">
        <v>237</v>
      </c>
      <c r="H202" s="218">
        <v>1</v>
      </c>
      <c r="I202" s="219"/>
      <c r="J202" s="220">
        <f>ROUND(I202*H202,2)</f>
        <v>0</v>
      </c>
      <c r="K202" s="221"/>
      <c r="L202" s="41"/>
      <c r="M202" s="222" t="s">
        <v>1</v>
      </c>
      <c r="N202" s="223" t="s">
        <v>38</v>
      </c>
      <c r="O202" s="88"/>
      <c r="P202" s="224">
        <f>O202*H202</f>
        <v>0</v>
      </c>
      <c r="Q202" s="224">
        <v>0</v>
      </c>
      <c r="R202" s="224">
        <f>Q202*H202</f>
        <v>0</v>
      </c>
      <c r="S202" s="224">
        <v>0</v>
      </c>
      <c r="T202" s="225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26" t="s">
        <v>138</v>
      </c>
      <c r="AT202" s="226" t="s">
        <v>134</v>
      </c>
      <c r="AU202" s="226" t="s">
        <v>83</v>
      </c>
      <c r="AY202" s="14" t="s">
        <v>133</v>
      </c>
      <c r="BE202" s="227">
        <f>IF(N202="základní",J202,0)</f>
        <v>0</v>
      </c>
      <c r="BF202" s="227">
        <f>IF(N202="snížená",J202,0)</f>
        <v>0</v>
      </c>
      <c r="BG202" s="227">
        <f>IF(N202="zákl. přenesená",J202,0)</f>
        <v>0</v>
      </c>
      <c r="BH202" s="227">
        <f>IF(N202="sníž. přenesená",J202,0)</f>
        <v>0</v>
      </c>
      <c r="BI202" s="227">
        <f>IF(N202="nulová",J202,0)</f>
        <v>0</v>
      </c>
      <c r="BJ202" s="14" t="s">
        <v>81</v>
      </c>
      <c r="BK202" s="227">
        <f>ROUND(I202*H202,2)</f>
        <v>0</v>
      </c>
      <c r="BL202" s="14" t="s">
        <v>138</v>
      </c>
      <c r="BM202" s="226" t="s">
        <v>332</v>
      </c>
    </row>
    <row r="203" s="2" customFormat="1" ht="16.5" customHeight="1">
      <c r="A203" s="35"/>
      <c r="B203" s="36"/>
      <c r="C203" s="214" t="s">
        <v>73</v>
      </c>
      <c r="D203" s="214" t="s">
        <v>134</v>
      </c>
      <c r="E203" s="215" t="s">
        <v>358</v>
      </c>
      <c r="F203" s="216" t="s">
        <v>362</v>
      </c>
      <c r="G203" s="217" t="s">
        <v>237</v>
      </c>
      <c r="H203" s="218">
        <v>1</v>
      </c>
      <c r="I203" s="219"/>
      <c r="J203" s="220">
        <f>ROUND(I203*H203,2)</f>
        <v>0</v>
      </c>
      <c r="K203" s="221"/>
      <c r="L203" s="41"/>
      <c r="M203" s="222" t="s">
        <v>1</v>
      </c>
      <c r="N203" s="223" t="s">
        <v>38</v>
      </c>
      <c r="O203" s="88"/>
      <c r="P203" s="224">
        <f>O203*H203</f>
        <v>0</v>
      </c>
      <c r="Q203" s="224">
        <v>0</v>
      </c>
      <c r="R203" s="224">
        <f>Q203*H203</f>
        <v>0</v>
      </c>
      <c r="S203" s="224">
        <v>0</v>
      </c>
      <c r="T203" s="225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26" t="s">
        <v>138</v>
      </c>
      <c r="AT203" s="226" t="s">
        <v>134</v>
      </c>
      <c r="AU203" s="226" t="s">
        <v>83</v>
      </c>
      <c r="AY203" s="14" t="s">
        <v>133</v>
      </c>
      <c r="BE203" s="227">
        <f>IF(N203="základní",J203,0)</f>
        <v>0</v>
      </c>
      <c r="BF203" s="227">
        <f>IF(N203="snížená",J203,0)</f>
        <v>0</v>
      </c>
      <c r="BG203" s="227">
        <f>IF(N203="zákl. přenesená",J203,0)</f>
        <v>0</v>
      </c>
      <c r="BH203" s="227">
        <f>IF(N203="sníž. přenesená",J203,0)</f>
        <v>0</v>
      </c>
      <c r="BI203" s="227">
        <f>IF(N203="nulová",J203,0)</f>
        <v>0</v>
      </c>
      <c r="BJ203" s="14" t="s">
        <v>81</v>
      </c>
      <c r="BK203" s="227">
        <f>ROUND(I203*H203,2)</f>
        <v>0</v>
      </c>
      <c r="BL203" s="14" t="s">
        <v>138</v>
      </c>
      <c r="BM203" s="226" t="s">
        <v>335</v>
      </c>
    </row>
    <row r="204" s="2" customFormat="1" ht="16.5" customHeight="1">
      <c r="A204" s="35"/>
      <c r="B204" s="36"/>
      <c r="C204" s="214" t="s">
        <v>73</v>
      </c>
      <c r="D204" s="214" t="s">
        <v>134</v>
      </c>
      <c r="E204" s="215" t="s">
        <v>364</v>
      </c>
      <c r="F204" s="216" t="s">
        <v>365</v>
      </c>
      <c r="G204" s="217" t="s">
        <v>167</v>
      </c>
      <c r="H204" s="218">
        <v>1</v>
      </c>
      <c r="I204" s="219"/>
      <c r="J204" s="220">
        <f>ROUND(I204*H204,2)</f>
        <v>0</v>
      </c>
      <c r="K204" s="221"/>
      <c r="L204" s="41"/>
      <c r="M204" s="222" t="s">
        <v>1</v>
      </c>
      <c r="N204" s="223" t="s">
        <v>38</v>
      </c>
      <c r="O204" s="88"/>
      <c r="P204" s="224">
        <f>O204*H204</f>
        <v>0</v>
      </c>
      <c r="Q204" s="224">
        <v>0</v>
      </c>
      <c r="R204" s="224">
        <f>Q204*H204</f>
        <v>0</v>
      </c>
      <c r="S204" s="224">
        <v>0</v>
      </c>
      <c r="T204" s="225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26" t="s">
        <v>138</v>
      </c>
      <c r="AT204" s="226" t="s">
        <v>134</v>
      </c>
      <c r="AU204" s="226" t="s">
        <v>83</v>
      </c>
      <c r="AY204" s="14" t="s">
        <v>133</v>
      </c>
      <c r="BE204" s="227">
        <f>IF(N204="základní",J204,0)</f>
        <v>0</v>
      </c>
      <c r="BF204" s="227">
        <f>IF(N204="snížená",J204,0)</f>
        <v>0</v>
      </c>
      <c r="BG204" s="227">
        <f>IF(N204="zákl. přenesená",J204,0)</f>
        <v>0</v>
      </c>
      <c r="BH204" s="227">
        <f>IF(N204="sníž. přenesená",J204,0)</f>
        <v>0</v>
      </c>
      <c r="BI204" s="227">
        <f>IF(N204="nulová",J204,0)</f>
        <v>0</v>
      </c>
      <c r="BJ204" s="14" t="s">
        <v>81</v>
      </c>
      <c r="BK204" s="227">
        <f>ROUND(I204*H204,2)</f>
        <v>0</v>
      </c>
      <c r="BL204" s="14" t="s">
        <v>138</v>
      </c>
      <c r="BM204" s="226" t="s">
        <v>340</v>
      </c>
    </row>
    <row r="205" s="12" customFormat="1" ht="22.8" customHeight="1">
      <c r="A205" s="12"/>
      <c r="B205" s="200"/>
      <c r="C205" s="201"/>
      <c r="D205" s="202" t="s">
        <v>72</v>
      </c>
      <c r="E205" s="239" t="s">
        <v>367</v>
      </c>
      <c r="F205" s="239" t="s">
        <v>368</v>
      </c>
      <c r="G205" s="201"/>
      <c r="H205" s="201"/>
      <c r="I205" s="204"/>
      <c r="J205" s="240">
        <f>BK205</f>
        <v>0</v>
      </c>
      <c r="K205" s="201"/>
      <c r="L205" s="206"/>
      <c r="M205" s="207"/>
      <c r="N205" s="208"/>
      <c r="O205" s="208"/>
      <c r="P205" s="209">
        <f>SUM(P206:P210)</f>
        <v>0</v>
      </c>
      <c r="Q205" s="208"/>
      <c r="R205" s="209">
        <f>SUM(R206:R210)</f>
        <v>0</v>
      </c>
      <c r="S205" s="208"/>
      <c r="T205" s="210">
        <f>SUM(T206:T210)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11" t="s">
        <v>81</v>
      </c>
      <c r="AT205" s="212" t="s">
        <v>72</v>
      </c>
      <c r="AU205" s="212" t="s">
        <v>81</v>
      </c>
      <c r="AY205" s="211" t="s">
        <v>133</v>
      </c>
      <c r="BK205" s="213">
        <f>SUM(BK206:BK210)</f>
        <v>0</v>
      </c>
    </row>
    <row r="206" s="2" customFormat="1" ht="44.25" customHeight="1">
      <c r="A206" s="35"/>
      <c r="B206" s="36"/>
      <c r="C206" s="214" t="s">
        <v>73</v>
      </c>
      <c r="D206" s="214" t="s">
        <v>134</v>
      </c>
      <c r="E206" s="215" t="s">
        <v>369</v>
      </c>
      <c r="F206" s="216" t="s">
        <v>609</v>
      </c>
      <c r="G206" s="217" t="s">
        <v>141</v>
      </c>
      <c r="H206" s="218">
        <v>44</v>
      </c>
      <c r="I206" s="219"/>
      <c r="J206" s="220">
        <f>ROUND(I206*H206,2)</f>
        <v>0</v>
      </c>
      <c r="K206" s="221"/>
      <c r="L206" s="41"/>
      <c r="M206" s="222" t="s">
        <v>1</v>
      </c>
      <c r="N206" s="223" t="s">
        <v>38</v>
      </c>
      <c r="O206" s="88"/>
      <c r="P206" s="224">
        <f>O206*H206</f>
        <v>0</v>
      </c>
      <c r="Q206" s="224">
        <v>0</v>
      </c>
      <c r="R206" s="224">
        <f>Q206*H206</f>
        <v>0</v>
      </c>
      <c r="S206" s="224">
        <v>0</v>
      </c>
      <c r="T206" s="225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26" t="s">
        <v>138</v>
      </c>
      <c r="AT206" s="226" t="s">
        <v>134</v>
      </c>
      <c r="AU206" s="226" t="s">
        <v>83</v>
      </c>
      <c r="AY206" s="14" t="s">
        <v>133</v>
      </c>
      <c r="BE206" s="227">
        <f>IF(N206="základní",J206,0)</f>
        <v>0</v>
      </c>
      <c r="BF206" s="227">
        <f>IF(N206="snížená",J206,0)</f>
        <v>0</v>
      </c>
      <c r="BG206" s="227">
        <f>IF(N206="zákl. přenesená",J206,0)</f>
        <v>0</v>
      </c>
      <c r="BH206" s="227">
        <f>IF(N206="sníž. přenesená",J206,0)</f>
        <v>0</v>
      </c>
      <c r="BI206" s="227">
        <f>IF(N206="nulová",J206,0)</f>
        <v>0</v>
      </c>
      <c r="BJ206" s="14" t="s">
        <v>81</v>
      </c>
      <c r="BK206" s="227">
        <f>ROUND(I206*H206,2)</f>
        <v>0</v>
      </c>
      <c r="BL206" s="14" t="s">
        <v>138</v>
      </c>
      <c r="BM206" s="226" t="s">
        <v>348</v>
      </c>
    </row>
    <row r="207" s="2" customFormat="1" ht="37.8" customHeight="1">
      <c r="A207" s="35"/>
      <c r="B207" s="36"/>
      <c r="C207" s="214" t="s">
        <v>73</v>
      </c>
      <c r="D207" s="214" t="s">
        <v>134</v>
      </c>
      <c r="E207" s="215" t="s">
        <v>610</v>
      </c>
      <c r="F207" s="216" t="s">
        <v>611</v>
      </c>
      <c r="G207" s="217" t="s">
        <v>237</v>
      </c>
      <c r="H207" s="218">
        <v>24</v>
      </c>
      <c r="I207" s="219"/>
      <c r="J207" s="220">
        <f>ROUND(I207*H207,2)</f>
        <v>0</v>
      </c>
      <c r="K207" s="221"/>
      <c r="L207" s="41"/>
      <c r="M207" s="222" t="s">
        <v>1</v>
      </c>
      <c r="N207" s="223" t="s">
        <v>38</v>
      </c>
      <c r="O207" s="88"/>
      <c r="P207" s="224">
        <f>O207*H207</f>
        <v>0</v>
      </c>
      <c r="Q207" s="224">
        <v>0</v>
      </c>
      <c r="R207" s="224">
        <f>Q207*H207</f>
        <v>0</v>
      </c>
      <c r="S207" s="224">
        <v>0</v>
      </c>
      <c r="T207" s="225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26" t="s">
        <v>138</v>
      </c>
      <c r="AT207" s="226" t="s">
        <v>134</v>
      </c>
      <c r="AU207" s="226" t="s">
        <v>83</v>
      </c>
      <c r="AY207" s="14" t="s">
        <v>133</v>
      </c>
      <c r="BE207" s="227">
        <f>IF(N207="základní",J207,0)</f>
        <v>0</v>
      </c>
      <c r="BF207" s="227">
        <f>IF(N207="snížená",J207,0)</f>
        <v>0</v>
      </c>
      <c r="BG207" s="227">
        <f>IF(N207="zákl. přenesená",J207,0)</f>
        <v>0</v>
      </c>
      <c r="BH207" s="227">
        <f>IF(N207="sníž. přenesená",J207,0)</f>
        <v>0</v>
      </c>
      <c r="BI207" s="227">
        <f>IF(N207="nulová",J207,0)</f>
        <v>0</v>
      </c>
      <c r="BJ207" s="14" t="s">
        <v>81</v>
      </c>
      <c r="BK207" s="227">
        <f>ROUND(I207*H207,2)</f>
        <v>0</v>
      </c>
      <c r="BL207" s="14" t="s">
        <v>138</v>
      </c>
      <c r="BM207" s="226" t="s">
        <v>351</v>
      </c>
    </row>
    <row r="208" s="2" customFormat="1" ht="33" customHeight="1">
      <c r="A208" s="35"/>
      <c r="B208" s="36"/>
      <c r="C208" s="214" t="s">
        <v>73</v>
      </c>
      <c r="D208" s="214" t="s">
        <v>134</v>
      </c>
      <c r="E208" s="215" t="s">
        <v>372</v>
      </c>
      <c r="F208" s="216" t="s">
        <v>612</v>
      </c>
      <c r="G208" s="217" t="s">
        <v>237</v>
      </c>
      <c r="H208" s="218">
        <v>24</v>
      </c>
      <c r="I208" s="219"/>
      <c r="J208" s="220">
        <f>ROUND(I208*H208,2)</f>
        <v>0</v>
      </c>
      <c r="K208" s="221"/>
      <c r="L208" s="41"/>
      <c r="M208" s="222" t="s">
        <v>1</v>
      </c>
      <c r="N208" s="223" t="s">
        <v>38</v>
      </c>
      <c r="O208" s="88"/>
      <c r="P208" s="224">
        <f>O208*H208</f>
        <v>0</v>
      </c>
      <c r="Q208" s="224">
        <v>0</v>
      </c>
      <c r="R208" s="224">
        <f>Q208*H208</f>
        <v>0</v>
      </c>
      <c r="S208" s="224">
        <v>0</v>
      </c>
      <c r="T208" s="225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26" t="s">
        <v>138</v>
      </c>
      <c r="AT208" s="226" t="s">
        <v>134</v>
      </c>
      <c r="AU208" s="226" t="s">
        <v>83</v>
      </c>
      <c r="AY208" s="14" t="s">
        <v>133</v>
      </c>
      <c r="BE208" s="227">
        <f>IF(N208="základní",J208,0)</f>
        <v>0</v>
      </c>
      <c r="BF208" s="227">
        <f>IF(N208="snížená",J208,0)</f>
        <v>0</v>
      </c>
      <c r="BG208" s="227">
        <f>IF(N208="zákl. přenesená",J208,0)</f>
        <v>0</v>
      </c>
      <c r="BH208" s="227">
        <f>IF(N208="sníž. přenesená",J208,0)</f>
        <v>0</v>
      </c>
      <c r="BI208" s="227">
        <f>IF(N208="nulová",J208,0)</f>
        <v>0</v>
      </c>
      <c r="BJ208" s="14" t="s">
        <v>81</v>
      </c>
      <c r="BK208" s="227">
        <f>ROUND(I208*H208,2)</f>
        <v>0</v>
      </c>
      <c r="BL208" s="14" t="s">
        <v>138</v>
      </c>
      <c r="BM208" s="226" t="s">
        <v>354</v>
      </c>
    </row>
    <row r="209" s="2" customFormat="1" ht="16.5" customHeight="1">
      <c r="A209" s="35"/>
      <c r="B209" s="36"/>
      <c r="C209" s="214" t="s">
        <v>73</v>
      </c>
      <c r="D209" s="214" t="s">
        <v>134</v>
      </c>
      <c r="E209" s="215" t="s">
        <v>613</v>
      </c>
      <c r="F209" s="216" t="s">
        <v>376</v>
      </c>
      <c r="G209" s="217" t="s">
        <v>167</v>
      </c>
      <c r="H209" s="218">
        <v>1</v>
      </c>
      <c r="I209" s="219"/>
      <c r="J209" s="220">
        <f>ROUND(I209*H209,2)</f>
        <v>0</v>
      </c>
      <c r="K209" s="221"/>
      <c r="L209" s="41"/>
      <c r="M209" s="222" t="s">
        <v>1</v>
      </c>
      <c r="N209" s="223" t="s">
        <v>38</v>
      </c>
      <c r="O209" s="88"/>
      <c r="P209" s="224">
        <f>O209*H209</f>
        <v>0</v>
      </c>
      <c r="Q209" s="224">
        <v>0</v>
      </c>
      <c r="R209" s="224">
        <f>Q209*H209</f>
        <v>0</v>
      </c>
      <c r="S209" s="224">
        <v>0</v>
      </c>
      <c r="T209" s="225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26" t="s">
        <v>138</v>
      </c>
      <c r="AT209" s="226" t="s">
        <v>134</v>
      </c>
      <c r="AU209" s="226" t="s">
        <v>83</v>
      </c>
      <c r="AY209" s="14" t="s">
        <v>133</v>
      </c>
      <c r="BE209" s="227">
        <f>IF(N209="základní",J209,0)</f>
        <v>0</v>
      </c>
      <c r="BF209" s="227">
        <f>IF(N209="snížená",J209,0)</f>
        <v>0</v>
      </c>
      <c r="BG209" s="227">
        <f>IF(N209="zákl. přenesená",J209,0)</f>
        <v>0</v>
      </c>
      <c r="BH209" s="227">
        <f>IF(N209="sníž. přenesená",J209,0)</f>
        <v>0</v>
      </c>
      <c r="BI209" s="227">
        <f>IF(N209="nulová",J209,0)</f>
        <v>0</v>
      </c>
      <c r="BJ209" s="14" t="s">
        <v>81</v>
      </c>
      <c r="BK209" s="227">
        <f>ROUND(I209*H209,2)</f>
        <v>0</v>
      </c>
      <c r="BL209" s="14" t="s">
        <v>138</v>
      </c>
      <c r="BM209" s="226" t="s">
        <v>357</v>
      </c>
    </row>
    <row r="210" s="2" customFormat="1" ht="16.5" customHeight="1">
      <c r="A210" s="35"/>
      <c r="B210" s="36"/>
      <c r="C210" s="214" t="s">
        <v>73</v>
      </c>
      <c r="D210" s="214" t="s">
        <v>134</v>
      </c>
      <c r="E210" s="215" t="s">
        <v>364</v>
      </c>
      <c r="F210" s="216" t="s">
        <v>365</v>
      </c>
      <c r="G210" s="217" t="s">
        <v>167</v>
      </c>
      <c r="H210" s="218">
        <v>1</v>
      </c>
      <c r="I210" s="219"/>
      <c r="J210" s="220">
        <f>ROUND(I210*H210,2)</f>
        <v>0</v>
      </c>
      <c r="K210" s="221"/>
      <c r="L210" s="41"/>
      <c r="M210" s="222" t="s">
        <v>1</v>
      </c>
      <c r="N210" s="223" t="s">
        <v>38</v>
      </c>
      <c r="O210" s="88"/>
      <c r="P210" s="224">
        <f>O210*H210</f>
        <v>0</v>
      </c>
      <c r="Q210" s="224">
        <v>0</v>
      </c>
      <c r="R210" s="224">
        <f>Q210*H210</f>
        <v>0</v>
      </c>
      <c r="S210" s="224">
        <v>0</v>
      </c>
      <c r="T210" s="225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26" t="s">
        <v>138</v>
      </c>
      <c r="AT210" s="226" t="s">
        <v>134</v>
      </c>
      <c r="AU210" s="226" t="s">
        <v>83</v>
      </c>
      <c r="AY210" s="14" t="s">
        <v>133</v>
      </c>
      <c r="BE210" s="227">
        <f>IF(N210="základní",J210,0)</f>
        <v>0</v>
      </c>
      <c r="BF210" s="227">
        <f>IF(N210="snížená",J210,0)</f>
        <v>0</v>
      </c>
      <c r="BG210" s="227">
        <f>IF(N210="zákl. přenesená",J210,0)</f>
        <v>0</v>
      </c>
      <c r="BH210" s="227">
        <f>IF(N210="sníž. přenesená",J210,0)</f>
        <v>0</v>
      </c>
      <c r="BI210" s="227">
        <f>IF(N210="nulová",J210,0)</f>
        <v>0</v>
      </c>
      <c r="BJ210" s="14" t="s">
        <v>81</v>
      </c>
      <c r="BK210" s="227">
        <f>ROUND(I210*H210,2)</f>
        <v>0</v>
      </c>
      <c r="BL210" s="14" t="s">
        <v>138</v>
      </c>
      <c r="BM210" s="226" t="s">
        <v>360</v>
      </c>
    </row>
    <row r="211" s="12" customFormat="1" ht="22.8" customHeight="1">
      <c r="A211" s="12"/>
      <c r="B211" s="200"/>
      <c r="C211" s="201"/>
      <c r="D211" s="202" t="s">
        <v>72</v>
      </c>
      <c r="E211" s="239" t="s">
        <v>379</v>
      </c>
      <c r="F211" s="239" t="s">
        <v>380</v>
      </c>
      <c r="G211" s="201"/>
      <c r="H211" s="201"/>
      <c r="I211" s="204"/>
      <c r="J211" s="240">
        <f>BK211</f>
        <v>0</v>
      </c>
      <c r="K211" s="201"/>
      <c r="L211" s="206"/>
      <c r="M211" s="207"/>
      <c r="N211" s="208"/>
      <c r="O211" s="208"/>
      <c r="P211" s="209">
        <f>SUM(P212:P214)</f>
        <v>0</v>
      </c>
      <c r="Q211" s="208"/>
      <c r="R211" s="209">
        <f>SUM(R212:R214)</f>
        <v>0</v>
      </c>
      <c r="S211" s="208"/>
      <c r="T211" s="210">
        <f>SUM(T212:T214)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11" t="s">
        <v>81</v>
      </c>
      <c r="AT211" s="212" t="s">
        <v>72</v>
      </c>
      <c r="AU211" s="212" t="s">
        <v>81</v>
      </c>
      <c r="AY211" s="211" t="s">
        <v>133</v>
      </c>
      <c r="BK211" s="213">
        <f>SUM(BK212:BK214)</f>
        <v>0</v>
      </c>
    </row>
    <row r="212" s="2" customFormat="1" ht="24.15" customHeight="1">
      <c r="A212" s="35"/>
      <c r="B212" s="36"/>
      <c r="C212" s="214" t="s">
        <v>73</v>
      </c>
      <c r="D212" s="214" t="s">
        <v>134</v>
      </c>
      <c r="E212" s="215" t="s">
        <v>381</v>
      </c>
      <c r="F212" s="216" t="s">
        <v>614</v>
      </c>
      <c r="G212" s="217" t="s">
        <v>237</v>
      </c>
      <c r="H212" s="218">
        <v>1</v>
      </c>
      <c r="I212" s="219"/>
      <c r="J212" s="220">
        <f>ROUND(I212*H212,2)</f>
        <v>0</v>
      </c>
      <c r="K212" s="221"/>
      <c r="L212" s="41"/>
      <c r="M212" s="222" t="s">
        <v>1</v>
      </c>
      <c r="N212" s="223" t="s">
        <v>38</v>
      </c>
      <c r="O212" s="88"/>
      <c r="P212" s="224">
        <f>O212*H212</f>
        <v>0</v>
      </c>
      <c r="Q212" s="224">
        <v>0</v>
      </c>
      <c r="R212" s="224">
        <f>Q212*H212</f>
        <v>0</v>
      </c>
      <c r="S212" s="224">
        <v>0</v>
      </c>
      <c r="T212" s="225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26" t="s">
        <v>138</v>
      </c>
      <c r="AT212" s="226" t="s">
        <v>134</v>
      </c>
      <c r="AU212" s="226" t="s">
        <v>83</v>
      </c>
      <c r="AY212" s="14" t="s">
        <v>133</v>
      </c>
      <c r="BE212" s="227">
        <f>IF(N212="základní",J212,0)</f>
        <v>0</v>
      </c>
      <c r="BF212" s="227">
        <f>IF(N212="snížená",J212,0)</f>
        <v>0</v>
      </c>
      <c r="BG212" s="227">
        <f>IF(N212="zákl. přenesená",J212,0)</f>
        <v>0</v>
      </c>
      <c r="BH212" s="227">
        <f>IF(N212="sníž. přenesená",J212,0)</f>
        <v>0</v>
      </c>
      <c r="BI212" s="227">
        <f>IF(N212="nulová",J212,0)</f>
        <v>0</v>
      </c>
      <c r="BJ212" s="14" t="s">
        <v>81</v>
      </c>
      <c r="BK212" s="227">
        <f>ROUND(I212*H212,2)</f>
        <v>0</v>
      </c>
      <c r="BL212" s="14" t="s">
        <v>138</v>
      </c>
      <c r="BM212" s="226" t="s">
        <v>363</v>
      </c>
    </row>
    <row r="213" s="2" customFormat="1" ht="24.15" customHeight="1">
      <c r="A213" s="35"/>
      <c r="B213" s="36"/>
      <c r="C213" s="214" t="s">
        <v>73</v>
      </c>
      <c r="D213" s="214" t="s">
        <v>134</v>
      </c>
      <c r="E213" s="215" t="s">
        <v>384</v>
      </c>
      <c r="F213" s="216" t="s">
        <v>615</v>
      </c>
      <c r="G213" s="217" t="s">
        <v>237</v>
      </c>
      <c r="H213" s="218">
        <v>1</v>
      </c>
      <c r="I213" s="219"/>
      <c r="J213" s="220">
        <f>ROUND(I213*H213,2)</f>
        <v>0</v>
      </c>
      <c r="K213" s="221"/>
      <c r="L213" s="41"/>
      <c r="M213" s="222" t="s">
        <v>1</v>
      </c>
      <c r="N213" s="223" t="s">
        <v>38</v>
      </c>
      <c r="O213" s="88"/>
      <c r="P213" s="224">
        <f>O213*H213</f>
        <v>0</v>
      </c>
      <c r="Q213" s="224">
        <v>0</v>
      </c>
      <c r="R213" s="224">
        <f>Q213*H213</f>
        <v>0</v>
      </c>
      <c r="S213" s="224">
        <v>0</v>
      </c>
      <c r="T213" s="225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26" t="s">
        <v>138</v>
      </c>
      <c r="AT213" s="226" t="s">
        <v>134</v>
      </c>
      <c r="AU213" s="226" t="s">
        <v>83</v>
      </c>
      <c r="AY213" s="14" t="s">
        <v>133</v>
      </c>
      <c r="BE213" s="227">
        <f>IF(N213="základní",J213,0)</f>
        <v>0</v>
      </c>
      <c r="BF213" s="227">
        <f>IF(N213="snížená",J213,0)</f>
        <v>0</v>
      </c>
      <c r="BG213" s="227">
        <f>IF(N213="zákl. přenesená",J213,0)</f>
        <v>0</v>
      </c>
      <c r="BH213" s="227">
        <f>IF(N213="sníž. přenesená",J213,0)</f>
        <v>0</v>
      </c>
      <c r="BI213" s="227">
        <f>IF(N213="nulová",J213,0)</f>
        <v>0</v>
      </c>
      <c r="BJ213" s="14" t="s">
        <v>81</v>
      </c>
      <c r="BK213" s="227">
        <f>ROUND(I213*H213,2)</f>
        <v>0</v>
      </c>
      <c r="BL213" s="14" t="s">
        <v>138</v>
      </c>
      <c r="BM213" s="226" t="s">
        <v>366</v>
      </c>
    </row>
    <row r="214" s="2" customFormat="1" ht="16.5" customHeight="1">
      <c r="A214" s="35"/>
      <c r="B214" s="36"/>
      <c r="C214" s="214" t="s">
        <v>73</v>
      </c>
      <c r="D214" s="214" t="s">
        <v>134</v>
      </c>
      <c r="E214" s="215" t="s">
        <v>432</v>
      </c>
      <c r="F214" s="216" t="s">
        <v>365</v>
      </c>
      <c r="G214" s="217" t="s">
        <v>167</v>
      </c>
      <c r="H214" s="218">
        <v>5</v>
      </c>
      <c r="I214" s="219"/>
      <c r="J214" s="220">
        <f>ROUND(I214*H214,2)</f>
        <v>0</v>
      </c>
      <c r="K214" s="221"/>
      <c r="L214" s="41"/>
      <c r="M214" s="222" t="s">
        <v>1</v>
      </c>
      <c r="N214" s="223" t="s">
        <v>38</v>
      </c>
      <c r="O214" s="88"/>
      <c r="P214" s="224">
        <f>O214*H214</f>
        <v>0</v>
      </c>
      <c r="Q214" s="224">
        <v>0</v>
      </c>
      <c r="R214" s="224">
        <f>Q214*H214</f>
        <v>0</v>
      </c>
      <c r="S214" s="224">
        <v>0</v>
      </c>
      <c r="T214" s="225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26" t="s">
        <v>138</v>
      </c>
      <c r="AT214" s="226" t="s">
        <v>134</v>
      </c>
      <c r="AU214" s="226" t="s">
        <v>83</v>
      </c>
      <c r="AY214" s="14" t="s">
        <v>133</v>
      </c>
      <c r="BE214" s="227">
        <f>IF(N214="základní",J214,0)</f>
        <v>0</v>
      </c>
      <c r="BF214" s="227">
        <f>IF(N214="snížená",J214,0)</f>
        <v>0</v>
      </c>
      <c r="BG214" s="227">
        <f>IF(N214="zákl. přenesená",J214,0)</f>
        <v>0</v>
      </c>
      <c r="BH214" s="227">
        <f>IF(N214="sníž. přenesená",J214,0)</f>
        <v>0</v>
      </c>
      <c r="BI214" s="227">
        <f>IF(N214="nulová",J214,0)</f>
        <v>0</v>
      </c>
      <c r="BJ214" s="14" t="s">
        <v>81</v>
      </c>
      <c r="BK214" s="227">
        <f>ROUND(I214*H214,2)</f>
        <v>0</v>
      </c>
      <c r="BL214" s="14" t="s">
        <v>138</v>
      </c>
      <c r="BM214" s="226" t="s">
        <v>371</v>
      </c>
    </row>
    <row r="215" s="12" customFormat="1" ht="22.8" customHeight="1">
      <c r="A215" s="12"/>
      <c r="B215" s="200"/>
      <c r="C215" s="201"/>
      <c r="D215" s="202" t="s">
        <v>72</v>
      </c>
      <c r="E215" s="239" t="s">
        <v>434</v>
      </c>
      <c r="F215" s="239" t="s">
        <v>435</v>
      </c>
      <c r="G215" s="201"/>
      <c r="H215" s="201"/>
      <c r="I215" s="204"/>
      <c r="J215" s="240">
        <f>BK215</f>
        <v>0</v>
      </c>
      <c r="K215" s="201"/>
      <c r="L215" s="206"/>
      <c r="M215" s="207"/>
      <c r="N215" s="208"/>
      <c r="O215" s="208"/>
      <c r="P215" s="209">
        <f>SUM(P216:P219)</f>
        <v>0</v>
      </c>
      <c r="Q215" s="208"/>
      <c r="R215" s="209">
        <f>SUM(R216:R219)</f>
        <v>0</v>
      </c>
      <c r="S215" s="208"/>
      <c r="T215" s="210">
        <f>SUM(T216:T219)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11" t="s">
        <v>81</v>
      </c>
      <c r="AT215" s="212" t="s">
        <v>72</v>
      </c>
      <c r="AU215" s="212" t="s">
        <v>81</v>
      </c>
      <c r="AY215" s="211" t="s">
        <v>133</v>
      </c>
      <c r="BK215" s="213">
        <f>SUM(BK216:BK219)</f>
        <v>0</v>
      </c>
    </row>
    <row r="216" s="2" customFormat="1" ht="24.15" customHeight="1">
      <c r="A216" s="35"/>
      <c r="B216" s="36"/>
      <c r="C216" s="214" t="s">
        <v>73</v>
      </c>
      <c r="D216" s="214" t="s">
        <v>134</v>
      </c>
      <c r="E216" s="215" t="s">
        <v>436</v>
      </c>
      <c r="F216" s="216" t="s">
        <v>616</v>
      </c>
      <c r="G216" s="217" t="s">
        <v>141</v>
      </c>
      <c r="H216" s="218">
        <v>1.5</v>
      </c>
      <c r="I216" s="219"/>
      <c r="J216" s="220">
        <f>ROUND(I216*H216,2)</f>
        <v>0</v>
      </c>
      <c r="K216" s="221"/>
      <c r="L216" s="41"/>
      <c r="M216" s="222" t="s">
        <v>1</v>
      </c>
      <c r="N216" s="223" t="s">
        <v>38</v>
      </c>
      <c r="O216" s="88"/>
      <c r="P216" s="224">
        <f>O216*H216</f>
        <v>0</v>
      </c>
      <c r="Q216" s="224">
        <v>0</v>
      </c>
      <c r="R216" s="224">
        <f>Q216*H216</f>
        <v>0</v>
      </c>
      <c r="S216" s="224">
        <v>0</v>
      </c>
      <c r="T216" s="225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26" t="s">
        <v>138</v>
      </c>
      <c r="AT216" s="226" t="s">
        <v>134</v>
      </c>
      <c r="AU216" s="226" t="s">
        <v>83</v>
      </c>
      <c r="AY216" s="14" t="s">
        <v>133</v>
      </c>
      <c r="BE216" s="227">
        <f>IF(N216="základní",J216,0)</f>
        <v>0</v>
      </c>
      <c r="BF216" s="227">
        <f>IF(N216="snížená",J216,0)</f>
        <v>0</v>
      </c>
      <c r="BG216" s="227">
        <f>IF(N216="zákl. přenesená",J216,0)</f>
        <v>0</v>
      </c>
      <c r="BH216" s="227">
        <f>IF(N216="sníž. přenesená",J216,0)</f>
        <v>0</v>
      </c>
      <c r="BI216" s="227">
        <f>IF(N216="nulová",J216,0)</f>
        <v>0</v>
      </c>
      <c r="BJ216" s="14" t="s">
        <v>81</v>
      </c>
      <c r="BK216" s="227">
        <f>ROUND(I216*H216,2)</f>
        <v>0</v>
      </c>
      <c r="BL216" s="14" t="s">
        <v>138</v>
      </c>
      <c r="BM216" s="226" t="s">
        <v>374</v>
      </c>
    </row>
    <row r="217" s="2" customFormat="1" ht="24.15" customHeight="1">
      <c r="A217" s="35"/>
      <c r="B217" s="36"/>
      <c r="C217" s="214" t="s">
        <v>73</v>
      </c>
      <c r="D217" s="214" t="s">
        <v>134</v>
      </c>
      <c r="E217" s="215" t="s">
        <v>439</v>
      </c>
      <c r="F217" s="216" t="s">
        <v>440</v>
      </c>
      <c r="G217" s="217" t="s">
        <v>141</v>
      </c>
      <c r="H217" s="218">
        <v>3</v>
      </c>
      <c r="I217" s="219"/>
      <c r="J217" s="220">
        <f>ROUND(I217*H217,2)</f>
        <v>0</v>
      </c>
      <c r="K217" s="221"/>
      <c r="L217" s="41"/>
      <c r="M217" s="222" t="s">
        <v>1</v>
      </c>
      <c r="N217" s="223" t="s">
        <v>38</v>
      </c>
      <c r="O217" s="88"/>
      <c r="P217" s="224">
        <f>O217*H217</f>
        <v>0</v>
      </c>
      <c r="Q217" s="224">
        <v>0</v>
      </c>
      <c r="R217" s="224">
        <f>Q217*H217</f>
        <v>0</v>
      </c>
      <c r="S217" s="224">
        <v>0</v>
      </c>
      <c r="T217" s="225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26" t="s">
        <v>138</v>
      </c>
      <c r="AT217" s="226" t="s">
        <v>134</v>
      </c>
      <c r="AU217" s="226" t="s">
        <v>83</v>
      </c>
      <c r="AY217" s="14" t="s">
        <v>133</v>
      </c>
      <c r="BE217" s="227">
        <f>IF(N217="základní",J217,0)</f>
        <v>0</v>
      </c>
      <c r="BF217" s="227">
        <f>IF(N217="snížená",J217,0)</f>
        <v>0</v>
      </c>
      <c r="BG217" s="227">
        <f>IF(N217="zákl. přenesená",J217,0)</f>
        <v>0</v>
      </c>
      <c r="BH217" s="227">
        <f>IF(N217="sníž. přenesená",J217,0)</f>
        <v>0</v>
      </c>
      <c r="BI217" s="227">
        <f>IF(N217="nulová",J217,0)</f>
        <v>0</v>
      </c>
      <c r="BJ217" s="14" t="s">
        <v>81</v>
      </c>
      <c r="BK217" s="227">
        <f>ROUND(I217*H217,2)</f>
        <v>0</v>
      </c>
      <c r="BL217" s="14" t="s">
        <v>138</v>
      </c>
      <c r="BM217" s="226" t="s">
        <v>377</v>
      </c>
    </row>
    <row r="218" s="2" customFormat="1" ht="16.5" customHeight="1">
      <c r="A218" s="35"/>
      <c r="B218" s="36"/>
      <c r="C218" s="214" t="s">
        <v>73</v>
      </c>
      <c r="D218" s="214" t="s">
        <v>134</v>
      </c>
      <c r="E218" s="215" t="s">
        <v>442</v>
      </c>
      <c r="F218" s="216" t="s">
        <v>443</v>
      </c>
      <c r="G218" s="217" t="s">
        <v>141</v>
      </c>
      <c r="H218" s="218">
        <v>3</v>
      </c>
      <c r="I218" s="219"/>
      <c r="J218" s="220">
        <f>ROUND(I218*H218,2)</f>
        <v>0</v>
      </c>
      <c r="K218" s="221"/>
      <c r="L218" s="41"/>
      <c r="M218" s="222" t="s">
        <v>1</v>
      </c>
      <c r="N218" s="223" t="s">
        <v>38</v>
      </c>
      <c r="O218" s="88"/>
      <c r="P218" s="224">
        <f>O218*H218</f>
        <v>0</v>
      </c>
      <c r="Q218" s="224">
        <v>0</v>
      </c>
      <c r="R218" s="224">
        <f>Q218*H218</f>
        <v>0</v>
      </c>
      <c r="S218" s="224">
        <v>0</v>
      </c>
      <c r="T218" s="225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26" t="s">
        <v>138</v>
      </c>
      <c r="AT218" s="226" t="s">
        <v>134</v>
      </c>
      <c r="AU218" s="226" t="s">
        <v>83</v>
      </c>
      <c r="AY218" s="14" t="s">
        <v>133</v>
      </c>
      <c r="BE218" s="227">
        <f>IF(N218="základní",J218,0)</f>
        <v>0</v>
      </c>
      <c r="BF218" s="227">
        <f>IF(N218="snížená",J218,0)</f>
        <v>0</v>
      </c>
      <c r="BG218" s="227">
        <f>IF(N218="zákl. přenesená",J218,0)</f>
        <v>0</v>
      </c>
      <c r="BH218" s="227">
        <f>IF(N218="sníž. přenesená",J218,0)</f>
        <v>0</v>
      </c>
      <c r="BI218" s="227">
        <f>IF(N218="nulová",J218,0)</f>
        <v>0</v>
      </c>
      <c r="BJ218" s="14" t="s">
        <v>81</v>
      </c>
      <c r="BK218" s="227">
        <f>ROUND(I218*H218,2)</f>
        <v>0</v>
      </c>
      <c r="BL218" s="14" t="s">
        <v>138</v>
      </c>
      <c r="BM218" s="226" t="s">
        <v>378</v>
      </c>
    </row>
    <row r="219" s="2" customFormat="1" ht="16.5" customHeight="1">
      <c r="A219" s="35"/>
      <c r="B219" s="36"/>
      <c r="C219" s="214" t="s">
        <v>73</v>
      </c>
      <c r="D219" s="214" t="s">
        <v>134</v>
      </c>
      <c r="E219" s="215" t="s">
        <v>445</v>
      </c>
      <c r="F219" s="216" t="s">
        <v>365</v>
      </c>
      <c r="G219" s="217" t="s">
        <v>167</v>
      </c>
      <c r="H219" s="218">
        <v>1</v>
      </c>
      <c r="I219" s="219"/>
      <c r="J219" s="220">
        <f>ROUND(I219*H219,2)</f>
        <v>0</v>
      </c>
      <c r="K219" s="221"/>
      <c r="L219" s="41"/>
      <c r="M219" s="222" t="s">
        <v>1</v>
      </c>
      <c r="N219" s="223" t="s">
        <v>38</v>
      </c>
      <c r="O219" s="88"/>
      <c r="P219" s="224">
        <f>O219*H219</f>
        <v>0</v>
      </c>
      <c r="Q219" s="224">
        <v>0</v>
      </c>
      <c r="R219" s="224">
        <f>Q219*H219</f>
        <v>0</v>
      </c>
      <c r="S219" s="224">
        <v>0</v>
      </c>
      <c r="T219" s="225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26" t="s">
        <v>138</v>
      </c>
      <c r="AT219" s="226" t="s">
        <v>134</v>
      </c>
      <c r="AU219" s="226" t="s">
        <v>83</v>
      </c>
      <c r="AY219" s="14" t="s">
        <v>133</v>
      </c>
      <c r="BE219" s="227">
        <f>IF(N219="základní",J219,0)</f>
        <v>0</v>
      </c>
      <c r="BF219" s="227">
        <f>IF(N219="snížená",J219,0)</f>
        <v>0</v>
      </c>
      <c r="BG219" s="227">
        <f>IF(N219="zákl. přenesená",J219,0)</f>
        <v>0</v>
      </c>
      <c r="BH219" s="227">
        <f>IF(N219="sníž. přenesená",J219,0)</f>
        <v>0</v>
      </c>
      <c r="BI219" s="227">
        <f>IF(N219="nulová",J219,0)</f>
        <v>0</v>
      </c>
      <c r="BJ219" s="14" t="s">
        <v>81</v>
      </c>
      <c r="BK219" s="227">
        <f>ROUND(I219*H219,2)</f>
        <v>0</v>
      </c>
      <c r="BL219" s="14" t="s">
        <v>138</v>
      </c>
      <c r="BM219" s="226" t="s">
        <v>383</v>
      </c>
    </row>
    <row r="220" s="12" customFormat="1" ht="25.92" customHeight="1">
      <c r="A220" s="12"/>
      <c r="B220" s="200"/>
      <c r="C220" s="201"/>
      <c r="D220" s="202" t="s">
        <v>72</v>
      </c>
      <c r="E220" s="203" t="s">
        <v>447</v>
      </c>
      <c r="F220" s="203" t="s">
        <v>448</v>
      </c>
      <c r="G220" s="201"/>
      <c r="H220" s="201"/>
      <c r="I220" s="204"/>
      <c r="J220" s="205">
        <f>BK220</f>
        <v>0</v>
      </c>
      <c r="K220" s="201"/>
      <c r="L220" s="206"/>
      <c r="M220" s="207"/>
      <c r="N220" s="208"/>
      <c r="O220" s="208"/>
      <c r="P220" s="209">
        <f>SUM(P221:P245)</f>
        <v>0</v>
      </c>
      <c r="Q220" s="208"/>
      <c r="R220" s="209">
        <f>SUM(R221:R245)</f>
        <v>0</v>
      </c>
      <c r="S220" s="208"/>
      <c r="T220" s="210">
        <f>SUM(T221:T245)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11" t="s">
        <v>81</v>
      </c>
      <c r="AT220" s="212" t="s">
        <v>72</v>
      </c>
      <c r="AU220" s="212" t="s">
        <v>73</v>
      </c>
      <c r="AY220" s="211" t="s">
        <v>133</v>
      </c>
      <c r="BK220" s="213">
        <f>SUM(BK221:BK245)</f>
        <v>0</v>
      </c>
    </row>
    <row r="221" s="2" customFormat="1" ht="24.15" customHeight="1">
      <c r="A221" s="35"/>
      <c r="B221" s="36"/>
      <c r="C221" s="214" t="s">
        <v>73</v>
      </c>
      <c r="D221" s="214" t="s">
        <v>134</v>
      </c>
      <c r="E221" s="215" t="s">
        <v>617</v>
      </c>
      <c r="F221" s="216" t="s">
        <v>618</v>
      </c>
      <c r="G221" s="217" t="s">
        <v>141</v>
      </c>
      <c r="H221" s="218">
        <v>24</v>
      </c>
      <c r="I221" s="219"/>
      <c r="J221" s="220">
        <f>ROUND(I221*H221,2)</f>
        <v>0</v>
      </c>
      <c r="K221" s="221"/>
      <c r="L221" s="41"/>
      <c r="M221" s="222" t="s">
        <v>1</v>
      </c>
      <c r="N221" s="223" t="s">
        <v>38</v>
      </c>
      <c r="O221" s="88"/>
      <c r="P221" s="224">
        <f>O221*H221</f>
        <v>0</v>
      </c>
      <c r="Q221" s="224">
        <v>0</v>
      </c>
      <c r="R221" s="224">
        <f>Q221*H221</f>
        <v>0</v>
      </c>
      <c r="S221" s="224">
        <v>0</v>
      </c>
      <c r="T221" s="225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26" t="s">
        <v>138</v>
      </c>
      <c r="AT221" s="226" t="s">
        <v>134</v>
      </c>
      <c r="AU221" s="226" t="s">
        <v>81</v>
      </c>
      <c r="AY221" s="14" t="s">
        <v>133</v>
      </c>
      <c r="BE221" s="227">
        <f>IF(N221="základní",J221,0)</f>
        <v>0</v>
      </c>
      <c r="BF221" s="227">
        <f>IF(N221="snížená",J221,0)</f>
        <v>0</v>
      </c>
      <c r="BG221" s="227">
        <f>IF(N221="zákl. přenesená",J221,0)</f>
        <v>0</v>
      </c>
      <c r="BH221" s="227">
        <f>IF(N221="sníž. přenesená",J221,0)</f>
        <v>0</v>
      </c>
      <c r="BI221" s="227">
        <f>IF(N221="nulová",J221,0)</f>
        <v>0</v>
      </c>
      <c r="BJ221" s="14" t="s">
        <v>81</v>
      </c>
      <c r="BK221" s="227">
        <f>ROUND(I221*H221,2)</f>
        <v>0</v>
      </c>
      <c r="BL221" s="14" t="s">
        <v>138</v>
      </c>
      <c r="BM221" s="226" t="s">
        <v>386</v>
      </c>
    </row>
    <row r="222" s="2" customFormat="1" ht="16.5" customHeight="1">
      <c r="A222" s="35"/>
      <c r="B222" s="36"/>
      <c r="C222" s="214" t="s">
        <v>73</v>
      </c>
      <c r="D222" s="214" t="s">
        <v>134</v>
      </c>
      <c r="E222" s="215" t="s">
        <v>461</v>
      </c>
      <c r="F222" s="216" t="s">
        <v>619</v>
      </c>
      <c r="G222" s="217" t="s">
        <v>141</v>
      </c>
      <c r="H222" s="218">
        <v>24</v>
      </c>
      <c r="I222" s="219"/>
      <c r="J222" s="220">
        <f>ROUND(I222*H222,2)</f>
        <v>0</v>
      </c>
      <c r="K222" s="221"/>
      <c r="L222" s="41"/>
      <c r="M222" s="222" t="s">
        <v>1</v>
      </c>
      <c r="N222" s="223" t="s">
        <v>38</v>
      </c>
      <c r="O222" s="88"/>
      <c r="P222" s="224">
        <f>O222*H222</f>
        <v>0</v>
      </c>
      <c r="Q222" s="224">
        <v>0</v>
      </c>
      <c r="R222" s="224">
        <f>Q222*H222</f>
        <v>0</v>
      </c>
      <c r="S222" s="224">
        <v>0</v>
      </c>
      <c r="T222" s="225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26" t="s">
        <v>138</v>
      </c>
      <c r="AT222" s="226" t="s">
        <v>134</v>
      </c>
      <c r="AU222" s="226" t="s">
        <v>81</v>
      </c>
      <c r="AY222" s="14" t="s">
        <v>133</v>
      </c>
      <c r="BE222" s="227">
        <f>IF(N222="základní",J222,0)</f>
        <v>0</v>
      </c>
      <c r="BF222" s="227">
        <f>IF(N222="snížená",J222,0)</f>
        <v>0</v>
      </c>
      <c r="BG222" s="227">
        <f>IF(N222="zákl. přenesená",J222,0)</f>
        <v>0</v>
      </c>
      <c r="BH222" s="227">
        <f>IF(N222="sníž. přenesená",J222,0)</f>
        <v>0</v>
      </c>
      <c r="BI222" s="227">
        <f>IF(N222="nulová",J222,0)</f>
        <v>0</v>
      </c>
      <c r="BJ222" s="14" t="s">
        <v>81</v>
      </c>
      <c r="BK222" s="227">
        <f>ROUND(I222*H222,2)</f>
        <v>0</v>
      </c>
      <c r="BL222" s="14" t="s">
        <v>138</v>
      </c>
      <c r="BM222" s="226" t="s">
        <v>389</v>
      </c>
    </row>
    <row r="223" s="2" customFormat="1" ht="24.15" customHeight="1">
      <c r="A223" s="35"/>
      <c r="B223" s="36"/>
      <c r="C223" s="214" t="s">
        <v>73</v>
      </c>
      <c r="D223" s="214" t="s">
        <v>134</v>
      </c>
      <c r="E223" s="215" t="s">
        <v>620</v>
      </c>
      <c r="F223" s="216" t="s">
        <v>621</v>
      </c>
      <c r="G223" s="217" t="s">
        <v>233</v>
      </c>
      <c r="H223" s="218">
        <v>78</v>
      </c>
      <c r="I223" s="219"/>
      <c r="J223" s="220">
        <f>ROUND(I223*H223,2)</f>
        <v>0</v>
      </c>
      <c r="K223" s="221"/>
      <c r="L223" s="41"/>
      <c r="M223" s="222" t="s">
        <v>1</v>
      </c>
      <c r="N223" s="223" t="s">
        <v>38</v>
      </c>
      <c r="O223" s="88"/>
      <c r="P223" s="224">
        <f>O223*H223</f>
        <v>0</v>
      </c>
      <c r="Q223" s="224">
        <v>0</v>
      </c>
      <c r="R223" s="224">
        <f>Q223*H223</f>
        <v>0</v>
      </c>
      <c r="S223" s="224">
        <v>0</v>
      </c>
      <c r="T223" s="225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26" t="s">
        <v>138</v>
      </c>
      <c r="AT223" s="226" t="s">
        <v>134</v>
      </c>
      <c r="AU223" s="226" t="s">
        <v>81</v>
      </c>
      <c r="AY223" s="14" t="s">
        <v>133</v>
      </c>
      <c r="BE223" s="227">
        <f>IF(N223="základní",J223,0)</f>
        <v>0</v>
      </c>
      <c r="BF223" s="227">
        <f>IF(N223="snížená",J223,0)</f>
        <v>0</v>
      </c>
      <c r="BG223" s="227">
        <f>IF(N223="zákl. přenesená",J223,0)</f>
        <v>0</v>
      </c>
      <c r="BH223" s="227">
        <f>IF(N223="sníž. přenesená",J223,0)</f>
        <v>0</v>
      </c>
      <c r="BI223" s="227">
        <f>IF(N223="nulová",J223,0)</f>
        <v>0</v>
      </c>
      <c r="BJ223" s="14" t="s">
        <v>81</v>
      </c>
      <c r="BK223" s="227">
        <f>ROUND(I223*H223,2)</f>
        <v>0</v>
      </c>
      <c r="BL223" s="14" t="s">
        <v>138</v>
      </c>
      <c r="BM223" s="226" t="s">
        <v>392</v>
      </c>
    </row>
    <row r="224" s="2" customFormat="1" ht="24.15" customHeight="1">
      <c r="A224" s="35"/>
      <c r="B224" s="36"/>
      <c r="C224" s="214" t="s">
        <v>73</v>
      </c>
      <c r="D224" s="214" t="s">
        <v>134</v>
      </c>
      <c r="E224" s="215" t="s">
        <v>449</v>
      </c>
      <c r="F224" s="216" t="s">
        <v>622</v>
      </c>
      <c r="G224" s="217" t="s">
        <v>137</v>
      </c>
      <c r="H224" s="218">
        <v>2.3999999999999999</v>
      </c>
      <c r="I224" s="219"/>
      <c r="J224" s="220">
        <f>ROUND(I224*H224,2)</f>
        <v>0</v>
      </c>
      <c r="K224" s="221"/>
      <c r="L224" s="41"/>
      <c r="M224" s="222" t="s">
        <v>1</v>
      </c>
      <c r="N224" s="223" t="s">
        <v>38</v>
      </c>
      <c r="O224" s="88"/>
      <c r="P224" s="224">
        <f>O224*H224</f>
        <v>0</v>
      </c>
      <c r="Q224" s="224">
        <v>0</v>
      </c>
      <c r="R224" s="224">
        <f>Q224*H224</f>
        <v>0</v>
      </c>
      <c r="S224" s="224">
        <v>0</v>
      </c>
      <c r="T224" s="225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26" t="s">
        <v>138</v>
      </c>
      <c r="AT224" s="226" t="s">
        <v>134</v>
      </c>
      <c r="AU224" s="226" t="s">
        <v>81</v>
      </c>
      <c r="AY224" s="14" t="s">
        <v>133</v>
      </c>
      <c r="BE224" s="227">
        <f>IF(N224="základní",J224,0)</f>
        <v>0</v>
      </c>
      <c r="BF224" s="227">
        <f>IF(N224="snížená",J224,0)</f>
        <v>0</v>
      </c>
      <c r="BG224" s="227">
        <f>IF(N224="zákl. přenesená",J224,0)</f>
        <v>0</v>
      </c>
      <c r="BH224" s="227">
        <f>IF(N224="sníž. přenesená",J224,0)</f>
        <v>0</v>
      </c>
      <c r="BI224" s="227">
        <f>IF(N224="nulová",J224,0)</f>
        <v>0</v>
      </c>
      <c r="BJ224" s="14" t="s">
        <v>81</v>
      </c>
      <c r="BK224" s="227">
        <f>ROUND(I224*H224,2)</f>
        <v>0</v>
      </c>
      <c r="BL224" s="14" t="s">
        <v>138</v>
      </c>
      <c r="BM224" s="226" t="s">
        <v>395</v>
      </c>
    </row>
    <row r="225" s="2" customFormat="1" ht="24.15" customHeight="1">
      <c r="A225" s="35"/>
      <c r="B225" s="36"/>
      <c r="C225" s="214" t="s">
        <v>73</v>
      </c>
      <c r="D225" s="214" t="s">
        <v>134</v>
      </c>
      <c r="E225" s="215" t="s">
        <v>482</v>
      </c>
      <c r="F225" s="216" t="s">
        <v>623</v>
      </c>
      <c r="G225" s="217" t="s">
        <v>141</v>
      </c>
      <c r="H225" s="218">
        <v>15.4</v>
      </c>
      <c r="I225" s="219"/>
      <c r="J225" s="220">
        <f>ROUND(I225*H225,2)</f>
        <v>0</v>
      </c>
      <c r="K225" s="221"/>
      <c r="L225" s="41"/>
      <c r="M225" s="222" t="s">
        <v>1</v>
      </c>
      <c r="N225" s="223" t="s">
        <v>38</v>
      </c>
      <c r="O225" s="88"/>
      <c r="P225" s="224">
        <f>O225*H225</f>
        <v>0</v>
      </c>
      <c r="Q225" s="224">
        <v>0</v>
      </c>
      <c r="R225" s="224">
        <f>Q225*H225</f>
        <v>0</v>
      </c>
      <c r="S225" s="224">
        <v>0</v>
      </c>
      <c r="T225" s="225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26" t="s">
        <v>138</v>
      </c>
      <c r="AT225" s="226" t="s">
        <v>134</v>
      </c>
      <c r="AU225" s="226" t="s">
        <v>81</v>
      </c>
      <c r="AY225" s="14" t="s">
        <v>133</v>
      </c>
      <c r="BE225" s="227">
        <f>IF(N225="základní",J225,0)</f>
        <v>0</v>
      </c>
      <c r="BF225" s="227">
        <f>IF(N225="snížená",J225,0)</f>
        <v>0</v>
      </c>
      <c r="BG225" s="227">
        <f>IF(N225="zákl. přenesená",J225,0)</f>
        <v>0</v>
      </c>
      <c r="BH225" s="227">
        <f>IF(N225="sníž. přenesená",J225,0)</f>
        <v>0</v>
      </c>
      <c r="BI225" s="227">
        <f>IF(N225="nulová",J225,0)</f>
        <v>0</v>
      </c>
      <c r="BJ225" s="14" t="s">
        <v>81</v>
      </c>
      <c r="BK225" s="227">
        <f>ROUND(I225*H225,2)</f>
        <v>0</v>
      </c>
      <c r="BL225" s="14" t="s">
        <v>138</v>
      </c>
      <c r="BM225" s="226" t="s">
        <v>398</v>
      </c>
    </row>
    <row r="226" s="2" customFormat="1" ht="24.15" customHeight="1">
      <c r="A226" s="35"/>
      <c r="B226" s="36"/>
      <c r="C226" s="214" t="s">
        <v>73</v>
      </c>
      <c r="D226" s="214" t="s">
        <v>134</v>
      </c>
      <c r="E226" s="215" t="s">
        <v>624</v>
      </c>
      <c r="F226" s="216" t="s">
        <v>625</v>
      </c>
      <c r="G226" s="217" t="s">
        <v>141</v>
      </c>
      <c r="H226" s="218">
        <v>15.4</v>
      </c>
      <c r="I226" s="219"/>
      <c r="J226" s="220">
        <f>ROUND(I226*H226,2)</f>
        <v>0</v>
      </c>
      <c r="K226" s="221"/>
      <c r="L226" s="41"/>
      <c r="M226" s="222" t="s">
        <v>1</v>
      </c>
      <c r="N226" s="223" t="s">
        <v>38</v>
      </c>
      <c r="O226" s="88"/>
      <c r="P226" s="224">
        <f>O226*H226</f>
        <v>0</v>
      </c>
      <c r="Q226" s="224">
        <v>0</v>
      </c>
      <c r="R226" s="224">
        <f>Q226*H226</f>
        <v>0</v>
      </c>
      <c r="S226" s="224">
        <v>0</v>
      </c>
      <c r="T226" s="225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26" t="s">
        <v>138</v>
      </c>
      <c r="AT226" s="226" t="s">
        <v>134</v>
      </c>
      <c r="AU226" s="226" t="s">
        <v>81</v>
      </c>
      <c r="AY226" s="14" t="s">
        <v>133</v>
      </c>
      <c r="BE226" s="227">
        <f>IF(N226="základní",J226,0)</f>
        <v>0</v>
      </c>
      <c r="BF226" s="227">
        <f>IF(N226="snížená",J226,0)</f>
        <v>0</v>
      </c>
      <c r="BG226" s="227">
        <f>IF(N226="zákl. přenesená",J226,0)</f>
        <v>0</v>
      </c>
      <c r="BH226" s="227">
        <f>IF(N226="sníž. přenesená",J226,0)</f>
        <v>0</v>
      </c>
      <c r="BI226" s="227">
        <f>IF(N226="nulová",J226,0)</f>
        <v>0</v>
      </c>
      <c r="BJ226" s="14" t="s">
        <v>81</v>
      </c>
      <c r="BK226" s="227">
        <f>ROUND(I226*H226,2)</f>
        <v>0</v>
      </c>
      <c r="BL226" s="14" t="s">
        <v>138</v>
      </c>
      <c r="BM226" s="226" t="s">
        <v>401</v>
      </c>
    </row>
    <row r="227" s="2" customFormat="1" ht="24.15" customHeight="1">
      <c r="A227" s="35"/>
      <c r="B227" s="36"/>
      <c r="C227" s="214" t="s">
        <v>73</v>
      </c>
      <c r="D227" s="214" t="s">
        <v>134</v>
      </c>
      <c r="E227" s="215" t="s">
        <v>626</v>
      </c>
      <c r="F227" s="216" t="s">
        <v>627</v>
      </c>
      <c r="G227" s="217" t="s">
        <v>141</v>
      </c>
      <c r="H227" s="218">
        <v>4</v>
      </c>
      <c r="I227" s="219"/>
      <c r="J227" s="220">
        <f>ROUND(I227*H227,2)</f>
        <v>0</v>
      </c>
      <c r="K227" s="221"/>
      <c r="L227" s="41"/>
      <c r="M227" s="222" t="s">
        <v>1</v>
      </c>
      <c r="N227" s="223" t="s">
        <v>38</v>
      </c>
      <c r="O227" s="88"/>
      <c r="P227" s="224">
        <f>O227*H227</f>
        <v>0</v>
      </c>
      <c r="Q227" s="224">
        <v>0</v>
      </c>
      <c r="R227" s="224">
        <f>Q227*H227</f>
        <v>0</v>
      </c>
      <c r="S227" s="224">
        <v>0</v>
      </c>
      <c r="T227" s="225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26" t="s">
        <v>138</v>
      </c>
      <c r="AT227" s="226" t="s">
        <v>134</v>
      </c>
      <c r="AU227" s="226" t="s">
        <v>81</v>
      </c>
      <c r="AY227" s="14" t="s">
        <v>133</v>
      </c>
      <c r="BE227" s="227">
        <f>IF(N227="základní",J227,0)</f>
        <v>0</v>
      </c>
      <c r="BF227" s="227">
        <f>IF(N227="snížená",J227,0)</f>
        <v>0</v>
      </c>
      <c r="BG227" s="227">
        <f>IF(N227="zákl. přenesená",J227,0)</f>
        <v>0</v>
      </c>
      <c r="BH227" s="227">
        <f>IF(N227="sníž. přenesená",J227,0)</f>
        <v>0</v>
      </c>
      <c r="BI227" s="227">
        <f>IF(N227="nulová",J227,0)</f>
        <v>0</v>
      </c>
      <c r="BJ227" s="14" t="s">
        <v>81</v>
      </c>
      <c r="BK227" s="227">
        <f>ROUND(I227*H227,2)</f>
        <v>0</v>
      </c>
      <c r="BL227" s="14" t="s">
        <v>138</v>
      </c>
      <c r="BM227" s="226" t="s">
        <v>404</v>
      </c>
    </row>
    <row r="228" s="2" customFormat="1" ht="24.15" customHeight="1">
      <c r="A228" s="35"/>
      <c r="B228" s="36"/>
      <c r="C228" s="214" t="s">
        <v>73</v>
      </c>
      <c r="D228" s="214" t="s">
        <v>134</v>
      </c>
      <c r="E228" s="215" t="s">
        <v>628</v>
      </c>
      <c r="F228" s="216" t="s">
        <v>629</v>
      </c>
      <c r="G228" s="217" t="s">
        <v>141</v>
      </c>
      <c r="H228" s="218">
        <v>4</v>
      </c>
      <c r="I228" s="219"/>
      <c r="J228" s="220">
        <f>ROUND(I228*H228,2)</f>
        <v>0</v>
      </c>
      <c r="K228" s="221"/>
      <c r="L228" s="41"/>
      <c r="M228" s="222" t="s">
        <v>1</v>
      </c>
      <c r="N228" s="223" t="s">
        <v>38</v>
      </c>
      <c r="O228" s="88"/>
      <c r="P228" s="224">
        <f>O228*H228</f>
        <v>0</v>
      </c>
      <c r="Q228" s="224">
        <v>0</v>
      </c>
      <c r="R228" s="224">
        <f>Q228*H228</f>
        <v>0</v>
      </c>
      <c r="S228" s="224">
        <v>0</v>
      </c>
      <c r="T228" s="225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26" t="s">
        <v>138</v>
      </c>
      <c r="AT228" s="226" t="s">
        <v>134</v>
      </c>
      <c r="AU228" s="226" t="s">
        <v>81</v>
      </c>
      <c r="AY228" s="14" t="s">
        <v>133</v>
      </c>
      <c r="BE228" s="227">
        <f>IF(N228="základní",J228,0)</f>
        <v>0</v>
      </c>
      <c r="BF228" s="227">
        <f>IF(N228="snížená",J228,0)</f>
        <v>0</v>
      </c>
      <c r="BG228" s="227">
        <f>IF(N228="zákl. přenesená",J228,0)</f>
        <v>0</v>
      </c>
      <c r="BH228" s="227">
        <f>IF(N228="sníž. přenesená",J228,0)</f>
        <v>0</v>
      </c>
      <c r="BI228" s="227">
        <f>IF(N228="nulová",J228,0)</f>
        <v>0</v>
      </c>
      <c r="BJ228" s="14" t="s">
        <v>81</v>
      </c>
      <c r="BK228" s="227">
        <f>ROUND(I228*H228,2)</f>
        <v>0</v>
      </c>
      <c r="BL228" s="14" t="s">
        <v>138</v>
      </c>
      <c r="BM228" s="226" t="s">
        <v>407</v>
      </c>
    </row>
    <row r="229" s="2" customFormat="1" ht="16.5" customHeight="1">
      <c r="A229" s="35"/>
      <c r="B229" s="36"/>
      <c r="C229" s="214" t="s">
        <v>73</v>
      </c>
      <c r="D229" s="214" t="s">
        <v>134</v>
      </c>
      <c r="E229" s="215" t="s">
        <v>256</v>
      </c>
      <c r="F229" s="216" t="s">
        <v>630</v>
      </c>
      <c r="G229" s="217" t="s">
        <v>141</v>
      </c>
      <c r="H229" s="218">
        <v>30</v>
      </c>
      <c r="I229" s="219"/>
      <c r="J229" s="220">
        <f>ROUND(I229*H229,2)</f>
        <v>0</v>
      </c>
      <c r="K229" s="221"/>
      <c r="L229" s="41"/>
      <c r="M229" s="222" t="s">
        <v>1</v>
      </c>
      <c r="N229" s="223" t="s">
        <v>38</v>
      </c>
      <c r="O229" s="88"/>
      <c r="P229" s="224">
        <f>O229*H229</f>
        <v>0</v>
      </c>
      <c r="Q229" s="224">
        <v>0</v>
      </c>
      <c r="R229" s="224">
        <f>Q229*H229</f>
        <v>0</v>
      </c>
      <c r="S229" s="224">
        <v>0</v>
      </c>
      <c r="T229" s="225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26" t="s">
        <v>138</v>
      </c>
      <c r="AT229" s="226" t="s">
        <v>134</v>
      </c>
      <c r="AU229" s="226" t="s">
        <v>81</v>
      </c>
      <c r="AY229" s="14" t="s">
        <v>133</v>
      </c>
      <c r="BE229" s="227">
        <f>IF(N229="základní",J229,0)</f>
        <v>0</v>
      </c>
      <c r="BF229" s="227">
        <f>IF(N229="snížená",J229,0)</f>
        <v>0</v>
      </c>
      <c r="BG229" s="227">
        <f>IF(N229="zákl. přenesená",J229,0)</f>
        <v>0</v>
      </c>
      <c r="BH229" s="227">
        <f>IF(N229="sníž. přenesená",J229,0)</f>
        <v>0</v>
      </c>
      <c r="BI229" s="227">
        <f>IF(N229="nulová",J229,0)</f>
        <v>0</v>
      </c>
      <c r="BJ229" s="14" t="s">
        <v>81</v>
      </c>
      <c r="BK229" s="227">
        <f>ROUND(I229*H229,2)</f>
        <v>0</v>
      </c>
      <c r="BL229" s="14" t="s">
        <v>138</v>
      </c>
      <c r="BM229" s="226" t="s">
        <v>410</v>
      </c>
    </row>
    <row r="230" s="2" customFormat="1" ht="24.15" customHeight="1">
      <c r="A230" s="35"/>
      <c r="B230" s="36"/>
      <c r="C230" s="214" t="s">
        <v>73</v>
      </c>
      <c r="D230" s="214" t="s">
        <v>134</v>
      </c>
      <c r="E230" s="215" t="s">
        <v>259</v>
      </c>
      <c r="F230" s="216" t="s">
        <v>631</v>
      </c>
      <c r="G230" s="217" t="s">
        <v>233</v>
      </c>
      <c r="H230" s="218">
        <v>25.399999999999999</v>
      </c>
      <c r="I230" s="219"/>
      <c r="J230" s="220">
        <f>ROUND(I230*H230,2)</f>
        <v>0</v>
      </c>
      <c r="K230" s="221"/>
      <c r="L230" s="41"/>
      <c r="M230" s="222" t="s">
        <v>1</v>
      </c>
      <c r="N230" s="223" t="s">
        <v>38</v>
      </c>
      <c r="O230" s="88"/>
      <c r="P230" s="224">
        <f>O230*H230</f>
        <v>0</v>
      </c>
      <c r="Q230" s="224">
        <v>0</v>
      </c>
      <c r="R230" s="224">
        <f>Q230*H230</f>
        <v>0</v>
      </c>
      <c r="S230" s="224">
        <v>0</v>
      </c>
      <c r="T230" s="225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26" t="s">
        <v>138</v>
      </c>
      <c r="AT230" s="226" t="s">
        <v>134</v>
      </c>
      <c r="AU230" s="226" t="s">
        <v>81</v>
      </c>
      <c r="AY230" s="14" t="s">
        <v>133</v>
      </c>
      <c r="BE230" s="227">
        <f>IF(N230="základní",J230,0)</f>
        <v>0</v>
      </c>
      <c r="BF230" s="227">
        <f>IF(N230="snížená",J230,0)</f>
        <v>0</v>
      </c>
      <c r="BG230" s="227">
        <f>IF(N230="zákl. přenesená",J230,0)</f>
        <v>0</v>
      </c>
      <c r="BH230" s="227">
        <f>IF(N230="sníž. přenesená",J230,0)</f>
        <v>0</v>
      </c>
      <c r="BI230" s="227">
        <f>IF(N230="nulová",J230,0)</f>
        <v>0</v>
      </c>
      <c r="BJ230" s="14" t="s">
        <v>81</v>
      </c>
      <c r="BK230" s="227">
        <f>ROUND(I230*H230,2)</f>
        <v>0</v>
      </c>
      <c r="BL230" s="14" t="s">
        <v>138</v>
      </c>
      <c r="BM230" s="226" t="s">
        <v>413</v>
      </c>
    </row>
    <row r="231" s="2" customFormat="1" ht="16.5" customHeight="1">
      <c r="A231" s="35"/>
      <c r="B231" s="36"/>
      <c r="C231" s="214" t="s">
        <v>73</v>
      </c>
      <c r="D231" s="214" t="s">
        <v>134</v>
      </c>
      <c r="E231" s="215" t="s">
        <v>467</v>
      </c>
      <c r="F231" s="216" t="s">
        <v>632</v>
      </c>
      <c r="G231" s="217" t="s">
        <v>141</v>
      </c>
      <c r="H231" s="218">
        <v>50</v>
      </c>
      <c r="I231" s="219"/>
      <c r="J231" s="220">
        <f>ROUND(I231*H231,2)</f>
        <v>0</v>
      </c>
      <c r="K231" s="221"/>
      <c r="L231" s="41"/>
      <c r="M231" s="222" t="s">
        <v>1</v>
      </c>
      <c r="N231" s="223" t="s">
        <v>38</v>
      </c>
      <c r="O231" s="88"/>
      <c r="P231" s="224">
        <f>O231*H231</f>
        <v>0</v>
      </c>
      <c r="Q231" s="224">
        <v>0</v>
      </c>
      <c r="R231" s="224">
        <f>Q231*H231</f>
        <v>0</v>
      </c>
      <c r="S231" s="224">
        <v>0</v>
      </c>
      <c r="T231" s="225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26" t="s">
        <v>138</v>
      </c>
      <c r="AT231" s="226" t="s">
        <v>134</v>
      </c>
      <c r="AU231" s="226" t="s">
        <v>81</v>
      </c>
      <c r="AY231" s="14" t="s">
        <v>133</v>
      </c>
      <c r="BE231" s="227">
        <f>IF(N231="základní",J231,0)</f>
        <v>0</v>
      </c>
      <c r="BF231" s="227">
        <f>IF(N231="snížená",J231,0)</f>
        <v>0</v>
      </c>
      <c r="BG231" s="227">
        <f>IF(N231="zákl. přenesená",J231,0)</f>
        <v>0</v>
      </c>
      <c r="BH231" s="227">
        <f>IF(N231="sníž. přenesená",J231,0)</f>
        <v>0</v>
      </c>
      <c r="BI231" s="227">
        <f>IF(N231="nulová",J231,0)</f>
        <v>0</v>
      </c>
      <c r="BJ231" s="14" t="s">
        <v>81</v>
      </c>
      <c r="BK231" s="227">
        <f>ROUND(I231*H231,2)</f>
        <v>0</v>
      </c>
      <c r="BL231" s="14" t="s">
        <v>138</v>
      </c>
      <c r="BM231" s="226" t="s">
        <v>416</v>
      </c>
    </row>
    <row r="232" s="2" customFormat="1" ht="24.15" customHeight="1">
      <c r="A232" s="35"/>
      <c r="B232" s="36"/>
      <c r="C232" s="214" t="s">
        <v>73</v>
      </c>
      <c r="D232" s="214" t="s">
        <v>134</v>
      </c>
      <c r="E232" s="215" t="s">
        <v>633</v>
      </c>
      <c r="F232" s="216" t="s">
        <v>634</v>
      </c>
      <c r="G232" s="217" t="s">
        <v>141</v>
      </c>
      <c r="H232" s="218">
        <v>50</v>
      </c>
      <c r="I232" s="219"/>
      <c r="J232" s="220">
        <f>ROUND(I232*H232,2)</f>
        <v>0</v>
      </c>
      <c r="K232" s="221"/>
      <c r="L232" s="41"/>
      <c r="M232" s="222" t="s">
        <v>1</v>
      </c>
      <c r="N232" s="223" t="s">
        <v>38</v>
      </c>
      <c r="O232" s="88"/>
      <c r="P232" s="224">
        <f>O232*H232</f>
        <v>0</v>
      </c>
      <c r="Q232" s="224">
        <v>0</v>
      </c>
      <c r="R232" s="224">
        <f>Q232*H232</f>
        <v>0</v>
      </c>
      <c r="S232" s="224">
        <v>0</v>
      </c>
      <c r="T232" s="225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26" t="s">
        <v>138</v>
      </c>
      <c r="AT232" s="226" t="s">
        <v>134</v>
      </c>
      <c r="AU232" s="226" t="s">
        <v>81</v>
      </c>
      <c r="AY232" s="14" t="s">
        <v>133</v>
      </c>
      <c r="BE232" s="227">
        <f>IF(N232="základní",J232,0)</f>
        <v>0</v>
      </c>
      <c r="BF232" s="227">
        <f>IF(N232="snížená",J232,0)</f>
        <v>0</v>
      </c>
      <c r="BG232" s="227">
        <f>IF(N232="zákl. přenesená",J232,0)</f>
        <v>0</v>
      </c>
      <c r="BH232" s="227">
        <f>IF(N232="sníž. přenesená",J232,0)</f>
        <v>0</v>
      </c>
      <c r="BI232" s="227">
        <f>IF(N232="nulová",J232,0)</f>
        <v>0</v>
      </c>
      <c r="BJ232" s="14" t="s">
        <v>81</v>
      </c>
      <c r="BK232" s="227">
        <f>ROUND(I232*H232,2)</f>
        <v>0</v>
      </c>
      <c r="BL232" s="14" t="s">
        <v>138</v>
      </c>
      <c r="BM232" s="226" t="s">
        <v>419</v>
      </c>
    </row>
    <row r="233" s="2" customFormat="1" ht="24.15" customHeight="1">
      <c r="A233" s="35"/>
      <c r="B233" s="36"/>
      <c r="C233" s="214" t="s">
        <v>73</v>
      </c>
      <c r="D233" s="214" t="s">
        <v>134</v>
      </c>
      <c r="E233" s="215" t="s">
        <v>635</v>
      </c>
      <c r="F233" s="216" t="s">
        <v>636</v>
      </c>
      <c r="G233" s="217" t="s">
        <v>141</v>
      </c>
      <c r="H233" s="218">
        <v>50</v>
      </c>
      <c r="I233" s="219"/>
      <c r="J233" s="220">
        <f>ROUND(I233*H233,2)</f>
        <v>0</v>
      </c>
      <c r="K233" s="221"/>
      <c r="L233" s="41"/>
      <c r="M233" s="222" t="s">
        <v>1</v>
      </c>
      <c r="N233" s="223" t="s">
        <v>38</v>
      </c>
      <c r="O233" s="88"/>
      <c r="P233" s="224">
        <f>O233*H233</f>
        <v>0</v>
      </c>
      <c r="Q233" s="224">
        <v>0</v>
      </c>
      <c r="R233" s="224">
        <f>Q233*H233</f>
        <v>0</v>
      </c>
      <c r="S233" s="224">
        <v>0</v>
      </c>
      <c r="T233" s="225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26" t="s">
        <v>138</v>
      </c>
      <c r="AT233" s="226" t="s">
        <v>134</v>
      </c>
      <c r="AU233" s="226" t="s">
        <v>81</v>
      </c>
      <c r="AY233" s="14" t="s">
        <v>133</v>
      </c>
      <c r="BE233" s="227">
        <f>IF(N233="základní",J233,0)</f>
        <v>0</v>
      </c>
      <c r="BF233" s="227">
        <f>IF(N233="snížená",J233,0)</f>
        <v>0</v>
      </c>
      <c r="BG233" s="227">
        <f>IF(N233="zákl. přenesená",J233,0)</f>
        <v>0</v>
      </c>
      <c r="BH233" s="227">
        <f>IF(N233="sníž. přenesená",J233,0)</f>
        <v>0</v>
      </c>
      <c r="BI233" s="227">
        <f>IF(N233="nulová",J233,0)</f>
        <v>0</v>
      </c>
      <c r="BJ233" s="14" t="s">
        <v>81</v>
      </c>
      <c r="BK233" s="227">
        <f>ROUND(I233*H233,2)</f>
        <v>0</v>
      </c>
      <c r="BL233" s="14" t="s">
        <v>138</v>
      </c>
      <c r="BM233" s="226" t="s">
        <v>422</v>
      </c>
    </row>
    <row r="234" s="2" customFormat="1" ht="24.15" customHeight="1">
      <c r="A234" s="35"/>
      <c r="B234" s="36"/>
      <c r="C234" s="214" t="s">
        <v>73</v>
      </c>
      <c r="D234" s="214" t="s">
        <v>134</v>
      </c>
      <c r="E234" s="215" t="s">
        <v>637</v>
      </c>
      <c r="F234" s="216" t="s">
        <v>638</v>
      </c>
      <c r="G234" s="217" t="s">
        <v>141</v>
      </c>
      <c r="H234" s="218">
        <v>10.5</v>
      </c>
      <c r="I234" s="219"/>
      <c r="J234" s="220">
        <f>ROUND(I234*H234,2)</f>
        <v>0</v>
      </c>
      <c r="K234" s="221"/>
      <c r="L234" s="41"/>
      <c r="M234" s="222" t="s">
        <v>1</v>
      </c>
      <c r="N234" s="223" t="s">
        <v>38</v>
      </c>
      <c r="O234" s="88"/>
      <c r="P234" s="224">
        <f>O234*H234</f>
        <v>0</v>
      </c>
      <c r="Q234" s="224">
        <v>0</v>
      </c>
      <c r="R234" s="224">
        <f>Q234*H234</f>
        <v>0</v>
      </c>
      <c r="S234" s="224">
        <v>0</v>
      </c>
      <c r="T234" s="225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26" t="s">
        <v>138</v>
      </c>
      <c r="AT234" s="226" t="s">
        <v>134</v>
      </c>
      <c r="AU234" s="226" t="s">
        <v>81</v>
      </c>
      <c r="AY234" s="14" t="s">
        <v>133</v>
      </c>
      <c r="BE234" s="227">
        <f>IF(N234="základní",J234,0)</f>
        <v>0</v>
      </c>
      <c r="BF234" s="227">
        <f>IF(N234="snížená",J234,0)</f>
        <v>0</v>
      </c>
      <c r="BG234" s="227">
        <f>IF(N234="zákl. přenesená",J234,0)</f>
        <v>0</v>
      </c>
      <c r="BH234" s="227">
        <f>IF(N234="sníž. přenesená",J234,0)</f>
        <v>0</v>
      </c>
      <c r="BI234" s="227">
        <f>IF(N234="nulová",J234,0)</f>
        <v>0</v>
      </c>
      <c r="BJ234" s="14" t="s">
        <v>81</v>
      </c>
      <c r="BK234" s="227">
        <f>ROUND(I234*H234,2)</f>
        <v>0</v>
      </c>
      <c r="BL234" s="14" t="s">
        <v>138</v>
      </c>
      <c r="BM234" s="226" t="s">
        <v>425</v>
      </c>
    </row>
    <row r="235" s="2" customFormat="1" ht="24.15" customHeight="1">
      <c r="A235" s="35"/>
      <c r="B235" s="36"/>
      <c r="C235" s="214" t="s">
        <v>73</v>
      </c>
      <c r="D235" s="214" t="s">
        <v>134</v>
      </c>
      <c r="E235" s="215" t="s">
        <v>639</v>
      </c>
      <c r="F235" s="216" t="s">
        <v>640</v>
      </c>
      <c r="G235" s="217" t="s">
        <v>141</v>
      </c>
      <c r="H235" s="218">
        <v>3</v>
      </c>
      <c r="I235" s="219"/>
      <c r="J235" s="220">
        <f>ROUND(I235*H235,2)</f>
        <v>0</v>
      </c>
      <c r="K235" s="221"/>
      <c r="L235" s="41"/>
      <c r="M235" s="222" t="s">
        <v>1</v>
      </c>
      <c r="N235" s="223" t="s">
        <v>38</v>
      </c>
      <c r="O235" s="88"/>
      <c r="P235" s="224">
        <f>O235*H235</f>
        <v>0</v>
      </c>
      <c r="Q235" s="224">
        <v>0</v>
      </c>
      <c r="R235" s="224">
        <f>Q235*H235</f>
        <v>0</v>
      </c>
      <c r="S235" s="224">
        <v>0</v>
      </c>
      <c r="T235" s="225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26" t="s">
        <v>138</v>
      </c>
      <c r="AT235" s="226" t="s">
        <v>134</v>
      </c>
      <c r="AU235" s="226" t="s">
        <v>81</v>
      </c>
      <c r="AY235" s="14" t="s">
        <v>133</v>
      </c>
      <c r="BE235" s="227">
        <f>IF(N235="základní",J235,0)</f>
        <v>0</v>
      </c>
      <c r="BF235" s="227">
        <f>IF(N235="snížená",J235,0)</f>
        <v>0</v>
      </c>
      <c r="BG235" s="227">
        <f>IF(N235="zákl. přenesená",J235,0)</f>
        <v>0</v>
      </c>
      <c r="BH235" s="227">
        <f>IF(N235="sníž. přenesená",J235,0)</f>
        <v>0</v>
      </c>
      <c r="BI235" s="227">
        <f>IF(N235="nulová",J235,0)</f>
        <v>0</v>
      </c>
      <c r="BJ235" s="14" t="s">
        <v>81</v>
      </c>
      <c r="BK235" s="227">
        <f>ROUND(I235*H235,2)</f>
        <v>0</v>
      </c>
      <c r="BL235" s="14" t="s">
        <v>138</v>
      </c>
      <c r="BM235" s="226" t="s">
        <v>428</v>
      </c>
    </row>
    <row r="236" s="2" customFormat="1" ht="16.5" customHeight="1">
      <c r="A236" s="35"/>
      <c r="B236" s="36"/>
      <c r="C236" s="214" t="s">
        <v>73</v>
      </c>
      <c r="D236" s="214" t="s">
        <v>134</v>
      </c>
      <c r="E236" s="215" t="s">
        <v>500</v>
      </c>
      <c r="F236" s="216" t="s">
        <v>501</v>
      </c>
      <c r="G236" s="217" t="s">
        <v>502</v>
      </c>
      <c r="H236" s="218">
        <v>20</v>
      </c>
      <c r="I236" s="219"/>
      <c r="J236" s="220">
        <f>ROUND(I236*H236,2)</f>
        <v>0</v>
      </c>
      <c r="K236" s="221"/>
      <c r="L236" s="41"/>
      <c r="M236" s="222" t="s">
        <v>1</v>
      </c>
      <c r="N236" s="223" t="s">
        <v>38</v>
      </c>
      <c r="O236" s="88"/>
      <c r="P236" s="224">
        <f>O236*H236</f>
        <v>0</v>
      </c>
      <c r="Q236" s="224">
        <v>0</v>
      </c>
      <c r="R236" s="224">
        <f>Q236*H236</f>
        <v>0</v>
      </c>
      <c r="S236" s="224">
        <v>0</v>
      </c>
      <c r="T236" s="225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26" t="s">
        <v>138</v>
      </c>
      <c r="AT236" s="226" t="s">
        <v>134</v>
      </c>
      <c r="AU236" s="226" t="s">
        <v>81</v>
      </c>
      <c r="AY236" s="14" t="s">
        <v>133</v>
      </c>
      <c r="BE236" s="227">
        <f>IF(N236="základní",J236,0)</f>
        <v>0</v>
      </c>
      <c r="BF236" s="227">
        <f>IF(N236="snížená",J236,0)</f>
        <v>0</v>
      </c>
      <c r="BG236" s="227">
        <f>IF(N236="zákl. přenesená",J236,0)</f>
        <v>0</v>
      </c>
      <c r="BH236" s="227">
        <f>IF(N236="sníž. přenesená",J236,0)</f>
        <v>0</v>
      </c>
      <c r="BI236" s="227">
        <f>IF(N236="nulová",J236,0)</f>
        <v>0</v>
      </c>
      <c r="BJ236" s="14" t="s">
        <v>81</v>
      </c>
      <c r="BK236" s="227">
        <f>ROUND(I236*H236,2)</f>
        <v>0</v>
      </c>
      <c r="BL236" s="14" t="s">
        <v>138</v>
      </c>
      <c r="BM236" s="226" t="s">
        <v>431</v>
      </c>
    </row>
    <row r="237" s="2" customFormat="1" ht="44.25" customHeight="1">
      <c r="A237" s="35"/>
      <c r="B237" s="36"/>
      <c r="C237" s="214" t="s">
        <v>73</v>
      </c>
      <c r="D237" s="214" t="s">
        <v>134</v>
      </c>
      <c r="E237" s="215" t="s">
        <v>504</v>
      </c>
      <c r="F237" s="216" t="s">
        <v>641</v>
      </c>
      <c r="G237" s="217" t="s">
        <v>163</v>
      </c>
      <c r="H237" s="218">
        <v>50</v>
      </c>
      <c r="I237" s="219"/>
      <c r="J237" s="220">
        <f>ROUND(I237*H237,2)</f>
        <v>0</v>
      </c>
      <c r="K237" s="221"/>
      <c r="L237" s="41"/>
      <c r="M237" s="222" t="s">
        <v>1</v>
      </c>
      <c r="N237" s="223" t="s">
        <v>38</v>
      </c>
      <c r="O237" s="88"/>
      <c r="P237" s="224">
        <f>O237*H237</f>
        <v>0</v>
      </c>
      <c r="Q237" s="224">
        <v>0</v>
      </c>
      <c r="R237" s="224">
        <f>Q237*H237</f>
        <v>0</v>
      </c>
      <c r="S237" s="224">
        <v>0</v>
      </c>
      <c r="T237" s="225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26" t="s">
        <v>138</v>
      </c>
      <c r="AT237" s="226" t="s">
        <v>134</v>
      </c>
      <c r="AU237" s="226" t="s">
        <v>81</v>
      </c>
      <c r="AY237" s="14" t="s">
        <v>133</v>
      </c>
      <c r="BE237" s="227">
        <f>IF(N237="základní",J237,0)</f>
        <v>0</v>
      </c>
      <c r="BF237" s="227">
        <f>IF(N237="snížená",J237,0)</f>
        <v>0</v>
      </c>
      <c r="BG237" s="227">
        <f>IF(N237="zákl. přenesená",J237,0)</f>
        <v>0</v>
      </c>
      <c r="BH237" s="227">
        <f>IF(N237="sníž. přenesená",J237,0)</f>
        <v>0</v>
      </c>
      <c r="BI237" s="227">
        <f>IF(N237="nulová",J237,0)</f>
        <v>0</v>
      </c>
      <c r="BJ237" s="14" t="s">
        <v>81</v>
      </c>
      <c r="BK237" s="227">
        <f>ROUND(I237*H237,2)</f>
        <v>0</v>
      </c>
      <c r="BL237" s="14" t="s">
        <v>138</v>
      </c>
      <c r="BM237" s="226" t="s">
        <v>433</v>
      </c>
    </row>
    <row r="238" s="2" customFormat="1" ht="16.5" customHeight="1">
      <c r="A238" s="35"/>
      <c r="B238" s="36"/>
      <c r="C238" s="214" t="s">
        <v>73</v>
      </c>
      <c r="D238" s="214" t="s">
        <v>134</v>
      </c>
      <c r="E238" s="215" t="s">
        <v>507</v>
      </c>
      <c r="F238" s="216" t="s">
        <v>642</v>
      </c>
      <c r="G238" s="217" t="s">
        <v>163</v>
      </c>
      <c r="H238" s="218">
        <v>200</v>
      </c>
      <c r="I238" s="219"/>
      <c r="J238" s="220">
        <f>ROUND(I238*H238,2)</f>
        <v>0</v>
      </c>
      <c r="K238" s="221"/>
      <c r="L238" s="41"/>
      <c r="M238" s="222" t="s">
        <v>1</v>
      </c>
      <c r="N238" s="223" t="s">
        <v>38</v>
      </c>
      <c r="O238" s="88"/>
      <c r="P238" s="224">
        <f>O238*H238</f>
        <v>0</v>
      </c>
      <c r="Q238" s="224">
        <v>0</v>
      </c>
      <c r="R238" s="224">
        <f>Q238*H238</f>
        <v>0</v>
      </c>
      <c r="S238" s="224">
        <v>0</v>
      </c>
      <c r="T238" s="225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26" t="s">
        <v>138</v>
      </c>
      <c r="AT238" s="226" t="s">
        <v>134</v>
      </c>
      <c r="AU238" s="226" t="s">
        <v>81</v>
      </c>
      <c r="AY238" s="14" t="s">
        <v>133</v>
      </c>
      <c r="BE238" s="227">
        <f>IF(N238="základní",J238,0)</f>
        <v>0</v>
      </c>
      <c r="BF238" s="227">
        <f>IF(N238="snížená",J238,0)</f>
        <v>0</v>
      </c>
      <c r="BG238" s="227">
        <f>IF(N238="zákl. přenesená",J238,0)</f>
        <v>0</v>
      </c>
      <c r="BH238" s="227">
        <f>IF(N238="sníž. přenesená",J238,0)</f>
        <v>0</v>
      </c>
      <c r="BI238" s="227">
        <f>IF(N238="nulová",J238,0)</f>
        <v>0</v>
      </c>
      <c r="BJ238" s="14" t="s">
        <v>81</v>
      </c>
      <c r="BK238" s="227">
        <f>ROUND(I238*H238,2)</f>
        <v>0</v>
      </c>
      <c r="BL238" s="14" t="s">
        <v>138</v>
      </c>
      <c r="BM238" s="226" t="s">
        <v>438</v>
      </c>
    </row>
    <row r="239" s="2" customFormat="1" ht="24.15" customHeight="1">
      <c r="A239" s="35"/>
      <c r="B239" s="36"/>
      <c r="C239" s="214" t="s">
        <v>73</v>
      </c>
      <c r="D239" s="214" t="s">
        <v>134</v>
      </c>
      <c r="E239" s="215" t="s">
        <v>510</v>
      </c>
      <c r="F239" s="216" t="s">
        <v>511</v>
      </c>
      <c r="G239" s="217" t="s">
        <v>163</v>
      </c>
      <c r="H239" s="218">
        <v>50</v>
      </c>
      <c r="I239" s="219"/>
      <c r="J239" s="220">
        <f>ROUND(I239*H239,2)</f>
        <v>0</v>
      </c>
      <c r="K239" s="221"/>
      <c r="L239" s="41"/>
      <c r="M239" s="222" t="s">
        <v>1</v>
      </c>
      <c r="N239" s="223" t="s">
        <v>38</v>
      </c>
      <c r="O239" s="88"/>
      <c r="P239" s="224">
        <f>O239*H239</f>
        <v>0</v>
      </c>
      <c r="Q239" s="224">
        <v>0</v>
      </c>
      <c r="R239" s="224">
        <f>Q239*H239</f>
        <v>0</v>
      </c>
      <c r="S239" s="224">
        <v>0</v>
      </c>
      <c r="T239" s="225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26" t="s">
        <v>138</v>
      </c>
      <c r="AT239" s="226" t="s">
        <v>134</v>
      </c>
      <c r="AU239" s="226" t="s">
        <v>81</v>
      </c>
      <c r="AY239" s="14" t="s">
        <v>133</v>
      </c>
      <c r="BE239" s="227">
        <f>IF(N239="základní",J239,0)</f>
        <v>0</v>
      </c>
      <c r="BF239" s="227">
        <f>IF(N239="snížená",J239,0)</f>
        <v>0</v>
      </c>
      <c r="BG239" s="227">
        <f>IF(N239="zákl. přenesená",J239,0)</f>
        <v>0</v>
      </c>
      <c r="BH239" s="227">
        <f>IF(N239="sníž. přenesená",J239,0)</f>
        <v>0</v>
      </c>
      <c r="BI239" s="227">
        <f>IF(N239="nulová",J239,0)</f>
        <v>0</v>
      </c>
      <c r="BJ239" s="14" t="s">
        <v>81</v>
      </c>
      <c r="BK239" s="227">
        <f>ROUND(I239*H239,2)</f>
        <v>0</v>
      </c>
      <c r="BL239" s="14" t="s">
        <v>138</v>
      </c>
      <c r="BM239" s="226" t="s">
        <v>441</v>
      </c>
    </row>
    <row r="240" s="2" customFormat="1" ht="37.8" customHeight="1">
      <c r="A240" s="35"/>
      <c r="B240" s="36"/>
      <c r="C240" s="214" t="s">
        <v>73</v>
      </c>
      <c r="D240" s="214" t="s">
        <v>134</v>
      </c>
      <c r="E240" s="215" t="s">
        <v>513</v>
      </c>
      <c r="F240" s="216" t="s">
        <v>643</v>
      </c>
      <c r="G240" s="217" t="s">
        <v>163</v>
      </c>
      <c r="H240" s="218">
        <v>34.700000000000003</v>
      </c>
      <c r="I240" s="219"/>
      <c r="J240" s="220">
        <f>ROUND(I240*H240,2)</f>
        <v>0</v>
      </c>
      <c r="K240" s="221"/>
      <c r="L240" s="41"/>
      <c r="M240" s="222" t="s">
        <v>1</v>
      </c>
      <c r="N240" s="223" t="s">
        <v>38</v>
      </c>
      <c r="O240" s="88"/>
      <c r="P240" s="224">
        <f>O240*H240</f>
        <v>0</v>
      </c>
      <c r="Q240" s="224">
        <v>0</v>
      </c>
      <c r="R240" s="224">
        <f>Q240*H240</f>
        <v>0</v>
      </c>
      <c r="S240" s="224">
        <v>0</v>
      </c>
      <c r="T240" s="225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26" t="s">
        <v>138</v>
      </c>
      <c r="AT240" s="226" t="s">
        <v>134</v>
      </c>
      <c r="AU240" s="226" t="s">
        <v>81</v>
      </c>
      <c r="AY240" s="14" t="s">
        <v>133</v>
      </c>
      <c r="BE240" s="227">
        <f>IF(N240="základní",J240,0)</f>
        <v>0</v>
      </c>
      <c r="BF240" s="227">
        <f>IF(N240="snížená",J240,0)</f>
        <v>0</v>
      </c>
      <c r="BG240" s="227">
        <f>IF(N240="zákl. přenesená",J240,0)</f>
        <v>0</v>
      </c>
      <c r="BH240" s="227">
        <f>IF(N240="sníž. přenesená",J240,0)</f>
        <v>0</v>
      </c>
      <c r="BI240" s="227">
        <f>IF(N240="nulová",J240,0)</f>
        <v>0</v>
      </c>
      <c r="BJ240" s="14" t="s">
        <v>81</v>
      </c>
      <c r="BK240" s="227">
        <f>ROUND(I240*H240,2)</f>
        <v>0</v>
      </c>
      <c r="BL240" s="14" t="s">
        <v>138</v>
      </c>
      <c r="BM240" s="226" t="s">
        <v>444</v>
      </c>
    </row>
    <row r="241" s="2" customFormat="1" ht="16.5" customHeight="1">
      <c r="A241" s="35"/>
      <c r="B241" s="36"/>
      <c r="C241" s="214" t="s">
        <v>73</v>
      </c>
      <c r="D241" s="214" t="s">
        <v>134</v>
      </c>
      <c r="E241" s="215" t="s">
        <v>516</v>
      </c>
      <c r="F241" s="216" t="s">
        <v>644</v>
      </c>
      <c r="G241" s="217" t="s">
        <v>163</v>
      </c>
      <c r="H241" s="218">
        <v>138.80000000000001</v>
      </c>
      <c r="I241" s="219"/>
      <c r="J241" s="220">
        <f>ROUND(I241*H241,2)</f>
        <v>0</v>
      </c>
      <c r="K241" s="221"/>
      <c r="L241" s="41"/>
      <c r="M241" s="222" t="s">
        <v>1</v>
      </c>
      <c r="N241" s="223" t="s">
        <v>38</v>
      </c>
      <c r="O241" s="88"/>
      <c r="P241" s="224">
        <f>O241*H241</f>
        <v>0</v>
      </c>
      <c r="Q241" s="224">
        <v>0</v>
      </c>
      <c r="R241" s="224">
        <f>Q241*H241</f>
        <v>0</v>
      </c>
      <c r="S241" s="224">
        <v>0</v>
      </c>
      <c r="T241" s="225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26" t="s">
        <v>138</v>
      </c>
      <c r="AT241" s="226" t="s">
        <v>134</v>
      </c>
      <c r="AU241" s="226" t="s">
        <v>81</v>
      </c>
      <c r="AY241" s="14" t="s">
        <v>133</v>
      </c>
      <c r="BE241" s="227">
        <f>IF(N241="základní",J241,0)</f>
        <v>0</v>
      </c>
      <c r="BF241" s="227">
        <f>IF(N241="snížená",J241,0)</f>
        <v>0</v>
      </c>
      <c r="BG241" s="227">
        <f>IF(N241="zákl. přenesená",J241,0)</f>
        <v>0</v>
      </c>
      <c r="BH241" s="227">
        <f>IF(N241="sníž. přenesená",J241,0)</f>
        <v>0</v>
      </c>
      <c r="BI241" s="227">
        <f>IF(N241="nulová",J241,0)</f>
        <v>0</v>
      </c>
      <c r="BJ241" s="14" t="s">
        <v>81</v>
      </c>
      <c r="BK241" s="227">
        <f>ROUND(I241*H241,2)</f>
        <v>0</v>
      </c>
      <c r="BL241" s="14" t="s">
        <v>138</v>
      </c>
      <c r="BM241" s="226" t="s">
        <v>446</v>
      </c>
    </row>
    <row r="242" s="2" customFormat="1" ht="24.15" customHeight="1">
      <c r="A242" s="35"/>
      <c r="B242" s="36"/>
      <c r="C242" s="214" t="s">
        <v>73</v>
      </c>
      <c r="D242" s="214" t="s">
        <v>134</v>
      </c>
      <c r="E242" s="215" t="s">
        <v>519</v>
      </c>
      <c r="F242" s="216" t="s">
        <v>520</v>
      </c>
      <c r="G242" s="217" t="s">
        <v>163</v>
      </c>
      <c r="H242" s="218">
        <v>34.700000000000003</v>
      </c>
      <c r="I242" s="219"/>
      <c r="J242" s="220">
        <f>ROUND(I242*H242,2)</f>
        <v>0</v>
      </c>
      <c r="K242" s="221"/>
      <c r="L242" s="41"/>
      <c r="M242" s="222" t="s">
        <v>1</v>
      </c>
      <c r="N242" s="223" t="s">
        <v>38</v>
      </c>
      <c r="O242" s="88"/>
      <c r="P242" s="224">
        <f>O242*H242</f>
        <v>0</v>
      </c>
      <c r="Q242" s="224">
        <v>0</v>
      </c>
      <c r="R242" s="224">
        <f>Q242*H242</f>
        <v>0</v>
      </c>
      <c r="S242" s="224">
        <v>0</v>
      </c>
      <c r="T242" s="225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26" t="s">
        <v>138</v>
      </c>
      <c r="AT242" s="226" t="s">
        <v>134</v>
      </c>
      <c r="AU242" s="226" t="s">
        <v>81</v>
      </c>
      <c r="AY242" s="14" t="s">
        <v>133</v>
      </c>
      <c r="BE242" s="227">
        <f>IF(N242="základní",J242,0)</f>
        <v>0</v>
      </c>
      <c r="BF242" s="227">
        <f>IF(N242="snížená",J242,0)</f>
        <v>0</v>
      </c>
      <c r="BG242" s="227">
        <f>IF(N242="zákl. přenesená",J242,0)</f>
        <v>0</v>
      </c>
      <c r="BH242" s="227">
        <f>IF(N242="sníž. přenesená",J242,0)</f>
        <v>0</v>
      </c>
      <c r="BI242" s="227">
        <f>IF(N242="nulová",J242,0)</f>
        <v>0</v>
      </c>
      <c r="BJ242" s="14" t="s">
        <v>81</v>
      </c>
      <c r="BK242" s="227">
        <f>ROUND(I242*H242,2)</f>
        <v>0</v>
      </c>
      <c r="BL242" s="14" t="s">
        <v>138</v>
      </c>
      <c r="BM242" s="226" t="s">
        <v>451</v>
      </c>
    </row>
    <row r="243" s="2" customFormat="1" ht="37.8" customHeight="1">
      <c r="A243" s="35"/>
      <c r="B243" s="36"/>
      <c r="C243" s="214" t="s">
        <v>73</v>
      </c>
      <c r="D243" s="214" t="s">
        <v>134</v>
      </c>
      <c r="E243" s="215" t="s">
        <v>522</v>
      </c>
      <c r="F243" s="216" t="s">
        <v>645</v>
      </c>
      <c r="G243" s="217" t="s">
        <v>163</v>
      </c>
      <c r="H243" s="218">
        <v>10.9</v>
      </c>
      <c r="I243" s="219"/>
      <c r="J243" s="220">
        <f>ROUND(I243*H243,2)</f>
        <v>0</v>
      </c>
      <c r="K243" s="221"/>
      <c r="L243" s="41"/>
      <c r="M243" s="222" t="s">
        <v>1</v>
      </c>
      <c r="N243" s="223" t="s">
        <v>38</v>
      </c>
      <c r="O243" s="88"/>
      <c r="P243" s="224">
        <f>O243*H243</f>
        <v>0</v>
      </c>
      <c r="Q243" s="224">
        <v>0</v>
      </c>
      <c r="R243" s="224">
        <f>Q243*H243</f>
        <v>0</v>
      </c>
      <c r="S243" s="224">
        <v>0</v>
      </c>
      <c r="T243" s="225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26" t="s">
        <v>138</v>
      </c>
      <c r="AT243" s="226" t="s">
        <v>134</v>
      </c>
      <c r="AU243" s="226" t="s">
        <v>81</v>
      </c>
      <c r="AY243" s="14" t="s">
        <v>133</v>
      </c>
      <c r="BE243" s="227">
        <f>IF(N243="základní",J243,0)</f>
        <v>0</v>
      </c>
      <c r="BF243" s="227">
        <f>IF(N243="snížená",J243,0)</f>
        <v>0</v>
      </c>
      <c r="BG243" s="227">
        <f>IF(N243="zákl. přenesená",J243,0)</f>
        <v>0</v>
      </c>
      <c r="BH243" s="227">
        <f>IF(N243="sníž. přenesená",J243,0)</f>
        <v>0</v>
      </c>
      <c r="BI243" s="227">
        <f>IF(N243="nulová",J243,0)</f>
        <v>0</v>
      </c>
      <c r="BJ243" s="14" t="s">
        <v>81</v>
      </c>
      <c r="BK243" s="227">
        <f>ROUND(I243*H243,2)</f>
        <v>0</v>
      </c>
      <c r="BL243" s="14" t="s">
        <v>138</v>
      </c>
      <c r="BM243" s="226" t="s">
        <v>454</v>
      </c>
    </row>
    <row r="244" s="2" customFormat="1" ht="16.5" customHeight="1">
      <c r="A244" s="35"/>
      <c r="B244" s="36"/>
      <c r="C244" s="214" t="s">
        <v>73</v>
      </c>
      <c r="D244" s="214" t="s">
        <v>134</v>
      </c>
      <c r="E244" s="215" t="s">
        <v>525</v>
      </c>
      <c r="F244" s="216" t="s">
        <v>646</v>
      </c>
      <c r="G244" s="217" t="s">
        <v>163</v>
      </c>
      <c r="H244" s="218">
        <v>43.600000000000001</v>
      </c>
      <c r="I244" s="219"/>
      <c r="J244" s="220">
        <f>ROUND(I244*H244,2)</f>
        <v>0</v>
      </c>
      <c r="K244" s="221"/>
      <c r="L244" s="41"/>
      <c r="M244" s="222" t="s">
        <v>1</v>
      </c>
      <c r="N244" s="223" t="s">
        <v>38</v>
      </c>
      <c r="O244" s="88"/>
      <c r="P244" s="224">
        <f>O244*H244</f>
        <v>0</v>
      </c>
      <c r="Q244" s="224">
        <v>0</v>
      </c>
      <c r="R244" s="224">
        <f>Q244*H244</f>
        <v>0</v>
      </c>
      <c r="S244" s="224">
        <v>0</v>
      </c>
      <c r="T244" s="225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26" t="s">
        <v>138</v>
      </c>
      <c r="AT244" s="226" t="s">
        <v>134</v>
      </c>
      <c r="AU244" s="226" t="s">
        <v>81</v>
      </c>
      <c r="AY244" s="14" t="s">
        <v>133</v>
      </c>
      <c r="BE244" s="227">
        <f>IF(N244="základní",J244,0)</f>
        <v>0</v>
      </c>
      <c r="BF244" s="227">
        <f>IF(N244="snížená",J244,0)</f>
        <v>0</v>
      </c>
      <c r="BG244" s="227">
        <f>IF(N244="zákl. přenesená",J244,0)</f>
        <v>0</v>
      </c>
      <c r="BH244" s="227">
        <f>IF(N244="sníž. přenesená",J244,0)</f>
        <v>0</v>
      </c>
      <c r="BI244" s="227">
        <f>IF(N244="nulová",J244,0)</f>
        <v>0</v>
      </c>
      <c r="BJ244" s="14" t="s">
        <v>81</v>
      </c>
      <c r="BK244" s="227">
        <f>ROUND(I244*H244,2)</f>
        <v>0</v>
      </c>
      <c r="BL244" s="14" t="s">
        <v>138</v>
      </c>
      <c r="BM244" s="226" t="s">
        <v>457</v>
      </c>
    </row>
    <row r="245" s="2" customFormat="1" ht="24.15" customHeight="1">
      <c r="A245" s="35"/>
      <c r="B245" s="36"/>
      <c r="C245" s="214" t="s">
        <v>73</v>
      </c>
      <c r="D245" s="214" t="s">
        <v>134</v>
      </c>
      <c r="E245" s="215" t="s">
        <v>488</v>
      </c>
      <c r="F245" s="216" t="s">
        <v>529</v>
      </c>
      <c r="G245" s="217" t="s">
        <v>163</v>
      </c>
      <c r="H245" s="218">
        <v>10.9</v>
      </c>
      <c r="I245" s="219"/>
      <c r="J245" s="220">
        <f>ROUND(I245*H245,2)</f>
        <v>0</v>
      </c>
      <c r="K245" s="221"/>
      <c r="L245" s="41"/>
      <c r="M245" s="241" t="s">
        <v>1</v>
      </c>
      <c r="N245" s="242" t="s">
        <v>38</v>
      </c>
      <c r="O245" s="243"/>
      <c r="P245" s="244">
        <f>O245*H245</f>
        <v>0</v>
      </c>
      <c r="Q245" s="244">
        <v>0</v>
      </c>
      <c r="R245" s="244">
        <f>Q245*H245</f>
        <v>0</v>
      </c>
      <c r="S245" s="244">
        <v>0</v>
      </c>
      <c r="T245" s="245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26" t="s">
        <v>138</v>
      </c>
      <c r="AT245" s="226" t="s">
        <v>134</v>
      </c>
      <c r="AU245" s="226" t="s">
        <v>81</v>
      </c>
      <c r="AY245" s="14" t="s">
        <v>133</v>
      </c>
      <c r="BE245" s="227">
        <f>IF(N245="základní",J245,0)</f>
        <v>0</v>
      </c>
      <c r="BF245" s="227">
        <f>IF(N245="snížená",J245,0)</f>
        <v>0</v>
      </c>
      <c r="BG245" s="227">
        <f>IF(N245="zákl. přenesená",J245,0)</f>
        <v>0</v>
      </c>
      <c r="BH245" s="227">
        <f>IF(N245="sníž. přenesená",J245,0)</f>
        <v>0</v>
      </c>
      <c r="BI245" s="227">
        <f>IF(N245="nulová",J245,0)</f>
        <v>0</v>
      </c>
      <c r="BJ245" s="14" t="s">
        <v>81</v>
      </c>
      <c r="BK245" s="227">
        <f>ROUND(I245*H245,2)</f>
        <v>0</v>
      </c>
      <c r="BL245" s="14" t="s">
        <v>138</v>
      </c>
      <c r="BM245" s="226" t="s">
        <v>460</v>
      </c>
    </row>
    <row r="246" s="2" customFormat="1" ht="6.96" customHeight="1">
      <c r="A246" s="35"/>
      <c r="B246" s="63"/>
      <c r="C246" s="64"/>
      <c r="D246" s="64"/>
      <c r="E246" s="64"/>
      <c r="F246" s="64"/>
      <c r="G246" s="64"/>
      <c r="H246" s="64"/>
      <c r="I246" s="64"/>
      <c r="J246" s="64"/>
      <c r="K246" s="64"/>
      <c r="L246" s="41"/>
      <c r="M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</row>
  </sheetData>
  <sheetProtection sheet="1" autoFilter="0" formatColumns="0" formatRows="0" objects="1" scenarios="1" spinCount="100000" saltValue="Ynv12jqygUQa1nZdViAVNvERgGc/bRiG9kufGrjmPFpxEzjLlYU5ry2JLnt/aAcUBLKMIEHineGCAv69nWvzcQ==" hashValue="wQeOsB4EdnxvVS+5EvK8l3pwpAbjPpHMlEPu4HY4SgXCdEX632FvsB6UKoOTjIwWArMSwcNGAmrTuLmA3fRlrA==" algorithmName="SHA-512" password="CC35"/>
  <autoFilter ref="C129:K245"/>
  <mergeCells count="9">
    <mergeCell ref="E7:H7"/>
    <mergeCell ref="E9:H9"/>
    <mergeCell ref="E18:H18"/>
    <mergeCell ref="E27:H27"/>
    <mergeCell ref="E85:H85"/>
    <mergeCell ref="E87:H87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89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83</v>
      </c>
    </row>
    <row r="4" s="1" customFormat="1" ht="24.96" customHeight="1">
      <c r="B4" s="17"/>
      <c r="D4" s="135" t="s">
        <v>96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Rekonstrukce školního hřiště - 3. ZŠ CHEB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97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647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24. 9. 2025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tr">
        <f>IF('Rekapitulace stavby'!E11="","",'Rekapitulace stavby'!E11)</f>
        <v xml:space="preserve"> </v>
      </c>
      <c r="F15" s="35"/>
      <c r="G15" s="35"/>
      <c r="H15" s="35"/>
      <c r="I15" s="137" t="s">
        <v>26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27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26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29</v>
      </c>
      <c r="E20" s="35"/>
      <c r="F20" s="35"/>
      <c r="G20" s="35"/>
      <c r="H20" s="35"/>
      <c r="I20" s="137" t="s">
        <v>25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26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30</v>
      </c>
      <c r="E23" s="35"/>
      <c r="F23" s="35"/>
      <c r="G23" s="35"/>
      <c r="H23" s="35"/>
      <c r="I23" s="137" t="s">
        <v>25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26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32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33</v>
      </c>
      <c r="E30" s="35"/>
      <c r="F30" s="35"/>
      <c r="G30" s="35"/>
      <c r="H30" s="35"/>
      <c r="I30" s="35"/>
      <c r="J30" s="148">
        <f>ROUND(J129,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35</v>
      </c>
      <c r="G32" s="35"/>
      <c r="H32" s="35"/>
      <c r="I32" s="149" t="s">
        <v>34</v>
      </c>
      <c r="J32" s="149" t="s">
        <v>36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37</v>
      </c>
      <c r="E33" s="137" t="s">
        <v>38</v>
      </c>
      <c r="F33" s="151">
        <f>ROUND((SUM(BE129:BE229)),  2)</f>
        <v>0</v>
      </c>
      <c r="G33" s="35"/>
      <c r="H33" s="35"/>
      <c r="I33" s="152">
        <v>0.20999999999999999</v>
      </c>
      <c r="J33" s="151">
        <f>ROUND(((SUM(BE129:BE229))*I33),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39</v>
      </c>
      <c r="F34" s="151">
        <f>ROUND((SUM(BF129:BF229)),  2)</f>
        <v>0</v>
      </c>
      <c r="G34" s="35"/>
      <c r="H34" s="35"/>
      <c r="I34" s="152">
        <v>0.12</v>
      </c>
      <c r="J34" s="151">
        <f>ROUND(((SUM(BF129:BF229))*I34),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40</v>
      </c>
      <c r="F35" s="151">
        <f>ROUND((SUM(BG129:BG229)),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41</v>
      </c>
      <c r="F36" s="151">
        <f>ROUND((SUM(BH129:BH229)),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42</v>
      </c>
      <c r="F37" s="151">
        <f>ROUND((SUM(BI129:BI229)),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43</v>
      </c>
      <c r="E39" s="155"/>
      <c r="F39" s="155"/>
      <c r="G39" s="156" t="s">
        <v>44</v>
      </c>
      <c r="H39" s="157" t="s">
        <v>45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46</v>
      </c>
      <c r="E50" s="161"/>
      <c r="F50" s="161"/>
      <c r="G50" s="160" t="s">
        <v>47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48</v>
      </c>
      <c r="E61" s="163"/>
      <c r="F61" s="164" t="s">
        <v>49</v>
      </c>
      <c r="G61" s="162" t="s">
        <v>48</v>
      </c>
      <c r="H61" s="163"/>
      <c r="I61" s="163"/>
      <c r="J61" s="165" t="s">
        <v>49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50</v>
      </c>
      <c r="E65" s="166"/>
      <c r="F65" s="166"/>
      <c r="G65" s="160" t="s">
        <v>51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48</v>
      </c>
      <c r="E76" s="163"/>
      <c r="F76" s="164" t="s">
        <v>49</v>
      </c>
      <c r="G76" s="162" t="s">
        <v>48</v>
      </c>
      <c r="H76" s="163"/>
      <c r="I76" s="163"/>
      <c r="J76" s="165" t="s">
        <v>49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99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Rekonstrukce školního hřiště - 3. ZŠ CHEB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97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SO 03 - Běžecká rovinka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 xml:space="preserve"> </v>
      </c>
      <c r="G89" s="37"/>
      <c r="H89" s="37"/>
      <c r="I89" s="29" t="s">
        <v>22</v>
      </c>
      <c r="J89" s="76" t="str">
        <f>IF(J12="","",J12)</f>
        <v>24. 9. 2025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29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100</v>
      </c>
      <c r="D94" s="173"/>
      <c r="E94" s="173"/>
      <c r="F94" s="173"/>
      <c r="G94" s="173"/>
      <c r="H94" s="173"/>
      <c r="I94" s="173"/>
      <c r="J94" s="174" t="s">
        <v>101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102</v>
      </c>
      <c r="D96" s="37"/>
      <c r="E96" s="37"/>
      <c r="F96" s="37"/>
      <c r="G96" s="37"/>
      <c r="H96" s="37"/>
      <c r="I96" s="37"/>
      <c r="J96" s="107">
        <f>J129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103</v>
      </c>
    </row>
    <row r="97" s="9" customFormat="1" ht="24.96" customHeight="1">
      <c r="A97" s="9"/>
      <c r="B97" s="176"/>
      <c r="C97" s="177"/>
      <c r="D97" s="178" t="s">
        <v>104</v>
      </c>
      <c r="E97" s="179"/>
      <c r="F97" s="179"/>
      <c r="G97" s="179"/>
      <c r="H97" s="179"/>
      <c r="I97" s="179"/>
      <c r="J97" s="180">
        <f>J130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6"/>
      <c r="C98" s="177"/>
      <c r="D98" s="178" t="s">
        <v>105</v>
      </c>
      <c r="E98" s="179"/>
      <c r="F98" s="179"/>
      <c r="G98" s="179"/>
      <c r="H98" s="179"/>
      <c r="I98" s="179"/>
      <c r="J98" s="180">
        <f>J145</f>
        <v>0</v>
      </c>
      <c r="K98" s="177"/>
      <c r="L98" s="181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6"/>
      <c r="C99" s="177"/>
      <c r="D99" s="178" t="s">
        <v>106</v>
      </c>
      <c r="E99" s="179"/>
      <c r="F99" s="179"/>
      <c r="G99" s="179"/>
      <c r="H99" s="179"/>
      <c r="I99" s="179"/>
      <c r="J99" s="180">
        <f>J153</f>
        <v>0</v>
      </c>
      <c r="K99" s="177"/>
      <c r="L99" s="18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6"/>
      <c r="C100" s="177"/>
      <c r="D100" s="178" t="s">
        <v>107</v>
      </c>
      <c r="E100" s="179"/>
      <c r="F100" s="179"/>
      <c r="G100" s="179"/>
      <c r="H100" s="179"/>
      <c r="I100" s="179"/>
      <c r="J100" s="180">
        <f>J158</f>
        <v>0</v>
      </c>
      <c r="K100" s="177"/>
      <c r="L100" s="181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76"/>
      <c r="C101" s="177"/>
      <c r="D101" s="178" t="s">
        <v>532</v>
      </c>
      <c r="E101" s="179"/>
      <c r="F101" s="179"/>
      <c r="G101" s="179"/>
      <c r="H101" s="179"/>
      <c r="I101" s="179"/>
      <c r="J101" s="180">
        <f>J165</f>
        <v>0</v>
      </c>
      <c r="K101" s="177"/>
      <c r="L101" s="181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76"/>
      <c r="C102" s="177"/>
      <c r="D102" s="178" t="s">
        <v>109</v>
      </c>
      <c r="E102" s="179"/>
      <c r="F102" s="179"/>
      <c r="G102" s="179"/>
      <c r="H102" s="179"/>
      <c r="I102" s="179"/>
      <c r="J102" s="180">
        <f>J171</f>
        <v>0</v>
      </c>
      <c r="K102" s="177"/>
      <c r="L102" s="181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76"/>
      <c r="C103" s="177"/>
      <c r="D103" s="178" t="s">
        <v>110</v>
      </c>
      <c r="E103" s="179"/>
      <c r="F103" s="179"/>
      <c r="G103" s="179"/>
      <c r="H103" s="179"/>
      <c r="I103" s="179"/>
      <c r="J103" s="180">
        <f>J182</f>
        <v>0</v>
      </c>
      <c r="K103" s="177"/>
      <c r="L103" s="181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76"/>
      <c r="C104" s="177"/>
      <c r="D104" s="178" t="s">
        <v>111</v>
      </c>
      <c r="E104" s="179"/>
      <c r="F104" s="179"/>
      <c r="G104" s="179"/>
      <c r="H104" s="179"/>
      <c r="I104" s="179"/>
      <c r="J104" s="180">
        <f>J191</f>
        <v>0</v>
      </c>
      <c r="K104" s="177"/>
      <c r="L104" s="181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76"/>
      <c r="C105" s="177"/>
      <c r="D105" s="178" t="s">
        <v>112</v>
      </c>
      <c r="E105" s="179"/>
      <c r="F105" s="179"/>
      <c r="G105" s="179"/>
      <c r="H105" s="179"/>
      <c r="I105" s="179"/>
      <c r="J105" s="180">
        <f>J193</f>
        <v>0</v>
      </c>
      <c r="K105" s="177"/>
      <c r="L105" s="181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82"/>
      <c r="C106" s="183"/>
      <c r="D106" s="184" t="s">
        <v>648</v>
      </c>
      <c r="E106" s="185"/>
      <c r="F106" s="185"/>
      <c r="G106" s="185"/>
      <c r="H106" s="185"/>
      <c r="I106" s="185"/>
      <c r="J106" s="186">
        <f>J194</f>
        <v>0</v>
      </c>
      <c r="K106" s="183"/>
      <c r="L106" s="18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2"/>
      <c r="C107" s="183"/>
      <c r="D107" s="184" t="s">
        <v>649</v>
      </c>
      <c r="E107" s="185"/>
      <c r="F107" s="185"/>
      <c r="G107" s="185"/>
      <c r="H107" s="185"/>
      <c r="I107" s="185"/>
      <c r="J107" s="186">
        <f>J199</f>
        <v>0</v>
      </c>
      <c r="K107" s="183"/>
      <c r="L107" s="18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2"/>
      <c r="C108" s="183"/>
      <c r="D108" s="184" t="s">
        <v>650</v>
      </c>
      <c r="E108" s="185"/>
      <c r="F108" s="185"/>
      <c r="G108" s="185"/>
      <c r="H108" s="185"/>
      <c r="I108" s="185"/>
      <c r="J108" s="186">
        <f>J205</f>
        <v>0</v>
      </c>
      <c r="K108" s="183"/>
      <c r="L108" s="18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176"/>
      <c r="C109" s="177"/>
      <c r="D109" s="178" t="s">
        <v>651</v>
      </c>
      <c r="E109" s="179"/>
      <c r="F109" s="179"/>
      <c r="G109" s="179"/>
      <c r="H109" s="179"/>
      <c r="I109" s="179"/>
      <c r="J109" s="180">
        <f>J210</f>
        <v>0</v>
      </c>
      <c r="K109" s="177"/>
      <c r="L109" s="181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2" customFormat="1" ht="21.84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63"/>
      <c r="C111" s="64"/>
      <c r="D111" s="64"/>
      <c r="E111" s="64"/>
      <c r="F111" s="64"/>
      <c r="G111" s="64"/>
      <c r="H111" s="64"/>
      <c r="I111" s="64"/>
      <c r="J111" s="64"/>
      <c r="K111" s="64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5" s="2" customFormat="1" ht="6.96" customHeight="1">
      <c r="A115" s="35"/>
      <c r="B115" s="65"/>
      <c r="C115" s="66"/>
      <c r="D115" s="66"/>
      <c r="E115" s="66"/>
      <c r="F115" s="66"/>
      <c r="G115" s="66"/>
      <c r="H115" s="66"/>
      <c r="I115" s="66"/>
      <c r="J115" s="66"/>
      <c r="K115" s="66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24.96" customHeight="1">
      <c r="A116" s="35"/>
      <c r="B116" s="36"/>
      <c r="C116" s="20" t="s">
        <v>118</v>
      </c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16</v>
      </c>
      <c r="D118" s="37"/>
      <c r="E118" s="37"/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6.5" customHeight="1">
      <c r="A119" s="35"/>
      <c r="B119" s="36"/>
      <c r="C119" s="37"/>
      <c r="D119" s="37"/>
      <c r="E119" s="171" t="str">
        <f>E7</f>
        <v>Rekonstrukce školního hřiště - 3. ZŠ CHEB</v>
      </c>
      <c r="F119" s="29"/>
      <c r="G119" s="29"/>
      <c r="H119" s="29"/>
      <c r="I119" s="37"/>
      <c r="J119" s="37"/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2" customHeight="1">
      <c r="A120" s="35"/>
      <c r="B120" s="36"/>
      <c r="C120" s="29" t="s">
        <v>97</v>
      </c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6.5" customHeight="1">
      <c r="A121" s="35"/>
      <c r="B121" s="36"/>
      <c r="C121" s="37"/>
      <c r="D121" s="37"/>
      <c r="E121" s="73" t="str">
        <f>E9</f>
        <v>SO 03 - Běžecká rovinka</v>
      </c>
      <c r="F121" s="37"/>
      <c r="G121" s="37"/>
      <c r="H121" s="37"/>
      <c r="I121" s="37"/>
      <c r="J121" s="37"/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6.96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2" customHeight="1">
      <c r="A123" s="35"/>
      <c r="B123" s="36"/>
      <c r="C123" s="29" t="s">
        <v>20</v>
      </c>
      <c r="D123" s="37"/>
      <c r="E123" s="37"/>
      <c r="F123" s="24" t="str">
        <f>F12</f>
        <v xml:space="preserve"> </v>
      </c>
      <c r="G123" s="37"/>
      <c r="H123" s="37"/>
      <c r="I123" s="29" t="s">
        <v>22</v>
      </c>
      <c r="J123" s="76" t="str">
        <f>IF(J12="","",J12)</f>
        <v>24. 9. 2025</v>
      </c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6.96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5.15" customHeight="1">
      <c r="A125" s="35"/>
      <c r="B125" s="36"/>
      <c r="C125" s="29" t="s">
        <v>24</v>
      </c>
      <c r="D125" s="37"/>
      <c r="E125" s="37"/>
      <c r="F125" s="24" t="str">
        <f>E15</f>
        <v xml:space="preserve"> </v>
      </c>
      <c r="G125" s="37"/>
      <c r="H125" s="37"/>
      <c r="I125" s="29" t="s">
        <v>29</v>
      </c>
      <c r="J125" s="33" t="str">
        <f>E21</f>
        <v xml:space="preserve"> </v>
      </c>
      <c r="K125" s="37"/>
      <c r="L125" s="60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5.15" customHeight="1">
      <c r="A126" s="35"/>
      <c r="B126" s="36"/>
      <c r="C126" s="29" t="s">
        <v>27</v>
      </c>
      <c r="D126" s="37"/>
      <c r="E126" s="37"/>
      <c r="F126" s="24" t="str">
        <f>IF(E18="","",E18)</f>
        <v>Vyplň údaj</v>
      </c>
      <c r="G126" s="37"/>
      <c r="H126" s="37"/>
      <c r="I126" s="29" t="s">
        <v>30</v>
      </c>
      <c r="J126" s="33" t="str">
        <f>E24</f>
        <v xml:space="preserve"> </v>
      </c>
      <c r="K126" s="37"/>
      <c r="L126" s="60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0.32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60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11" customFormat="1" ht="29.28" customHeight="1">
      <c r="A128" s="188"/>
      <c r="B128" s="189"/>
      <c r="C128" s="190" t="s">
        <v>119</v>
      </c>
      <c r="D128" s="191" t="s">
        <v>58</v>
      </c>
      <c r="E128" s="191" t="s">
        <v>54</v>
      </c>
      <c r="F128" s="191" t="s">
        <v>55</v>
      </c>
      <c r="G128" s="191" t="s">
        <v>120</v>
      </c>
      <c r="H128" s="191" t="s">
        <v>121</v>
      </c>
      <c r="I128" s="191" t="s">
        <v>122</v>
      </c>
      <c r="J128" s="192" t="s">
        <v>101</v>
      </c>
      <c r="K128" s="193" t="s">
        <v>123</v>
      </c>
      <c r="L128" s="194"/>
      <c r="M128" s="97" t="s">
        <v>1</v>
      </c>
      <c r="N128" s="98" t="s">
        <v>37</v>
      </c>
      <c r="O128" s="98" t="s">
        <v>124</v>
      </c>
      <c r="P128" s="98" t="s">
        <v>125</v>
      </c>
      <c r="Q128" s="98" t="s">
        <v>126</v>
      </c>
      <c r="R128" s="98" t="s">
        <v>127</v>
      </c>
      <c r="S128" s="98" t="s">
        <v>128</v>
      </c>
      <c r="T128" s="99" t="s">
        <v>129</v>
      </c>
      <c r="U128" s="188"/>
      <c r="V128" s="188"/>
      <c r="W128" s="188"/>
      <c r="X128" s="188"/>
      <c r="Y128" s="188"/>
      <c r="Z128" s="188"/>
      <c r="AA128" s="188"/>
      <c r="AB128" s="188"/>
      <c r="AC128" s="188"/>
      <c r="AD128" s="188"/>
      <c r="AE128" s="188"/>
    </row>
    <row r="129" s="2" customFormat="1" ht="22.8" customHeight="1">
      <c r="A129" s="35"/>
      <c r="B129" s="36"/>
      <c r="C129" s="104" t="s">
        <v>130</v>
      </c>
      <c r="D129" s="37"/>
      <c r="E129" s="37"/>
      <c r="F129" s="37"/>
      <c r="G129" s="37"/>
      <c r="H129" s="37"/>
      <c r="I129" s="37"/>
      <c r="J129" s="195">
        <f>BK129</f>
        <v>0</v>
      </c>
      <c r="K129" s="37"/>
      <c r="L129" s="41"/>
      <c r="M129" s="100"/>
      <c r="N129" s="196"/>
      <c r="O129" s="101"/>
      <c r="P129" s="197">
        <f>P130+P145+P153+P158+P165+P171+P182+P191+P193+P210</f>
        <v>0</v>
      </c>
      <c r="Q129" s="101"/>
      <c r="R129" s="197">
        <f>R130+R145+R153+R158+R165+R171+R182+R191+R193+R210</f>
        <v>0</v>
      </c>
      <c r="S129" s="101"/>
      <c r="T129" s="198">
        <f>T130+T145+T153+T158+T165+T171+T182+T191+T193+T210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4" t="s">
        <v>72</v>
      </c>
      <c r="AU129" s="14" t="s">
        <v>103</v>
      </c>
      <c r="BK129" s="199">
        <f>BK130+BK145+BK153+BK158+BK165+BK171+BK182+BK191+BK193+BK210</f>
        <v>0</v>
      </c>
    </row>
    <row r="130" s="12" customFormat="1" ht="25.92" customHeight="1">
      <c r="A130" s="12"/>
      <c r="B130" s="200"/>
      <c r="C130" s="201"/>
      <c r="D130" s="202" t="s">
        <v>72</v>
      </c>
      <c r="E130" s="203" t="s">
        <v>131</v>
      </c>
      <c r="F130" s="203" t="s">
        <v>132</v>
      </c>
      <c r="G130" s="201"/>
      <c r="H130" s="201"/>
      <c r="I130" s="204"/>
      <c r="J130" s="205">
        <f>BK130</f>
        <v>0</v>
      </c>
      <c r="K130" s="201"/>
      <c r="L130" s="206"/>
      <c r="M130" s="207"/>
      <c r="N130" s="208"/>
      <c r="O130" s="208"/>
      <c r="P130" s="209">
        <f>SUM(P131:P144)</f>
        <v>0</v>
      </c>
      <c r="Q130" s="208"/>
      <c r="R130" s="209">
        <f>SUM(R131:R144)</f>
        <v>0</v>
      </c>
      <c r="S130" s="208"/>
      <c r="T130" s="210">
        <f>SUM(T131:T144)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1" t="s">
        <v>81</v>
      </c>
      <c r="AT130" s="212" t="s">
        <v>72</v>
      </c>
      <c r="AU130" s="212" t="s">
        <v>73</v>
      </c>
      <c r="AY130" s="211" t="s">
        <v>133</v>
      </c>
      <c r="BK130" s="213">
        <f>SUM(BK131:BK144)</f>
        <v>0</v>
      </c>
    </row>
    <row r="131" s="2" customFormat="1" ht="37.8" customHeight="1">
      <c r="A131" s="35"/>
      <c r="B131" s="36"/>
      <c r="C131" s="214" t="s">
        <v>73</v>
      </c>
      <c r="D131" s="214" t="s">
        <v>134</v>
      </c>
      <c r="E131" s="215" t="s">
        <v>135</v>
      </c>
      <c r="F131" s="216" t="s">
        <v>652</v>
      </c>
      <c r="G131" s="217" t="s">
        <v>137</v>
      </c>
      <c r="H131" s="218">
        <v>13.699999999999999</v>
      </c>
      <c r="I131" s="219"/>
      <c r="J131" s="220">
        <f>ROUND(I131*H131,2)</f>
        <v>0</v>
      </c>
      <c r="K131" s="221"/>
      <c r="L131" s="41"/>
      <c r="M131" s="222" t="s">
        <v>1</v>
      </c>
      <c r="N131" s="223" t="s">
        <v>38</v>
      </c>
      <c r="O131" s="88"/>
      <c r="P131" s="224">
        <f>O131*H131</f>
        <v>0</v>
      </c>
      <c r="Q131" s="224">
        <v>0</v>
      </c>
      <c r="R131" s="224">
        <f>Q131*H131</f>
        <v>0</v>
      </c>
      <c r="S131" s="224">
        <v>0</v>
      </c>
      <c r="T131" s="225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6" t="s">
        <v>138</v>
      </c>
      <c r="AT131" s="226" t="s">
        <v>134</v>
      </c>
      <c r="AU131" s="226" t="s">
        <v>81</v>
      </c>
      <c r="AY131" s="14" t="s">
        <v>133</v>
      </c>
      <c r="BE131" s="227">
        <f>IF(N131="základní",J131,0)</f>
        <v>0</v>
      </c>
      <c r="BF131" s="227">
        <f>IF(N131="snížená",J131,0)</f>
        <v>0</v>
      </c>
      <c r="BG131" s="227">
        <f>IF(N131="zákl. přenesená",J131,0)</f>
        <v>0</v>
      </c>
      <c r="BH131" s="227">
        <f>IF(N131="sníž. přenesená",J131,0)</f>
        <v>0</v>
      </c>
      <c r="BI131" s="227">
        <f>IF(N131="nulová",J131,0)</f>
        <v>0</v>
      </c>
      <c r="BJ131" s="14" t="s">
        <v>81</v>
      </c>
      <c r="BK131" s="227">
        <f>ROUND(I131*H131,2)</f>
        <v>0</v>
      </c>
      <c r="BL131" s="14" t="s">
        <v>138</v>
      </c>
      <c r="BM131" s="226" t="s">
        <v>83</v>
      </c>
    </row>
    <row r="132" s="2" customFormat="1" ht="24.15" customHeight="1">
      <c r="A132" s="35"/>
      <c r="B132" s="36"/>
      <c r="C132" s="214" t="s">
        <v>73</v>
      </c>
      <c r="D132" s="214" t="s">
        <v>134</v>
      </c>
      <c r="E132" s="215" t="s">
        <v>139</v>
      </c>
      <c r="F132" s="216" t="s">
        <v>653</v>
      </c>
      <c r="G132" s="217" t="s">
        <v>141</v>
      </c>
      <c r="H132" s="218">
        <v>275.30000000000001</v>
      </c>
      <c r="I132" s="219"/>
      <c r="J132" s="220">
        <f>ROUND(I132*H132,2)</f>
        <v>0</v>
      </c>
      <c r="K132" s="221"/>
      <c r="L132" s="41"/>
      <c r="M132" s="222" t="s">
        <v>1</v>
      </c>
      <c r="N132" s="223" t="s">
        <v>38</v>
      </c>
      <c r="O132" s="88"/>
      <c r="P132" s="224">
        <f>O132*H132</f>
        <v>0</v>
      </c>
      <c r="Q132" s="224">
        <v>0</v>
      </c>
      <c r="R132" s="224">
        <f>Q132*H132</f>
        <v>0</v>
      </c>
      <c r="S132" s="224">
        <v>0</v>
      </c>
      <c r="T132" s="225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6" t="s">
        <v>138</v>
      </c>
      <c r="AT132" s="226" t="s">
        <v>134</v>
      </c>
      <c r="AU132" s="226" t="s">
        <v>81</v>
      </c>
      <c r="AY132" s="14" t="s">
        <v>133</v>
      </c>
      <c r="BE132" s="227">
        <f>IF(N132="základní",J132,0)</f>
        <v>0</v>
      </c>
      <c r="BF132" s="227">
        <f>IF(N132="snížená",J132,0)</f>
        <v>0</v>
      </c>
      <c r="BG132" s="227">
        <f>IF(N132="zákl. přenesená",J132,0)</f>
        <v>0</v>
      </c>
      <c r="BH132" s="227">
        <f>IF(N132="sníž. přenesená",J132,0)</f>
        <v>0</v>
      </c>
      <c r="BI132" s="227">
        <f>IF(N132="nulová",J132,0)</f>
        <v>0</v>
      </c>
      <c r="BJ132" s="14" t="s">
        <v>81</v>
      </c>
      <c r="BK132" s="227">
        <f>ROUND(I132*H132,2)</f>
        <v>0</v>
      </c>
      <c r="BL132" s="14" t="s">
        <v>138</v>
      </c>
      <c r="BM132" s="226" t="s">
        <v>138</v>
      </c>
    </row>
    <row r="133" s="2" customFormat="1" ht="37.8" customHeight="1">
      <c r="A133" s="35"/>
      <c r="B133" s="36"/>
      <c r="C133" s="214" t="s">
        <v>73</v>
      </c>
      <c r="D133" s="214" t="s">
        <v>134</v>
      </c>
      <c r="E133" s="215" t="s">
        <v>535</v>
      </c>
      <c r="F133" s="216" t="s">
        <v>654</v>
      </c>
      <c r="G133" s="217" t="s">
        <v>137</v>
      </c>
      <c r="H133" s="218">
        <v>10.6</v>
      </c>
      <c r="I133" s="219"/>
      <c r="J133" s="220">
        <f>ROUND(I133*H133,2)</f>
        <v>0</v>
      </c>
      <c r="K133" s="221"/>
      <c r="L133" s="41"/>
      <c r="M133" s="222" t="s">
        <v>1</v>
      </c>
      <c r="N133" s="223" t="s">
        <v>38</v>
      </c>
      <c r="O133" s="88"/>
      <c r="P133" s="224">
        <f>O133*H133</f>
        <v>0</v>
      </c>
      <c r="Q133" s="224">
        <v>0</v>
      </c>
      <c r="R133" s="224">
        <f>Q133*H133</f>
        <v>0</v>
      </c>
      <c r="S133" s="224">
        <v>0</v>
      </c>
      <c r="T133" s="225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6" t="s">
        <v>138</v>
      </c>
      <c r="AT133" s="226" t="s">
        <v>134</v>
      </c>
      <c r="AU133" s="226" t="s">
        <v>81</v>
      </c>
      <c r="AY133" s="14" t="s">
        <v>133</v>
      </c>
      <c r="BE133" s="227">
        <f>IF(N133="základní",J133,0)</f>
        <v>0</v>
      </c>
      <c r="BF133" s="227">
        <f>IF(N133="snížená",J133,0)</f>
        <v>0</v>
      </c>
      <c r="BG133" s="227">
        <f>IF(N133="zákl. přenesená",J133,0)</f>
        <v>0</v>
      </c>
      <c r="BH133" s="227">
        <f>IF(N133="sníž. přenesená",J133,0)</f>
        <v>0</v>
      </c>
      <c r="BI133" s="227">
        <f>IF(N133="nulová",J133,0)</f>
        <v>0</v>
      </c>
      <c r="BJ133" s="14" t="s">
        <v>81</v>
      </c>
      <c r="BK133" s="227">
        <f>ROUND(I133*H133,2)</f>
        <v>0</v>
      </c>
      <c r="BL133" s="14" t="s">
        <v>138</v>
      </c>
      <c r="BM133" s="226" t="s">
        <v>144</v>
      </c>
    </row>
    <row r="134" s="2" customFormat="1" ht="16.5" customHeight="1">
      <c r="A134" s="35"/>
      <c r="B134" s="36"/>
      <c r="C134" s="214" t="s">
        <v>73</v>
      </c>
      <c r="D134" s="214" t="s">
        <v>134</v>
      </c>
      <c r="E134" s="215" t="s">
        <v>537</v>
      </c>
      <c r="F134" s="216" t="s">
        <v>146</v>
      </c>
      <c r="G134" s="217" t="s">
        <v>137</v>
      </c>
      <c r="H134" s="218">
        <v>10.6</v>
      </c>
      <c r="I134" s="219"/>
      <c r="J134" s="220">
        <f>ROUND(I134*H134,2)</f>
        <v>0</v>
      </c>
      <c r="K134" s="221"/>
      <c r="L134" s="41"/>
      <c r="M134" s="222" t="s">
        <v>1</v>
      </c>
      <c r="N134" s="223" t="s">
        <v>38</v>
      </c>
      <c r="O134" s="88"/>
      <c r="P134" s="224">
        <f>O134*H134</f>
        <v>0</v>
      </c>
      <c r="Q134" s="224">
        <v>0</v>
      </c>
      <c r="R134" s="224">
        <f>Q134*H134</f>
        <v>0</v>
      </c>
      <c r="S134" s="224">
        <v>0</v>
      </c>
      <c r="T134" s="225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6" t="s">
        <v>138</v>
      </c>
      <c r="AT134" s="226" t="s">
        <v>134</v>
      </c>
      <c r="AU134" s="226" t="s">
        <v>81</v>
      </c>
      <c r="AY134" s="14" t="s">
        <v>133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14" t="s">
        <v>81</v>
      </c>
      <c r="BK134" s="227">
        <f>ROUND(I134*H134,2)</f>
        <v>0</v>
      </c>
      <c r="BL134" s="14" t="s">
        <v>138</v>
      </c>
      <c r="BM134" s="226" t="s">
        <v>147</v>
      </c>
    </row>
    <row r="135" s="2" customFormat="1" ht="24.15" customHeight="1">
      <c r="A135" s="35"/>
      <c r="B135" s="36"/>
      <c r="C135" s="214" t="s">
        <v>73</v>
      </c>
      <c r="D135" s="214" t="s">
        <v>134</v>
      </c>
      <c r="E135" s="215" t="s">
        <v>655</v>
      </c>
      <c r="F135" s="216" t="s">
        <v>656</v>
      </c>
      <c r="G135" s="217" t="s">
        <v>137</v>
      </c>
      <c r="H135" s="218">
        <v>0.10000000000000001</v>
      </c>
      <c r="I135" s="219"/>
      <c r="J135" s="220">
        <f>ROUND(I135*H135,2)</f>
        <v>0</v>
      </c>
      <c r="K135" s="221"/>
      <c r="L135" s="41"/>
      <c r="M135" s="222" t="s">
        <v>1</v>
      </c>
      <c r="N135" s="223" t="s">
        <v>38</v>
      </c>
      <c r="O135" s="88"/>
      <c r="P135" s="224">
        <f>O135*H135</f>
        <v>0</v>
      </c>
      <c r="Q135" s="224">
        <v>0</v>
      </c>
      <c r="R135" s="224">
        <f>Q135*H135</f>
        <v>0</v>
      </c>
      <c r="S135" s="224">
        <v>0</v>
      </c>
      <c r="T135" s="225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6" t="s">
        <v>138</v>
      </c>
      <c r="AT135" s="226" t="s">
        <v>134</v>
      </c>
      <c r="AU135" s="226" t="s">
        <v>81</v>
      </c>
      <c r="AY135" s="14" t="s">
        <v>133</v>
      </c>
      <c r="BE135" s="227">
        <f>IF(N135="základní",J135,0)</f>
        <v>0</v>
      </c>
      <c r="BF135" s="227">
        <f>IF(N135="snížená",J135,0)</f>
        <v>0</v>
      </c>
      <c r="BG135" s="227">
        <f>IF(N135="zákl. přenesená",J135,0)</f>
        <v>0</v>
      </c>
      <c r="BH135" s="227">
        <f>IF(N135="sníž. přenesená",J135,0)</f>
        <v>0</v>
      </c>
      <c r="BI135" s="227">
        <f>IF(N135="nulová",J135,0)</f>
        <v>0</v>
      </c>
      <c r="BJ135" s="14" t="s">
        <v>81</v>
      </c>
      <c r="BK135" s="227">
        <f>ROUND(I135*H135,2)</f>
        <v>0</v>
      </c>
      <c r="BL135" s="14" t="s">
        <v>138</v>
      </c>
      <c r="BM135" s="226" t="s">
        <v>150</v>
      </c>
    </row>
    <row r="136" s="2" customFormat="1" ht="16.5" customHeight="1">
      <c r="A136" s="35"/>
      <c r="B136" s="36"/>
      <c r="C136" s="214" t="s">
        <v>73</v>
      </c>
      <c r="D136" s="214" t="s">
        <v>134</v>
      </c>
      <c r="E136" s="215" t="s">
        <v>657</v>
      </c>
      <c r="F136" s="216" t="s">
        <v>146</v>
      </c>
      <c r="G136" s="217" t="s">
        <v>137</v>
      </c>
      <c r="H136" s="218">
        <v>0.10000000000000001</v>
      </c>
      <c r="I136" s="219"/>
      <c r="J136" s="220">
        <f>ROUND(I136*H136,2)</f>
        <v>0</v>
      </c>
      <c r="K136" s="221"/>
      <c r="L136" s="41"/>
      <c r="M136" s="222" t="s">
        <v>1</v>
      </c>
      <c r="N136" s="223" t="s">
        <v>38</v>
      </c>
      <c r="O136" s="88"/>
      <c r="P136" s="224">
        <f>O136*H136</f>
        <v>0</v>
      </c>
      <c r="Q136" s="224">
        <v>0</v>
      </c>
      <c r="R136" s="224">
        <f>Q136*H136</f>
        <v>0</v>
      </c>
      <c r="S136" s="224">
        <v>0</v>
      </c>
      <c r="T136" s="225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6" t="s">
        <v>138</v>
      </c>
      <c r="AT136" s="226" t="s">
        <v>134</v>
      </c>
      <c r="AU136" s="226" t="s">
        <v>81</v>
      </c>
      <c r="AY136" s="14" t="s">
        <v>133</v>
      </c>
      <c r="BE136" s="227">
        <f>IF(N136="základní",J136,0)</f>
        <v>0</v>
      </c>
      <c r="BF136" s="227">
        <f>IF(N136="snížená",J136,0)</f>
        <v>0</v>
      </c>
      <c r="BG136" s="227">
        <f>IF(N136="zákl. přenesená",J136,0)</f>
        <v>0</v>
      </c>
      <c r="BH136" s="227">
        <f>IF(N136="sníž. přenesená",J136,0)</f>
        <v>0</v>
      </c>
      <c r="BI136" s="227">
        <f>IF(N136="nulová",J136,0)</f>
        <v>0</v>
      </c>
      <c r="BJ136" s="14" t="s">
        <v>81</v>
      </c>
      <c r="BK136" s="227">
        <f>ROUND(I136*H136,2)</f>
        <v>0</v>
      </c>
      <c r="BL136" s="14" t="s">
        <v>138</v>
      </c>
      <c r="BM136" s="226" t="s">
        <v>8</v>
      </c>
    </row>
    <row r="137" s="2" customFormat="1" ht="24.15" customHeight="1">
      <c r="A137" s="35"/>
      <c r="B137" s="36"/>
      <c r="C137" s="214" t="s">
        <v>73</v>
      </c>
      <c r="D137" s="214" t="s">
        <v>134</v>
      </c>
      <c r="E137" s="215" t="s">
        <v>142</v>
      </c>
      <c r="F137" s="216" t="s">
        <v>658</v>
      </c>
      <c r="G137" s="217" t="s">
        <v>137</v>
      </c>
      <c r="H137" s="218">
        <v>4.5999999999999996</v>
      </c>
      <c r="I137" s="219"/>
      <c r="J137" s="220">
        <f>ROUND(I137*H137,2)</f>
        <v>0</v>
      </c>
      <c r="K137" s="221"/>
      <c r="L137" s="41"/>
      <c r="M137" s="222" t="s">
        <v>1</v>
      </c>
      <c r="N137" s="223" t="s">
        <v>38</v>
      </c>
      <c r="O137" s="88"/>
      <c r="P137" s="224">
        <f>O137*H137</f>
        <v>0</v>
      </c>
      <c r="Q137" s="224">
        <v>0</v>
      </c>
      <c r="R137" s="224">
        <f>Q137*H137</f>
        <v>0</v>
      </c>
      <c r="S137" s="224">
        <v>0</v>
      </c>
      <c r="T137" s="225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6" t="s">
        <v>138</v>
      </c>
      <c r="AT137" s="226" t="s">
        <v>134</v>
      </c>
      <c r="AU137" s="226" t="s">
        <v>81</v>
      </c>
      <c r="AY137" s="14" t="s">
        <v>133</v>
      </c>
      <c r="BE137" s="227">
        <f>IF(N137="základní",J137,0)</f>
        <v>0</v>
      </c>
      <c r="BF137" s="227">
        <f>IF(N137="snížená",J137,0)</f>
        <v>0</v>
      </c>
      <c r="BG137" s="227">
        <f>IF(N137="zákl. přenesená",J137,0)</f>
        <v>0</v>
      </c>
      <c r="BH137" s="227">
        <f>IF(N137="sníž. přenesená",J137,0)</f>
        <v>0</v>
      </c>
      <c r="BI137" s="227">
        <f>IF(N137="nulová",J137,0)</f>
        <v>0</v>
      </c>
      <c r="BJ137" s="14" t="s">
        <v>81</v>
      </c>
      <c r="BK137" s="227">
        <f>ROUND(I137*H137,2)</f>
        <v>0</v>
      </c>
      <c r="BL137" s="14" t="s">
        <v>138</v>
      </c>
      <c r="BM137" s="226" t="s">
        <v>154</v>
      </c>
    </row>
    <row r="138" s="2" customFormat="1" ht="16.5" customHeight="1">
      <c r="A138" s="35"/>
      <c r="B138" s="36"/>
      <c r="C138" s="214" t="s">
        <v>73</v>
      </c>
      <c r="D138" s="214" t="s">
        <v>134</v>
      </c>
      <c r="E138" s="215" t="s">
        <v>145</v>
      </c>
      <c r="F138" s="216" t="s">
        <v>146</v>
      </c>
      <c r="G138" s="217" t="s">
        <v>137</v>
      </c>
      <c r="H138" s="218">
        <v>4.5999999999999996</v>
      </c>
      <c r="I138" s="219"/>
      <c r="J138" s="220">
        <f>ROUND(I138*H138,2)</f>
        <v>0</v>
      </c>
      <c r="K138" s="221"/>
      <c r="L138" s="41"/>
      <c r="M138" s="222" t="s">
        <v>1</v>
      </c>
      <c r="N138" s="223" t="s">
        <v>38</v>
      </c>
      <c r="O138" s="88"/>
      <c r="P138" s="224">
        <f>O138*H138</f>
        <v>0</v>
      </c>
      <c r="Q138" s="224">
        <v>0</v>
      </c>
      <c r="R138" s="224">
        <f>Q138*H138</f>
        <v>0</v>
      </c>
      <c r="S138" s="224">
        <v>0</v>
      </c>
      <c r="T138" s="225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6" t="s">
        <v>138</v>
      </c>
      <c r="AT138" s="226" t="s">
        <v>134</v>
      </c>
      <c r="AU138" s="226" t="s">
        <v>81</v>
      </c>
      <c r="AY138" s="14" t="s">
        <v>133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14" t="s">
        <v>81</v>
      </c>
      <c r="BK138" s="227">
        <f>ROUND(I138*H138,2)</f>
        <v>0</v>
      </c>
      <c r="BL138" s="14" t="s">
        <v>138</v>
      </c>
      <c r="BM138" s="226" t="s">
        <v>157</v>
      </c>
    </row>
    <row r="139" s="2" customFormat="1" ht="24.15" customHeight="1">
      <c r="A139" s="35"/>
      <c r="B139" s="36"/>
      <c r="C139" s="214" t="s">
        <v>73</v>
      </c>
      <c r="D139" s="214" t="s">
        <v>134</v>
      </c>
      <c r="E139" s="215" t="s">
        <v>541</v>
      </c>
      <c r="F139" s="216" t="s">
        <v>659</v>
      </c>
      <c r="G139" s="217" t="s">
        <v>137</v>
      </c>
      <c r="H139" s="218">
        <v>2.1000000000000001</v>
      </c>
      <c r="I139" s="219"/>
      <c r="J139" s="220">
        <f>ROUND(I139*H139,2)</f>
        <v>0</v>
      </c>
      <c r="K139" s="221"/>
      <c r="L139" s="41"/>
      <c r="M139" s="222" t="s">
        <v>1</v>
      </c>
      <c r="N139" s="223" t="s">
        <v>38</v>
      </c>
      <c r="O139" s="88"/>
      <c r="P139" s="224">
        <f>O139*H139</f>
        <v>0</v>
      </c>
      <c r="Q139" s="224">
        <v>0</v>
      </c>
      <c r="R139" s="224">
        <f>Q139*H139</f>
        <v>0</v>
      </c>
      <c r="S139" s="224">
        <v>0</v>
      </c>
      <c r="T139" s="225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6" t="s">
        <v>138</v>
      </c>
      <c r="AT139" s="226" t="s">
        <v>134</v>
      </c>
      <c r="AU139" s="226" t="s">
        <v>81</v>
      </c>
      <c r="AY139" s="14" t="s">
        <v>133</v>
      </c>
      <c r="BE139" s="227">
        <f>IF(N139="základní",J139,0)</f>
        <v>0</v>
      </c>
      <c r="BF139" s="227">
        <f>IF(N139="snížená",J139,0)</f>
        <v>0</v>
      </c>
      <c r="BG139" s="227">
        <f>IF(N139="zákl. přenesená",J139,0)</f>
        <v>0</v>
      </c>
      <c r="BH139" s="227">
        <f>IF(N139="sníž. přenesená",J139,0)</f>
        <v>0</v>
      </c>
      <c r="BI139" s="227">
        <f>IF(N139="nulová",J139,0)</f>
        <v>0</v>
      </c>
      <c r="BJ139" s="14" t="s">
        <v>81</v>
      </c>
      <c r="BK139" s="227">
        <f>ROUND(I139*H139,2)</f>
        <v>0</v>
      </c>
      <c r="BL139" s="14" t="s">
        <v>138</v>
      </c>
      <c r="BM139" s="226" t="s">
        <v>160</v>
      </c>
    </row>
    <row r="140" s="2" customFormat="1" ht="37.8" customHeight="1">
      <c r="A140" s="35"/>
      <c r="B140" s="36"/>
      <c r="C140" s="214" t="s">
        <v>73</v>
      </c>
      <c r="D140" s="214" t="s">
        <v>134</v>
      </c>
      <c r="E140" s="215" t="s">
        <v>152</v>
      </c>
      <c r="F140" s="216" t="s">
        <v>660</v>
      </c>
      <c r="G140" s="217" t="s">
        <v>137</v>
      </c>
      <c r="H140" s="218">
        <v>13.199999999999999</v>
      </c>
      <c r="I140" s="219"/>
      <c r="J140" s="220">
        <f>ROUND(I140*H140,2)</f>
        <v>0</v>
      </c>
      <c r="K140" s="221"/>
      <c r="L140" s="41"/>
      <c r="M140" s="222" t="s">
        <v>1</v>
      </c>
      <c r="N140" s="223" t="s">
        <v>38</v>
      </c>
      <c r="O140" s="88"/>
      <c r="P140" s="224">
        <f>O140*H140</f>
        <v>0</v>
      </c>
      <c r="Q140" s="224">
        <v>0</v>
      </c>
      <c r="R140" s="224">
        <f>Q140*H140</f>
        <v>0</v>
      </c>
      <c r="S140" s="224">
        <v>0</v>
      </c>
      <c r="T140" s="225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6" t="s">
        <v>138</v>
      </c>
      <c r="AT140" s="226" t="s">
        <v>134</v>
      </c>
      <c r="AU140" s="226" t="s">
        <v>81</v>
      </c>
      <c r="AY140" s="14" t="s">
        <v>133</v>
      </c>
      <c r="BE140" s="227">
        <f>IF(N140="základní",J140,0)</f>
        <v>0</v>
      </c>
      <c r="BF140" s="227">
        <f>IF(N140="snížená",J140,0)</f>
        <v>0</v>
      </c>
      <c r="BG140" s="227">
        <f>IF(N140="zákl. přenesená",J140,0)</f>
        <v>0</v>
      </c>
      <c r="BH140" s="227">
        <f>IF(N140="sníž. přenesená",J140,0)</f>
        <v>0</v>
      </c>
      <c r="BI140" s="227">
        <f>IF(N140="nulová",J140,0)</f>
        <v>0</v>
      </c>
      <c r="BJ140" s="14" t="s">
        <v>81</v>
      </c>
      <c r="BK140" s="227">
        <f>ROUND(I140*H140,2)</f>
        <v>0</v>
      </c>
      <c r="BL140" s="14" t="s">
        <v>138</v>
      </c>
      <c r="BM140" s="226" t="s">
        <v>164</v>
      </c>
    </row>
    <row r="141" s="2" customFormat="1" ht="24.15" customHeight="1">
      <c r="A141" s="35"/>
      <c r="B141" s="36"/>
      <c r="C141" s="214" t="s">
        <v>73</v>
      </c>
      <c r="D141" s="214" t="s">
        <v>134</v>
      </c>
      <c r="E141" s="215" t="s">
        <v>155</v>
      </c>
      <c r="F141" s="216" t="s">
        <v>661</v>
      </c>
      <c r="G141" s="217" t="s">
        <v>137</v>
      </c>
      <c r="H141" s="218">
        <v>66</v>
      </c>
      <c r="I141" s="219"/>
      <c r="J141" s="220">
        <f>ROUND(I141*H141,2)</f>
        <v>0</v>
      </c>
      <c r="K141" s="221"/>
      <c r="L141" s="41"/>
      <c r="M141" s="222" t="s">
        <v>1</v>
      </c>
      <c r="N141" s="223" t="s">
        <v>38</v>
      </c>
      <c r="O141" s="88"/>
      <c r="P141" s="224">
        <f>O141*H141</f>
        <v>0</v>
      </c>
      <c r="Q141" s="224">
        <v>0</v>
      </c>
      <c r="R141" s="224">
        <f>Q141*H141</f>
        <v>0</v>
      </c>
      <c r="S141" s="224">
        <v>0</v>
      </c>
      <c r="T141" s="225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6" t="s">
        <v>138</v>
      </c>
      <c r="AT141" s="226" t="s">
        <v>134</v>
      </c>
      <c r="AU141" s="226" t="s">
        <v>81</v>
      </c>
      <c r="AY141" s="14" t="s">
        <v>133</v>
      </c>
      <c r="BE141" s="227">
        <f>IF(N141="základní",J141,0)</f>
        <v>0</v>
      </c>
      <c r="BF141" s="227">
        <f>IF(N141="snížená",J141,0)</f>
        <v>0</v>
      </c>
      <c r="BG141" s="227">
        <f>IF(N141="zákl. přenesená",J141,0)</f>
        <v>0</v>
      </c>
      <c r="BH141" s="227">
        <f>IF(N141="sníž. přenesená",J141,0)</f>
        <v>0</v>
      </c>
      <c r="BI141" s="227">
        <f>IF(N141="nulová",J141,0)</f>
        <v>0</v>
      </c>
      <c r="BJ141" s="14" t="s">
        <v>81</v>
      </c>
      <c r="BK141" s="227">
        <f>ROUND(I141*H141,2)</f>
        <v>0</v>
      </c>
      <c r="BL141" s="14" t="s">
        <v>138</v>
      </c>
      <c r="BM141" s="226" t="s">
        <v>168</v>
      </c>
    </row>
    <row r="142" s="2" customFormat="1" ht="21.75" customHeight="1">
      <c r="A142" s="35"/>
      <c r="B142" s="36"/>
      <c r="C142" s="214" t="s">
        <v>73</v>
      </c>
      <c r="D142" s="214" t="s">
        <v>134</v>
      </c>
      <c r="E142" s="215" t="s">
        <v>158</v>
      </c>
      <c r="F142" s="216" t="s">
        <v>545</v>
      </c>
      <c r="G142" s="217" t="s">
        <v>137</v>
      </c>
      <c r="H142" s="218">
        <v>13.199999999999999</v>
      </c>
      <c r="I142" s="219"/>
      <c r="J142" s="220">
        <f>ROUND(I142*H142,2)</f>
        <v>0</v>
      </c>
      <c r="K142" s="221"/>
      <c r="L142" s="41"/>
      <c r="M142" s="222" t="s">
        <v>1</v>
      </c>
      <c r="N142" s="223" t="s">
        <v>38</v>
      </c>
      <c r="O142" s="88"/>
      <c r="P142" s="224">
        <f>O142*H142</f>
        <v>0</v>
      </c>
      <c r="Q142" s="224">
        <v>0</v>
      </c>
      <c r="R142" s="224">
        <f>Q142*H142</f>
        <v>0</v>
      </c>
      <c r="S142" s="224">
        <v>0</v>
      </c>
      <c r="T142" s="225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26" t="s">
        <v>138</v>
      </c>
      <c r="AT142" s="226" t="s">
        <v>134</v>
      </c>
      <c r="AU142" s="226" t="s">
        <v>81</v>
      </c>
      <c r="AY142" s="14" t="s">
        <v>133</v>
      </c>
      <c r="BE142" s="227">
        <f>IF(N142="základní",J142,0)</f>
        <v>0</v>
      </c>
      <c r="BF142" s="227">
        <f>IF(N142="snížená",J142,0)</f>
        <v>0</v>
      </c>
      <c r="BG142" s="227">
        <f>IF(N142="zákl. přenesená",J142,0)</f>
        <v>0</v>
      </c>
      <c r="BH142" s="227">
        <f>IF(N142="sníž. přenesená",J142,0)</f>
        <v>0</v>
      </c>
      <c r="BI142" s="227">
        <f>IF(N142="nulová",J142,0)</f>
        <v>0</v>
      </c>
      <c r="BJ142" s="14" t="s">
        <v>81</v>
      </c>
      <c r="BK142" s="227">
        <f>ROUND(I142*H142,2)</f>
        <v>0</v>
      </c>
      <c r="BL142" s="14" t="s">
        <v>138</v>
      </c>
      <c r="BM142" s="226" t="s">
        <v>547</v>
      </c>
    </row>
    <row r="143" s="2" customFormat="1" ht="16.5" customHeight="1">
      <c r="A143" s="35"/>
      <c r="B143" s="36"/>
      <c r="C143" s="214" t="s">
        <v>73</v>
      </c>
      <c r="D143" s="214" t="s">
        <v>134</v>
      </c>
      <c r="E143" s="215" t="s">
        <v>161</v>
      </c>
      <c r="F143" s="216" t="s">
        <v>662</v>
      </c>
      <c r="G143" s="217" t="s">
        <v>163</v>
      </c>
      <c r="H143" s="218">
        <v>26.399999999999999</v>
      </c>
      <c r="I143" s="219"/>
      <c r="J143" s="220">
        <f>ROUND(I143*H143,2)</f>
        <v>0</v>
      </c>
      <c r="K143" s="221"/>
      <c r="L143" s="41"/>
      <c r="M143" s="222" t="s">
        <v>1</v>
      </c>
      <c r="N143" s="223" t="s">
        <v>38</v>
      </c>
      <c r="O143" s="88"/>
      <c r="P143" s="224">
        <f>O143*H143</f>
        <v>0</v>
      </c>
      <c r="Q143" s="224">
        <v>0</v>
      </c>
      <c r="R143" s="224">
        <f>Q143*H143</f>
        <v>0</v>
      </c>
      <c r="S143" s="224">
        <v>0</v>
      </c>
      <c r="T143" s="225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6" t="s">
        <v>138</v>
      </c>
      <c r="AT143" s="226" t="s">
        <v>134</v>
      </c>
      <c r="AU143" s="226" t="s">
        <v>81</v>
      </c>
      <c r="AY143" s="14" t="s">
        <v>133</v>
      </c>
      <c r="BE143" s="227">
        <f>IF(N143="základní",J143,0)</f>
        <v>0</v>
      </c>
      <c r="BF143" s="227">
        <f>IF(N143="snížená",J143,0)</f>
        <v>0</v>
      </c>
      <c r="BG143" s="227">
        <f>IF(N143="zákl. přenesená",J143,0)</f>
        <v>0</v>
      </c>
      <c r="BH143" s="227">
        <f>IF(N143="sníž. přenesená",J143,0)</f>
        <v>0</v>
      </c>
      <c r="BI143" s="227">
        <f>IF(N143="nulová",J143,0)</f>
        <v>0</v>
      </c>
      <c r="BJ143" s="14" t="s">
        <v>81</v>
      </c>
      <c r="BK143" s="227">
        <f>ROUND(I143*H143,2)</f>
        <v>0</v>
      </c>
      <c r="BL143" s="14" t="s">
        <v>138</v>
      </c>
      <c r="BM143" s="226" t="s">
        <v>173</v>
      </c>
    </row>
    <row r="144" s="2" customFormat="1" ht="24.15" customHeight="1">
      <c r="A144" s="35"/>
      <c r="B144" s="36"/>
      <c r="C144" s="214" t="s">
        <v>73</v>
      </c>
      <c r="D144" s="214" t="s">
        <v>134</v>
      </c>
      <c r="E144" s="215" t="s">
        <v>165</v>
      </c>
      <c r="F144" s="216" t="s">
        <v>166</v>
      </c>
      <c r="G144" s="217" t="s">
        <v>167</v>
      </c>
      <c r="H144" s="218">
        <v>1</v>
      </c>
      <c r="I144" s="219"/>
      <c r="J144" s="220">
        <f>ROUND(I144*H144,2)</f>
        <v>0</v>
      </c>
      <c r="K144" s="221"/>
      <c r="L144" s="41"/>
      <c r="M144" s="222" t="s">
        <v>1</v>
      </c>
      <c r="N144" s="223" t="s">
        <v>38</v>
      </c>
      <c r="O144" s="88"/>
      <c r="P144" s="224">
        <f>O144*H144</f>
        <v>0</v>
      </c>
      <c r="Q144" s="224">
        <v>0</v>
      </c>
      <c r="R144" s="224">
        <f>Q144*H144</f>
        <v>0</v>
      </c>
      <c r="S144" s="224">
        <v>0</v>
      </c>
      <c r="T144" s="225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6" t="s">
        <v>138</v>
      </c>
      <c r="AT144" s="226" t="s">
        <v>134</v>
      </c>
      <c r="AU144" s="226" t="s">
        <v>81</v>
      </c>
      <c r="AY144" s="14" t="s">
        <v>133</v>
      </c>
      <c r="BE144" s="227">
        <f>IF(N144="základní",J144,0)</f>
        <v>0</v>
      </c>
      <c r="BF144" s="227">
        <f>IF(N144="snížená",J144,0)</f>
        <v>0</v>
      </c>
      <c r="BG144" s="227">
        <f>IF(N144="zákl. přenesená",J144,0)</f>
        <v>0</v>
      </c>
      <c r="BH144" s="227">
        <f>IF(N144="sníž. přenesená",J144,0)</f>
        <v>0</v>
      </c>
      <c r="BI144" s="227">
        <f>IF(N144="nulová",J144,0)</f>
        <v>0</v>
      </c>
      <c r="BJ144" s="14" t="s">
        <v>81</v>
      </c>
      <c r="BK144" s="227">
        <f>ROUND(I144*H144,2)</f>
        <v>0</v>
      </c>
      <c r="BL144" s="14" t="s">
        <v>138</v>
      </c>
      <c r="BM144" s="226" t="s">
        <v>176</v>
      </c>
    </row>
    <row r="145" s="12" customFormat="1" ht="25.92" customHeight="1">
      <c r="A145" s="12"/>
      <c r="B145" s="200"/>
      <c r="C145" s="201"/>
      <c r="D145" s="202" t="s">
        <v>72</v>
      </c>
      <c r="E145" s="203" t="s">
        <v>169</v>
      </c>
      <c r="F145" s="203" t="s">
        <v>170</v>
      </c>
      <c r="G145" s="201"/>
      <c r="H145" s="201"/>
      <c r="I145" s="204"/>
      <c r="J145" s="205">
        <f>BK145</f>
        <v>0</v>
      </c>
      <c r="K145" s="201"/>
      <c r="L145" s="206"/>
      <c r="M145" s="207"/>
      <c r="N145" s="208"/>
      <c r="O145" s="208"/>
      <c r="P145" s="209">
        <f>SUM(P146:P152)</f>
        <v>0</v>
      </c>
      <c r="Q145" s="208"/>
      <c r="R145" s="209">
        <f>SUM(R146:R152)</f>
        <v>0</v>
      </c>
      <c r="S145" s="208"/>
      <c r="T145" s="210">
        <f>SUM(T146:T152)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11" t="s">
        <v>81</v>
      </c>
      <c r="AT145" s="212" t="s">
        <v>72</v>
      </c>
      <c r="AU145" s="212" t="s">
        <v>73</v>
      </c>
      <c r="AY145" s="211" t="s">
        <v>133</v>
      </c>
      <c r="BK145" s="213">
        <f>SUM(BK146:BK152)</f>
        <v>0</v>
      </c>
    </row>
    <row r="146" s="2" customFormat="1" ht="24.15" customHeight="1">
      <c r="A146" s="35"/>
      <c r="B146" s="36"/>
      <c r="C146" s="214" t="s">
        <v>73</v>
      </c>
      <c r="D146" s="214" t="s">
        <v>134</v>
      </c>
      <c r="E146" s="215" t="s">
        <v>663</v>
      </c>
      <c r="F146" s="216" t="s">
        <v>664</v>
      </c>
      <c r="G146" s="217" t="s">
        <v>233</v>
      </c>
      <c r="H146" s="218">
        <v>11</v>
      </c>
      <c r="I146" s="219"/>
      <c r="J146" s="220">
        <f>ROUND(I146*H146,2)</f>
        <v>0</v>
      </c>
      <c r="K146" s="221"/>
      <c r="L146" s="41"/>
      <c r="M146" s="222" t="s">
        <v>1</v>
      </c>
      <c r="N146" s="223" t="s">
        <v>38</v>
      </c>
      <c r="O146" s="88"/>
      <c r="P146" s="224">
        <f>O146*H146</f>
        <v>0</v>
      </c>
      <c r="Q146" s="224">
        <v>0</v>
      </c>
      <c r="R146" s="224">
        <f>Q146*H146</f>
        <v>0</v>
      </c>
      <c r="S146" s="224">
        <v>0</v>
      </c>
      <c r="T146" s="225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6" t="s">
        <v>138</v>
      </c>
      <c r="AT146" s="226" t="s">
        <v>134</v>
      </c>
      <c r="AU146" s="226" t="s">
        <v>81</v>
      </c>
      <c r="AY146" s="14" t="s">
        <v>133</v>
      </c>
      <c r="BE146" s="227">
        <f>IF(N146="základní",J146,0)</f>
        <v>0</v>
      </c>
      <c r="BF146" s="227">
        <f>IF(N146="snížená",J146,0)</f>
        <v>0</v>
      </c>
      <c r="BG146" s="227">
        <f>IF(N146="zákl. přenesená",J146,0)</f>
        <v>0</v>
      </c>
      <c r="BH146" s="227">
        <f>IF(N146="sníž. přenesená",J146,0)</f>
        <v>0</v>
      </c>
      <c r="BI146" s="227">
        <f>IF(N146="nulová",J146,0)</f>
        <v>0</v>
      </c>
      <c r="BJ146" s="14" t="s">
        <v>81</v>
      </c>
      <c r="BK146" s="227">
        <f>ROUND(I146*H146,2)</f>
        <v>0</v>
      </c>
      <c r="BL146" s="14" t="s">
        <v>138</v>
      </c>
      <c r="BM146" s="226" t="s">
        <v>182</v>
      </c>
    </row>
    <row r="147" s="2" customFormat="1" ht="24.15" customHeight="1">
      <c r="A147" s="35"/>
      <c r="B147" s="36"/>
      <c r="C147" s="228" t="s">
        <v>73</v>
      </c>
      <c r="D147" s="228" t="s">
        <v>209</v>
      </c>
      <c r="E147" s="229" t="s">
        <v>235</v>
      </c>
      <c r="F147" s="230" t="s">
        <v>665</v>
      </c>
      <c r="G147" s="231" t="s">
        <v>237</v>
      </c>
      <c r="H147" s="232">
        <v>107</v>
      </c>
      <c r="I147" s="233"/>
      <c r="J147" s="234">
        <f>ROUND(I147*H147,2)</f>
        <v>0</v>
      </c>
      <c r="K147" s="235"/>
      <c r="L147" s="236"/>
      <c r="M147" s="237" t="s">
        <v>1</v>
      </c>
      <c r="N147" s="238" t="s">
        <v>38</v>
      </c>
      <c r="O147" s="88"/>
      <c r="P147" s="224">
        <f>O147*H147</f>
        <v>0</v>
      </c>
      <c r="Q147" s="224">
        <v>0</v>
      </c>
      <c r="R147" s="224">
        <f>Q147*H147</f>
        <v>0</v>
      </c>
      <c r="S147" s="224">
        <v>0</v>
      </c>
      <c r="T147" s="225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6" t="s">
        <v>147</v>
      </c>
      <c r="AT147" s="226" t="s">
        <v>209</v>
      </c>
      <c r="AU147" s="226" t="s">
        <v>81</v>
      </c>
      <c r="AY147" s="14" t="s">
        <v>133</v>
      </c>
      <c r="BE147" s="227">
        <f>IF(N147="základní",J147,0)</f>
        <v>0</v>
      </c>
      <c r="BF147" s="227">
        <f>IF(N147="snížená",J147,0)</f>
        <v>0</v>
      </c>
      <c r="BG147" s="227">
        <f>IF(N147="zákl. přenesená",J147,0)</f>
        <v>0</v>
      </c>
      <c r="BH147" s="227">
        <f>IF(N147="sníž. přenesená",J147,0)</f>
        <v>0</v>
      </c>
      <c r="BI147" s="227">
        <f>IF(N147="nulová",J147,0)</f>
        <v>0</v>
      </c>
      <c r="BJ147" s="14" t="s">
        <v>81</v>
      </c>
      <c r="BK147" s="227">
        <f>ROUND(I147*H147,2)</f>
        <v>0</v>
      </c>
      <c r="BL147" s="14" t="s">
        <v>138</v>
      </c>
      <c r="BM147" s="226" t="s">
        <v>185</v>
      </c>
    </row>
    <row r="148" s="2" customFormat="1" ht="24.15" customHeight="1">
      <c r="A148" s="35"/>
      <c r="B148" s="36"/>
      <c r="C148" s="214" t="s">
        <v>73</v>
      </c>
      <c r="D148" s="214" t="s">
        <v>134</v>
      </c>
      <c r="E148" s="215" t="s">
        <v>666</v>
      </c>
      <c r="F148" s="216" t="s">
        <v>667</v>
      </c>
      <c r="G148" s="217" t="s">
        <v>237</v>
      </c>
      <c r="H148" s="218">
        <v>1</v>
      </c>
      <c r="I148" s="219"/>
      <c r="J148" s="220">
        <f>ROUND(I148*H148,2)</f>
        <v>0</v>
      </c>
      <c r="K148" s="221"/>
      <c r="L148" s="41"/>
      <c r="M148" s="222" t="s">
        <v>1</v>
      </c>
      <c r="N148" s="223" t="s">
        <v>38</v>
      </c>
      <c r="O148" s="88"/>
      <c r="P148" s="224">
        <f>O148*H148</f>
        <v>0</v>
      </c>
      <c r="Q148" s="224">
        <v>0</v>
      </c>
      <c r="R148" s="224">
        <f>Q148*H148</f>
        <v>0</v>
      </c>
      <c r="S148" s="224">
        <v>0</v>
      </c>
      <c r="T148" s="225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26" t="s">
        <v>138</v>
      </c>
      <c r="AT148" s="226" t="s">
        <v>134</v>
      </c>
      <c r="AU148" s="226" t="s">
        <v>81</v>
      </c>
      <c r="AY148" s="14" t="s">
        <v>133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14" t="s">
        <v>81</v>
      </c>
      <c r="BK148" s="227">
        <f>ROUND(I148*H148,2)</f>
        <v>0</v>
      </c>
      <c r="BL148" s="14" t="s">
        <v>138</v>
      </c>
      <c r="BM148" s="226" t="s">
        <v>186</v>
      </c>
    </row>
    <row r="149" s="2" customFormat="1" ht="24.15" customHeight="1">
      <c r="A149" s="35"/>
      <c r="B149" s="36"/>
      <c r="C149" s="214" t="s">
        <v>73</v>
      </c>
      <c r="D149" s="214" t="s">
        <v>134</v>
      </c>
      <c r="E149" s="215" t="s">
        <v>668</v>
      </c>
      <c r="F149" s="216" t="s">
        <v>669</v>
      </c>
      <c r="G149" s="217" t="s">
        <v>137</v>
      </c>
      <c r="H149" s="218">
        <v>3.7000000000000002</v>
      </c>
      <c r="I149" s="219"/>
      <c r="J149" s="220">
        <f>ROUND(I149*H149,2)</f>
        <v>0</v>
      </c>
      <c r="K149" s="221"/>
      <c r="L149" s="41"/>
      <c r="M149" s="222" t="s">
        <v>1</v>
      </c>
      <c r="N149" s="223" t="s">
        <v>38</v>
      </c>
      <c r="O149" s="88"/>
      <c r="P149" s="224">
        <f>O149*H149</f>
        <v>0</v>
      </c>
      <c r="Q149" s="224">
        <v>0</v>
      </c>
      <c r="R149" s="224">
        <f>Q149*H149</f>
        <v>0</v>
      </c>
      <c r="S149" s="224">
        <v>0</v>
      </c>
      <c r="T149" s="225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6" t="s">
        <v>138</v>
      </c>
      <c r="AT149" s="226" t="s">
        <v>134</v>
      </c>
      <c r="AU149" s="226" t="s">
        <v>81</v>
      </c>
      <c r="AY149" s="14" t="s">
        <v>133</v>
      </c>
      <c r="BE149" s="227">
        <f>IF(N149="základní",J149,0)</f>
        <v>0</v>
      </c>
      <c r="BF149" s="227">
        <f>IF(N149="snížená",J149,0)</f>
        <v>0</v>
      </c>
      <c r="BG149" s="227">
        <f>IF(N149="zákl. přenesená",J149,0)</f>
        <v>0</v>
      </c>
      <c r="BH149" s="227">
        <f>IF(N149="sníž. přenesená",J149,0)</f>
        <v>0</v>
      </c>
      <c r="BI149" s="227">
        <f>IF(N149="nulová",J149,0)</f>
        <v>0</v>
      </c>
      <c r="BJ149" s="14" t="s">
        <v>81</v>
      </c>
      <c r="BK149" s="227">
        <f>ROUND(I149*H149,2)</f>
        <v>0</v>
      </c>
      <c r="BL149" s="14" t="s">
        <v>138</v>
      </c>
      <c r="BM149" s="226" t="s">
        <v>191</v>
      </c>
    </row>
    <row r="150" s="2" customFormat="1" ht="24.15" customHeight="1">
      <c r="A150" s="35"/>
      <c r="B150" s="36"/>
      <c r="C150" s="214" t="s">
        <v>73</v>
      </c>
      <c r="D150" s="214" t="s">
        <v>134</v>
      </c>
      <c r="E150" s="215" t="s">
        <v>171</v>
      </c>
      <c r="F150" s="216" t="s">
        <v>670</v>
      </c>
      <c r="G150" s="217" t="s">
        <v>137</v>
      </c>
      <c r="H150" s="218">
        <v>0.10000000000000001</v>
      </c>
      <c r="I150" s="219"/>
      <c r="J150" s="220">
        <f>ROUND(I150*H150,2)</f>
        <v>0</v>
      </c>
      <c r="K150" s="221"/>
      <c r="L150" s="41"/>
      <c r="M150" s="222" t="s">
        <v>1</v>
      </c>
      <c r="N150" s="223" t="s">
        <v>38</v>
      </c>
      <c r="O150" s="88"/>
      <c r="P150" s="224">
        <f>O150*H150</f>
        <v>0</v>
      </c>
      <c r="Q150" s="224">
        <v>0</v>
      </c>
      <c r="R150" s="224">
        <f>Q150*H150</f>
        <v>0</v>
      </c>
      <c r="S150" s="224">
        <v>0</v>
      </c>
      <c r="T150" s="225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26" t="s">
        <v>138</v>
      </c>
      <c r="AT150" s="226" t="s">
        <v>134</v>
      </c>
      <c r="AU150" s="226" t="s">
        <v>81</v>
      </c>
      <c r="AY150" s="14" t="s">
        <v>133</v>
      </c>
      <c r="BE150" s="227">
        <f>IF(N150="základní",J150,0)</f>
        <v>0</v>
      </c>
      <c r="BF150" s="227">
        <f>IF(N150="snížená",J150,0)</f>
        <v>0</v>
      </c>
      <c r="BG150" s="227">
        <f>IF(N150="zákl. přenesená",J150,0)</f>
        <v>0</v>
      </c>
      <c r="BH150" s="227">
        <f>IF(N150="sníž. přenesená",J150,0)</f>
        <v>0</v>
      </c>
      <c r="BI150" s="227">
        <f>IF(N150="nulová",J150,0)</f>
        <v>0</v>
      </c>
      <c r="BJ150" s="14" t="s">
        <v>81</v>
      </c>
      <c r="BK150" s="227">
        <f>ROUND(I150*H150,2)</f>
        <v>0</v>
      </c>
      <c r="BL150" s="14" t="s">
        <v>138</v>
      </c>
      <c r="BM150" s="226" t="s">
        <v>194</v>
      </c>
    </row>
    <row r="151" s="2" customFormat="1" ht="24.15" customHeight="1">
      <c r="A151" s="35"/>
      <c r="B151" s="36"/>
      <c r="C151" s="214" t="s">
        <v>73</v>
      </c>
      <c r="D151" s="214" t="s">
        <v>134</v>
      </c>
      <c r="E151" s="215" t="s">
        <v>174</v>
      </c>
      <c r="F151" s="216" t="s">
        <v>671</v>
      </c>
      <c r="G151" s="217" t="s">
        <v>141</v>
      </c>
      <c r="H151" s="218">
        <v>0.40000000000000002</v>
      </c>
      <c r="I151" s="219"/>
      <c r="J151" s="220">
        <f>ROUND(I151*H151,2)</f>
        <v>0</v>
      </c>
      <c r="K151" s="221"/>
      <c r="L151" s="41"/>
      <c r="M151" s="222" t="s">
        <v>1</v>
      </c>
      <c r="N151" s="223" t="s">
        <v>38</v>
      </c>
      <c r="O151" s="88"/>
      <c r="P151" s="224">
        <f>O151*H151</f>
        <v>0</v>
      </c>
      <c r="Q151" s="224">
        <v>0</v>
      </c>
      <c r="R151" s="224">
        <f>Q151*H151</f>
        <v>0</v>
      </c>
      <c r="S151" s="224">
        <v>0</v>
      </c>
      <c r="T151" s="225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6" t="s">
        <v>138</v>
      </c>
      <c r="AT151" s="226" t="s">
        <v>134</v>
      </c>
      <c r="AU151" s="226" t="s">
        <v>81</v>
      </c>
      <c r="AY151" s="14" t="s">
        <v>133</v>
      </c>
      <c r="BE151" s="227">
        <f>IF(N151="základní",J151,0)</f>
        <v>0</v>
      </c>
      <c r="BF151" s="227">
        <f>IF(N151="snížená",J151,0)</f>
        <v>0</v>
      </c>
      <c r="BG151" s="227">
        <f>IF(N151="zákl. přenesená",J151,0)</f>
        <v>0</v>
      </c>
      <c r="BH151" s="227">
        <f>IF(N151="sníž. přenesená",J151,0)</f>
        <v>0</v>
      </c>
      <c r="BI151" s="227">
        <f>IF(N151="nulová",J151,0)</f>
        <v>0</v>
      </c>
      <c r="BJ151" s="14" t="s">
        <v>81</v>
      </c>
      <c r="BK151" s="227">
        <f>ROUND(I151*H151,2)</f>
        <v>0</v>
      </c>
      <c r="BL151" s="14" t="s">
        <v>138</v>
      </c>
      <c r="BM151" s="226" t="s">
        <v>197</v>
      </c>
    </row>
    <row r="152" s="2" customFormat="1" ht="16.5" customHeight="1">
      <c r="A152" s="35"/>
      <c r="B152" s="36"/>
      <c r="C152" s="214" t="s">
        <v>73</v>
      </c>
      <c r="D152" s="214" t="s">
        <v>134</v>
      </c>
      <c r="E152" s="215" t="s">
        <v>177</v>
      </c>
      <c r="F152" s="216" t="s">
        <v>178</v>
      </c>
      <c r="G152" s="217" t="s">
        <v>141</v>
      </c>
      <c r="H152" s="218">
        <v>0.40000000000000002</v>
      </c>
      <c r="I152" s="219"/>
      <c r="J152" s="220">
        <f>ROUND(I152*H152,2)</f>
        <v>0</v>
      </c>
      <c r="K152" s="221"/>
      <c r="L152" s="41"/>
      <c r="M152" s="222" t="s">
        <v>1</v>
      </c>
      <c r="N152" s="223" t="s">
        <v>38</v>
      </c>
      <c r="O152" s="88"/>
      <c r="P152" s="224">
        <f>O152*H152</f>
        <v>0</v>
      </c>
      <c r="Q152" s="224">
        <v>0</v>
      </c>
      <c r="R152" s="224">
        <f>Q152*H152</f>
        <v>0</v>
      </c>
      <c r="S152" s="224">
        <v>0</v>
      </c>
      <c r="T152" s="225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6" t="s">
        <v>138</v>
      </c>
      <c r="AT152" s="226" t="s">
        <v>134</v>
      </c>
      <c r="AU152" s="226" t="s">
        <v>81</v>
      </c>
      <c r="AY152" s="14" t="s">
        <v>133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14" t="s">
        <v>81</v>
      </c>
      <c r="BK152" s="227">
        <f>ROUND(I152*H152,2)</f>
        <v>0</v>
      </c>
      <c r="BL152" s="14" t="s">
        <v>138</v>
      </c>
      <c r="BM152" s="226" t="s">
        <v>200</v>
      </c>
    </row>
    <row r="153" s="12" customFormat="1" ht="25.92" customHeight="1">
      <c r="A153" s="12"/>
      <c r="B153" s="200"/>
      <c r="C153" s="201"/>
      <c r="D153" s="202" t="s">
        <v>72</v>
      </c>
      <c r="E153" s="203" t="s">
        <v>187</v>
      </c>
      <c r="F153" s="203" t="s">
        <v>188</v>
      </c>
      <c r="G153" s="201"/>
      <c r="H153" s="201"/>
      <c r="I153" s="204"/>
      <c r="J153" s="205">
        <f>BK153</f>
        <v>0</v>
      </c>
      <c r="K153" s="201"/>
      <c r="L153" s="206"/>
      <c r="M153" s="207"/>
      <c r="N153" s="208"/>
      <c r="O153" s="208"/>
      <c r="P153" s="209">
        <f>SUM(P154:P157)</f>
        <v>0</v>
      </c>
      <c r="Q153" s="208"/>
      <c r="R153" s="209">
        <f>SUM(R154:R157)</f>
        <v>0</v>
      </c>
      <c r="S153" s="208"/>
      <c r="T153" s="210">
        <f>SUM(T154:T157)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11" t="s">
        <v>81</v>
      </c>
      <c r="AT153" s="212" t="s">
        <v>72</v>
      </c>
      <c r="AU153" s="212" t="s">
        <v>73</v>
      </c>
      <c r="AY153" s="211" t="s">
        <v>133</v>
      </c>
      <c r="BK153" s="213">
        <f>SUM(BK154:BK157)</f>
        <v>0</v>
      </c>
    </row>
    <row r="154" s="2" customFormat="1" ht="24.15" customHeight="1">
      <c r="A154" s="35"/>
      <c r="B154" s="36"/>
      <c r="C154" s="214" t="s">
        <v>73</v>
      </c>
      <c r="D154" s="214" t="s">
        <v>134</v>
      </c>
      <c r="E154" s="215" t="s">
        <v>189</v>
      </c>
      <c r="F154" s="216" t="s">
        <v>563</v>
      </c>
      <c r="G154" s="217" t="s">
        <v>141</v>
      </c>
      <c r="H154" s="218">
        <v>261</v>
      </c>
      <c r="I154" s="219"/>
      <c r="J154" s="220">
        <f>ROUND(I154*H154,2)</f>
        <v>0</v>
      </c>
      <c r="K154" s="221"/>
      <c r="L154" s="41"/>
      <c r="M154" s="222" t="s">
        <v>1</v>
      </c>
      <c r="N154" s="223" t="s">
        <v>38</v>
      </c>
      <c r="O154" s="88"/>
      <c r="P154" s="224">
        <f>O154*H154</f>
        <v>0</v>
      </c>
      <c r="Q154" s="224">
        <v>0</v>
      </c>
      <c r="R154" s="224">
        <f>Q154*H154</f>
        <v>0</v>
      </c>
      <c r="S154" s="224">
        <v>0</v>
      </c>
      <c r="T154" s="225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26" t="s">
        <v>138</v>
      </c>
      <c r="AT154" s="226" t="s">
        <v>134</v>
      </c>
      <c r="AU154" s="226" t="s">
        <v>81</v>
      </c>
      <c r="AY154" s="14" t="s">
        <v>133</v>
      </c>
      <c r="BE154" s="227">
        <f>IF(N154="základní",J154,0)</f>
        <v>0</v>
      </c>
      <c r="BF154" s="227">
        <f>IF(N154="snížená",J154,0)</f>
        <v>0</v>
      </c>
      <c r="BG154" s="227">
        <f>IF(N154="zákl. přenesená",J154,0)</f>
        <v>0</v>
      </c>
      <c r="BH154" s="227">
        <f>IF(N154="sníž. přenesená",J154,0)</f>
        <v>0</v>
      </c>
      <c r="BI154" s="227">
        <f>IF(N154="nulová",J154,0)</f>
        <v>0</v>
      </c>
      <c r="BJ154" s="14" t="s">
        <v>81</v>
      </c>
      <c r="BK154" s="227">
        <f>ROUND(I154*H154,2)</f>
        <v>0</v>
      </c>
      <c r="BL154" s="14" t="s">
        <v>138</v>
      </c>
      <c r="BM154" s="226" t="s">
        <v>203</v>
      </c>
    </row>
    <row r="155" s="2" customFormat="1" ht="21.75" customHeight="1">
      <c r="A155" s="35"/>
      <c r="B155" s="36"/>
      <c r="C155" s="214" t="s">
        <v>73</v>
      </c>
      <c r="D155" s="214" t="s">
        <v>134</v>
      </c>
      <c r="E155" s="215" t="s">
        <v>192</v>
      </c>
      <c r="F155" s="216" t="s">
        <v>564</v>
      </c>
      <c r="G155" s="217" t="s">
        <v>141</v>
      </c>
      <c r="H155" s="218">
        <v>261</v>
      </c>
      <c r="I155" s="219"/>
      <c r="J155" s="220">
        <f>ROUND(I155*H155,2)</f>
        <v>0</v>
      </c>
      <c r="K155" s="221"/>
      <c r="L155" s="41"/>
      <c r="M155" s="222" t="s">
        <v>1</v>
      </c>
      <c r="N155" s="223" t="s">
        <v>38</v>
      </c>
      <c r="O155" s="88"/>
      <c r="P155" s="224">
        <f>O155*H155</f>
        <v>0</v>
      </c>
      <c r="Q155" s="224">
        <v>0</v>
      </c>
      <c r="R155" s="224">
        <f>Q155*H155</f>
        <v>0</v>
      </c>
      <c r="S155" s="224">
        <v>0</v>
      </c>
      <c r="T155" s="225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6" t="s">
        <v>138</v>
      </c>
      <c r="AT155" s="226" t="s">
        <v>134</v>
      </c>
      <c r="AU155" s="226" t="s">
        <v>81</v>
      </c>
      <c r="AY155" s="14" t="s">
        <v>133</v>
      </c>
      <c r="BE155" s="227">
        <f>IF(N155="základní",J155,0)</f>
        <v>0</v>
      </c>
      <c r="BF155" s="227">
        <f>IF(N155="snížená",J155,0)</f>
        <v>0</v>
      </c>
      <c r="BG155" s="227">
        <f>IF(N155="zákl. přenesená",J155,0)</f>
        <v>0</v>
      </c>
      <c r="BH155" s="227">
        <f>IF(N155="sníž. přenesená",J155,0)</f>
        <v>0</v>
      </c>
      <c r="BI155" s="227">
        <f>IF(N155="nulová",J155,0)</f>
        <v>0</v>
      </c>
      <c r="BJ155" s="14" t="s">
        <v>81</v>
      </c>
      <c r="BK155" s="227">
        <f>ROUND(I155*H155,2)</f>
        <v>0</v>
      </c>
      <c r="BL155" s="14" t="s">
        <v>138</v>
      </c>
      <c r="BM155" s="226" t="s">
        <v>208</v>
      </c>
    </row>
    <row r="156" s="2" customFormat="1" ht="24.15" customHeight="1">
      <c r="A156" s="35"/>
      <c r="B156" s="36"/>
      <c r="C156" s="214" t="s">
        <v>73</v>
      </c>
      <c r="D156" s="214" t="s">
        <v>134</v>
      </c>
      <c r="E156" s="215" t="s">
        <v>195</v>
      </c>
      <c r="F156" s="216" t="s">
        <v>565</v>
      </c>
      <c r="G156" s="217" t="s">
        <v>141</v>
      </c>
      <c r="H156" s="218">
        <v>2</v>
      </c>
      <c r="I156" s="219"/>
      <c r="J156" s="220">
        <f>ROUND(I156*H156,2)</f>
        <v>0</v>
      </c>
      <c r="K156" s="221"/>
      <c r="L156" s="41"/>
      <c r="M156" s="222" t="s">
        <v>1</v>
      </c>
      <c r="N156" s="223" t="s">
        <v>38</v>
      </c>
      <c r="O156" s="88"/>
      <c r="P156" s="224">
        <f>O156*H156</f>
        <v>0</v>
      </c>
      <c r="Q156" s="224">
        <v>0</v>
      </c>
      <c r="R156" s="224">
        <f>Q156*H156</f>
        <v>0</v>
      </c>
      <c r="S156" s="224">
        <v>0</v>
      </c>
      <c r="T156" s="225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26" t="s">
        <v>138</v>
      </c>
      <c r="AT156" s="226" t="s">
        <v>134</v>
      </c>
      <c r="AU156" s="226" t="s">
        <v>81</v>
      </c>
      <c r="AY156" s="14" t="s">
        <v>133</v>
      </c>
      <c r="BE156" s="227">
        <f>IF(N156="základní",J156,0)</f>
        <v>0</v>
      </c>
      <c r="BF156" s="227">
        <f>IF(N156="snížená",J156,0)</f>
        <v>0</v>
      </c>
      <c r="BG156" s="227">
        <f>IF(N156="zákl. přenesená",J156,0)</f>
        <v>0</v>
      </c>
      <c r="BH156" s="227">
        <f>IF(N156="sníž. přenesená",J156,0)</f>
        <v>0</v>
      </c>
      <c r="BI156" s="227">
        <f>IF(N156="nulová",J156,0)</f>
        <v>0</v>
      </c>
      <c r="BJ156" s="14" t="s">
        <v>81</v>
      </c>
      <c r="BK156" s="227">
        <f>ROUND(I156*H156,2)</f>
        <v>0</v>
      </c>
      <c r="BL156" s="14" t="s">
        <v>138</v>
      </c>
      <c r="BM156" s="226" t="s">
        <v>212</v>
      </c>
    </row>
    <row r="157" s="2" customFormat="1" ht="24.15" customHeight="1">
      <c r="A157" s="35"/>
      <c r="B157" s="36"/>
      <c r="C157" s="214" t="s">
        <v>73</v>
      </c>
      <c r="D157" s="214" t="s">
        <v>134</v>
      </c>
      <c r="E157" s="215" t="s">
        <v>198</v>
      </c>
      <c r="F157" s="216" t="s">
        <v>566</v>
      </c>
      <c r="G157" s="217" t="s">
        <v>141</v>
      </c>
      <c r="H157" s="218">
        <v>2</v>
      </c>
      <c r="I157" s="219"/>
      <c r="J157" s="220">
        <f>ROUND(I157*H157,2)</f>
        <v>0</v>
      </c>
      <c r="K157" s="221"/>
      <c r="L157" s="41"/>
      <c r="M157" s="222" t="s">
        <v>1</v>
      </c>
      <c r="N157" s="223" t="s">
        <v>38</v>
      </c>
      <c r="O157" s="88"/>
      <c r="P157" s="224">
        <f>O157*H157</f>
        <v>0</v>
      </c>
      <c r="Q157" s="224">
        <v>0</v>
      </c>
      <c r="R157" s="224">
        <f>Q157*H157</f>
        <v>0</v>
      </c>
      <c r="S157" s="224">
        <v>0</v>
      </c>
      <c r="T157" s="225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26" t="s">
        <v>138</v>
      </c>
      <c r="AT157" s="226" t="s">
        <v>134</v>
      </c>
      <c r="AU157" s="226" t="s">
        <v>81</v>
      </c>
      <c r="AY157" s="14" t="s">
        <v>133</v>
      </c>
      <c r="BE157" s="227">
        <f>IF(N157="základní",J157,0)</f>
        <v>0</v>
      </c>
      <c r="BF157" s="227">
        <f>IF(N157="snížená",J157,0)</f>
        <v>0</v>
      </c>
      <c r="BG157" s="227">
        <f>IF(N157="zákl. přenesená",J157,0)</f>
        <v>0</v>
      </c>
      <c r="BH157" s="227">
        <f>IF(N157="sníž. přenesená",J157,0)</f>
        <v>0</v>
      </c>
      <c r="BI157" s="227">
        <f>IF(N157="nulová",J157,0)</f>
        <v>0</v>
      </c>
      <c r="BJ157" s="14" t="s">
        <v>81</v>
      </c>
      <c r="BK157" s="227">
        <f>ROUND(I157*H157,2)</f>
        <v>0</v>
      </c>
      <c r="BL157" s="14" t="s">
        <v>138</v>
      </c>
      <c r="BM157" s="226" t="s">
        <v>215</v>
      </c>
    </row>
    <row r="158" s="12" customFormat="1" ht="25.92" customHeight="1">
      <c r="A158" s="12"/>
      <c r="B158" s="200"/>
      <c r="C158" s="201"/>
      <c r="D158" s="202" t="s">
        <v>72</v>
      </c>
      <c r="E158" s="203" t="s">
        <v>204</v>
      </c>
      <c r="F158" s="203" t="s">
        <v>205</v>
      </c>
      <c r="G158" s="201"/>
      <c r="H158" s="201"/>
      <c r="I158" s="204"/>
      <c r="J158" s="205">
        <f>BK158</f>
        <v>0</v>
      </c>
      <c r="K158" s="201"/>
      <c r="L158" s="206"/>
      <c r="M158" s="207"/>
      <c r="N158" s="208"/>
      <c r="O158" s="208"/>
      <c r="P158" s="209">
        <f>SUM(P159:P164)</f>
        <v>0</v>
      </c>
      <c r="Q158" s="208"/>
      <c r="R158" s="209">
        <f>SUM(R159:R164)</f>
        <v>0</v>
      </c>
      <c r="S158" s="208"/>
      <c r="T158" s="210">
        <f>SUM(T159:T164)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11" t="s">
        <v>81</v>
      </c>
      <c r="AT158" s="212" t="s">
        <v>72</v>
      </c>
      <c r="AU158" s="212" t="s">
        <v>73</v>
      </c>
      <c r="AY158" s="211" t="s">
        <v>133</v>
      </c>
      <c r="BK158" s="213">
        <f>SUM(BK159:BK164)</f>
        <v>0</v>
      </c>
    </row>
    <row r="159" s="2" customFormat="1" ht="21.75" customHeight="1">
      <c r="A159" s="35"/>
      <c r="B159" s="36"/>
      <c r="C159" s="214" t="s">
        <v>73</v>
      </c>
      <c r="D159" s="214" t="s">
        <v>134</v>
      </c>
      <c r="E159" s="215" t="s">
        <v>219</v>
      </c>
      <c r="F159" s="216" t="s">
        <v>672</v>
      </c>
      <c r="G159" s="217" t="s">
        <v>141</v>
      </c>
      <c r="H159" s="218">
        <v>261</v>
      </c>
      <c r="I159" s="219"/>
      <c r="J159" s="220">
        <f>ROUND(I159*H159,2)</f>
        <v>0</v>
      </c>
      <c r="K159" s="221"/>
      <c r="L159" s="41"/>
      <c r="M159" s="222" t="s">
        <v>1</v>
      </c>
      <c r="N159" s="223" t="s">
        <v>38</v>
      </c>
      <c r="O159" s="88"/>
      <c r="P159" s="224">
        <f>O159*H159</f>
        <v>0</v>
      </c>
      <c r="Q159" s="224">
        <v>0</v>
      </c>
      <c r="R159" s="224">
        <f>Q159*H159</f>
        <v>0</v>
      </c>
      <c r="S159" s="224">
        <v>0</v>
      </c>
      <c r="T159" s="225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26" t="s">
        <v>138</v>
      </c>
      <c r="AT159" s="226" t="s">
        <v>134</v>
      </c>
      <c r="AU159" s="226" t="s">
        <v>81</v>
      </c>
      <c r="AY159" s="14" t="s">
        <v>133</v>
      </c>
      <c r="BE159" s="227">
        <f>IF(N159="základní",J159,0)</f>
        <v>0</v>
      </c>
      <c r="BF159" s="227">
        <f>IF(N159="snížená",J159,0)</f>
        <v>0</v>
      </c>
      <c r="BG159" s="227">
        <f>IF(N159="zákl. přenesená",J159,0)</f>
        <v>0</v>
      </c>
      <c r="BH159" s="227">
        <f>IF(N159="sníž. přenesená",J159,0)</f>
        <v>0</v>
      </c>
      <c r="BI159" s="227">
        <f>IF(N159="nulová",J159,0)</f>
        <v>0</v>
      </c>
      <c r="BJ159" s="14" t="s">
        <v>81</v>
      </c>
      <c r="BK159" s="227">
        <f>ROUND(I159*H159,2)</f>
        <v>0</v>
      </c>
      <c r="BL159" s="14" t="s">
        <v>138</v>
      </c>
      <c r="BM159" s="226" t="s">
        <v>218</v>
      </c>
    </row>
    <row r="160" s="2" customFormat="1" ht="24.15" customHeight="1">
      <c r="A160" s="35"/>
      <c r="B160" s="36"/>
      <c r="C160" s="214" t="s">
        <v>73</v>
      </c>
      <c r="D160" s="214" t="s">
        <v>134</v>
      </c>
      <c r="E160" s="215" t="s">
        <v>222</v>
      </c>
      <c r="F160" s="216" t="s">
        <v>223</v>
      </c>
      <c r="G160" s="217" t="s">
        <v>141</v>
      </c>
      <c r="H160" s="218">
        <v>261</v>
      </c>
      <c r="I160" s="219"/>
      <c r="J160" s="220">
        <f>ROUND(I160*H160,2)</f>
        <v>0</v>
      </c>
      <c r="K160" s="221"/>
      <c r="L160" s="41"/>
      <c r="M160" s="222" t="s">
        <v>1</v>
      </c>
      <c r="N160" s="223" t="s">
        <v>38</v>
      </c>
      <c r="O160" s="88"/>
      <c r="P160" s="224">
        <f>O160*H160</f>
        <v>0</v>
      </c>
      <c r="Q160" s="224">
        <v>0</v>
      </c>
      <c r="R160" s="224">
        <f>Q160*H160</f>
        <v>0</v>
      </c>
      <c r="S160" s="224">
        <v>0</v>
      </c>
      <c r="T160" s="225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26" t="s">
        <v>138</v>
      </c>
      <c r="AT160" s="226" t="s">
        <v>134</v>
      </c>
      <c r="AU160" s="226" t="s">
        <v>81</v>
      </c>
      <c r="AY160" s="14" t="s">
        <v>133</v>
      </c>
      <c r="BE160" s="227">
        <f>IF(N160="základní",J160,0)</f>
        <v>0</v>
      </c>
      <c r="BF160" s="227">
        <f>IF(N160="snížená",J160,0)</f>
        <v>0</v>
      </c>
      <c r="BG160" s="227">
        <f>IF(N160="zákl. přenesená",J160,0)</f>
        <v>0</v>
      </c>
      <c r="BH160" s="227">
        <f>IF(N160="sníž. přenesená",J160,0)</f>
        <v>0</v>
      </c>
      <c r="BI160" s="227">
        <f>IF(N160="nulová",J160,0)</f>
        <v>0</v>
      </c>
      <c r="BJ160" s="14" t="s">
        <v>81</v>
      </c>
      <c r="BK160" s="227">
        <f>ROUND(I160*H160,2)</f>
        <v>0</v>
      </c>
      <c r="BL160" s="14" t="s">
        <v>138</v>
      </c>
      <c r="BM160" s="226" t="s">
        <v>221</v>
      </c>
    </row>
    <row r="161" s="2" customFormat="1" ht="16.5" customHeight="1">
      <c r="A161" s="35"/>
      <c r="B161" s="36"/>
      <c r="C161" s="214" t="s">
        <v>73</v>
      </c>
      <c r="D161" s="214" t="s">
        <v>134</v>
      </c>
      <c r="E161" s="215" t="s">
        <v>225</v>
      </c>
      <c r="F161" s="216" t="s">
        <v>226</v>
      </c>
      <c r="G161" s="217" t="s">
        <v>141</v>
      </c>
      <c r="H161" s="218">
        <v>261</v>
      </c>
      <c r="I161" s="219"/>
      <c r="J161" s="220">
        <f>ROUND(I161*H161,2)</f>
        <v>0</v>
      </c>
      <c r="K161" s="221"/>
      <c r="L161" s="41"/>
      <c r="M161" s="222" t="s">
        <v>1</v>
      </c>
      <c r="N161" s="223" t="s">
        <v>38</v>
      </c>
      <c r="O161" s="88"/>
      <c r="P161" s="224">
        <f>O161*H161</f>
        <v>0</v>
      </c>
      <c r="Q161" s="224">
        <v>0</v>
      </c>
      <c r="R161" s="224">
        <f>Q161*H161</f>
        <v>0</v>
      </c>
      <c r="S161" s="224">
        <v>0</v>
      </c>
      <c r="T161" s="225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26" t="s">
        <v>138</v>
      </c>
      <c r="AT161" s="226" t="s">
        <v>134</v>
      </c>
      <c r="AU161" s="226" t="s">
        <v>81</v>
      </c>
      <c r="AY161" s="14" t="s">
        <v>133</v>
      </c>
      <c r="BE161" s="227">
        <f>IF(N161="základní",J161,0)</f>
        <v>0</v>
      </c>
      <c r="BF161" s="227">
        <f>IF(N161="snížená",J161,0)</f>
        <v>0</v>
      </c>
      <c r="BG161" s="227">
        <f>IF(N161="zákl. přenesená",J161,0)</f>
        <v>0</v>
      </c>
      <c r="BH161" s="227">
        <f>IF(N161="sníž. přenesená",J161,0)</f>
        <v>0</v>
      </c>
      <c r="BI161" s="227">
        <f>IF(N161="nulová",J161,0)</f>
        <v>0</v>
      </c>
      <c r="BJ161" s="14" t="s">
        <v>81</v>
      </c>
      <c r="BK161" s="227">
        <f>ROUND(I161*H161,2)</f>
        <v>0</v>
      </c>
      <c r="BL161" s="14" t="s">
        <v>138</v>
      </c>
      <c r="BM161" s="226" t="s">
        <v>224</v>
      </c>
    </row>
    <row r="162" s="2" customFormat="1" ht="37.8" customHeight="1">
      <c r="A162" s="35"/>
      <c r="B162" s="36"/>
      <c r="C162" s="214" t="s">
        <v>73</v>
      </c>
      <c r="D162" s="214" t="s">
        <v>134</v>
      </c>
      <c r="E162" s="215" t="s">
        <v>206</v>
      </c>
      <c r="F162" s="216" t="s">
        <v>673</v>
      </c>
      <c r="G162" s="217" t="s">
        <v>141</v>
      </c>
      <c r="H162" s="218">
        <v>2</v>
      </c>
      <c r="I162" s="219"/>
      <c r="J162" s="220">
        <f>ROUND(I162*H162,2)</f>
        <v>0</v>
      </c>
      <c r="K162" s="221"/>
      <c r="L162" s="41"/>
      <c r="M162" s="222" t="s">
        <v>1</v>
      </c>
      <c r="N162" s="223" t="s">
        <v>38</v>
      </c>
      <c r="O162" s="88"/>
      <c r="P162" s="224">
        <f>O162*H162</f>
        <v>0</v>
      </c>
      <c r="Q162" s="224">
        <v>0</v>
      </c>
      <c r="R162" s="224">
        <f>Q162*H162</f>
        <v>0</v>
      </c>
      <c r="S162" s="224">
        <v>0</v>
      </c>
      <c r="T162" s="225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26" t="s">
        <v>138</v>
      </c>
      <c r="AT162" s="226" t="s">
        <v>134</v>
      </c>
      <c r="AU162" s="226" t="s">
        <v>81</v>
      </c>
      <c r="AY162" s="14" t="s">
        <v>133</v>
      </c>
      <c r="BE162" s="227">
        <f>IF(N162="základní",J162,0)</f>
        <v>0</v>
      </c>
      <c r="BF162" s="227">
        <f>IF(N162="snížená",J162,0)</f>
        <v>0</v>
      </c>
      <c r="BG162" s="227">
        <f>IF(N162="zákl. přenesená",J162,0)</f>
        <v>0</v>
      </c>
      <c r="BH162" s="227">
        <f>IF(N162="sníž. přenesená",J162,0)</f>
        <v>0</v>
      </c>
      <c r="BI162" s="227">
        <f>IF(N162="nulová",J162,0)</f>
        <v>0</v>
      </c>
      <c r="BJ162" s="14" t="s">
        <v>81</v>
      </c>
      <c r="BK162" s="227">
        <f>ROUND(I162*H162,2)</f>
        <v>0</v>
      </c>
      <c r="BL162" s="14" t="s">
        <v>138</v>
      </c>
      <c r="BM162" s="226" t="s">
        <v>227</v>
      </c>
    </row>
    <row r="163" s="2" customFormat="1" ht="24.15" customHeight="1">
      <c r="A163" s="35"/>
      <c r="B163" s="36"/>
      <c r="C163" s="228" t="s">
        <v>73</v>
      </c>
      <c r="D163" s="228" t="s">
        <v>209</v>
      </c>
      <c r="E163" s="229" t="s">
        <v>210</v>
      </c>
      <c r="F163" s="230" t="s">
        <v>674</v>
      </c>
      <c r="G163" s="231" t="s">
        <v>141</v>
      </c>
      <c r="H163" s="232">
        <v>2.2000000000000002</v>
      </c>
      <c r="I163" s="233"/>
      <c r="J163" s="234">
        <f>ROUND(I163*H163,2)</f>
        <v>0</v>
      </c>
      <c r="K163" s="235"/>
      <c r="L163" s="236"/>
      <c r="M163" s="237" t="s">
        <v>1</v>
      </c>
      <c r="N163" s="238" t="s">
        <v>38</v>
      </c>
      <c r="O163" s="88"/>
      <c r="P163" s="224">
        <f>O163*H163</f>
        <v>0</v>
      </c>
      <c r="Q163" s="224">
        <v>0</v>
      </c>
      <c r="R163" s="224">
        <f>Q163*H163</f>
        <v>0</v>
      </c>
      <c r="S163" s="224">
        <v>0</v>
      </c>
      <c r="T163" s="225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26" t="s">
        <v>147</v>
      </c>
      <c r="AT163" s="226" t="s">
        <v>209</v>
      </c>
      <c r="AU163" s="226" t="s">
        <v>81</v>
      </c>
      <c r="AY163" s="14" t="s">
        <v>133</v>
      </c>
      <c r="BE163" s="227">
        <f>IF(N163="základní",J163,0)</f>
        <v>0</v>
      </c>
      <c r="BF163" s="227">
        <f>IF(N163="snížená",J163,0)</f>
        <v>0</v>
      </c>
      <c r="BG163" s="227">
        <f>IF(N163="zákl. přenesená",J163,0)</f>
        <v>0</v>
      </c>
      <c r="BH163" s="227">
        <f>IF(N163="sníž. přenesená",J163,0)</f>
        <v>0</v>
      </c>
      <c r="BI163" s="227">
        <f>IF(N163="nulová",J163,0)</f>
        <v>0</v>
      </c>
      <c r="BJ163" s="14" t="s">
        <v>81</v>
      </c>
      <c r="BK163" s="227">
        <f>ROUND(I163*H163,2)</f>
        <v>0</v>
      </c>
      <c r="BL163" s="14" t="s">
        <v>138</v>
      </c>
      <c r="BM163" s="226" t="s">
        <v>230</v>
      </c>
    </row>
    <row r="164" s="2" customFormat="1" ht="24.15" customHeight="1">
      <c r="A164" s="35"/>
      <c r="B164" s="36"/>
      <c r="C164" s="214" t="s">
        <v>73</v>
      </c>
      <c r="D164" s="214" t="s">
        <v>134</v>
      </c>
      <c r="E164" s="215" t="s">
        <v>248</v>
      </c>
      <c r="F164" s="216" t="s">
        <v>675</v>
      </c>
      <c r="G164" s="217" t="s">
        <v>233</v>
      </c>
      <c r="H164" s="218">
        <v>4.2999999999999998</v>
      </c>
      <c r="I164" s="219"/>
      <c r="J164" s="220">
        <f>ROUND(I164*H164,2)</f>
        <v>0</v>
      </c>
      <c r="K164" s="221"/>
      <c r="L164" s="41"/>
      <c r="M164" s="222" t="s">
        <v>1</v>
      </c>
      <c r="N164" s="223" t="s">
        <v>38</v>
      </c>
      <c r="O164" s="88"/>
      <c r="P164" s="224">
        <f>O164*H164</f>
        <v>0</v>
      </c>
      <c r="Q164" s="224">
        <v>0</v>
      </c>
      <c r="R164" s="224">
        <f>Q164*H164</f>
        <v>0</v>
      </c>
      <c r="S164" s="224">
        <v>0</v>
      </c>
      <c r="T164" s="225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26" t="s">
        <v>138</v>
      </c>
      <c r="AT164" s="226" t="s">
        <v>134</v>
      </c>
      <c r="AU164" s="226" t="s">
        <v>81</v>
      </c>
      <c r="AY164" s="14" t="s">
        <v>133</v>
      </c>
      <c r="BE164" s="227">
        <f>IF(N164="základní",J164,0)</f>
        <v>0</v>
      </c>
      <c r="BF164" s="227">
        <f>IF(N164="snížená",J164,0)</f>
        <v>0</v>
      </c>
      <c r="BG164" s="227">
        <f>IF(N164="zákl. přenesená",J164,0)</f>
        <v>0</v>
      </c>
      <c r="BH164" s="227">
        <f>IF(N164="sníž. přenesená",J164,0)</f>
        <v>0</v>
      </c>
      <c r="BI164" s="227">
        <f>IF(N164="nulová",J164,0)</f>
        <v>0</v>
      </c>
      <c r="BJ164" s="14" t="s">
        <v>81</v>
      </c>
      <c r="BK164" s="227">
        <f>ROUND(I164*H164,2)</f>
        <v>0</v>
      </c>
      <c r="BL164" s="14" t="s">
        <v>138</v>
      </c>
      <c r="BM164" s="226" t="s">
        <v>234</v>
      </c>
    </row>
    <row r="165" s="12" customFormat="1" ht="25.92" customHeight="1">
      <c r="A165" s="12"/>
      <c r="B165" s="200"/>
      <c r="C165" s="201"/>
      <c r="D165" s="202" t="s">
        <v>72</v>
      </c>
      <c r="E165" s="203" t="s">
        <v>251</v>
      </c>
      <c r="F165" s="203" t="s">
        <v>575</v>
      </c>
      <c r="G165" s="201"/>
      <c r="H165" s="201"/>
      <c r="I165" s="204"/>
      <c r="J165" s="205">
        <f>BK165</f>
        <v>0</v>
      </c>
      <c r="K165" s="201"/>
      <c r="L165" s="206"/>
      <c r="M165" s="207"/>
      <c r="N165" s="208"/>
      <c r="O165" s="208"/>
      <c r="P165" s="209">
        <f>SUM(P166:P170)</f>
        <v>0</v>
      </c>
      <c r="Q165" s="208"/>
      <c r="R165" s="209">
        <f>SUM(R166:R170)</f>
        <v>0</v>
      </c>
      <c r="S165" s="208"/>
      <c r="T165" s="210">
        <f>SUM(T166:T170)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1" t="s">
        <v>81</v>
      </c>
      <c r="AT165" s="212" t="s">
        <v>72</v>
      </c>
      <c r="AU165" s="212" t="s">
        <v>73</v>
      </c>
      <c r="AY165" s="211" t="s">
        <v>133</v>
      </c>
      <c r="BK165" s="213">
        <f>SUM(BK166:BK170)</f>
        <v>0</v>
      </c>
    </row>
    <row r="166" s="2" customFormat="1" ht="49.05" customHeight="1">
      <c r="A166" s="35"/>
      <c r="B166" s="36"/>
      <c r="C166" s="214" t="s">
        <v>73</v>
      </c>
      <c r="D166" s="214" t="s">
        <v>134</v>
      </c>
      <c r="E166" s="215" t="s">
        <v>576</v>
      </c>
      <c r="F166" s="216" t="s">
        <v>676</v>
      </c>
      <c r="G166" s="217" t="s">
        <v>141</v>
      </c>
      <c r="H166" s="218">
        <v>23.600000000000001</v>
      </c>
      <c r="I166" s="219"/>
      <c r="J166" s="220">
        <f>ROUND(I166*H166,2)</f>
        <v>0</v>
      </c>
      <c r="K166" s="221"/>
      <c r="L166" s="41"/>
      <c r="M166" s="222" t="s">
        <v>1</v>
      </c>
      <c r="N166" s="223" t="s">
        <v>38</v>
      </c>
      <c r="O166" s="88"/>
      <c r="P166" s="224">
        <f>O166*H166</f>
        <v>0</v>
      </c>
      <c r="Q166" s="224">
        <v>0</v>
      </c>
      <c r="R166" s="224">
        <f>Q166*H166</f>
        <v>0</v>
      </c>
      <c r="S166" s="224">
        <v>0</v>
      </c>
      <c r="T166" s="225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26" t="s">
        <v>138</v>
      </c>
      <c r="AT166" s="226" t="s">
        <v>134</v>
      </c>
      <c r="AU166" s="226" t="s">
        <v>81</v>
      </c>
      <c r="AY166" s="14" t="s">
        <v>133</v>
      </c>
      <c r="BE166" s="227">
        <f>IF(N166="základní",J166,0)</f>
        <v>0</v>
      </c>
      <c r="BF166" s="227">
        <f>IF(N166="snížená",J166,0)</f>
        <v>0</v>
      </c>
      <c r="BG166" s="227">
        <f>IF(N166="zákl. přenesená",J166,0)</f>
        <v>0</v>
      </c>
      <c r="BH166" s="227">
        <f>IF(N166="sníž. přenesená",J166,0)</f>
        <v>0</v>
      </c>
      <c r="BI166" s="227">
        <f>IF(N166="nulová",J166,0)</f>
        <v>0</v>
      </c>
      <c r="BJ166" s="14" t="s">
        <v>81</v>
      </c>
      <c r="BK166" s="227">
        <f>ROUND(I166*H166,2)</f>
        <v>0</v>
      </c>
      <c r="BL166" s="14" t="s">
        <v>138</v>
      </c>
      <c r="BM166" s="226" t="s">
        <v>238</v>
      </c>
    </row>
    <row r="167" s="2" customFormat="1" ht="24.15" customHeight="1">
      <c r="A167" s="35"/>
      <c r="B167" s="36"/>
      <c r="C167" s="214" t="s">
        <v>73</v>
      </c>
      <c r="D167" s="214" t="s">
        <v>134</v>
      </c>
      <c r="E167" s="215" t="s">
        <v>578</v>
      </c>
      <c r="F167" s="216" t="s">
        <v>579</v>
      </c>
      <c r="G167" s="217" t="s">
        <v>141</v>
      </c>
      <c r="H167" s="218">
        <v>23.600000000000001</v>
      </c>
      <c r="I167" s="219"/>
      <c r="J167" s="220">
        <f>ROUND(I167*H167,2)</f>
        <v>0</v>
      </c>
      <c r="K167" s="221"/>
      <c r="L167" s="41"/>
      <c r="M167" s="222" t="s">
        <v>1</v>
      </c>
      <c r="N167" s="223" t="s">
        <v>38</v>
      </c>
      <c r="O167" s="88"/>
      <c r="P167" s="224">
        <f>O167*H167</f>
        <v>0</v>
      </c>
      <c r="Q167" s="224">
        <v>0</v>
      </c>
      <c r="R167" s="224">
        <f>Q167*H167</f>
        <v>0</v>
      </c>
      <c r="S167" s="224">
        <v>0</v>
      </c>
      <c r="T167" s="225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26" t="s">
        <v>138</v>
      </c>
      <c r="AT167" s="226" t="s">
        <v>134</v>
      </c>
      <c r="AU167" s="226" t="s">
        <v>81</v>
      </c>
      <c r="AY167" s="14" t="s">
        <v>133</v>
      </c>
      <c r="BE167" s="227">
        <f>IF(N167="základní",J167,0)</f>
        <v>0</v>
      </c>
      <c r="BF167" s="227">
        <f>IF(N167="snížená",J167,0)</f>
        <v>0</v>
      </c>
      <c r="BG167" s="227">
        <f>IF(N167="zákl. přenesená",J167,0)</f>
        <v>0</v>
      </c>
      <c r="BH167" s="227">
        <f>IF(N167="sníž. přenesená",J167,0)</f>
        <v>0</v>
      </c>
      <c r="BI167" s="227">
        <f>IF(N167="nulová",J167,0)</f>
        <v>0</v>
      </c>
      <c r="BJ167" s="14" t="s">
        <v>81</v>
      </c>
      <c r="BK167" s="227">
        <f>ROUND(I167*H167,2)</f>
        <v>0</v>
      </c>
      <c r="BL167" s="14" t="s">
        <v>138</v>
      </c>
      <c r="BM167" s="226" t="s">
        <v>241</v>
      </c>
    </row>
    <row r="168" s="2" customFormat="1" ht="24.15" customHeight="1">
      <c r="A168" s="35"/>
      <c r="B168" s="36"/>
      <c r="C168" s="214" t="s">
        <v>73</v>
      </c>
      <c r="D168" s="214" t="s">
        <v>134</v>
      </c>
      <c r="E168" s="215" t="s">
        <v>580</v>
      </c>
      <c r="F168" s="216" t="s">
        <v>677</v>
      </c>
      <c r="G168" s="217" t="s">
        <v>141</v>
      </c>
      <c r="H168" s="218">
        <v>4.7999999999999998</v>
      </c>
      <c r="I168" s="219"/>
      <c r="J168" s="220">
        <f>ROUND(I168*H168,2)</f>
        <v>0</v>
      </c>
      <c r="K168" s="221"/>
      <c r="L168" s="41"/>
      <c r="M168" s="222" t="s">
        <v>1</v>
      </c>
      <c r="N168" s="223" t="s">
        <v>38</v>
      </c>
      <c r="O168" s="88"/>
      <c r="P168" s="224">
        <f>O168*H168</f>
        <v>0</v>
      </c>
      <c r="Q168" s="224">
        <v>0</v>
      </c>
      <c r="R168" s="224">
        <f>Q168*H168</f>
        <v>0</v>
      </c>
      <c r="S168" s="224">
        <v>0</v>
      </c>
      <c r="T168" s="225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26" t="s">
        <v>138</v>
      </c>
      <c r="AT168" s="226" t="s">
        <v>134</v>
      </c>
      <c r="AU168" s="226" t="s">
        <v>81</v>
      </c>
      <c r="AY168" s="14" t="s">
        <v>133</v>
      </c>
      <c r="BE168" s="227">
        <f>IF(N168="základní",J168,0)</f>
        <v>0</v>
      </c>
      <c r="BF168" s="227">
        <f>IF(N168="snížená",J168,0)</f>
        <v>0</v>
      </c>
      <c r="BG168" s="227">
        <f>IF(N168="zákl. přenesená",J168,0)</f>
        <v>0</v>
      </c>
      <c r="BH168" s="227">
        <f>IF(N168="sníž. přenesená",J168,0)</f>
        <v>0</v>
      </c>
      <c r="BI168" s="227">
        <f>IF(N168="nulová",J168,0)</f>
        <v>0</v>
      </c>
      <c r="BJ168" s="14" t="s">
        <v>81</v>
      </c>
      <c r="BK168" s="227">
        <f>ROUND(I168*H168,2)</f>
        <v>0</v>
      </c>
      <c r="BL168" s="14" t="s">
        <v>138</v>
      </c>
      <c r="BM168" s="226" t="s">
        <v>244</v>
      </c>
    </row>
    <row r="169" s="2" customFormat="1" ht="37.8" customHeight="1">
      <c r="A169" s="35"/>
      <c r="B169" s="36"/>
      <c r="C169" s="214" t="s">
        <v>73</v>
      </c>
      <c r="D169" s="214" t="s">
        <v>134</v>
      </c>
      <c r="E169" s="215" t="s">
        <v>582</v>
      </c>
      <c r="F169" s="216" t="s">
        <v>583</v>
      </c>
      <c r="G169" s="217" t="s">
        <v>141</v>
      </c>
      <c r="H169" s="218">
        <v>4.7999999999999998</v>
      </c>
      <c r="I169" s="219"/>
      <c r="J169" s="220">
        <f>ROUND(I169*H169,2)</f>
        <v>0</v>
      </c>
      <c r="K169" s="221"/>
      <c r="L169" s="41"/>
      <c r="M169" s="222" t="s">
        <v>1</v>
      </c>
      <c r="N169" s="223" t="s">
        <v>38</v>
      </c>
      <c r="O169" s="88"/>
      <c r="P169" s="224">
        <f>O169*H169</f>
        <v>0</v>
      </c>
      <c r="Q169" s="224">
        <v>0</v>
      </c>
      <c r="R169" s="224">
        <f>Q169*H169</f>
        <v>0</v>
      </c>
      <c r="S169" s="224">
        <v>0</v>
      </c>
      <c r="T169" s="225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26" t="s">
        <v>138</v>
      </c>
      <c r="AT169" s="226" t="s">
        <v>134</v>
      </c>
      <c r="AU169" s="226" t="s">
        <v>81</v>
      </c>
      <c r="AY169" s="14" t="s">
        <v>133</v>
      </c>
      <c r="BE169" s="227">
        <f>IF(N169="základní",J169,0)</f>
        <v>0</v>
      </c>
      <c r="BF169" s="227">
        <f>IF(N169="snížená",J169,0)</f>
        <v>0</v>
      </c>
      <c r="BG169" s="227">
        <f>IF(N169="zákl. přenesená",J169,0)</f>
        <v>0</v>
      </c>
      <c r="BH169" s="227">
        <f>IF(N169="sníž. přenesená",J169,0)</f>
        <v>0</v>
      </c>
      <c r="BI169" s="227">
        <f>IF(N169="nulová",J169,0)</f>
        <v>0</v>
      </c>
      <c r="BJ169" s="14" t="s">
        <v>81</v>
      </c>
      <c r="BK169" s="227">
        <f>ROUND(I169*H169,2)</f>
        <v>0</v>
      </c>
      <c r="BL169" s="14" t="s">
        <v>138</v>
      </c>
      <c r="BM169" s="226" t="s">
        <v>247</v>
      </c>
    </row>
    <row r="170" s="2" customFormat="1" ht="37.8" customHeight="1">
      <c r="A170" s="35"/>
      <c r="B170" s="36"/>
      <c r="C170" s="214" t="s">
        <v>73</v>
      </c>
      <c r="D170" s="214" t="s">
        <v>134</v>
      </c>
      <c r="E170" s="215" t="s">
        <v>584</v>
      </c>
      <c r="F170" s="216" t="s">
        <v>585</v>
      </c>
      <c r="G170" s="217" t="s">
        <v>141</v>
      </c>
      <c r="H170" s="218">
        <v>23.600000000000001</v>
      </c>
      <c r="I170" s="219"/>
      <c r="J170" s="220">
        <f>ROUND(I170*H170,2)</f>
        <v>0</v>
      </c>
      <c r="K170" s="221"/>
      <c r="L170" s="41"/>
      <c r="M170" s="222" t="s">
        <v>1</v>
      </c>
      <c r="N170" s="223" t="s">
        <v>38</v>
      </c>
      <c r="O170" s="88"/>
      <c r="P170" s="224">
        <f>O170*H170</f>
        <v>0</v>
      </c>
      <c r="Q170" s="224">
        <v>0</v>
      </c>
      <c r="R170" s="224">
        <f>Q170*H170</f>
        <v>0</v>
      </c>
      <c r="S170" s="224">
        <v>0</v>
      </c>
      <c r="T170" s="225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26" t="s">
        <v>138</v>
      </c>
      <c r="AT170" s="226" t="s">
        <v>134</v>
      </c>
      <c r="AU170" s="226" t="s">
        <v>81</v>
      </c>
      <c r="AY170" s="14" t="s">
        <v>133</v>
      </c>
      <c r="BE170" s="227">
        <f>IF(N170="základní",J170,0)</f>
        <v>0</v>
      </c>
      <c r="BF170" s="227">
        <f>IF(N170="snížená",J170,0)</f>
        <v>0</v>
      </c>
      <c r="BG170" s="227">
        <f>IF(N170="zákl. přenesená",J170,0)</f>
        <v>0</v>
      </c>
      <c r="BH170" s="227">
        <f>IF(N170="sníž. přenesená",J170,0)</f>
        <v>0</v>
      </c>
      <c r="BI170" s="227">
        <f>IF(N170="nulová",J170,0)</f>
        <v>0</v>
      </c>
      <c r="BJ170" s="14" t="s">
        <v>81</v>
      </c>
      <c r="BK170" s="227">
        <f>ROUND(I170*H170,2)</f>
        <v>0</v>
      </c>
      <c r="BL170" s="14" t="s">
        <v>138</v>
      </c>
      <c r="BM170" s="226" t="s">
        <v>250</v>
      </c>
    </row>
    <row r="171" s="12" customFormat="1" ht="25.92" customHeight="1">
      <c r="A171" s="12"/>
      <c r="B171" s="200"/>
      <c r="C171" s="201"/>
      <c r="D171" s="202" t="s">
        <v>72</v>
      </c>
      <c r="E171" s="203" t="s">
        <v>266</v>
      </c>
      <c r="F171" s="203" t="s">
        <v>267</v>
      </c>
      <c r="G171" s="201"/>
      <c r="H171" s="201"/>
      <c r="I171" s="204"/>
      <c r="J171" s="205">
        <f>BK171</f>
        <v>0</v>
      </c>
      <c r="K171" s="201"/>
      <c r="L171" s="206"/>
      <c r="M171" s="207"/>
      <c r="N171" s="208"/>
      <c r="O171" s="208"/>
      <c r="P171" s="209">
        <f>SUM(P172:P181)</f>
        <v>0</v>
      </c>
      <c r="Q171" s="208"/>
      <c r="R171" s="209">
        <f>SUM(R172:R181)</f>
        <v>0</v>
      </c>
      <c r="S171" s="208"/>
      <c r="T171" s="210">
        <f>SUM(T172:T181)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11" t="s">
        <v>81</v>
      </c>
      <c r="AT171" s="212" t="s">
        <v>72</v>
      </c>
      <c r="AU171" s="212" t="s">
        <v>73</v>
      </c>
      <c r="AY171" s="211" t="s">
        <v>133</v>
      </c>
      <c r="BK171" s="213">
        <f>SUM(BK172:BK181)</f>
        <v>0</v>
      </c>
    </row>
    <row r="172" s="2" customFormat="1" ht="37.8" customHeight="1">
      <c r="A172" s="35"/>
      <c r="B172" s="36"/>
      <c r="C172" s="214" t="s">
        <v>73</v>
      </c>
      <c r="D172" s="214" t="s">
        <v>134</v>
      </c>
      <c r="E172" s="215" t="s">
        <v>268</v>
      </c>
      <c r="F172" s="216" t="s">
        <v>678</v>
      </c>
      <c r="G172" s="217" t="s">
        <v>141</v>
      </c>
      <c r="H172" s="218">
        <v>151</v>
      </c>
      <c r="I172" s="219"/>
      <c r="J172" s="220">
        <f>ROUND(I172*H172,2)</f>
        <v>0</v>
      </c>
      <c r="K172" s="221"/>
      <c r="L172" s="41"/>
      <c r="M172" s="222" t="s">
        <v>1</v>
      </c>
      <c r="N172" s="223" t="s">
        <v>38</v>
      </c>
      <c r="O172" s="88"/>
      <c r="P172" s="224">
        <f>O172*H172</f>
        <v>0</v>
      </c>
      <c r="Q172" s="224">
        <v>0</v>
      </c>
      <c r="R172" s="224">
        <f>Q172*H172</f>
        <v>0</v>
      </c>
      <c r="S172" s="224">
        <v>0</v>
      </c>
      <c r="T172" s="225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26" t="s">
        <v>138</v>
      </c>
      <c r="AT172" s="226" t="s">
        <v>134</v>
      </c>
      <c r="AU172" s="226" t="s">
        <v>81</v>
      </c>
      <c r="AY172" s="14" t="s">
        <v>133</v>
      </c>
      <c r="BE172" s="227">
        <f>IF(N172="základní",J172,0)</f>
        <v>0</v>
      </c>
      <c r="BF172" s="227">
        <f>IF(N172="snížená",J172,0)</f>
        <v>0</v>
      </c>
      <c r="BG172" s="227">
        <f>IF(N172="zákl. přenesená",J172,0)</f>
        <v>0</v>
      </c>
      <c r="BH172" s="227">
        <f>IF(N172="sníž. přenesená",J172,0)</f>
        <v>0</v>
      </c>
      <c r="BI172" s="227">
        <f>IF(N172="nulová",J172,0)</f>
        <v>0</v>
      </c>
      <c r="BJ172" s="14" t="s">
        <v>81</v>
      </c>
      <c r="BK172" s="227">
        <f>ROUND(I172*H172,2)</f>
        <v>0</v>
      </c>
      <c r="BL172" s="14" t="s">
        <v>138</v>
      </c>
      <c r="BM172" s="226" t="s">
        <v>255</v>
      </c>
    </row>
    <row r="173" s="2" customFormat="1" ht="24.15" customHeight="1">
      <c r="A173" s="35"/>
      <c r="B173" s="36"/>
      <c r="C173" s="228" t="s">
        <v>73</v>
      </c>
      <c r="D173" s="228" t="s">
        <v>209</v>
      </c>
      <c r="E173" s="229" t="s">
        <v>271</v>
      </c>
      <c r="F173" s="230" t="s">
        <v>679</v>
      </c>
      <c r="G173" s="231" t="s">
        <v>273</v>
      </c>
      <c r="H173" s="232">
        <v>4.7000000000000002</v>
      </c>
      <c r="I173" s="233"/>
      <c r="J173" s="234">
        <f>ROUND(I173*H173,2)</f>
        <v>0</v>
      </c>
      <c r="K173" s="235"/>
      <c r="L173" s="236"/>
      <c r="M173" s="237" t="s">
        <v>1</v>
      </c>
      <c r="N173" s="238" t="s">
        <v>38</v>
      </c>
      <c r="O173" s="88"/>
      <c r="P173" s="224">
        <f>O173*H173</f>
        <v>0</v>
      </c>
      <c r="Q173" s="224">
        <v>0</v>
      </c>
      <c r="R173" s="224">
        <f>Q173*H173</f>
        <v>0</v>
      </c>
      <c r="S173" s="224">
        <v>0</v>
      </c>
      <c r="T173" s="225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26" t="s">
        <v>147</v>
      </c>
      <c r="AT173" s="226" t="s">
        <v>209</v>
      </c>
      <c r="AU173" s="226" t="s">
        <v>81</v>
      </c>
      <c r="AY173" s="14" t="s">
        <v>133</v>
      </c>
      <c r="BE173" s="227">
        <f>IF(N173="základní",J173,0)</f>
        <v>0</v>
      </c>
      <c r="BF173" s="227">
        <f>IF(N173="snížená",J173,0)</f>
        <v>0</v>
      </c>
      <c r="BG173" s="227">
        <f>IF(N173="zákl. přenesená",J173,0)</f>
        <v>0</v>
      </c>
      <c r="BH173" s="227">
        <f>IF(N173="sníž. přenesená",J173,0)</f>
        <v>0</v>
      </c>
      <c r="BI173" s="227">
        <f>IF(N173="nulová",J173,0)</f>
        <v>0</v>
      </c>
      <c r="BJ173" s="14" t="s">
        <v>81</v>
      </c>
      <c r="BK173" s="227">
        <f>ROUND(I173*H173,2)</f>
        <v>0</v>
      </c>
      <c r="BL173" s="14" t="s">
        <v>138</v>
      </c>
      <c r="BM173" s="226" t="s">
        <v>258</v>
      </c>
    </row>
    <row r="174" s="2" customFormat="1" ht="21.75" customHeight="1">
      <c r="A174" s="35"/>
      <c r="B174" s="36"/>
      <c r="C174" s="214" t="s">
        <v>73</v>
      </c>
      <c r="D174" s="214" t="s">
        <v>134</v>
      </c>
      <c r="E174" s="215" t="s">
        <v>275</v>
      </c>
      <c r="F174" s="216" t="s">
        <v>276</v>
      </c>
      <c r="G174" s="217" t="s">
        <v>141</v>
      </c>
      <c r="H174" s="218">
        <v>151</v>
      </c>
      <c r="I174" s="219"/>
      <c r="J174" s="220">
        <f>ROUND(I174*H174,2)</f>
        <v>0</v>
      </c>
      <c r="K174" s="221"/>
      <c r="L174" s="41"/>
      <c r="M174" s="222" t="s">
        <v>1</v>
      </c>
      <c r="N174" s="223" t="s">
        <v>38</v>
      </c>
      <c r="O174" s="88"/>
      <c r="P174" s="224">
        <f>O174*H174</f>
        <v>0</v>
      </c>
      <c r="Q174" s="224">
        <v>0</v>
      </c>
      <c r="R174" s="224">
        <f>Q174*H174</f>
        <v>0</v>
      </c>
      <c r="S174" s="224">
        <v>0</v>
      </c>
      <c r="T174" s="225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26" t="s">
        <v>138</v>
      </c>
      <c r="AT174" s="226" t="s">
        <v>134</v>
      </c>
      <c r="AU174" s="226" t="s">
        <v>81</v>
      </c>
      <c r="AY174" s="14" t="s">
        <v>133</v>
      </c>
      <c r="BE174" s="227">
        <f>IF(N174="základní",J174,0)</f>
        <v>0</v>
      </c>
      <c r="BF174" s="227">
        <f>IF(N174="snížená",J174,0)</f>
        <v>0</v>
      </c>
      <c r="BG174" s="227">
        <f>IF(N174="zákl. přenesená",J174,0)</f>
        <v>0</v>
      </c>
      <c r="BH174" s="227">
        <f>IF(N174="sníž. přenesená",J174,0)</f>
        <v>0</v>
      </c>
      <c r="BI174" s="227">
        <f>IF(N174="nulová",J174,0)</f>
        <v>0</v>
      </c>
      <c r="BJ174" s="14" t="s">
        <v>81</v>
      </c>
      <c r="BK174" s="227">
        <f>ROUND(I174*H174,2)</f>
        <v>0</v>
      </c>
      <c r="BL174" s="14" t="s">
        <v>138</v>
      </c>
      <c r="BM174" s="226" t="s">
        <v>262</v>
      </c>
    </row>
    <row r="175" s="2" customFormat="1" ht="24.15" customHeight="1">
      <c r="A175" s="35"/>
      <c r="B175" s="36"/>
      <c r="C175" s="214" t="s">
        <v>73</v>
      </c>
      <c r="D175" s="214" t="s">
        <v>134</v>
      </c>
      <c r="E175" s="215" t="s">
        <v>278</v>
      </c>
      <c r="F175" s="216" t="s">
        <v>279</v>
      </c>
      <c r="G175" s="217" t="s">
        <v>141</v>
      </c>
      <c r="H175" s="218">
        <v>151</v>
      </c>
      <c r="I175" s="219"/>
      <c r="J175" s="220">
        <f>ROUND(I175*H175,2)</f>
        <v>0</v>
      </c>
      <c r="K175" s="221"/>
      <c r="L175" s="41"/>
      <c r="M175" s="222" t="s">
        <v>1</v>
      </c>
      <c r="N175" s="223" t="s">
        <v>38</v>
      </c>
      <c r="O175" s="88"/>
      <c r="P175" s="224">
        <f>O175*H175</f>
        <v>0</v>
      </c>
      <c r="Q175" s="224">
        <v>0</v>
      </c>
      <c r="R175" s="224">
        <f>Q175*H175</f>
        <v>0</v>
      </c>
      <c r="S175" s="224">
        <v>0</v>
      </c>
      <c r="T175" s="225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26" t="s">
        <v>138</v>
      </c>
      <c r="AT175" s="226" t="s">
        <v>134</v>
      </c>
      <c r="AU175" s="226" t="s">
        <v>81</v>
      </c>
      <c r="AY175" s="14" t="s">
        <v>133</v>
      </c>
      <c r="BE175" s="227">
        <f>IF(N175="základní",J175,0)</f>
        <v>0</v>
      </c>
      <c r="BF175" s="227">
        <f>IF(N175="snížená",J175,0)</f>
        <v>0</v>
      </c>
      <c r="BG175" s="227">
        <f>IF(N175="zákl. přenesená",J175,0)</f>
        <v>0</v>
      </c>
      <c r="BH175" s="227">
        <f>IF(N175="sníž. přenesená",J175,0)</f>
        <v>0</v>
      </c>
      <c r="BI175" s="227">
        <f>IF(N175="nulová",J175,0)</f>
        <v>0</v>
      </c>
      <c r="BJ175" s="14" t="s">
        <v>81</v>
      </c>
      <c r="BK175" s="227">
        <f>ROUND(I175*H175,2)</f>
        <v>0</v>
      </c>
      <c r="BL175" s="14" t="s">
        <v>138</v>
      </c>
      <c r="BM175" s="226" t="s">
        <v>265</v>
      </c>
    </row>
    <row r="176" s="2" customFormat="1" ht="37.8" customHeight="1">
      <c r="A176" s="35"/>
      <c r="B176" s="36"/>
      <c r="C176" s="214" t="s">
        <v>73</v>
      </c>
      <c r="D176" s="214" t="s">
        <v>134</v>
      </c>
      <c r="E176" s="215" t="s">
        <v>281</v>
      </c>
      <c r="F176" s="216" t="s">
        <v>680</v>
      </c>
      <c r="G176" s="217" t="s">
        <v>141</v>
      </c>
      <c r="H176" s="218">
        <v>151</v>
      </c>
      <c r="I176" s="219"/>
      <c r="J176" s="220">
        <f>ROUND(I176*H176,2)</f>
        <v>0</v>
      </c>
      <c r="K176" s="221"/>
      <c r="L176" s="41"/>
      <c r="M176" s="222" t="s">
        <v>1</v>
      </c>
      <c r="N176" s="223" t="s">
        <v>38</v>
      </c>
      <c r="O176" s="88"/>
      <c r="P176" s="224">
        <f>O176*H176</f>
        <v>0</v>
      </c>
      <c r="Q176" s="224">
        <v>0</v>
      </c>
      <c r="R176" s="224">
        <f>Q176*H176</f>
        <v>0</v>
      </c>
      <c r="S176" s="224">
        <v>0</v>
      </c>
      <c r="T176" s="225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26" t="s">
        <v>138</v>
      </c>
      <c r="AT176" s="226" t="s">
        <v>134</v>
      </c>
      <c r="AU176" s="226" t="s">
        <v>81</v>
      </c>
      <c r="AY176" s="14" t="s">
        <v>133</v>
      </c>
      <c r="BE176" s="227">
        <f>IF(N176="základní",J176,0)</f>
        <v>0</v>
      </c>
      <c r="BF176" s="227">
        <f>IF(N176="snížená",J176,0)</f>
        <v>0</v>
      </c>
      <c r="BG176" s="227">
        <f>IF(N176="zákl. přenesená",J176,0)</f>
        <v>0</v>
      </c>
      <c r="BH176" s="227">
        <f>IF(N176="sníž. přenesená",J176,0)</f>
        <v>0</v>
      </c>
      <c r="BI176" s="227">
        <f>IF(N176="nulová",J176,0)</f>
        <v>0</v>
      </c>
      <c r="BJ176" s="14" t="s">
        <v>81</v>
      </c>
      <c r="BK176" s="227">
        <f>ROUND(I176*H176,2)</f>
        <v>0</v>
      </c>
      <c r="BL176" s="14" t="s">
        <v>138</v>
      </c>
      <c r="BM176" s="226" t="s">
        <v>270</v>
      </c>
    </row>
    <row r="177" s="2" customFormat="1" ht="37.8" customHeight="1">
      <c r="A177" s="35"/>
      <c r="B177" s="36"/>
      <c r="C177" s="214" t="s">
        <v>73</v>
      </c>
      <c r="D177" s="214" t="s">
        <v>134</v>
      </c>
      <c r="E177" s="215" t="s">
        <v>284</v>
      </c>
      <c r="F177" s="216" t="s">
        <v>681</v>
      </c>
      <c r="G177" s="217" t="s">
        <v>137</v>
      </c>
      <c r="H177" s="218">
        <v>15.1</v>
      </c>
      <c r="I177" s="219"/>
      <c r="J177" s="220">
        <f>ROUND(I177*H177,2)</f>
        <v>0</v>
      </c>
      <c r="K177" s="221"/>
      <c r="L177" s="41"/>
      <c r="M177" s="222" t="s">
        <v>1</v>
      </c>
      <c r="N177" s="223" t="s">
        <v>38</v>
      </c>
      <c r="O177" s="88"/>
      <c r="P177" s="224">
        <f>O177*H177</f>
        <v>0</v>
      </c>
      <c r="Q177" s="224">
        <v>0</v>
      </c>
      <c r="R177" s="224">
        <f>Q177*H177</f>
        <v>0</v>
      </c>
      <c r="S177" s="224">
        <v>0</v>
      </c>
      <c r="T177" s="225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26" t="s">
        <v>138</v>
      </c>
      <c r="AT177" s="226" t="s">
        <v>134</v>
      </c>
      <c r="AU177" s="226" t="s">
        <v>81</v>
      </c>
      <c r="AY177" s="14" t="s">
        <v>133</v>
      </c>
      <c r="BE177" s="227">
        <f>IF(N177="základní",J177,0)</f>
        <v>0</v>
      </c>
      <c r="BF177" s="227">
        <f>IF(N177="snížená",J177,0)</f>
        <v>0</v>
      </c>
      <c r="BG177" s="227">
        <f>IF(N177="zákl. přenesená",J177,0)</f>
        <v>0</v>
      </c>
      <c r="BH177" s="227">
        <f>IF(N177="sníž. přenesená",J177,0)</f>
        <v>0</v>
      </c>
      <c r="BI177" s="227">
        <f>IF(N177="nulová",J177,0)</f>
        <v>0</v>
      </c>
      <c r="BJ177" s="14" t="s">
        <v>81</v>
      </c>
      <c r="BK177" s="227">
        <f>ROUND(I177*H177,2)</f>
        <v>0</v>
      </c>
      <c r="BL177" s="14" t="s">
        <v>138</v>
      </c>
      <c r="BM177" s="226" t="s">
        <v>274</v>
      </c>
    </row>
    <row r="178" s="2" customFormat="1" ht="24.15" customHeight="1">
      <c r="A178" s="35"/>
      <c r="B178" s="36"/>
      <c r="C178" s="214" t="s">
        <v>73</v>
      </c>
      <c r="D178" s="214" t="s">
        <v>134</v>
      </c>
      <c r="E178" s="215" t="s">
        <v>287</v>
      </c>
      <c r="F178" s="216" t="s">
        <v>288</v>
      </c>
      <c r="G178" s="217" t="s">
        <v>137</v>
      </c>
      <c r="H178" s="218">
        <v>15.1</v>
      </c>
      <c r="I178" s="219"/>
      <c r="J178" s="220">
        <f>ROUND(I178*H178,2)</f>
        <v>0</v>
      </c>
      <c r="K178" s="221"/>
      <c r="L178" s="41"/>
      <c r="M178" s="222" t="s">
        <v>1</v>
      </c>
      <c r="N178" s="223" t="s">
        <v>38</v>
      </c>
      <c r="O178" s="88"/>
      <c r="P178" s="224">
        <f>O178*H178</f>
        <v>0</v>
      </c>
      <c r="Q178" s="224">
        <v>0</v>
      </c>
      <c r="R178" s="224">
        <f>Q178*H178</f>
        <v>0</v>
      </c>
      <c r="S178" s="224">
        <v>0</v>
      </c>
      <c r="T178" s="225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26" t="s">
        <v>138</v>
      </c>
      <c r="AT178" s="226" t="s">
        <v>134</v>
      </c>
      <c r="AU178" s="226" t="s">
        <v>81</v>
      </c>
      <c r="AY178" s="14" t="s">
        <v>133</v>
      </c>
      <c r="BE178" s="227">
        <f>IF(N178="základní",J178,0)</f>
        <v>0</v>
      </c>
      <c r="BF178" s="227">
        <f>IF(N178="snížená",J178,0)</f>
        <v>0</v>
      </c>
      <c r="BG178" s="227">
        <f>IF(N178="zákl. přenesená",J178,0)</f>
        <v>0</v>
      </c>
      <c r="BH178" s="227">
        <f>IF(N178="sníž. přenesená",J178,0)</f>
        <v>0</v>
      </c>
      <c r="BI178" s="227">
        <f>IF(N178="nulová",J178,0)</f>
        <v>0</v>
      </c>
      <c r="BJ178" s="14" t="s">
        <v>81</v>
      </c>
      <c r="BK178" s="227">
        <f>ROUND(I178*H178,2)</f>
        <v>0</v>
      </c>
      <c r="BL178" s="14" t="s">
        <v>138</v>
      </c>
      <c r="BM178" s="226" t="s">
        <v>277</v>
      </c>
    </row>
    <row r="179" s="2" customFormat="1" ht="16.5" customHeight="1">
      <c r="A179" s="35"/>
      <c r="B179" s="36"/>
      <c r="C179" s="214" t="s">
        <v>73</v>
      </c>
      <c r="D179" s="214" t="s">
        <v>134</v>
      </c>
      <c r="E179" s="215" t="s">
        <v>290</v>
      </c>
      <c r="F179" s="216" t="s">
        <v>291</v>
      </c>
      <c r="G179" s="217" t="s">
        <v>141</v>
      </c>
      <c r="H179" s="218">
        <v>151</v>
      </c>
      <c r="I179" s="219"/>
      <c r="J179" s="220">
        <f>ROUND(I179*H179,2)</f>
        <v>0</v>
      </c>
      <c r="K179" s="221"/>
      <c r="L179" s="41"/>
      <c r="M179" s="222" t="s">
        <v>1</v>
      </c>
      <c r="N179" s="223" t="s">
        <v>38</v>
      </c>
      <c r="O179" s="88"/>
      <c r="P179" s="224">
        <f>O179*H179</f>
        <v>0</v>
      </c>
      <c r="Q179" s="224">
        <v>0</v>
      </c>
      <c r="R179" s="224">
        <f>Q179*H179</f>
        <v>0</v>
      </c>
      <c r="S179" s="224">
        <v>0</v>
      </c>
      <c r="T179" s="225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26" t="s">
        <v>138</v>
      </c>
      <c r="AT179" s="226" t="s">
        <v>134</v>
      </c>
      <c r="AU179" s="226" t="s">
        <v>81</v>
      </c>
      <c r="AY179" s="14" t="s">
        <v>133</v>
      </c>
      <c r="BE179" s="227">
        <f>IF(N179="základní",J179,0)</f>
        <v>0</v>
      </c>
      <c r="BF179" s="227">
        <f>IF(N179="snížená",J179,0)</f>
        <v>0</v>
      </c>
      <c r="BG179" s="227">
        <f>IF(N179="zákl. přenesená",J179,0)</f>
        <v>0</v>
      </c>
      <c r="BH179" s="227">
        <f>IF(N179="sníž. přenesená",J179,0)</f>
        <v>0</v>
      </c>
      <c r="BI179" s="227">
        <f>IF(N179="nulová",J179,0)</f>
        <v>0</v>
      </c>
      <c r="BJ179" s="14" t="s">
        <v>81</v>
      </c>
      <c r="BK179" s="227">
        <f>ROUND(I179*H179,2)</f>
        <v>0</v>
      </c>
      <c r="BL179" s="14" t="s">
        <v>138</v>
      </c>
      <c r="BM179" s="226" t="s">
        <v>280</v>
      </c>
    </row>
    <row r="180" s="2" customFormat="1" ht="24.15" customHeight="1">
      <c r="A180" s="35"/>
      <c r="B180" s="36"/>
      <c r="C180" s="214" t="s">
        <v>73</v>
      </c>
      <c r="D180" s="214" t="s">
        <v>134</v>
      </c>
      <c r="E180" s="215" t="s">
        <v>293</v>
      </c>
      <c r="F180" s="216" t="s">
        <v>682</v>
      </c>
      <c r="G180" s="217" t="s">
        <v>273</v>
      </c>
      <c r="H180" s="218">
        <v>3.7999999999999998</v>
      </c>
      <c r="I180" s="219"/>
      <c r="J180" s="220">
        <f>ROUND(I180*H180,2)</f>
        <v>0</v>
      </c>
      <c r="K180" s="221"/>
      <c r="L180" s="41"/>
      <c r="M180" s="222" t="s">
        <v>1</v>
      </c>
      <c r="N180" s="223" t="s">
        <v>38</v>
      </c>
      <c r="O180" s="88"/>
      <c r="P180" s="224">
        <f>O180*H180</f>
        <v>0</v>
      </c>
      <c r="Q180" s="224">
        <v>0</v>
      </c>
      <c r="R180" s="224">
        <f>Q180*H180</f>
        <v>0</v>
      </c>
      <c r="S180" s="224">
        <v>0</v>
      </c>
      <c r="T180" s="225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26" t="s">
        <v>138</v>
      </c>
      <c r="AT180" s="226" t="s">
        <v>134</v>
      </c>
      <c r="AU180" s="226" t="s">
        <v>81</v>
      </c>
      <c r="AY180" s="14" t="s">
        <v>133</v>
      </c>
      <c r="BE180" s="227">
        <f>IF(N180="základní",J180,0)</f>
        <v>0</v>
      </c>
      <c r="BF180" s="227">
        <f>IF(N180="snížená",J180,0)</f>
        <v>0</v>
      </c>
      <c r="BG180" s="227">
        <f>IF(N180="zákl. přenesená",J180,0)</f>
        <v>0</v>
      </c>
      <c r="BH180" s="227">
        <f>IF(N180="sníž. přenesená",J180,0)</f>
        <v>0</v>
      </c>
      <c r="BI180" s="227">
        <f>IF(N180="nulová",J180,0)</f>
        <v>0</v>
      </c>
      <c r="BJ180" s="14" t="s">
        <v>81</v>
      </c>
      <c r="BK180" s="227">
        <f>ROUND(I180*H180,2)</f>
        <v>0</v>
      </c>
      <c r="BL180" s="14" t="s">
        <v>138</v>
      </c>
      <c r="BM180" s="226" t="s">
        <v>283</v>
      </c>
    </row>
    <row r="181" s="2" customFormat="1" ht="16.5" customHeight="1">
      <c r="A181" s="35"/>
      <c r="B181" s="36"/>
      <c r="C181" s="214" t="s">
        <v>73</v>
      </c>
      <c r="D181" s="214" t="s">
        <v>134</v>
      </c>
      <c r="E181" s="215" t="s">
        <v>296</v>
      </c>
      <c r="F181" s="216" t="s">
        <v>297</v>
      </c>
      <c r="G181" s="217" t="s">
        <v>141</v>
      </c>
      <c r="H181" s="218">
        <v>151</v>
      </c>
      <c r="I181" s="219"/>
      <c r="J181" s="220">
        <f>ROUND(I181*H181,2)</f>
        <v>0</v>
      </c>
      <c r="K181" s="221"/>
      <c r="L181" s="41"/>
      <c r="M181" s="222" t="s">
        <v>1</v>
      </c>
      <c r="N181" s="223" t="s">
        <v>38</v>
      </c>
      <c r="O181" s="88"/>
      <c r="P181" s="224">
        <f>O181*H181</f>
        <v>0</v>
      </c>
      <c r="Q181" s="224">
        <v>0</v>
      </c>
      <c r="R181" s="224">
        <f>Q181*H181</f>
        <v>0</v>
      </c>
      <c r="S181" s="224">
        <v>0</v>
      </c>
      <c r="T181" s="225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26" t="s">
        <v>138</v>
      </c>
      <c r="AT181" s="226" t="s">
        <v>134</v>
      </c>
      <c r="AU181" s="226" t="s">
        <v>81</v>
      </c>
      <c r="AY181" s="14" t="s">
        <v>133</v>
      </c>
      <c r="BE181" s="227">
        <f>IF(N181="základní",J181,0)</f>
        <v>0</v>
      </c>
      <c r="BF181" s="227">
        <f>IF(N181="snížená",J181,0)</f>
        <v>0</v>
      </c>
      <c r="BG181" s="227">
        <f>IF(N181="zákl. přenesená",J181,0)</f>
        <v>0</v>
      </c>
      <c r="BH181" s="227">
        <f>IF(N181="sníž. přenesená",J181,0)</f>
        <v>0</v>
      </c>
      <c r="BI181" s="227">
        <f>IF(N181="nulová",J181,0)</f>
        <v>0</v>
      </c>
      <c r="BJ181" s="14" t="s">
        <v>81</v>
      </c>
      <c r="BK181" s="227">
        <f>ROUND(I181*H181,2)</f>
        <v>0</v>
      </c>
      <c r="BL181" s="14" t="s">
        <v>138</v>
      </c>
      <c r="BM181" s="226" t="s">
        <v>286</v>
      </c>
    </row>
    <row r="182" s="12" customFormat="1" ht="25.92" customHeight="1">
      <c r="A182" s="12"/>
      <c r="B182" s="200"/>
      <c r="C182" s="201"/>
      <c r="D182" s="202" t="s">
        <v>72</v>
      </c>
      <c r="E182" s="203" t="s">
        <v>310</v>
      </c>
      <c r="F182" s="203" t="s">
        <v>311</v>
      </c>
      <c r="G182" s="201"/>
      <c r="H182" s="201"/>
      <c r="I182" s="204"/>
      <c r="J182" s="205">
        <f>BK182</f>
        <v>0</v>
      </c>
      <c r="K182" s="201"/>
      <c r="L182" s="206"/>
      <c r="M182" s="207"/>
      <c r="N182" s="208"/>
      <c r="O182" s="208"/>
      <c r="P182" s="209">
        <f>SUM(P183:P190)</f>
        <v>0</v>
      </c>
      <c r="Q182" s="208"/>
      <c r="R182" s="209">
        <f>SUM(R183:R190)</f>
        <v>0</v>
      </c>
      <c r="S182" s="208"/>
      <c r="T182" s="210">
        <f>SUM(T183:T190)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11" t="s">
        <v>81</v>
      </c>
      <c r="AT182" s="212" t="s">
        <v>72</v>
      </c>
      <c r="AU182" s="212" t="s">
        <v>73</v>
      </c>
      <c r="AY182" s="211" t="s">
        <v>133</v>
      </c>
      <c r="BK182" s="213">
        <f>SUM(BK183:BK190)</f>
        <v>0</v>
      </c>
    </row>
    <row r="183" s="2" customFormat="1" ht="24.15" customHeight="1">
      <c r="A183" s="35"/>
      <c r="B183" s="36"/>
      <c r="C183" s="214" t="s">
        <v>73</v>
      </c>
      <c r="D183" s="214" t="s">
        <v>134</v>
      </c>
      <c r="E183" s="215" t="s">
        <v>312</v>
      </c>
      <c r="F183" s="216" t="s">
        <v>683</v>
      </c>
      <c r="G183" s="217" t="s">
        <v>141</v>
      </c>
      <c r="H183" s="218">
        <v>275.30000000000001</v>
      </c>
      <c r="I183" s="219"/>
      <c r="J183" s="220">
        <f>ROUND(I183*H183,2)</f>
        <v>0</v>
      </c>
      <c r="K183" s="221"/>
      <c r="L183" s="41"/>
      <c r="M183" s="222" t="s">
        <v>1</v>
      </c>
      <c r="N183" s="223" t="s">
        <v>38</v>
      </c>
      <c r="O183" s="88"/>
      <c r="P183" s="224">
        <f>O183*H183</f>
        <v>0</v>
      </c>
      <c r="Q183" s="224">
        <v>0</v>
      </c>
      <c r="R183" s="224">
        <f>Q183*H183</f>
        <v>0</v>
      </c>
      <c r="S183" s="224">
        <v>0</v>
      </c>
      <c r="T183" s="225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26" t="s">
        <v>138</v>
      </c>
      <c r="AT183" s="226" t="s">
        <v>134</v>
      </c>
      <c r="AU183" s="226" t="s">
        <v>81</v>
      </c>
      <c r="AY183" s="14" t="s">
        <v>133</v>
      </c>
      <c r="BE183" s="227">
        <f>IF(N183="základní",J183,0)</f>
        <v>0</v>
      </c>
      <c r="BF183" s="227">
        <f>IF(N183="snížená",J183,0)</f>
        <v>0</v>
      </c>
      <c r="BG183" s="227">
        <f>IF(N183="zákl. přenesená",J183,0)</f>
        <v>0</v>
      </c>
      <c r="BH183" s="227">
        <f>IF(N183="sníž. přenesená",J183,0)</f>
        <v>0</v>
      </c>
      <c r="BI183" s="227">
        <f>IF(N183="nulová",J183,0)</f>
        <v>0</v>
      </c>
      <c r="BJ183" s="14" t="s">
        <v>81</v>
      </c>
      <c r="BK183" s="227">
        <f>ROUND(I183*H183,2)</f>
        <v>0</v>
      </c>
      <c r="BL183" s="14" t="s">
        <v>138</v>
      </c>
      <c r="BM183" s="226" t="s">
        <v>289</v>
      </c>
    </row>
    <row r="184" s="2" customFormat="1" ht="24.15" customHeight="1">
      <c r="A184" s="35"/>
      <c r="B184" s="36"/>
      <c r="C184" s="214" t="s">
        <v>73</v>
      </c>
      <c r="D184" s="214" t="s">
        <v>134</v>
      </c>
      <c r="E184" s="215" t="s">
        <v>315</v>
      </c>
      <c r="F184" s="216" t="s">
        <v>684</v>
      </c>
      <c r="G184" s="217" t="s">
        <v>233</v>
      </c>
      <c r="H184" s="218">
        <v>147</v>
      </c>
      <c r="I184" s="219"/>
      <c r="J184" s="220">
        <f>ROUND(I184*H184,2)</f>
        <v>0</v>
      </c>
      <c r="K184" s="221"/>
      <c r="L184" s="41"/>
      <c r="M184" s="222" t="s">
        <v>1</v>
      </c>
      <c r="N184" s="223" t="s">
        <v>38</v>
      </c>
      <c r="O184" s="88"/>
      <c r="P184" s="224">
        <f>O184*H184</f>
        <v>0</v>
      </c>
      <c r="Q184" s="224">
        <v>0</v>
      </c>
      <c r="R184" s="224">
        <f>Q184*H184</f>
        <v>0</v>
      </c>
      <c r="S184" s="224">
        <v>0</v>
      </c>
      <c r="T184" s="225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26" t="s">
        <v>138</v>
      </c>
      <c r="AT184" s="226" t="s">
        <v>134</v>
      </c>
      <c r="AU184" s="226" t="s">
        <v>81</v>
      </c>
      <c r="AY184" s="14" t="s">
        <v>133</v>
      </c>
      <c r="BE184" s="227">
        <f>IF(N184="základní",J184,0)</f>
        <v>0</v>
      </c>
      <c r="BF184" s="227">
        <f>IF(N184="snížená",J184,0)</f>
        <v>0</v>
      </c>
      <c r="BG184" s="227">
        <f>IF(N184="zákl. přenesená",J184,0)</f>
        <v>0</v>
      </c>
      <c r="BH184" s="227">
        <f>IF(N184="sníž. přenesená",J184,0)</f>
        <v>0</v>
      </c>
      <c r="BI184" s="227">
        <f>IF(N184="nulová",J184,0)</f>
        <v>0</v>
      </c>
      <c r="BJ184" s="14" t="s">
        <v>81</v>
      </c>
      <c r="BK184" s="227">
        <f>ROUND(I184*H184,2)</f>
        <v>0</v>
      </c>
      <c r="BL184" s="14" t="s">
        <v>138</v>
      </c>
      <c r="BM184" s="226" t="s">
        <v>292</v>
      </c>
    </row>
    <row r="185" s="2" customFormat="1" ht="24.15" customHeight="1">
      <c r="A185" s="35"/>
      <c r="B185" s="36"/>
      <c r="C185" s="228" t="s">
        <v>73</v>
      </c>
      <c r="D185" s="228" t="s">
        <v>209</v>
      </c>
      <c r="E185" s="229" t="s">
        <v>318</v>
      </c>
      <c r="F185" s="230" t="s">
        <v>685</v>
      </c>
      <c r="G185" s="231" t="s">
        <v>237</v>
      </c>
      <c r="H185" s="232">
        <v>309</v>
      </c>
      <c r="I185" s="233"/>
      <c r="J185" s="234">
        <f>ROUND(I185*H185,2)</f>
        <v>0</v>
      </c>
      <c r="K185" s="235"/>
      <c r="L185" s="236"/>
      <c r="M185" s="237" t="s">
        <v>1</v>
      </c>
      <c r="N185" s="238" t="s">
        <v>38</v>
      </c>
      <c r="O185" s="88"/>
      <c r="P185" s="224">
        <f>O185*H185</f>
        <v>0</v>
      </c>
      <c r="Q185" s="224">
        <v>0</v>
      </c>
      <c r="R185" s="224">
        <f>Q185*H185</f>
        <v>0</v>
      </c>
      <c r="S185" s="224">
        <v>0</v>
      </c>
      <c r="T185" s="225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26" t="s">
        <v>147</v>
      </c>
      <c r="AT185" s="226" t="s">
        <v>209</v>
      </c>
      <c r="AU185" s="226" t="s">
        <v>81</v>
      </c>
      <c r="AY185" s="14" t="s">
        <v>133</v>
      </c>
      <c r="BE185" s="227">
        <f>IF(N185="základní",J185,0)</f>
        <v>0</v>
      </c>
      <c r="BF185" s="227">
        <f>IF(N185="snížená",J185,0)</f>
        <v>0</v>
      </c>
      <c r="BG185" s="227">
        <f>IF(N185="zákl. přenesená",J185,0)</f>
        <v>0</v>
      </c>
      <c r="BH185" s="227">
        <f>IF(N185="sníž. přenesená",J185,0)</f>
        <v>0</v>
      </c>
      <c r="BI185" s="227">
        <f>IF(N185="nulová",J185,0)</f>
        <v>0</v>
      </c>
      <c r="BJ185" s="14" t="s">
        <v>81</v>
      </c>
      <c r="BK185" s="227">
        <f>ROUND(I185*H185,2)</f>
        <v>0</v>
      </c>
      <c r="BL185" s="14" t="s">
        <v>138</v>
      </c>
      <c r="BM185" s="226" t="s">
        <v>295</v>
      </c>
    </row>
    <row r="186" s="2" customFormat="1" ht="24.15" customHeight="1">
      <c r="A186" s="35"/>
      <c r="B186" s="36"/>
      <c r="C186" s="214" t="s">
        <v>73</v>
      </c>
      <c r="D186" s="214" t="s">
        <v>134</v>
      </c>
      <c r="E186" s="215" t="s">
        <v>321</v>
      </c>
      <c r="F186" s="216" t="s">
        <v>686</v>
      </c>
      <c r="G186" s="217" t="s">
        <v>233</v>
      </c>
      <c r="H186" s="218">
        <v>2</v>
      </c>
      <c r="I186" s="219"/>
      <c r="J186" s="220">
        <f>ROUND(I186*H186,2)</f>
        <v>0</v>
      </c>
      <c r="K186" s="221"/>
      <c r="L186" s="41"/>
      <c r="M186" s="222" t="s">
        <v>1</v>
      </c>
      <c r="N186" s="223" t="s">
        <v>38</v>
      </c>
      <c r="O186" s="88"/>
      <c r="P186" s="224">
        <f>O186*H186</f>
        <v>0</v>
      </c>
      <c r="Q186" s="224">
        <v>0</v>
      </c>
      <c r="R186" s="224">
        <f>Q186*H186</f>
        <v>0</v>
      </c>
      <c r="S186" s="224">
        <v>0</v>
      </c>
      <c r="T186" s="225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26" t="s">
        <v>138</v>
      </c>
      <c r="AT186" s="226" t="s">
        <v>134</v>
      </c>
      <c r="AU186" s="226" t="s">
        <v>81</v>
      </c>
      <c r="AY186" s="14" t="s">
        <v>133</v>
      </c>
      <c r="BE186" s="227">
        <f>IF(N186="základní",J186,0)</f>
        <v>0</v>
      </c>
      <c r="BF186" s="227">
        <f>IF(N186="snížená",J186,0)</f>
        <v>0</v>
      </c>
      <c r="BG186" s="227">
        <f>IF(N186="zákl. přenesená",J186,0)</f>
        <v>0</v>
      </c>
      <c r="BH186" s="227">
        <f>IF(N186="sníž. přenesená",J186,0)</f>
        <v>0</v>
      </c>
      <c r="BI186" s="227">
        <f>IF(N186="nulová",J186,0)</f>
        <v>0</v>
      </c>
      <c r="BJ186" s="14" t="s">
        <v>81</v>
      </c>
      <c r="BK186" s="227">
        <f>ROUND(I186*H186,2)</f>
        <v>0</v>
      </c>
      <c r="BL186" s="14" t="s">
        <v>138</v>
      </c>
      <c r="BM186" s="226" t="s">
        <v>298</v>
      </c>
    </row>
    <row r="187" s="2" customFormat="1" ht="24.15" customHeight="1">
      <c r="A187" s="35"/>
      <c r="B187" s="36"/>
      <c r="C187" s="228" t="s">
        <v>73</v>
      </c>
      <c r="D187" s="228" t="s">
        <v>209</v>
      </c>
      <c r="E187" s="229" t="s">
        <v>324</v>
      </c>
      <c r="F187" s="230" t="s">
        <v>687</v>
      </c>
      <c r="G187" s="231" t="s">
        <v>237</v>
      </c>
      <c r="H187" s="232">
        <v>4.2000000000000002</v>
      </c>
      <c r="I187" s="233"/>
      <c r="J187" s="234">
        <f>ROUND(I187*H187,2)</f>
        <v>0</v>
      </c>
      <c r="K187" s="235"/>
      <c r="L187" s="236"/>
      <c r="M187" s="237" t="s">
        <v>1</v>
      </c>
      <c r="N187" s="238" t="s">
        <v>38</v>
      </c>
      <c r="O187" s="88"/>
      <c r="P187" s="224">
        <f>O187*H187</f>
        <v>0</v>
      </c>
      <c r="Q187" s="224">
        <v>0</v>
      </c>
      <c r="R187" s="224">
        <f>Q187*H187</f>
        <v>0</v>
      </c>
      <c r="S187" s="224">
        <v>0</v>
      </c>
      <c r="T187" s="225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26" t="s">
        <v>147</v>
      </c>
      <c r="AT187" s="226" t="s">
        <v>209</v>
      </c>
      <c r="AU187" s="226" t="s">
        <v>81</v>
      </c>
      <c r="AY187" s="14" t="s">
        <v>133</v>
      </c>
      <c r="BE187" s="227">
        <f>IF(N187="základní",J187,0)</f>
        <v>0</v>
      </c>
      <c r="BF187" s="227">
        <f>IF(N187="snížená",J187,0)</f>
        <v>0</v>
      </c>
      <c r="BG187" s="227">
        <f>IF(N187="zákl. přenesená",J187,0)</f>
        <v>0</v>
      </c>
      <c r="BH187" s="227">
        <f>IF(N187="sníž. přenesená",J187,0)</f>
        <v>0</v>
      </c>
      <c r="BI187" s="227">
        <f>IF(N187="nulová",J187,0)</f>
        <v>0</v>
      </c>
      <c r="BJ187" s="14" t="s">
        <v>81</v>
      </c>
      <c r="BK187" s="227">
        <f>ROUND(I187*H187,2)</f>
        <v>0</v>
      </c>
      <c r="BL187" s="14" t="s">
        <v>138</v>
      </c>
      <c r="BM187" s="226" t="s">
        <v>301</v>
      </c>
    </row>
    <row r="188" s="2" customFormat="1" ht="24.15" customHeight="1">
      <c r="A188" s="35"/>
      <c r="B188" s="36"/>
      <c r="C188" s="214" t="s">
        <v>73</v>
      </c>
      <c r="D188" s="214" t="s">
        <v>134</v>
      </c>
      <c r="E188" s="215" t="s">
        <v>327</v>
      </c>
      <c r="F188" s="216" t="s">
        <v>688</v>
      </c>
      <c r="G188" s="217" t="s">
        <v>137</v>
      </c>
      <c r="H188" s="218">
        <v>9.1999999999999993</v>
      </c>
      <c r="I188" s="219"/>
      <c r="J188" s="220">
        <f>ROUND(I188*H188,2)</f>
        <v>0</v>
      </c>
      <c r="K188" s="221"/>
      <c r="L188" s="41"/>
      <c r="M188" s="222" t="s">
        <v>1</v>
      </c>
      <c r="N188" s="223" t="s">
        <v>38</v>
      </c>
      <c r="O188" s="88"/>
      <c r="P188" s="224">
        <f>O188*H188</f>
        <v>0</v>
      </c>
      <c r="Q188" s="224">
        <v>0</v>
      </c>
      <c r="R188" s="224">
        <f>Q188*H188</f>
        <v>0</v>
      </c>
      <c r="S188" s="224">
        <v>0</v>
      </c>
      <c r="T188" s="225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26" t="s">
        <v>138</v>
      </c>
      <c r="AT188" s="226" t="s">
        <v>134</v>
      </c>
      <c r="AU188" s="226" t="s">
        <v>81</v>
      </c>
      <c r="AY188" s="14" t="s">
        <v>133</v>
      </c>
      <c r="BE188" s="227">
        <f>IF(N188="základní",J188,0)</f>
        <v>0</v>
      </c>
      <c r="BF188" s="227">
        <f>IF(N188="snížená",J188,0)</f>
        <v>0</v>
      </c>
      <c r="BG188" s="227">
        <f>IF(N188="zákl. přenesená",J188,0)</f>
        <v>0</v>
      </c>
      <c r="BH188" s="227">
        <f>IF(N188="sníž. přenesená",J188,0)</f>
        <v>0</v>
      </c>
      <c r="BI188" s="227">
        <f>IF(N188="nulová",J188,0)</f>
        <v>0</v>
      </c>
      <c r="BJ188" s="14" t="s">
        <v>81</v>
      </c>
      <c r="BK188" s="227">
        <f>ROUND(I188*H188,2)</f>
        <v>0</v>
      </c>
      <c r="BL188" s="14" t="s">
        <v>138</v>
      </c>
      <c r="BM188" s="226" t="s">
        <v>304</v>
      </c>
    </row>
    <row r="189" s="2" customFormat="1" ht="33" customHeight="1">
      <c r="A189" s="35"/>
      <c r="B189" s="36"/>
      <c r="C189" s="214" t="s">
        <v>73</v>
      </c>
      <c r="D189" s="214" t="s">
        <v>134</v>
      </c>
      <c r="E189" s="215" t="s">
        <v>333</v>
      </c>
      <c r="F189" s="216" t="s">
        <v>689</v>
      </c>
      <c r="G189" s="217" t="s">
        <v>137</v>
      </c>
      <c r="H189" s="218">
        <v>9.6999999999999993</v>
      </c>
      <c r="I189" s="219"/>
      <c r="J189" s="220">
        <f>ROUND(I189*H189,2)</f>
        <v>0</v>
      </c>
      <c r="K189" s="221"/>
      <c r="L189" s="41"/>
      <c r="M189" s="222" t="s">
        <v>1</v>
      </c>
      <c r="N189" s="223" t="s">
        <v>38</v>
      </c>
      <c r="O189" s="88"/>
      <c r="P189" s="224">
        <f>O189*H189</f>
        <v>0</v>
      </c>
      <c r="Q189" s="224">
        <v>0</v>
      </c>
      <c r="R189" s="224">
        <f>Q189*H189</f>
        <v>0</v>
      </c>
      <c r="S189" s="224">
        <v>0</v>
      </c>
      <c r="T189" s="225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26" t="s">
        <v>138</v>
      </c>
      <c r="AT189" s="226" t="s">
        <v>134</v>
      </c>
      <c r="AU189" s="226" t="s">
        <v>81</v>
      </c>
      <c r="AY189" s="14" t="s">
        <v>133</v>
      </c>
      <c r="BE189" s="227">
        <f>IF(N189="základní",J189,0)</f>
        <v>0</v>
      </c>
      <c r="BF189" s="227">
        <f>IF(N189="snížená",J189,0)</f>
        <v>0</v>
      </c>
      <c r="BG189" s="227">
        <f>IF(N189="zákl. přenesená",J189,0)</f>
        <v>0</v>
      </c>
      <c r="BH189" s="227">
        <f>IF(N189="sníž. přenesená",J189,0)</f>
        <v>0</v>
      </c>
      <c r="BI189" s="227">
        <f>IF(N189="nulová",J189,0)</f>
        <v>0</v>
      </c>
      <c r="BJ189" s="14" t="s">
        <v>81</v>
      </c>
      <c r="BK189" s="227">
        <f>ROUND(I189*H189,2)</f>
        <v>0</v>
      </c>
      <c r="BL189" s="14" t="s">
        <v>138</v>
      </c>
      <c r="BM189" s="226" t="s">
        <v>305</v>
      </c>
    </row>
    <row r="190" s="2" customFormat="1" ht="24.15" customHeight="1">
      <c r="A190" s="35"/>
      <c r="B190" s="36"/>
      <c r="C190" s="214" t="s">
        <v>73</v>
      </c>
      <c r="D190" s="214" t="s">
        <v>134</v>
      </c>
      <c r="E190" s="215" t="s">
        <v>690</v>
      </c>
      <c r="F190" s="216" t="s">
        <v>603</v>
      </c>
      <c r="G190" s="217" t="s">
        <v>233</v>
      </c>
      <c r="H190" s="218">
        <v>4.5</v>
      </c>
      <c r="I190" s="219"/>
      <c r="J190" s="220">
        <f>ROUND(I190*H190,2)</f>
        <v>0</v>
      </c>
      <c r="K190" s="221"/>
      <c r="L190" s="41"/>
      <c r="M190" s="222" t="s">
        <v>1</v>
      </c>
      <c r="N190" s="223" t="s">
        <v>38</v>
      </c>
      <c r="O190" s="88"/>
      <c r="P190" s="224">
        <f>O190*H190</f>
        <v>0</v>
      </c>
      <c r="Q190" s="224">
        <v>0</v>
      </c>
      <c r="R190" s="224">
        <f>Q190*H190</f>
        <v>0</v>
      </c>
      <c r="S190" s="224">
        <v>0</v>
      </c>
      <c r="T190" s="225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26" t="s">
        <v>138</v>
      </c>
      <c r="AT190" s="226" t="s">
        <v>134</v>
      </c>
      <c r="AU190" s="226" t="s">
        <v>81</v>
      </c>
      <c r="AY190" s="14" t="s">
        <v>133</v>
      </c>
      <c r="BE190" s="227">
        <f>IF(N190="základní",J190,0)</f>
        <v>0</v>
      </c>
      <c r="BF190" s="227">
        <f>IF(N190="snížená",J190,0)</f>
        <v>0</v>
      </c>
      <c r="BG190" s="227">
        <f>IF(N190="zákl. přenesená",J190,0)</f>
        <v>0</v>
      </c>
      <c r="BH190" s="227">
        <f>IF(N190="sníž. přenesená",J190,0)</f>
        <v>0</v>
      </c>
      <c r="BI190" s="227">
        <f>IF(N190="nulová",J190,0)</f>
        <v>0</v>
      </c>
      <c r="BJ190" s="14" t="s">
        <v>81</v>
      </c>
      <c r="BK190" s="227">
        <f>ROUND(I190*H190,2)</f>
        <v>0</v>
      </c>
      <c r="BL190" s="14" t="s">
        <v>138</v>
      </c>
      <c r="BM190" s="226" t="s">
        <v>308</v>
      </c>
    </row>
    <row r="191" s="12" customFormat="1" ht="25.92" customHeight="1">
      <c r="A191" s="12"/>
      <c r="B191" s="200"/>
      <c r="C191" s="201"/>
      <c r="D191" s="202" t="s">
        <v>72</v>
      </c>
      <c r="E191" s="203" t="s">
        <v>336</v>
      </c>
      <c r="F191" s="203" t="s">
        <v>337</v>
      </c>
      <c r="G191" s="201"/>
      <c r="H191" s="201"/>
      <c r="I191" s="204"/>
      <c r="J191" s="205">
        <f>BK191</f>
        <v>0</v>
      </c>
      <c r="K191" s="201"/>
      <c r="L191" s="206"/>
      <c r="M191" s="207"/>
      <c r="N191" s="208"/>
      <c r="O191" s="208"/>
      <c r="P191" s="209">
        <f>P192</f>
        <v>0</v>
      </c>
      <c r="Q191" s="208"/>
      <c r="R191" s="209">
        <f>R192</f>
        <v>0</v>
      </c>
      <c r="S191" s="208"/>
      <c r="T191" s="210">
        <f>T192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11" t="s">
        <v>81</v>
      </c>
      <c r="AT191" s="212" t="s">
        <v>72</v>
      </c>
      <c r="AU191" s="212" t="s">
        <v>73</v>
      </c>
      <c r="AY191" s="211" t="s">
        <v>133</v>
      </c>
      <c r="BK191" s="213">
        <f>BK192</f>
        <v>0</v>
      </c>
    </row>
    <row r="192" s="2" customFormat="1" ht="16.5" customHeight="1">
      <c r="A192" s="35"/>
      <c r="B192" s="36"/>
      <c r="C192" s="214" t="s">
        <v>73</v>
      </c>
      <c r="D192" s="214" t="s">
        <v>134</v>
      </c>
      <c r="E192" s="215" t="s">
        <v>604</v>
      </c>
      <c r="F192" s="216" t="s">
        <v>339</v>
      </c>
      <c r="G192" s="217" t="s">
        <v>167</v>
      </c>
      <c r="H192" s="218">
        <v>1</v>
      </c>
      <c r="I192" s="219"/>
      <c r="J192" s="220">
        <f>ROUND(I192*H192,2)</f>
        <v>0</v>
      </c>
      <c r="K192" s="221"/>
      <c r="L192" s="41"/>
      <c r="M192" s="222" t="s">
        <v>1</v>
      </c>
      <c r="N192" s="223" t="s">
        <v>38</v>
      </c>
      <c r="O192" s="88"/>
      <c r="P192" s="224">
        <f>O192*H192</f>
        <v>0</v>
      </c>
      <c r="Q192" s="224">
        <v>0</v>
      </c>
      <c r="R192" s="224">
        <f>Q192*H192</f>
        <v>0</v>
      </c>
      <c r="S192" s="224">
        <v>0</v>
      </c>
      <c r="T192" s="225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26" t="s">
        <v>138</v>
      </c>
      <c r="AT192" s="226" t="s">
        <v>134</v>
      </c>
      <c r="AU192" s="226" t="s">
        <v>81</v>
      </c>
      <c r="AY192" s="14" t="s">
        <v>133</v>
      </c>
      <c r="BE192" s="227">
        <f>IF(N192="základní",J192,0)</f>
        <v>0</v>
      </c>
      <c r="BF192" s="227">
        <f>IF(N192="snížená",J192,0)</f>
        <v>0</v>
      </c>
      <c r="BG192" s="227">
        <f>IF(N192="zákl. přenesená",J192,0)</f>
        <v>0</v>
      </c>
      <c r="BH192" s="227">
        <f>IF(N192="sníž. přenesená",J192,0)</f>
        <v>0</v>
      </c>
      <c r="BI192" s="227">
        <f>IF(N192="nulová",J192,0)</f>
        <v>0</v>
      </c>
      <c r="BJ192" s="14" t="s">
        <v>81</v>
      </c>
      <c r="BK192" s="227">
        <f>ROUND(I192*H192,2)</f>
        <v>0</v>
      </c>
      <c r="BL192" s="14" t="s">
        <v>138</v>
      </c>
      <c r="BM192" s="226" t="s">
        <v>309</v>
      </c>
    </row>
    <row r="193" s="12" customFormat="1" ht="25.92" customHeight="1">
      <c r="A193" s="12"/>
      <c r="B193" s="200"/>
      <c r="C193" s="201"/>
      <c r="D193" s="202" t="s">
        <v>72</v>
      </c>
      <c r="E193" s="203" t="s">
        <v>341</v>
      </c>
      <c r="F193" s="203" t="s">
        <v>342</v>
      </c>
      <c r="G193" s="201"/>
      <c r="H193" s="201"/>
      <c r="I193" s="204"/>
      <c r="J193" s="205">
        <f>BK193</f>
        <v>0</v>
      </c>
      <c r="K193" s="201"/>
      <c r="L193" s="206"/>
      <c r="M193" s="207"/>
      <c r="N193" s="208"/>
      <c r="O193" s="208"/>
      <c r="P193" s="209">
        <f>P194+P199+P205</f>
        <v>0</v>
      </c>
      <c r="Q193" s="208"/>
      <c r="R193" s="209">
        <f>R194+R199+R205</f>
        <v>0</v>
      </c>
      <c r="S193" s="208"/>
      <c r="T193" s="210">
        <f>T194+T199+T205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11" t="s">
        <v>81</v>
      </c>
      <c r="AT193" s="212" t="s">
        <v>72</v>
      </c>
      <c r="AU193" s="212" t="s">
        <v>73</v>
      </c>
      <c r="AY193" s="211" t="s">
        <v>133</v>
      </c>
      <c r="BK193" s="213">
        <f>BK194+BK199+BK205</f>
        <v>0</v>
      </c>
    </row>
    <row r="194" s="12" customFormat="1" ht="22.8" customHeight="1">
      <c r="A194" s="12"/>
      <c r="B194" s="200"/>
      <c r="C194" s="201"/>
      <c r="D194" s="202" t="s">
        <v>72</v>
      </c>
      <c r="E194" s="239" t="s">
        <v>343</v>
      </c>
      <c r="F194" s="239" t="s">
        <v>368</v>
      </c>
      <c r="G194" s="201"/>
      <c r="H194" s="201"/>
      <c r="I194" s="204"/>
      <c r="J194" s="240">
        <f>BK194</f>
        <v>0</v>
      </c>
      <c r="K194" s="201"/>
      <c r="L194" s="206"/>
      <c r="M194" s="207"/>
      <c r="N194" s="208"/>
      <c r="O194" s="208"/>
      <c r="P194" s="209">
        <f>SUM(P195:P198)</f>
        <v>0</v>
      </c>
      <c r="Q194" s="208"/>
      <c r="R194" s="209">
        <f>SUM(R195:R198)</f>
        <v>0</v>
      </c>
      <c r="S194" s="208"/>
      <c r="T194" s="210">
        <f>SUM(T195:T198)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11" t="s">
        <v>81</v>
      </c>
      <c r="AT194" s="212" t="s">
        <v>72</v>
      </c>
      <c r="AU194" s="212" t="s">
        <v>81</v>
      </c>
      <c r="AY194" s="211" t="s">
        <v>133</v>
      </c>
      <c r="BK194" s="213">
        <f>SUM(BK195:BK198)</f>
        <v>0</v>
      </c>
    </row>
    <row r="195" s="2" customFormat="1" ht="44.25" customHeight="1">
      <c r="A195" s="35"/>
      <c r="B195" s="36"/>
      <c r="C195" s="214" t="s">
        <v>73</v>
      </c>
      <c r="D195" s="214" t="s">
        <v>134</v>
      </c>
      <c r="E195" s="215" t="s">
        <v>369</v>
      </c>
      <c r="F195" s="216" t="s">
        <v>609</v>
      </c>
      <c r="G195" s="217" t="s">
        <v>141</v>
      </c>
      <c r="H195" s="218">
        <v>261</v>
      </c>
      <c r="I195" s="219"/>
      <c r="J195" s="220">
        <f>ROUND(I195*H195,2)</f>
        <v>0</v>
      </c>
      <c r="K195" s="221"/>
      <c r="L195" s="41"/>
      <c r="M195" s="222" t="s">
        <v>1</v>
      </c>
      <c r="N195" s="223" t="s">
        <v>38</v>
      </c>
      <c r="O195" s="88"/>
      <c r="P195" s="224">
        <f>O195*H195</f>
        <v>0</v>
      </c>
      <c r="Q195" s="224">
        <v>0</v>
      </c>
      <c r="R195" s="224">
        <f>Q195*H195</f>
        <v>0</v>
      </c>
      <c r="S195" s="224">
        <v>0</v>
      </c>
      <c r="T195" s="225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26" t="s">
        <v>138</v>
      </c>
      <c r="AT195" s="226" t="s">
        <v>134</v>
      </c>
      <c r="AU195" s="226" t="s">
        <v>83</v>
      </c>
      <c r="AY195" s="14" t="s">
        <v>133</v>
      </c>
      <c r="BE195" s="227">
        <f>IF(N195="základní",J195,0)</f>
        <v>0</v>
      </c>
      <c r="BF195" s="227">
        <f>IF(N195="snížená",J195,0)</f>
        <v>0</v>
      </c>
      <c r="BG195" s="227">
        <f>IF(N195="zákl. přenesená",J195,0)</f>
        <v>0</v>
      </c>
      <c r="BH195" s="227">
        <f>IF(N195="sníž. přenesená",J195,0)</f>
        <v>0</v>
      </c>
      <c r="BI195" s="227">
        <f>IF(N195="nulová",J195,0)</f>
        <v>0</v>
      </c>
      <c r="BJ195" s="14" t="s">
        <v>81</v>
      </c>
      <c r="BK195" s="227">
        <f>ROUND(I195*H195,2)</f>
        <v>0</v>
      </c>
      <c r="BL195" s="14" t="s">
        <v>138</v>
      </c>
      <c r="BM195" s="226" t="s">
        <v>314</v>
      </c>
    </row>
    <row r="196" s="2" customFormat="1" ht="33" customHeight="1">
      <c r="A196" s="35"/>
      <c r="B196" s="36"/>
      <c r="C196" s="214" t="s">
        <v>73</v>
      </c>
      <c r="D196" s="214" t="s">
        <v>134</v>
      </c>
      <c r="E196" s="215" t="s">
        <v>691</v>
      </c>
      <c r="F196" s="216" t="s">
        <v>692</v>
      </c>
      <c r="G196" s="217" t="s">
        <v>233</v>
      </c>
      <c r="H196" s="218">
        <v>150.19999999999999</v>
      </c>
      <c r="I196" s="219"/>
      <c r="J196" s="220">
        <f>ROUND(I196*H196,2)</f>
        <v>0</v>
      </c>
      <c r="K196" s="221"/>
      <c r="L196" s="41"/>
      <c r="M196" s="222" t="s">
        <v>1</v>
      </c>
      <c r="N196" s="223" t="s">
        <v>38</v>
      </c>
      <c r="O196" s="88"/>
      <c r="P196" s="224">
        <f>O196*H196</f>
        <v>0</v>
      </c>
      <c r="Q196" s="224">
        <v>0</v>
      </c>
      <c r="R196" s="224">
        <f>Q196*H196</f>
        <v>0</v>
      </c>
      <c r="S196" s="224">
        <v>0</v>
      </c>
      <c r="T196" s="225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26" t="s">
        <v>138</v>
      </c>
      <c r="AT196" s="226" t="s">
        <v>134</v>
      </c>
      <c r="AU196" s="226" t="s">
        <v>83</v>
      </c>
      <c r="AY196" s="14" t="s">
        <v>133</v>
      </c>
      <c r="BE196" s="227">
        <f>IF(N196="základní",J196,0)</f>
        <v>0</v>
      </c>
      <c r="BF196" s="227">
        <f>IF(N196="snížená",J196,0)</f>
        <v>0</v>
      </c>
      <c r="BG196" s="227">
        <f>IF(N196="zákl. přenesená",J196,0)</f>
        <v>0</v>
      </c>
      <c r="BH196" s="227">
        <f>IF(N196="sníž. přenesená",J196,0)</f>
        <v>0</v>
      </c>
      <c r="BI196" s="227">
        <f>IF(N196="nulová",J196,0)</f>
        <v>0</v>
      </c>
      <c r="BJ196" s="14" t="s">
        <v>81</v>
      </c>
      <c r="BK196" s="227">
        <f>ROUND(I196*H196,2)</f>
        <v>0</v>
      </c>
      <c r="BL196" s="14" t="s">
        <v>138</v>
      </c>
      <c r="BM196" s="226" t="s">
        <v>317</v>
      </c>
    </row>
    <row r="197" s="2" customFormat="1" ht="16.5" customHeight="1">
      <c r="A197" s="35"/>
      <c r="B197" s="36"/>
      <c r="C197" s="214" t="s">
        <v>73</v>
      </c>
      <c r="D197" s="214" t="s">
        <v>134</v>
      </c>
      <c r="E197" s="215" t="s">
        <v>693</v>
      </c>
      <c r="F197" s="216" t="s">
        <v>376</v>
      </c>
      <c r="G197" s="217" t="s">
        <v>167</v>
      </c>
      <c r="H197" s="218">
        <v>1</v>
      </c>
      <c r="I197" s="219"/>
      <c r="J197" s="220">
        <f>ROUND(I197*H197,2)</f>
        <v>0</v>
      </c>
      <c r="K197" s="221"/>
      <c r="L197" s="41"/>
      <c r="M197" s="222" t="s">
        <v>1</v>
      </c>
      <c r="N197" s="223" t="s">
        <v>38</v>
      </c>
      <c r="O197" s="88"/>
      <c r="P197" s="224">
        <f>O197*H197</f>
        <v>0</v>
      </c>
      <c r="Q197" s="224">
        <v>0</v>
      </c>
      <c r="R197" s="224">
        <f>Q197*H197</f>
        <v>0</v>
      </c>
      <c r="S197" s="224">
        <v>0</v>
      </c>
      <c r="T197" s="225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26" t="s">
        <v>138</v>
      </c>
      <c r="AT197" s="226" t="s">
        <v>134</v>
      </c>
      <c r="AU197" s="226" t="s">
        <v>83</v>
      </c>
      <c r="AY197" s="14" t="s">
        <v>133</v>
      </c>
      <c r="BE197" s="227">
        <f>IF(N197="základní",J197,0)</f>
        <v>0</v>
      </c>
      <c r="BF197" s="227">
        <f>IF(N197="snížená",J197,0)</f>
        <v>0</v>
      </c>
      <c r="BG197" s="227">
        <f>IF(N197="zákl. přenesená",J197,0)</f>
        <v>0</v>
      </c>
      <c r="BH197" s="227">
        <f>IF(N197="sníž. přenesená",J197,0)</f>
        <v>0</v>
      </c>
      <c r="BI197" s="227">
        <f>IF(N197="nulová",J197,0)</f>
        <v>0</v>
      </c>
      <c r="BJ197" s="14" t="s">
        <v>81</v>
      </c>
      <c r="BK197" s="227">
        <f>ROUND(I197*H197,2)</f>
        <v>0</v>
      </c>
      <c r="BL197" s="14" t="s">
        <v>138</v>
      </c>
      <c r="BM197" s="226" t="s">
        <v>320</v>
      </c>
    </row>
    <row r="198" s="2" customFormat="1" ht="16.5" customHeight="1">
      <c r="A198" s="35"/>
      <c r="B198" s="36"/>
      <c r="C198" s="214" t="s">
        <v>73</v>
      </c>
      <c r="D198" s="214" t="s">
        <v>134</v>
      </c>
      <c r="E198" s="215" t="s">
        <v>364</v>
      </c>
      <c r="F198" s="216" t="s">
        <v>365</v>
      </c>
      <c r="G198" s="217" t="s">
        <v>167</v>
      </c>
      <c r="H198" s="218">
        <v>1</v>
      </c>
      <c r="I198" s="219"/>
      <c r="J198" s="220">
        <f>ROUND(I198*H198,2)</f>
        <v>0</v>
      </c>
      <c r="K198" s="221"/>
      <c r="L198" s="41"/>
      <c r="M198" s="222" t="s">
        <v>1</v>
      </c>
      <c r="N198" s="223" t="s">
        <v>38</v>
      </c>
      <c r="O198" s="88"/>
      <c r="P198" s="224">
        <f>O198*H198</f>
        <v>0</v>
      </c>
      <c r="Q198" s="224">
        <v>0</v>
      </c>
      <c r="R198" s="224">
        <f>Q198*H198</f>
        <v>0</v>
      </c>
      <c r="S198" s="224">
        <v>0</v>
      </c>
      <c r="T198" s="225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26" t="s">
        <v>138</v>
      </c>
      <c r="AT198" s="226" t="s">
        <v>134</v>
      </c>
      <c r="AU198" s="226" t="s">
        <v>83</v>
      </c>
      <c r="AY198" s="14" t="s">
        <v>133</v>
      </c>
      <c r="BE198" s="227">
        <f>IF(N198="základní",J198,0)</f>
        <v>0</v>
      </c>
      <c r="BF198" s="227">
        <f>IF(N198="snížená",J198,0)</f>
        <v>0</v>
      </c>
      <c r="BG198" s="227">
        <f>IF(N198="zákl. přenesená",J198,0)</f>
        <v>0</v>
      </c>
      <c r="BH198" s="227">
        <f>IF(N198="sníž. přenesená",J198,0)</f>
        <v>0</v>
      </c>
      <c r="BI198" s="227">
        <f>IF(N198="nulová",J198,0)</f>
        <v>0</v>
      </c>
      <c r="BJ198" s="14" t="s">
        <v>81</v>
      </c>
      <c r="BK198" s="227">
        <f>ROUND(I198*H198,2)</f>
        <v>0</v>
      </c>
      <c r="BL198" s="14" t="s">
        <v>138</v>
      </c>
      <c r="BM198" s="226" t="s">
        <v>323</v>
      </c>
    </row>
    <row r="199" s="12" customFormat="1" ht="22.8" customHeight="1">
      <c r="A199" s="12"/>
      <c r="B199" s="200"/>
      <c r="C199" s="201"/>
      <c r="D199" s="202" t="s">
        <v>72</v>
      </c>
      <c r="E199" s="239" t="s">
        <v>367</v>
      </c>
      <c r="F199" s="239" t="s">
        <v>380</v>
      </c>
      <c r="G199" s="201"/>
      <c r="H199" s="201"/>
      <c r="I199" s="204"/>
      <c r="J199" s="240">
        <f>BK199</f>
        <v>0</v>
      </c>
      <c r="K199" s="201"/>
      <c r="L199" s="206"/>
      <c r="M199" s="207"/>
      <c r="N199" s="208"/>
      <c r="O199" s="208"/>
      <c r="P199" s="209">
        <f>SUM(P200:P204)</f>
        <v>0</v>
      </c>
      <c r="Q199" s="208"/>
      <c r="R199" s="209">
        <f>SUM(R200:R204)</f>
        <v>0</v>
      </c>
      <c r="S199" s="208"/>
      <c r="T199" s="210">
        <f>SUM(T200:T204)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11" t="s">
        <v>81</v>
      </c>
      <c r="AT199" s="212" t="s">
        <v>72</v>
      </c>
      <c r="AU199" s="212" t="s">
        <v>81</v>
      </c>
      <c r="AY199" s="211" t="s">
        <v>133</v>
      </c>
      <c r="BK199" s="213">
        <f>SUM(BK200:BK204)</f>
        <v>0</v>
      </c>
    </row>
    <row r="200" s="2" customFormat="1" ht="24.15" customHeight="1">
      <c r="A200" s="35"/>
      <c r="B200" s="36"/>
      <c r="C200" s="214" t="s">
        <v>73</v>
      </c>
      <c r="D200" s="214" t="s">
        <v>134</v>
      </c>
      <c r="E200" s="215" t="s">
        <v>381</v>
      </c>
      <c r="F200" s="216" t="s">
        <v>694</v>
      </c>
      <c r="G200" s="217" t="s">
        <v>237</v>
      </c>
      <c r="H200" s="218">
        <v>1</v>
      </c>
      <c r="I200" s="219"/>
      <c r="J200" s="220">
        <f>ROUND(I200*H200,2)</f>
        <v>0</v>
      </c>
      <c r="K200" s="221"/>
      <c r="L200" s="41"/>
      <c r="M200" s="222" t="s">
        <v>1</v>
      </c>
      <c r="N200" s="223" t="s">
        <v>38</v>
      </c>
      <c r="O200" s="88"/>
      <c r="P200" s="224">
        <f>O200*H200</f>
        <v>0</v>
      </c>
      <c r="Q200" s="224">
        <v>0</v>
      </c>
      <c r="R200" s="224">
        <f>Q200*H200</f>
        <v>0</v>
      </c>
      <c r="S200" s="224">
        <v>0</v>
      </c>
      <c r="T200" s="225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26" t="s">
        <v>138</v>
      </c>
      <c r="AT200" s="226" t="s">
        <v>134</v>
      </c>
      <c r="AU200" s="226" t="s">
        <v>83</v>
      </c>
      <c r="AY200" s="14" t="s">
        <v>133</v>
      </c>
      <c r="BE200" s="227">
        <f>IF(N200="základní",J200,0)</f>
        <v>0</v>
      </c>
      <c r="BF200" s="227">
        <f>IF(N200="snížená",J200,0)</f>
        <v>0</v>
      </c>
      <c r="BG200" s="227">
        <f>IF(N200="zákl. přenesená",J200,0)</f>
        <v>0</v>
      </c>
      <c r="BH200" s="227">
        <f>IF(N200="sníž. přenesená",J200,0)</f>
        <v>0</v>
      </c>
      <c r="BI200" s="227">
        <f>IF(N200="nulová",J200,0)</f>
        <v>0</v>
      </c>
      <c r="BJ200" s="14" t="s">
        <v>81</v>
      </c>
      <c r="BK200" s="227">
        <f>ROUND(I200*H200,2)</f>
        <v>0</v>
      </c>
      <c r="BL200" s="14" t="s">
        <v>138</v>
      </c>
      <c r="BM200" s="226" t="s">
        <v>326</v>
      </c>
    </row>
    <row r="201" s="2" customFormat="1" ht="24.15" customHeight="1">
      <c r="A201" s="35"/>
      <c r="B201" s="36"/>
      <c r="C201" s="214" t="s">
        <v>73</v>
      </c>
      <c r="D201" s="214" t="s">
        <v>134</v>
      </c>
      <c r="E201" s="215" t="s">
        <v>384</v>
      </c>
      <c r="F201" s="216" t="s">
        <v>695</v>
      </c>
      <c r="G201" s="217" t="s">
        <v>237</v>
      </c>
      <c r="H201" s="218">
        <v>1</v>
      </c>
      <c r="I201" s="219"/>
      <c r="J201" s="220">
        <f>ROUND(I201*H201,2)</f>
        <v>0</v>
      </c>
      <c r="K201" s="221"/>
      <c r="L201" s="41"/>
      <c r="M201" s="222" t="s">
        <v>1</v>
      </c>
      <c r="N201" s="223" t="s">
        <v>38</v>
      </c>
      <c r="O201" s="88"/>
      <c r="P201" s="224">
        <f>O201*H201</f>
        <v>0</v>
      </c>
      <c r="Q201" s="224">
        <v>0</v>
      </c>
      <c r="R201" s="224">
        <f>Q201*H201</f>
        <v>0</v>
      </c>
      <c r="S201" s="224">
        <v>0</v>
      </c>
      <c r="T201" s="225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26" t="s">
        <v>138</v>
      </c>
      <c r="AT201" s="226" t="s">
        <v>134</v>
      </c>
      <c r="AU201" s="226" t="s">
        <v>83</v>
      </c>
      <c r="AY201" s="14" t="s">
        <v>133</v>
      </c>
      <c r="BE201" s="227">
        <f>IF(N201="základní",J201,0)</f>
        <v>0</v>
      </c>
      <c r="BF201" s="227">
        <f>IF(N201="snížená",J201,0)</f>
        <v>0</v>
      </c>
      <c r="BG201" s="227">
        <f>IF(N201="zákl. přenesená",J201,0)</f>
        <v>0</v>
      </c>
      <c r="BH201" s="227">
        <f>IF(N201="sníž. přenesená",J201,0)</f>
        <v>0</v>
      </c>
      <c r="BI201" s="227">
        <f>IF(N201="nulová",J201,0)</f>
        <v>0</v>
      </c>
      <c r="BJ201" s="14" t="s">
        <v>81</v>
      </c>
      <c r="BK201" s="227">
        <f>ROUND(I201*H201,2)</f>
        <v>0</v>
      </c>
      <c r="BL201" s="14" t="s">
        <v>138</v>
      </c>
      <c r="BM201" s="226" t="s">
        <v>329</v>
      </c>
    </row>
    <row r="202" s="2" customFormat="1" ht="24.15" customHeight="1">
      <c r="A202" s="35"/>
      <c r="B202" s="36"/>
      <c r="C202" s="214" t="s">
        <v>73</v>
      </c>
      <c r="D202" s="214" t="s">
        <v>134</v>
      </c>
      <c r="E202" s="215" t="s">
        <v>387</v>
      </c>
      <c r="F202" s="216" t="s">
        <v>615</v>
      </c>
      <c r="G202" s="217" t="s">
        <v>237</v>
      </c>
      <c r="H202" s="218">
        <v>1</v>
      </c>
      <c r="I202" s="219"/>
      <c r="J202" s="220">
        <f>ROUND(I202*H202,2)</f>
        <v>0</v>
      </c>
      <c r="K202" s="221"/>
      <c r="L202" s="41"/>
      <c r="M202" s="222" t="s">
        <v>1</v>
      </c>
      <c r="N202" s="223" t="s">
        <v>38</v>
      </c>
      <c r="O202" s="88"/>
      <c r="P202" s="224">
        <f>O202*H202</f>
        <v>0</v>
      </c>
      <c r="Q202" s="224">
        <v>0</v>
      </c>
      <c r="R202" s="224">
        <f>Q202*H202</f>
        <v>0</v>
      </c>
      <c r="S202" s="224">
        <v>0</v>
      </c>
      <c r="T202" s="225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26" t="s">
        <v>138</v>
      </c>
      <c r="AT202" s="226" t="s">
        <v>134</v>
      </c>
      <c r="AU202" s="226" t="s">
        <v>83</v>
      </c>
      <c r="AY202" s="14" t="s">
        <v>133</v>
      </c>
      <c r="BE202" s="227">
        <f>IF(N202="základní",J202,0)</f>
        <v>0</v>
      </c>
      <c r="BF202" s="227">
        <f>IF(N202="snížená",J202,0)</f>
        <v>0</v>
      </c>
      <c r="BG202" s="227">
        <f>IF(N202="zákl. přenesená",J202,0)</f>
        <v>0</v>
      </c>
      <c r="BH202" s="227">
        <f>IF(N202="sníž. přenesená",J202,0)</f>
        <v>0</v>
      </c>
      <c r="BI202" s="227">
        <f>IF(N202="nulová",J202,0)</f>
        <v>0</v>
      </c>
      <c r="BJ202" s="14" t="s">
        <v>81</v>
      </c>
      <c r="BK202" s="227">
        <f>ROUND(I202*H202,2)</f>
        <v>0</v>
      </c>
      <c r="BL202" s="14" t="s">
        <v>138</v>
      </c>
      <c r="BM202" s="226" t="s">
        <v>332</v>
      </c>
    </row>
    <row r="203" s="2" customFormat="1" ht="33" customHeight="1">
      <c r="A203" s="35"/>
      <c r="B203" s="36"/>
      <c r="C203" s="214" t="s">
        <v>73</v>
      </c>
      <c r="D203" s="214" t="s">
        <v>134</v>
      </c>
      <c r="E203" s="215" t="s">
        <v>390</v>
      </c>
      <c r="F203" s="216" t="s">
        <v>696</v>
      </c>
      <c r="G203" s="217" t="s">
        <v>237</v>
      </c>
      <c r="H203" s="218">
        <v>1</v>
      </c>
      <c r="I203" s="219"/>
      <c r="J203" s="220">
        <f>ROUND(I203*H203,2)</f>
        <v>0</v>
      </c>
      <c r="K203" s="221"/>
      <c r="L203" s="41"/>
      <c r="M203" s="222" t="s">
        <v>1</v>
      </c>
      <c r="N203" s="223" t="s">
        <v>38</v>
      </c>
      <c r="O203" s="88"/>
      <c r="P203" s="224">
        <f>O203*H203</f>
        <v>0</v>
      </c>
      <c r="Q203" s="224">
        <v>0</v>
      </c>
      <c r="R203" s="224">
        <f>Q203*H203</f>
        <v>0</v>
      </c>
      <c r="S203" s="224">
        <v>0</v>
      </c>
      <c r="T203" s="225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26" t="s">
        <v>138</v>
      </c>
      <c r="AT203" s="226" t="s">
        <v>134</v>
      </c>
      <c r="AU203" s="226" t="s">
        <v>83</v>
      </c>
      <c r="AY203" s="14" t="s">
        <v>133</v>
      </c>
      <c r="BE203" s="227">
        <f>IF(N203="základní",J203,0)</f>
        <v>0</v>
      </c>
      <c r="BF203" s="227">
        <f>IF(N203="snížená",J203,0)</f>
        <v>0</v>
      </c>
      <c r="BG203" s="227">
        <f>IF(N203="zákl. přenesená",J203,0)</f>
        <v>0</v>
      </c>
      <c r="BH203" s="227">
        <f>IF(N203="sníž. přenesená",J203,0)</f>
        <v>0</v>
      </c>
      <c r="BI203" s="227">
        <f>IF(N203="nulová",J203,0)</f>
        <v>0</v>
      </c>
      <c r="BJ203" s="14" t="s">
        <v>81</v>
      </c>
      <c r="BK203" s="227">
        <f>ROUND(I203*H203,2)</f>
        <v>0</v>
      </c>
      <c r="BL203" s="14" t="s">
        <v>138</v>
      </c>
      <c r="BM203" s="226" t="s">
        <v>335</v>
      </c>
    </row>
    <row r="204" s="2" customFormat="1" ht="16.5" customHeight="1">
      <c r="A204" s="35"/>
      <c r="B204" s="36"/>
      <c r="C204" s="214" t="s">
        <v>73</v>
      </c>
      <c r="D204" s="214" t="s">
        <v>134</v>
      </c>
      <c r="E204" s="215" t="s">
        <v>432</v>
      </c>
      <c r="F204" s="216" t="s">
        <v>365</v>
      </c>
      <c r="G204" s="217" t="s">
        <v>167</v>
      </c>
      <c r="H204" s="218">
        <v>1</v>
      </c>
      <c r="I204" s="219"/>
      <c r="J204" s="220">
        <f>ROUND(I204*H204,2)</f>
        <v>0</v>
      </c>
      <c r="K204" s="221"/>
      <c r="L204" s="41"/>
      <c r="M204" s="222" t="s">
        <v>1</v>
      </c>
      <c r="N204" s="223" t="s">
        <v>38</v>
      </c>
      <c r="O204" s="88"/>
      <c r="P204" s="224">
        <f>O204*H204</f>
        <v>0</v>
      </c>
      <c r="Q204" s="224">
        <v>0</v>
      </c>
      <c r="R204" s="224">
        <f>Q204*H204</f>
        <v>0</v>
      </c>
      <c r="S204" s="224">
        <v>0</v>
      </c>
      <c r="T204" s="225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26" t="s">
        <v>138</v>
      </c>
      <c r="AT204" s="226" t="s">
        <v>134</v>
      </c>
      <c r="AU204" s="226" t="s">
        <v>83</v>
      </c>
      <c r="AY204" s="14" t="s">
        <v>133</v>
      </c>
      <c r="BE204" s="227">
        <f>IF(N204="základní",J204,0)</f>
        <v>0</v>
      </c>
      <c r="BF204" s="227">
        <f>IF(N204="snížená",J204,0)</f>
        <v>0</v>
      </c>
      <c r="BG204" s="227">
        <f>IF(N204="zákl. přenesená",J204,0)</f>
        <v>0</v>
      </c>
      <c r="BH204" s="227">
        <f>IF(N204="sníž. přenesená",J204,0)</f>
        <v>0</v>
      </c>
      <c r="BI204" s="227">
        <f>IF(N204="nulová",J204,0)</f>
        <v>0</v>
      </c>
      <c r="BJ204" s="14" t="s">
        <v>81</v>
      </c>
      <c r="BK204" s="227">
        <f>ROUND(I204*H204,2)</f>
        <v>0</v>
      </c>
      <c r="BL204" s="14" t="s">
        <v>138</v>
      </c>
      <c r="BM204" s="226" t="s">
        <v>340</v>
      </c>
    </row>
    <row r="205" s="12" customFormat="1" ht="22.8" customHeight="1">
      <c r="A205" s="12"/>
      <c r="B205" s="200"/>
      <c r="C205" s="201"/>
      <c r="D205" s="202" t="s">
        <v>72</v>
      </c>
      <c r="E205" s="239" t="s">
        <v>379</v>
      </c>
      <c r="F205" s="239" t="s">
        <v>435</v>
      </c>
      <c r="G205" s="201"/>
      <c r="H205" s="201"/>
      <c r="I205" s="204"/>
      <c r="J205" s="240">
        <f>BK205</f>
        <v>0</v>
      </c>
      <c r="K205" s="201"/>
      <c r="L205" s="206"/>
      <c r="M205" s="207"/>
      <c r="N205" s="208"/>
      <c r="O205" s="208"/>
      <c r="P205" s="209">
        <f>SUM(P206:P209)</f>
        <v>0</v>
      </c>
      <c r="Q205" s="208"/>
      <c r="R205" s="209">
        <f>SUM(R206:R209)</f>
        <v>0</v>
      </c>
      <c r="S205" s="208"/>
      <c r="T205" s="210">
        <f>SUM(T206:T209)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11" t="s">
        <v>81</v>
      </c>
      <c r="AT205" s="212" t="s">
        <v>72</v>
      </c>
      <c r="AU205" s="212" t="s">
        <v>81</v>
      </c>
      <c r="AY205" s="211" t="s">
        <v>133</v>
      </c>
      <c r="BK205" s="213">
        <f>SUM(BK206:BK209)</f>
        <v>0</v>
      </c>
    </row>
    <row r="206" s="2" customFormat="1" ht="24.15" customHeight="1">
      <c r="A206" s="35"/>
      <c r="B206" s="36"/>
      <c r="C206" s="214" t="s">
        <v>73</v>
      </c>
      <c r="D206" s="214" t="s">
        <v>134</v>
      </c>
      <c r="E206" s="215" t="s">
        <v>436</v>
      </c>
      <c r="F206" s="216" t="s">
        <v>616</v>
      </c>
      <c r="G206" s="217" t="s">
        <v>141</v>
      </c>
      <c r="H206" s="218">
        <v>3</v>
      </c>
      <c r="I206" s="219"/>
      <c r="J206" s="220">
        <f>ROUND(I206*H206,2)</f>
        <v>0</v>
      </c>
      <c r="K206" s="221"/>
      <c r="L206" s="41"/>
      <c r="M206" s="222" t="s">
        <v>1</v>
      </c>
      <c r="N206" s="223" t="s">
        <v>38</v>
      </c>
      <c r="O206" s="88"/>
      <c r="P206" s="224">
        <f>O206*H206</f>
        <v>0</v>
      </c>
      <c r="Q206" s="224">
        <v>0</v>
      </c>
      <c r="R206" s="224">
        <f>Q206*H206</f>
        <v>0</v>
      </c>
      <c r="S206" s="224">
        <v>0</v>
      </c>
      <c r="T206" s="225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26" t="s">
        <v>138</v>
      </c>
      <c r="AT206" s="226" t="s">
        <v>134</v>
      </c>
      <c r="AU206" s="226" t="s">
        <v>83</v>
      </c>
      <c r="AY206" s="14" t="s">
        <v>133</v>
      </c>
      <c r="BE206" s="227">
        <f>IF(N206="základní",J206,0)</f>
        <v>0</v>
      </c>
      <c r="BF206" s="227">
        <f>IF(N206="snížená",J206,0)</f>
        <v>0</v>
      </c>
      <c r="BG206" s="227">
        <f>IF(N206="zákl. přenesená",J206,0)</f>
        <v>0</v>
      </c>
      <c r="BH206" s="227">
        <f>IF(N206="sníž. přenesená",J206,0)</f>
        <v>0</v>
      </c>
      <c r="BI206" s="227">
        <f>IF(N206="nulová",J206,0)</f>
        <v>0</v>
      </c>
      <c r="BJ206" s="14" t="s">
        <v>81</v>
      </c>
      <c r="BK206" s="227">
        <f>ROUND(I206*H206,2)</f>
        <v>0</v>
      </c>
      <c r="BL206" s="14" t="s">
        <v>138</v>
      </c>
      <c r="BM206" s="226" t="s">
        <v>348</v>
      </c>
    </row>
    <row r="207" s="2" customFormat="1" ht="24.15" customHeight="1">
      <c r="A207" s="35"/>
      <c r="B207" s="36"/>
      <c r="C207" s="214" t="s">
        <v>73</v>
      </c>
      <c r="D207" s="214" t="s">
        <v>134</v>
      </c>
      <c r="E207" s="215" t="s">
        <v>439</v>
      </c>
      <c r="F207" s="216" t="s">
        <v>440</v>
      </c>
      <c r="G207" s="217" t="s">
        <v>141</v>
      </c>
      <c r="H207" s="218">
        <v>3</v>
      </c>
      <c r="I207" s="219"/>
      <c r="J207" s="220">
        <f>ROUND(I207*H207,2)</f>
        <v>0</v>
      </c>
      <c r="K207" s="221"/>
      <c r="L207" s="41"/>
      <c r="M207" s="222" t="s">
        <v>1</v>
      </c>
      <c r="N207" s="223" t="s">
        <v>38</v>
      </c>
      <c r="O207" s="88"/>
      <c r="P207" s="224">
        <f>O207*H207</f>
        <v>0</v>
      </c>
      <c r="Q207" s="224">
        <v>0</v>
      </c>
      <c r="R207" s="224">
        <f>Q207*H207</f>
        <v>0</v>
      </c>
      <c r="S207" s="224">
        <v>0</v>
      </c>
      <c r="T207" s="225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26" t="s">
        <v>138</v>
      </c>
      <c r="AT207" s="226" t="s">
        <v>134</v>
      </c>
      <c r="AU207" s="226" t="s">
        <v>83</v>
      </c>
      <c r="AY207" s="14" t="s">
        <v>133</v>
      </c>
      <c r="BE207" s="227">
        <f>IF(N207="základní",J207,0)</f>
        <v>0</v>
      </c>
      <c r="BF207" s="227">
        <f>IF(N207="snížená",J207,0)</f>
        <v>0</v>
      </c>
      <c r="BG207" s="227">
        <f>IF(N207="zákl. přenesená",J207,0)</f>
        <v>0</v>
      </c>
      <c r="BH207" s="227">
        <f>IF(N207="sníž. přenesená",J207,0)</f>
        <v>0</v>
      </c>
      <c r="BI207" s="227">
        <f>IF(N207="nulová",J207,0)</f>
        <v>0</v>
      </c>
      <c r="BJ207" s="14" t="s">
        <v>81</v>
      </c>
      <c r="BK207" s="227">
        <f>ROUND(I207*H207,2)</f>
        <v>0</v>
      </c>
      <c r="BL207" s="14" t="s">
        <v>138</v>
      </c>
      <c r="BM207" s="226" t="s">
        <v>351</v>
      </c>
    </row>
    <row r="208" s="2" customFormat="1" ht="16.5" customHeight="1">
      <c r="A208" s="35"/>
      <c r="B208" s="36"/>
      <c r="C208" s="214" t="s">
        <v>73</v>
      </c>
      <c r="D208" s="214" t="s">
        <v>134</v>
      </c>
      <c r="E208" s="215" t="s">
        <v>442</v>
      </c>
      <c r="F208" s="216" t="s">
        <v>443</v>
      </c>
      <c r="G208" s="217" t="s">
        <v>141</v>
      </c>
      <c r="H208" s="218">
        <v>3</v>
      </c>
      <c r="I208" s="219"/>
      <c r="J208" s="220">
        <f>ROUND(I208*H208,2)</f>
        <v>0</v>
      </c>
      <c r="K208" s="221"/>
      <c r="L208" s="41"/>
      <c r="M208" s="222" t="s">
        <v>1</v>
      </c>
      <c r="N208" s="223" t="s">
        <v>38</v>
      </c>
      <c r="O208" s="88"/>
      <c r="P208" s="224">
        <f>O208*H208</f>
        <v>0</v>
      </c>
      <c r="Q208" s="224">
        <v>0</v>
      </c>
      <c r="R208" s="224">
        <f>Q208*H208</f>
        <v>0</v>
      </c>
      <c r="S208" s="224">
        <v>0</v>
      </c>
      <c r="T208" s="225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26" t="s">
        <v>138</v>
      </c>
      <c r="AT208" s="226" t="s">
        <v>134</v>
      </c>
      <c r="AU208" s="226" t="s">
        <v>83</v>
      </c>
      <c r="AY208" s="14" t="s">
        <v>133</v>
      </c>
      <c r="BE208" s="227">
        <f>IF(N208="základní",J208,0)</f>
        <v>0</v>
      </c>
      <c r="BF208" s="227">
        <f>IF(N208="snížená",J208,0)</f>
        <v>0</v>
      </c>
      <c r="BG208" s="227">
        <f>IF(N208="zákl. přenesená",J208,0)</f>
        <v>0</v>
      </c>
      <c r="BH208" s="227">
        <f>IF(N208="sníž. přenesená",J208,0)</f>
        <v>0</v>
      </c>
      <c r="BI208" s="227">
        <f>IF(N208="nulová",J208,0)</f>
        <v>0</v>
      </c>
      <c r="BJ208" s="14" t="s">
        <v>81</v>
      </c>
      <c r="BK208" s="227">
        <f>ROUND(I208*H208,2)</f>
        <v>0</v>
      </c>
      <c r="BL208" s="14" t="s">
        <v>138</v>
      </c>
      <c r="BM208" s="226" t="s">
        <v>354</v>
      </c>
    </row>
    <row r="209" s="2" customFormat="1" ht="16.5" customHeight="1">
      <c r="A209" s="35"/>
      <c r="B209" s="36"/>
      <c r="C209" s="214" t="s">
        <v>73</v>
      </c>
      <c r="D209" s="214" t="s">
        <v>134</v>
      </c>
      <c r="E209" s="215" t="s">
        <v>445</v>
      </c>
      <c r="F209" s="216" t="s">
        <v>365</v>
      </c>
      <c r="G209" s="217" t="s">
        <v>167</v>
      </c>
      <c r="H209" s="218">
        <v>1</v>
      </c>
      <c r="I209" s="219"/>
      <c r="J209" s="220">
        <f>ROUND(I209*H209,2)</f>
        <v>0</v>
      </c>
      <c r="K209" s="221"/>
      <c r="L209" s="41"/>
      <c r="M209" s="222" t="s">
        <v>1</v>
      </c>
      <c r="N209" s="223" t="s">
        <v>38</v>
      </c>
      <c r="O209" s="88"/>
      <c r="P209" s="224">
        <f>O209*H209</f>
        <v>0</v>
      </c>
      <c r="Q209" s="224">
        <v>0</v>
      </c>
      <c r="R209" s="224">
        <f>Q209*H209</f>
        <v>0</v>
      </c>
      <c r="S209" s="224">
        <v>0</v>
      </c>
      <c r="T209" s="225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26" t="s">
        <v>138</v>
      </c>
      <c r="AT209" s="226" t="s">
        <v>134</v>
      </c>
      <c r="AU209" s="226" t="s">
        <v>83</v>
      </c>
      <c r="AY209" s="14" t="s">
        <v>133</v>
      </c>
      <c r="BE209" s="227">
        <f>IF(N209="základní",J209,0)</f>
        <v>0</v>
      </c>
      <c r="BF209" s="227">
        <f>IF(N209="snížená",J209,0)</f>
        <v>0</v>
      </c>
      <c r="BG209" s="227">
        <f>IF(N209="zákl. přenesená",J209,0)</f>
        <v>0</v>
      </c>
      <c r="BH209" s="227">
        <f>IF(N209="sníž. přenesená",J209,0)</f>
        <v>0</v>
      </c>
      <c r="BI209" s="227">
        <f>IF(N209="nulová",J209,0)</f>
        <v>0</v>
      </c>
      <c r="BJ209" s="14" t="s">
        <v>81</v>
      </c>
      <c r="BK209" s="227">
        <f>ROUND(I209*H209,2)</f>
        <v>0</v>
      </c>
      <c r="BL209" s="14" t="s">
        <v>138</v>
      </c>
      <c r="BM209" s="226" t="s">
        <v>357</v>
      </c>
    </row>
    <row r="210" s="12" customFormat="1" ht="25.92" customHeight="1">
      <c r="A210" s="12"/>
      <c r="B210" s="200"/>
      <c r="C210" s="201"/>
      <c r="D210" s="202" t="s">
        <v>72</v>
      </c>
      <c r="E210" s="203" t="s">
        <v>434</v>
      </c>
      <c r="F210" s="203" t="s">
        <v>448</v>
      </c>
      <c r="G210" s="201"/>
      <c r="H210" s="201"/>
      <c r="I210" s="204"/>
      <c r="J210" s="205">
        <f>BK210</f>
        <v>0</v>
      </c>
      <c r="K210" s="201"/>
      <c r="L210" s="206"/>
      <c r="M210" s="207"/>
      <c r="N210" s="208"/>
      <c r="O210" s="208"/>
      <c r="P210" s="209">
        <f>SUM(P211:P229)</f>
        <v>0</v>
      </c>
      <c r="Q210" s="208"/>
      <c r="R210" s="209">
        <f>SUM(R211:R229)</f>
        <v>0</v>
      </c>
      <c r="S210" s="208"/>
      <c r="T210" s="210">
        <f>SUM(T211:T229)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11" t="s">
        <v>81</v>
      </c>
      <c r="AT210" s="212" t="s">
        <v>72</v>
      </c>
      <c r="AU210" s="212" t="s">
        <v>73</v>
      </c>
      <c r="AY210" s="211" t="s">
        <v>133</v>
      </c>
      <c r="BK210" s="213">
        <f>SUM(BK211:BK229)</f>
        <v>0</v>
      </c>
    </row>
    <row r="211" s="2" customFormat="1" ht="24.15" customHeight="1">
      <c r="A211" s="35"/>
      <c r="B211" s="36"/>
      <c r="C211" s="214" t="s">
        <v>73</v>
      </c>
      <c r="D211" s="214" t="s">
        <v>134</v>
      </c>
      <c r="E211" s="215" t="s">
        <v>697</v>
      </c>
      <c r="F211" s="216" t="s">
        <v>698</v>
      </c>
      <c r="G211" s="217" t="s">
        <v>141</v>
      </c>
      <c r="H211" s="218">
        <v>2</v>
      </c>
      <c r="I211" s="219"/>
      <c r="J211" s="220">
        <f>ROUND(I211*H211,2)</f>
        <v>0</v>
      </c>
      <c r="K211" s="221"/>
      <c r="L211" s="41"/>
      <c r="M211" s="222" t="s">
        <v>1</v>
      </c>
      <c r="N211" s="223" t="s">
        <v>38</v>
      </c>
      <c r="O211" s="88"/>
      <c r="P211" s="224">
        <f>O211*H211</f>
        <v>0</v>
      </c>
      <c r="Q211" s="224">
        <v>0</v>
      </c>
      <c r="R211" s="224">
        <f>Q211*H211</f>
        <v>0</v>
      </c>
      <c r="S211" s="224">
        <v>0</v>
      </c>
      <c r="T211" s="225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26" t="s">
        <v>138</v>
      </c>
      <c r="AT211" s="226" t="s">
        <v>134</v>
      </c>
      <c r="AU211" s="226" t="s">
        <v>81</v>
      </c>
      <c r="AY211" s="14" t="s">
        <v>133</v>
      </c>
      <c r="BE211" s="227">
        <f>IF(N211="základní",J211,0)</f>
        <v>0</v>
      </c>
      <c r="BF211" s="227">
        <f>IF(N211="snížená",J211,0)</f>
        <v>0</v>
      </c>
      <c r="BG211" s="227">
        <f>IF(N211="zákl. přenesená",J211,0)</f>
        <v>0</v>
      </c>
      <c r="BH211" s="227">
        <f>IF(N211="sníž. přenesená",J211,0)</f>
        <v>0</v>
      </c>
      <c r="BI211" s="227">
        <f>IF(N211="nulová",J211,0)</f>
        <v>0</v>
      </c>
      <c r="BJ211" s="14" t="s">
        <v>81</v>
      </c>
      <c r="BK211" s="227">
        <f>ROUND(I211*H211,2)</f>
        <v>0</v>
      </c>
      <c r="BL211" s="14" t="s">
        <v>138</v>
      </c>
      <c r="BM211" s="226" t="s">
        <v>360</v>
      </c>
    </row>
    <row r="212" s="2" customFormat="1" ht="16.5" customHeight="1">
      <c r="A212" s="35"/>
      <c r="B212" s="36"/>
      <c r="C212" s="214" t="s">
        <v>73</v>
      </c>
      <c r="D212" s="214" t="s">
        <v>134</v>
      </c>
      <c r="E212" s="215" t="s">
        <v>461</v>
      </c>
      <c r="F212" s="216" t="s">
        <v>619</v>
      </c>
      <c r="G212" s="217" t="s">
        <v>141</v>
      </c>
      <c r="H212" s="218">
        <v>2</v>
      </c>
      <c r="I212" s="219"/>
      <c r="J212" s="220">
        <f>ROUND(I212*H212,2)</f>
        <v>0</v>
      </c>
      <c r="K212" s="221"/>
      <c r="L212" s="41"/>
      <c r="M212" s="222" t="s">
        <v>1</v>
      </c>
      <c r="N212" s="223" t="s">
        <v>38</v>
      </c>
      <c r="O212" s="88"/>
      <c r="P212" s="224">
        <f>O212*H212</f>
        <v>0</v>
      </c>
      <c r="Q212" s="224">
        <v>0</v>
      </c>
      <c r="R212" s="224">
        <f>Q212*H212</f>
        <v>0</v>
      </c>
      <c r="S212" s="224">
        <v>0</v>
      </c>
      <c r="T212" s="225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26" t="s">
        <v>138</v>
      </c>
      <c r="AT212" s="226" t="s">
        <v>134</v>
      </c>
      <c r="AU212" s="226" t="s">
        <v>81</v>
      </c>
      <c r="AY212" s="14" t="s">
        <v>133</v>
      </c>
      <c r="BE212" s="227">
        <f>IF(N212="základní",J212,0)</f>
        <v>0</v>
      </c>
      <c r="BF212" s="227">
        <f>IF(N212="snížená",J212,0)</f>
        <v>0</v>
      </c>
      <c r="BG212" s="227">
        <f>IF(N212="zákl. přenesená",J212,0)</f>
        <v>0</v>
      </c>
      <c r="BH212" s="227">
        <f>IF(N212="sníž. přenesená",J212,0)</f>
        <v>0</v>
      </c>
      <c r="BI212" s="227">
        <f>IF(N212="nulová",J212,0)</f>
        <v>0</v>
      </c>
      <c r="BJ212" s="14" t="s">
        <v>81</v>
      </c>
      <c r="BK212" s="227">
        <f>ROUND(I212*H212,2)</f>
        <v>0</v>
      </c>
      <c r="BL212" s="14" t="s">
        <v>138</v>
      </c>
      <c r="BM212" s="226" t="s">
        <v>363</v>
      </c>
    </row>
    <row r="213" s="2" customFormat="1" ht="24.15" customHeight="1">
      <c r="A213" s="35"/>
      <c r="B213" s="36"/>
      <c r="C213" s="214" t="s">
        <v>73</v>
      </c>
      <c r="D213" s="214" t="s">
        <v>134</v>
      </c>
      <c r="E213" s="215" t="s">
        <v>620</v>
      </c>
      <c r="F213" s="216" t="s">
        <v>699</v>
      </c>
      <c r="G213" s="217" t="s">
        <v>233</v>
      </c>
      <c r="H213" s="218">
        <v>149</v>
      </c>
      <c r="I213" s="219"/>
      <c r="J213" s="220">
        <f>ROUND(I213*H213,2)</f>
        <v>0</v>
      </c>
      <c r="K213" s="221"/>
      <c r="L213" s="41"/>
      <c r="M213" s="222" t="s">
        <v>1</v>
      </c>
      <c r="N213" s="223" t="s">
        <v>38</v>
      </c>
      <c r="O213" s="88"/>
      <c r="P213" s="224">
        <f>O213*H213</f>
        <v>0</v>
      </c>
      <c r="Q213" s="224">
        <v>0</v>
      </c>
      <c r="R213" s="224">
        <f>Q213*H213</f>
        <v>0</v>
      </c>
      <c r="S213" s="224">
        <v>0</v>
      </c>
      <c r="T213" s="225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26" t="s">
        <v>138</v>
      </c>
      <c r="AT213" s="226" t="s">
        <v>134</v>
      </c>
      <c r="AU213" s="226" t="s">
        <v>81</v>
      </c>
      <c r="AY213" s="14" t="s">
        <v>133</v>
      </c>
      <c r="BE213" s="227">
        <f>IF(N213="základní",J213,0)</f>
        <v>0</v>
      </c>
      <c r="BF213" s="227">
        <f>IF(N213="snížená",J213,0)</f>
        <v>0</v>
      </c>
      <c r="BG213" s="227">
        <f>IF(N213="zákl. přenesená",J213,0)</f>
        <v>0</v>
      </c>
      <c r="BH213" s="227">
        <f>IF(N213="sníž. přenesená",J213,0)</f>
        <v>0</v>
      </c>
      <c r="BI213" s="227">
        <f>IF(N213="nulová",J213,0)</f>
        <v>0</v>
      </c>
      <c r="BJ213" s="14" t="s">
        <v>81</v>
      </c>
      <c r="BK213" s="227">
        <f>ROUND(I213*H213,2)</f>
        <v>0</v>
      </c>
      <c r="BL213" s="14" t="s">
        <v>138</v>
      </c>
      <c r="BM213" s="226" t="s">
        <v>366</v>
      </c>
    </row>
    <row r="214" s="2" customFormat="1" ht="24.15" customHeight="1">
      <c r="A214" s="35"/>
      <c r="B214" s="36"/>
      <c r="C214" s="214" t="s">
        <v>73</v>
      </c>
      <c r="D214" s="214" t="s">
        <v>134</v>
      </c>
      <c r="E214" s="215" t="s">
        <v>449</v>
      </c>
      <c r="F214" s="216" t="s">
        <v>700</v>
      </c>
      <c r="G214" s="217" t="s">
        <v>137</v>
      </c>
      <c r="H214" s="218">
        <v>0.80000000000000004</v>
      </c>
      <c r="I214" s="219"/>
      <c r="J214" s="220">
        <f>ROUND(I214*H214,2)</f>
        <v>0</v>
      </c>
      <c r="K214" s="221"/>
      <c r="L214" s="41"/>
      <c r="M214" s="222" t="s">
        <v>1</v>
      </c>
      <c r="N214" s="223" t="s">
        <v>38</v>
      </c>
      <c r="O214" s="88"/>
      <c r="P214" s="224">
        <f>O214*H214</f>
        <v>0</v>
      </c>
      <c r="Q214" s="224">
        <v>0</v>
      </c>
      <c r="R214" s="224">
        <f>Q214*H214</f>
        <v>0</v>
      </c>
      <c r="S214" s="224">
        <v>0</v>
      </c>
      <c r="T214" s="225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26" t="s">
        <v>138</v>
      </c>
      <c r="AT214" s="226" t="s">
        <v>134</v>
      </c>
      <c r="AU214" s="226" t="s">
        <v>81</v>
      </c>
      <c r="AY214" s="14" t="s">
        <v>133</v>
      </c>
      <c r="BE214" s="227">
        <f>IF(N214="základní",J214,0)</f>
        <v>0</v>
      </c>
      <c r="BF214" s="227">
        <f>IF(N214="snížená",J214,0)</f>
        <v>0</v>
      </c>
      <c r="BG214" s="227">
        <f>IF(N214="zákl. přenesená",J214,0)</f>
        <v>0</v>
      </c>
      <c r="BH214" s="227">
        <f>IF(N214="sníž. přenesená",J214,0)</f>
        <v>0</v>
      </c>
      <c r="BI214" s="227">
        <f>IF(N214="nulová",J214,0)</f>
        <v>0</v>
      </c>
      <c r="BJ214" s="14" t="s">
        <v>81</v>
      </c>
      <c r="BK214" s="227">
        <f>ROUND(I214*H214,2)</f>
        <v>0</v>
      </c>
      <c r="BL214" s="14" t="s">
        <v>138</v>
      </c>
      <c r="BM214" s="226" t="s">
        <v>371</v>
      </c>
    </row>
    <row r="215" s="2" customFormat="1" ht="16.5" customHeight="1">
      <c r="A215" s="35"/>
      <c r="B215" s="36"/>
      <c r="C215" s="214" t="s">
        <v>73</v>
      </c>
      <c r="D215" s="214" t="s">
        <v>134</v>
      </c>
      <c r="E215" s="215" t="s">
        <v>256</v>
      </c>
      <c r="F215" s="216" t="s">
        <v>468</v>
      </c>
      <c r="G215" s="217" t="s">
        <v>141</v>
      </c>
      <c r="H215" s="218">
        <v>325</v>
      </c>
      <c r="I215" s="219"/>
      <c r="J215" s="220">
        <f>ROUND(I215*H215,2)</f>
        <v>0</v>
      </c>
      <c r="K215" s="221"/>
      <c r="L215" s="41"/>
      <c r="M215" s="222" t="s">
        <v>1</v>
      </c>
      <c r="N215" s="223" t="s">
        <v>38</v>
      </c>
      <c r="O215" s="88"/>
      <c r="P215" s="224">
        <f>O215*H215</f>
        <v>0</v>
      </c>
      <c r="Q215" s="224">
        <v>0</v>
      </c>
      <c r="R215" s="224">
        <f>Q215*H215</f>
        <v>0</v>
      </c>
      <c r="S215" s="224">
        <v>0</v>
      </c>
      <c r="T215" s="225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26" t="s">
        <v>138</v>
      </c>
      <c r="AT215" s="226" t="s">
        <v>134</v>
      </c>
      <c r="AU215" s="226" t="s">
        <v>81</v>
      </c>
      <c r="AY215" s="14" t="s">
        <v>133</v>
      </c>
      <c r="BE215" s="227">
        <f>IF(N215="základní",J215,0)</f>
        <v>0</v>
      </c>
      <c r="BF215" s="227">
        <f>IF(N215="snížená",J215,0)</f>
        <v>0</v>
      </c>
      <c r="BG215" s="227">
        <f>IF(N215="zákl. přenesená",J215,0)</f>
        <v>0</v>
      </c>
      <c r="BH215" s="227">
        <f>IF(N215="sníž. přenesená",J215,0)</f>
        <v>0</v>
      </c>
      <c r="BI215" s="227">
        <f>IF(N215="nulová",J215,0)</f>
        <v>0</v>
      </c>
      <c r="BJ215" s="14" t="s">
        <v>81</v>
      </c>
      <c r="BK215" s="227">
        <f>ROUND(I215*H215,2)</f>
        <v>0</v>
      </c>
      <c r="BL215" s="14" t="s">
        <v>138</v>
      </c>
      <c r="BM215" s="226" t="s">
        <v>374</v>
      </c>
    </row>
    <row r="216" s="2" customFormat="1" ht="24.15" customHeight="1">
      <c r="A216" s="35"/>
      <c r="B216" s="36"/>
      <c r="C216" s="214" t="s">
        <v>73</v>
      </c>
      <c r="D216" s="214" t="s">
        <v>134</v>
      </c>
      <c r="E216" s="215" t="s">
        <v>470</v>
      </c>
      <c r="F216" s="216" t="s">
        <v>634</v>
      </c>
      <c r="G216" s="217" t="s">
        <v>141</v>
      </c>
      <c r="H216" s="218">
        <v>325</v>
      </c>
      <c r="I216" s="219"/>
      <c r="J216" s="220">
        <f>ROUND(I216*H216,2)</f>
        <v>0</v>
      </c>
      <c r="K216" s="221"/>
      <c r="L216" s="41"/>
      <c r="M216" s="222" t="s">
        <v>1</v>
      </c>
      <c r="N216" s="223" t="s">
        <v>38</v>
      </c>
      <c r="O216" s="88"/>
      <c r="P216" s="224">
        <f>O216*H216</f>
        <v>0</v>
      </c>
      <c r="Q216" s="224">
        <v>0</v>
      </c>
      <c r="R216" s="224">
        <f>Q216*H216</f>
        <v>0</v>
      </c>
      <c r="S216" s="224">
        <v>0</v>
      </c>
      <c r="T216" s="225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26" t="s">
        <v>138</v>
      </c>
      <c r="AT216" s="226" t="s">
        <v>134</v>
      </c>
      <c r="AU216" s="226" t="s">
        <v>81</v>
      </c>
      <c r="AY216" s="14" t="s">
        <v>133</v>
      </c>
      <c r="BE216" s="227">
        <f>IF(N216="základní",J216,0)</f>
        <v>0</v>
      </c>
      <c r="BF216" s="227">
        <f>IF(N216="snížená",J216,0)</f>
        <v>0</v>
      </c>
      <c r="BG216" s="227">
        <f>IF(N216="zákl. přenesená",J216,0)</f>
        <v>0</v>
      </c>
      <c r="BH216" s="227">
        <f>IF(N216="sníž. přenesená",J216,0)</f>
        <v>0</v>
      </c>
      <c r="BI216" s="227">
        <f>IF(N216="nulová",J216,0)</f>
        <v>0</v>
      </c>
      <c r="BJ216" s="14" t="s">
        <v>81</v>
      </c>
      <c r="BK216" s="227">
        <f>ROUND(I216*H216,2)</f>
        <v>0</v>
      </c>
      <c r="BL216" s="14" t="s">
        <v>138</v>
      </c>
      <c r="BM216" s="226" t="s">
        <v>377</v>
      </c>
    </row>
    <row r="217" s="2" customFormat="1" ht="24.15" customHeight="1">
      <c r="A217" s="35"/>
      <c r="B217" s="36"/>
      <c r="C217" s="214" t="s">
        <v>73</v>
      </c>
      <c r="D217" s="214" t="s">
        <v>134</v>
      </c>
      <c r="E217" s="215" t="s">
        <v>473</v>
      </c>
      <c r="F217" s="216" t="s">
        <v>701</v>
      </c>
      <c r="G217" s="217" t="s">
        <v>141</v>
      </c>
      <c r="H217" s="218">
        <v>325</v>
      </c>
      <c r="I217" s="219"/>
      <c r="J217" s="220">
        <f>ROUND(I217*H217,2)</f>
        <v>0</v>
      </c>
      <c r="K217" s="221"/>
      <c r="L217" s="41"/>
      <c r="M217" s="222" t="s">
        <v>1</v>
      </c>
      <c r="N217" s="223" t="s">
        <v>38</v>
      </c>
      <c r="O217" s="88"/>
      <c r="P217" s="224">
        <f>O217*H217</f>
        <v>0</v>
      </c>
      <c r="Q217" s="224">
        <v>0</v>
      </c>
      <c r="R217" s="224">
        <f>Q217*H217</f>
        <v>0</v>
      </c>
      <c r="S217" s="224">
        <v>0</v>
      </c>
      <c r="T217" s="225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26" t="s">
        <v>138</v>
      </c>
      <c r="AT217" s="226" t="s">
        <v>134</v>
      </c>
      <c r="AU217" s="226" t="s">
        <v>81</v>
      </c>
      <c r="AY217" s="14" t="s">
        <v>133</v>
      </c>
      <c r="BE217" s="227">
        <f>IF(N217="základní",J217,0)</f>
        <v>0</v>
      </c>
      <c r="BF217" s="227">
        <f>IF(N217="snížená",J217,0)</f>
        <v>0</v>
      </c>
      <c r="BG217" s="227">
        <f>IF(N217="zákl. přenesená",J217,0)</f>
        <v>0</v>
      </c>
      <c r="BH217" s="227">
        <f>IF(N217="sníž. přenesená",J217,0)</f>
        <v>0</v>
      </c>
      <c r="BI217" s="227">
        <f>IF(N217="nulová",J217,0)</f>
        <v>0</v>
      </c>
      <c r="BJ217" s="14" t="s">
        <v>81</v>
      </c>
      <c r="BK217" s="227">
        <f>ROUND(I217*H217,2)</f>
        <v>0</v>
      </c>
      <c r="BL217" s="14" t="s">
        <v>138</v>
      </c>
      <c r="BM217" s="226" t="s">
        <v>378</v>
      </c>
    </row>
    <row r="218" s="2" customFormat="1" ht="24.15" customHeight="1">
      <c r="A218" s="35"/>
      <c r="B218" s="36"/>
      <c r="C218" s="214" t="s">
        <v>73</v>
      </c>
      <c r="D218" s="214" t="s">
        <v>134</v>
      </c>
      <c r="E218" s="215" t="s">
        <v>637</v>
      </c>
      <c r="F218" s="216" t="s">
        <v>638</v>
      </c>
      <c r="G218" s="217" t="s">
        <v>141</v>
      </c>
      <c r="H218" s="218">
        <v>23.600000000000001</v>
      </c>
      <c r="I218" s="219"/>
      <c r="J218" s="220">
        <f>ROUND(I218*H218,2)</f>
        <v>0</v>
      </c>
      <c r="K218" s="221"/>
      <c r="L218" s="41"/>
      <c r="M218" s="222" t="s">
        <v>1</v>
      </c>
      <c r="N218" s="223" t="s">
        <v>38</v>
      </c>
      <c r="O218" s="88"/>
      <c r="P218" s="224">
        <f>O218*H218</f>
        <v>0</v>
      </c>
      <c r="Q218" s="224">
        <v>0</v>
      </c>
      <c r="R218" s="224">
        <f>Q218*H218</f>
        <v>0</v>
      </c>
      <c r="S218" s="224">
        <v>0</v>
      </c>
      <c r="T218" s="225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26" t="s">
        <v>138</v>
      </c>
      <c r="AT218" s="226" t="s">
        <v>134</v>
      </c>
      <c r="AU218" s="226" t="s">
        <v>81</v>
      </c>
      <c r="AY218" s="14" t="s">
        <v>133</v>
      </c>
      <c r="BE218" s="227">
        <f>IF(N218="základní",J218,0)</f>
        <v>0</v>
      </c>
      <c r="BF218" s="227">
        <f>IF(N218="snížená",J218,0)</f>
        <v>0</v>
      </c>
      <c r="BG218" s="227">
        <f>IF(N218="zákl. přenesená",J218,0)</f>
        <v>0</v>
      </c>
      <c r="BH218" s="227">
        <f>IF(N218="sníž. přenesená",J218,0)</f>
        <v>0</v>
      </c>
      <c r="BI218" s="227">
        <f>IF(N218="nulová",J218,0)</f>
        <v>0</v>
      </c>
      <c r="BJ218" s="14" t="s">
        <v>81</v>
      </c>
      <c r="BK218" s="227">
        <f>ROUND(I218*H218,2)</f>
        <v>0</v>
      </c>
      <c r="BL218" s="14" t="s">
        <v>138</v>
      </c>
      <c r="BM218" s="226" t="s">
        <v>383</v>
      </c>
    </row>
    <row r="219" s="2" customFormat="1" ht="24.15" customHeight="1">
      <c r="A219" s="35"/>
      <c r="B219" s="36"/>
      <c r="C219" s="214" t="s">
        <v>73</v>
      </c>
      <c r="D219" s="214" t="s">
        <v>134</v>
      </c>
      <c r="E219" s="215" t="s">
        <v>639</v>
      </c>
      <c r="F219" s="216" t="s">
        <v>640</v>
      </c>
      <c r="G219" s="217" t="s">
        <v>141</v>
      </c>
      <c r="H219" s="218">
        <v>6</v>
      </c>
      <c r="I219" s="219"/>
      <c r="J219" s="220">
        <f>ROUND(I219*H219,2)</f>
        <v>0</v>
      </c>
      <c r="K219" s="221"/>
      <c r="L219" s="41"/>
      <c r="M219" s="222" t="s">
        <v>1</v>
      </c>
      <c r="N219" s="223" t="s">
        <v>38</v>
      </c>
      <c r="O219" s="88"/>
      <c r="P219" s="224">
        <f>O219*H219</f>
        <v>0</v>
      </c>
      <c r="Q219" s="224">
        <v>0</v>
      </c>
      <c r="R219" s="224">
        <f>Q219*H219</f>
        <v>0</v>
      </c>
      <c r="S219" s="224">
        <v>0</v>
      </c>
      <c r="T219" s="225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26" t="s">
        <v>138</v>
      </c>
      <c r="AT219" s="226" t="s">
        <v>134</v>
      </c>
      <c r="AU219" s="226" t="s">
        <v>81</v>
      </c>
      <c r="AY219" s="14" t="s">
        <v>133</v>
      </c>
      <c r="BE219" s="227">
        <f>IF(N219="základní",J219,0)</f>
        <v>0</v>
      </c>
      <c r="BF219" s="227">
        <f>IF(N219="snížená",J219,0)</f>
        <v>0</v>
      </c>
      <c r="BG219" s="227">
        <f>IF(N219="zákl. přenesená",J219,0)</f>
        <v>0</v>
      </c>
      <c r="BH219" s="227">
        <f>IF(N219="sníž. přenesená",J219,0)</f>
        <v>0</v>
      </c>
      <c r="BI219" s="227">
        <f>IF(N219="nulová",J219,0)</f>
        <v>0</v>
      </c>
      <c r="BJ219" s="14" t="s">
        <v>81</v>
      </c>
      <c r="BK219" s="227">
        <f>ROUND(I219*H219,2)</f>
        <v>0</v>
      </c>
      <c r="BL219" s="14" t="s">
        <v>138</v>
      </c>
      <c r="BM219" s="226" t="s">
        <v>386</v>
      </c>
    </row>
    <row r="220" s="2" customFormat="1" ht="16.5" customHeight="1">
      <c r="A220" s="35"/>
      <c r="B220" s="36"/>
      <c r="C220" s="214" t="s">
        <v>73</v>
      </c>
      <c r="D220" s="214" t="s">
        <v>134</v>
      </c>
      <c r="E220" s="215" t="s">
        <v>500</v>
      </c>
      <c r="F220" s="216" t="s">
        <v>501</v>
      </c>
      <c r="G220" s="217" t="s">
        <v>502</v>
      </c>
      <c r="H220" s="218">
        <v>20</v>
      </c>
      <c r="I220" s="219"/>
      <c r="J220" s="220">
        <f>ROUND(I220*H220,2)</f>
        <v>0</v>
      </c>
      <c r="K220" s="221"/>
      <c r="L220" s="41"/>
      <c r="M220" s="222" t="s">
        <v>1</v>
      </c>
      <c r="N220" s="223" t="s">
        <v>38</v>
      </c>
      <c r="O220" s="88"/>
      <c r="P220" s="224">
        <f>O220*H220</f>
        <v>0</v>
      </c>
      <c r="Q220" s="224">
        <v>0</v>
      </c>
      <c r="R220" s="224">
        <f>Q220*H220</f>
        <v>0</v>
      </c>
      <c r="S220" s="224">
        <v>0</v>
      </c>
      <c r="T220" s="225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26" t="s">
        <v>138</v>
      </c>
      <c r="AT220" s="226" t="s">
        <v>134</v>
      </c>
      <c r="AU220" s="226" t="s">
        <v>81</v>
      </c>
      <c r="AY220" s="14" t="s">
        <v>133</v>
      </c>
      <c r="BE220" s="227">
        <f>IF(N220="základní",J220,0)</f>
        <v>0</v>
      </c>
      <c r="BF220" s="227">
        <f>IF(N220="snížená",J220,0)</f>
        <v>0</v>
      </c>
      <c r="BG220" s="227">
        <f>IF(N220="zákl. přenesená",J220,0)</f>
        <v>0</v>
      </c>
      <c r="BH220" s="227">
        <f>IF(N220="sníž. přenesená",J220,0)</f>
        <v>0</v>
      </c>
      <c r="BI220" s="227">
        <f>IF(N220="nulová",J220,0)</f>
        <v>0</v>
      </c>
      <c r="BJ220" s="14" t="s">
        <v>81</v>
      </c>
      <c r="BK220" s="227">
        <f>ROUND(I220*H220,2)</f>
        <v>0</v>
      </c>
      <c r="BL220" s="14" t="s">
        <v>138</v>
      </c>
      <c r="BM220" s="226" t="s">
        <v>389</v>
      </c>
    </row>
    <row r="221" s="2" customFormat="1" ht="37.8" customHeight="1">
      <c r="A221" s="35"/>
      <c r="B221" s="36"/>
      <c r="C221" s="214" t="s">
        <v>73</v>
      </c>
      <c r="D221" s="214" t="s">
        <v>134</v>
      </c>
      <c r="E221" s="215" t="s">
        <v>504</v>
      </c>
      <c r="F221" s="216" t="s">
        <v>702</v>
      </c>
      <c r="G221" s="217" t="s">
        <v>163</v>
      </c>
      <c r="H221" s="218">
        <v>179.19999999999999</v>
      </c>
      <c r="I221" s="219"/>
      <c r="J221" s="220">
        <f>ROUND(I221*H221,2)</f>
        <v>0</v>
      </c>
      <c r="K221" s="221"/>
      <c r="L221" s="41"/>
      <c r="M221" s="222" t="s">
        <v>1</v>
      </c>
      <c r="N221" s="223" t="s">
        <v>38</v>
      </c>
      <c r="O221" s="88"/>
      <c r="P221" s="224">
        <f>O221*H221</f>
        <v>0</v>
      </c>
      <c r="Q221" s="224">
        <v>0</v>
      </c>
      <c r="R221" s="224">
        <f>Q221*H221</f>
        <v>0</v>
      </c>
      <c r="S221" s="224">
        <v>0</v>
      </c>
      <c r="T221" s="225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26" t="s">
        <v>138</v>
      </c>
      <c r="AT221" s="226" t="s">
        <v>134</v>
      </c>
      <c r="AU221" s="226" t="s">
        <v>81</v>
      </c>
      <c r="AY221" s="14" t="s">
        <v>133</v>
      </c>
      <c r="BE221" s="227">
        <f>IF(N221="základní",J221,0)</f>
        <v>0</v>
      </c>
      <c r="BF221" s="227">
        <f>IF(N221="snížená",J221,0)</f>
        <v>0</v>
      </c>
      <c r="BG221" s="227">
        <f>IF(N221="zákl. přenesená",J221,0)</f>
        <v>0</v>
      </c>
      <c r="BH221" s="227">
        <f>IF(N221="sníž. přenesená",J221,0)</f>
        <v>0</v>
      </c>
      <c r="BI221" s="227">
        <f>IF(N221="nulová",J221,0)</f>
        <v>0</v>
      </c>
      <c r="BJ221" s="14" t="s">
        <v>81</v>
      </c>
      <c r="BK221" s="227">
        <f>ROUND(I221*H221,2)</f>
        <v>0</v>
      </c>
      <c r="BL221" s="14" t="s">
        <v>138</v>
      </c>
      <c r="BM221" s="226" t="s">
        <v>392</v>
      </c>
    </row>
    <row r="222" s="2" customFormat="1" ht="16.5" customHeight="1">
      <c r="A222" s="35"/>
      <c r="B222" s="36"/>
      <c r="C222" s="214" t="s">
        <v>73</v>
      </c>
      <c r="D222" s="214" t="s">
        <v>134</v>
      </c>
      <c r="E222" s="215" t="s">
        <v>507</v>
      </c>
      <c r="F222" s="216" t="s">
        <v>703</v>
      </c>
      <c r="G222" s="217" t="s">
        <v>163</v>
      </c>
      <c r="H222" s="218">
        <v>716.79999999999995</v>
      </c>
      <c r="I222" s="219"/>
      <c r="J222" s="220">
        <f>ROUND(I222*H222,2)</f>
        <v>0</v>
      </c>
      <c r="K222" s="221"/>
      <c r="L222" s="41"/>
      <c r="M222" s="222" t="s">
        <v>1</v>
      </c>
      <c r="N222" s="223" t="s">
        <v>38</v>
      </c>
      <c r="O222" s="88"/>
      <c r="P222" s="224">
        <f>O222*H222</f>
        <v>0</v>
      </c>
      <c r="Q222" s="224">
        <v>0</v>
      </c>
      <c r="R222" s="224">
        <f>Q222*H222</f>
        <v>0</v>
      </c>
      <c r="S222" s="224">
        <v>0</v>
      </c>
      <c r="T222" s="225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26" t="s">
        <v>138</v>
      </c>
      <c r="AT222" s="226" t="s">
        <v>134</v>
      </c>
      <c r="AU222" s="226" t="s">
        <v>81</v>
      </c>
      <c r="AY222" s="14" t="s">
        <v>133</v>
      </c>
      <c r="BE222" s="227">
        <f>IF(N222="základní",J222,0)</f>
        <v>0</v>
      </c>
      <c r="BF222" s="227">
        <f>IF(N222="snížená",J222,0)</f>
        <v>0</v>
      </c>
      <c r="BG222" s="227">
        <f>IF(N222="zákl. přenesená",J222,0)</f>
        <v>0</v>
      </c>
      <c r="BH222" s="227">
        <f>IF(N222="sníž. přenesená",J222,0)</f>
        <v>0</v>
      </c>
      <c r="BI222" s="227">
        <f>IF(N222="nulová",J222,0)</f>
        <v>0</v>
      </c>
      <c r="BJ222" s="14" t="s">
        <v>81</v>
      </c>
      <c r="BK222" s="227">
        <f>ROUND(I222*H222,2)</f>
        <v>0</v>
      </c>
      <c r="BL222" s="14" t="s">
        <v>138</v>
      </c>
      <c r="BM222" s="226" t="s">
        <v>395</v>
      </c>
    </row>
    <row r="223" s="2" customFormat="1" ht="24.15" customHeight="1">
      <c r="A223" s="35"/>
      <c r="B223" s="36"/>
      <c r="C223" s="214" t="s">
        <v>73</v>
      </c>
      <c r="D223" s="214" t="s">
        <v>134</v>
      </c>
      <c r="E223" s="215" t="s">
        <v>510</v>
      </c>
      <c r="F223" s="216" t="s">
        <v>511</v>
      </c>
      <c r="G223" s="217" t="s">
        <v>163</v>
      </c>
      <c r="H223" s="218">
        <v>179.19999999999999</v>
      </c>
      <c r="I223" s="219"/>
      <c r="J223" s="220">
        <f>ROUND(I223*H223,2)</f>
        <v>0</v>
      </c>
      <c r="K223" s="221"/>
      <c r="L223" s="41"/>
      <c r="M223" s="222" t="s">
        <v>1</v>
      </c>
      <c r="N223" s="223" t="s">
        <v>38</v>
      </c>
      <c r="O223" s="88"/>
      <c r="P223" s="224">
        <f>O223*H223</f>
        <v>0</v>
      </c>
      <c r="Q223" s="224">
        <v>0</v>
      </c>
      <c r="R223" s="224">
        <f>Q223*H223</f>
        <v>0</v>
      </c>
      <c r="S223" s="224">
        <v>0</v>
      </c>
      <c r="T223" s="225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26" t="s">
        <v>138</v>
      </c>
      <c r="AT223" s="226" t="s">
        <v>134</v>
      </c>
      <c r="AU223" s="226" t="s">
        <v>81</v>
      </c>
      <c r="AY223" s="14" t="s">
        <v>133</v>
      </c>
      <c r="BE223" s="227">
        <f>IF(N223="základní",J223,0)</f>
        <v>0</v>
      </c>
      <c r="BF223" s="227">
        <f>IF(N223="snížená",J223,0)</f>
        <v>0</v>
      </c>
      <c r="BG223" s="227">
        <f>IF(N223="zákl. přenesená",J223,0)</f>
        <v>0</v>
      </c>
      <c r="BH223" s="227">
        <f>IF(N223="sníž. přenesená",J223,0)</f>
        <v>0</v>
      </c>
      <c r="BI223" s="227">
        <f>IF(N223="nulová",J223,0)</f>
        <v>0</v>
      </c>
      <c r="BJ223" s="14" t="s">
        <v>81</v>
      </c>
      <c r="BK223" s="227">
        <f>ROUND(I223*H223,2)</f>
        <v>0</v>
      </c>
      <c r="BL223" s="14" t="s">
        <v>138</v>
      </c>
      <c r="BM223" s="226" t="s">
        <v>398</v>
      </c>
    </row>
    <row r="224" s="2" customFormat="1" ht="37.8" customHeight="1">
      <c r="A224" s="35"/>
      <c r="B224" s="36"/>
      <c r="C224" s="214" t="s">
        <v>73</v>
      </c>
      <c r="D224" s="214" t="s">
        <v>134</v>
      </c>
      <c r="E224" s="215" t="s">
        <v>513</v>
      </c>
      <c r="F224" s="216" t="s">
        <v>704</v>
      </c>
      <c r="G224" s="217" t="s">
        <v>163</v>
      </c>
      <c r="H224" s="218">
        <v>38.399999999999999</v>
      </c>
      <c r="I224" s="219"/>
      <c r="J224" s="220">
        <f>ROUND(I224*H224,2)</f>
        <v>0</v>
      </c>
      <c r="K224" s="221"/>
      <c r="L224" s="41"/>
      <c r="M224" s="222" t="s">
        <v>1</v>
      </c>
      <c r="N224" s="223" t="s">
        <v>38</v>
      </c>
      <c r="O224" s="88"/>
      <c r="P224" s="224">
        <f>O224*H224</f>
        <v>0</v>
      </c>
      <c r="Q224" s="224">
        <v>0</v>
      </c>
      <c r="R224" s="224">
        <f>Q224*H224</f>
        <v>0</v>
      </c>
      <c r="S224" s="224">
        <v>0</v>
      </c>
      <c r="T224" s="225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26" t="s">
        <v>138</v>
      </c>
      <c r="AT224" s="226" t="s">
        <v>134</v>
      </c>
      <c r="AU224" s="226" t="s">
        <v>81</v>
      </c>
      <c r="AY224" s="14" t="s">
        <v>133</v>
      </c>
      <c r="BE224" s="227">
        <f>IF(N224="základní",J224,0)</f>
        <v>0</v>
      </c>
      <c r="BF224" s="227">
        <f>IF(N224="snížená",J224,0)</f>
        <v>0</v>
      </c>
      <c r="BG224" s="227">
        <f>IF(N224="zákl. přenesená",J224,0)</f>
        <v>0</v>
      </c>
      <c r="BH224" s="227">
        <f>IF(N224="sníž. přenesená",J224,0)</f>
        <v>0</v>
      </c>
      <c r="BI224" s="227">
        <f>IF(N224="nulová",J224,0)</f>
        <v>0</v>
      </c>
      <c r="BJ224" s="14" t="s">
        <v>81</v>
      </c>
      <c r="BK224" s="227">
        <f>ROUND(I224*H224,2)</f>
        <v>0</v>
      </c>
      <c r="BL224" s="14" t="s">
        <v>138</v>
      </c>
      <c r="BM224" s="226" t="s">
        <v>401</v>
      </c>
    </row>
    <row r="225" s="2" customFormat="1" ht="16.5" customHeight="1">
      <c r="A225" s="35"/>
      <c r="B225" s="36"/>
      <c r="C225" s="214" t="s">
        <v>73</v>
      </c>
      <c r="D225" s="214" t="s">
        <v>134</v>
      </c>
      <c r="E225" s="215" t="s">
        <v>516</v>
      </c>
      <c r="F225" s="216" t="s">
        <v>705</v>
      </c>
      <c r="G225" s="217" t="s">
        <v>163</v>
      </c>
      <c r="H225" s="218">
        <v>153.59999999999999</v>
      </c>
      <c r="I225" s="219"/>
      <c r="J225" s="220">
        <f>ROUND(I225*H225,2)</f>
        <v>0</v>
      </c>
      <c r="K225" s="221"/>
      <c r="L225" s="41"/>
      <c r="M225" s="222" t="s">
        <v>1</v>
      </c>
      <c r="N225" s="223" t="s">
        <v>38</v>
      </c>
      <c r="O225" s="88"/>
      <c r="P225" s="224">
        <f>O225*H225</f>
        <v>0</v>
      </c>
      <c r="Q225" s="224">
        <v>0</v>
      </c>
      <c r="R225" s="224">
        <f>Q225*H225</f>
        <v>0</v>
      </c>
      <c r="S225" s="224">
        <v>0</v>
      </c>
      <c r="T225" s="225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26" t="s">
        <v>138</v>
      </c>
      <c r="AT225" s="226" t="s">
        <v>134</v>
      </c>
      <c r="AU225" s="226" t="s">
        <v>81</v>
      </c>
      <c r="AY225" s="14" t="s">
        <v>133</v>
      </c>
      <c r="BE225" s="227">
        <f>IF(N225="základní",J225,0)</f>
        <v>0</v>
      </c>
      <c r="BF225" s="227">
        <f>IF(N225="snížená",J225,0)</f>
        <v>0</v>
      </c>
      <c r="BG225" s="227">
        <f>IF(N225="zákl. přenesená",J225,0)</f>
        <v>0</v>
      </c>
      <c r="BH225" s="227">
        <f>IF(N225="sníž. přenesená",J225,0)</f>
        <v>0</v>
      </c>
      <c r="BI225" s="227">
        <f>IF(N225="nulová",J225,0)</f>
        <v>0</v>
      </c>
      <c r="BJ225" s="14" t="s">
        <v>81</v>
      </c>
      <c r="BK225" s="227">
        <f>ROUND(I225*H225,2)</f>
        <v>0</v>
      </c>
      <c r="BL225" s="14" t="s">
        <v>138</v>
      </c>
      <c r="BM225" s="226" t="s">
        <v>404</v>
      </c>
    </row>
    <row r="226" s="2" customFormat="1" ht="24.15" customHeight="1">
      <c r="A226" s="35"/>
      <c r="B226" s="36"/>
      <c r="C226" s="214" t="s">
        <v>73</v>
      </c>
      <c r="D226" s="214" t="s">
        <v>134</v>
      </c>
      <c r="E226" s="215" t="s">
        <v>519</v>
      </c>
      <c r="F226" s="216" t="s">
        <v>520</v>
      </c>
      <c r="G226" s="217" t="s">
        <v>163</v>
      </c>
      <c r="H226" s="218">
        <v>38.399999999999999</v>
      </c>
      <c r="I226" s="219"/>
      <c r="J226" s="220">
        <f>ROUND(I226*H226,2)</f>
        <v>0</v>
      </c>
      <c r="K226" s="221"/>
      <c r="L226" s="41"/>
      <c r="M226" s="222" t="s">
        <v>1</v>
      </c>
      <c r="N226" s="223" t="s">
        <v>38</v>
      </c>
      <c r="O226" s="88"/>
      <c r="P226" s="224">
        <f>O226*H226</f>
        <v>0</v>
      </c>
      <c r="Q226" s="224">
        <v>0</v>
      </c>
      <c r="R226" s="224">
        <f>Q226*H226</f>
        <v>0</v>
      </c>
      <c r="S226" s="224">
        <v>0</v>
      </c>
      <c r="T226" s="225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26" t="s">
        <v>138</v>
      </c>
      <c r="AT226" s="226" t="s">
        <v>134</v>
      </c>
      <c r="AU226" s="226" t="s">
        <v>81</v>
      </c>
      <c r="AY226" s="14" t="s">
        <v>133</v>
      </c>
      <c r="BE226" s="227">
        <f>IF(N226="základní",J226,0)</f>
        <v>0</v>
      </c>
      <c r="BF226" s="227">
        <f>IF(N226="snížená",J226,0)</f>
        <v>0</v>
      </c>
      <c r="BG226" s="227">
        <f>IF(N226="zákl. přenesená",J226,0)</f>
        <v>0</v>
      </c>
      <c r="BH226" s="227">
        <f>IF(N226="sníž. přenesená",J226,0)</f>
        <v>0</v>
      </c>
      <c r="BI226" s="227">
        <f>IF(N226="nulová",J226,0)</f>
        <v>0</v>
      </c>
      <c r="BJ226" s="14" t="s">
        <v>81</v>
      </c>
      <c r="BK226" s="227">
        <f>ROUND(I226*H226,2)</f>
        <v>0</v>
      </c>
      <c r="BL226" s="14" t="s">
        <v>138</v>
      </c>
      <c r="BM226" s="226" t="s">
        <v>407</v>
      </c>
    </row>
    <row r="227" s="2" customFormat="1" ht="37.8" customHeight="1">
      <c r="A227" s="35"/>
      <c r="B227" s="36"/>
      <c r="C227" s="214" t="s">
        <v>73</v>
      </c>
      <c r="D227" s="214" t="s">
        <v>134</v>
      </c>
      <c r="E227" s="215" t="s">
        <v>522</v>
      </c>
      <c r="F227" s="216" t="s">
        <v>706</v>
      </c>
      <c r="G227" s="217" t="s">
        <v>163</v>
      </c>
      <c r="H227" s="218">
        <v>62</v>
      </c>
      <c r="I227" s="219"/>
      <c r="J227" s="220">
        <f>ROUND(I227*H227,2)</f>
        <v>0</v>
      </c>
      <c r="K227" s="221"/>
      <c r="L227" s="41"/>
      <c r="M227" s="222" t="s">
        <v>1</v>
      </c>
      <c r="N227" s="223" t="s">
        <v>38</v>
      </c>
      <c r="O227" s="88"/>
      <c r="P227" s="224">
        <f>O227*H227</f>
        <v>0</v>
      </c>
      <c r="Q227" s="224">
        <v>0</v>
      </c>
      <c r="R227" s="224">
        <f>Q227*H227</f>
        <v>0</v>
      </c>
      <c r="S227" s="224">
        <v>0</v>
      </c>
      <c r="T227" s="225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26" t="s">
        <v>138</v>
      </c>
      <c r="AT227" s="226" t="s">
        <v>134</v>
      </c>
      <c r="AU227" s="226" t="s">
        <v>81</v>
      </c>
      <c r="AY227" s="14" t="s">
        <v>133</v>
      </c>
      <c r="BE227" s="227">
        <f>IF(N227="základní",J227,0)</f>
        <v>0</v>
      </c>
      <c r="BF227" s="227">
        <f>IF(N227="snížená",J227,0)</f>
        <v>0</v>
      </c>
      <c r="BG227" s="227">
        <f>IF(N227="zákl. přenesená",J227,0)</f>
        <v>0</v>
      </c>
      <c r="BH227" s="227">
        <f>IF(N227="sníž. přenesená",J227,0)</f>
        <v>0</v>
      </c>
      <c r="BI227" s="227">
        <f>IF(N227="nulová",J227,0)</f>
        <v>0</v>
      </c>
      <c r="BJ227" s="14" t="s">
        <v>81</v>
      </c>
      <c r="BK227" s="227">
        <f>ROUND(I227*H227,2)</f>
        <v>0</v>
      </c>
      <c r="BL227" s="14" t="s">
        <v>138</v>
      </c>
      <c r="BM227" s="226" t="s">
        <v>410</v>
      </c>
    </row>
    <row r="228" s="2" customFormat="1" ht="16.5" customHeight="1">
      <c r="A228" s="35"/>
      <c r="B228" s="36"/>
      <c r="C228" s="214" t="s">
        <v>73</v>
      </c>
      <c r="D228" s="214" t="s">
        <v>134</v>
      </c>
      <c r="E228" s="215" t="s">
        <v>525</v>
      </c>
      <c r="F228" s="216" t="s">
        <v>707</v>
      </c>
      <c r="G228" s="217" t="s">
        <v>163</v>
      </c>
      <c r="H228" s="218">
        <v>248</v>
      </c>
      <c r="I228" s="219"/>
      <c r="J228" s="220">
        <f>ROUND(I228*H228,2)</f>
        <v>0</v>
      </c>
      <c r="K228" s="221"/>
      <c r="L228" s="41"/>
      <c r="M228" s="222" t="s">
        <v>1</v>
      </c>
      <c r="N228" s="223" t="s">
        <v>38</v>
      </c>
      <c r="O228" s="88"/>
      <c r="P228" s="224">
        <f>O228*H228</f>
        <v>0</v>
      </c>
      <c r="Q228" s="224">
        <v>0</v>
      </c>
      <c r="R228" s="224">
        <f>Q228*H228</f>
        <v>0</v>
      </c>
      <c r="S228" s="224">
        <v>0</v>
      </c>
      <c r="T228" s="225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26" t="s">
        <v>138</v>
      </c>
      <c r="AT228" s="226" t="s">
        <v>134</v>
      </c>
      <c r="AU228" s="226" t="s">
        <v>81</v>
      </c>
      <c r="AY228" s="14" t="s">
        <v>133</v>
      </c>
      <c r="BE228" s="227">
        <f>IF(N228="základní",J228,0)</f>
        <v>0</v>
      </c>
      <c r="BF228" s="227">
        <f>IF(N228="snížená",J228,0)</f>
        <v>0</v>
      </c>
      <c r="BG228" s="227">
        <f>IF(N228="zákl. přenesená",J228,0)</f>
        <v>0</v>
      </c>
      <c r="BH228" s="227">
        <f>IF(N228="sníž. přenesená",J228,0)</f>
        <v>0</v>
      </c>
      <c r="BI228" s="227">
        <f>IF(N228="nulová",J228,0)</f>
        <v>0</v>
      </c>
      <c r="BJ228" s="14" t="s">
        <v>81</v>
      </c>
      <c r="BK228" s="227">
        <f>ROUND(I228*H228,2)</f>
        <v>0</v>
      </c>
      <c r="BL228" s="14" t="s">
        <v>138</v>
      </c>
      <c r="BM228" s="226" t="s">
        <v>413</v>
      </c>
    </row>
    <row r="229" s="2" customFormat="1" ht="24.15" customHeight="1">
      <c r="A229" s="35"/>
      <c r="B229" s="36"/>
      <c r="C229" s="214" t="s">
        <v>73</v>
      </c>
      <c r="D229" s="214" t="s">
        <v>134</v>
      </c>
      <c r="E229" s="215" t="s">
        <v>488</v>
      </c>
      <c r="F229" s="216" t="s">
        <v>529</v>
      </c>
      <c r="G229" s="217" t="s">
        <v>163</v>
      </c>
      <c r="H229" s="218">
        <v>62</v>
      </c>
      <c r="I229" s="219"/>
      <c r="J229" s="220">
        <f>ROUND(I229*H229,2)</f>
        <v>0</v>
      </c>
      <c r="K229" s="221"/>
      <c r="L229" s="41"/>
      <c r="M229" s="241" t="s">
        <v>1</v>
      </c>
      <c r="N229" s="242" t="s">
        <v>38</v>
      </c>
      <c r="O229" s="243"/>
      <c r="P229" s="244">
        <f>O229*H229</f>
        <v>0</v>
      </c>
      <c r="Q229" s="244">
        <v>0</v>
      </c>
      <c r="R229" s="244">
        <f>Q229*H229</f>
        <v>0</v>
      </c>
      <c r="S229" s="244">
        <v>0</v>
      </c>
      <c r="T229" s="245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26" t="s">
        <v>138</v>
      </c>
      <c r="AT229" s="226" t="s">
        <v>134</v>
      </c>
      <c r="AU229" s="226" t="s">
        <v>81</v>
      </c>
      <c r="AY229" s="14" t="s">
        <v>133</v>
      </c>
      <c r="BE229" s="227">
        <f>IF(N229="základní",J229,0)</f>
        <v>0</v>
      </c>
      <c r="BF229" s="227">
        <f>IF(N229="snížená",J229,0)</f>
        <v>0</v>
      </c>
      <c r="BG229" s="227">
        <f>IF(N229="zákl. přenesená",J229,0)</f>
        <v>0</v>
      </c>
      <c r="BH229" s="227">
        <f>IF(N229="sníž. přenesená",J229,0)</f>
        <v>0</v>
      </c>
      <c r="BI229" s="227">
        <f>IF(N229="nulová",J229,0)</f>
        <v>0</v>
      </c>
      <c r="BJ229" s="14" t="s">
        <v>81</v>
      </c>
      <c r="BK229" s="227">
        <f>ROUND(I229*H229,2)</f>
        <v>0</v>
      </c>
      <c r="BL229" s="14" t="s">
        <v>138</v>
      </c>
      <c r="BM229" s="226" t="s">
        <v>416</v>
      </c>
    </row>
    <row r="230" s="2" customFormat="1" ht="6.96" customHeight="1">
      <c r="A230" s="35"/>
      <c r="B230" s="63"/>
      <c r="C230" s="64"/>
      <c r="D230" s="64"/>
      <c r="E230" s="64"/>
      <c r="F230" s="64"/>
      <c r="G230" s="64"/>
      <c r="H230" s="64"/>
      <c r="I230" s="64"/>
      <c r="J230" s="64"/>
      <c r="K230" s="64"/>
      <c r="L230" s="41"/>
      <c r="M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</row>
  </sheetData>
  <sheetProtection sheet="1" autoFilter="0" formatColumns="0" formatRows="0" objects="1" scenarios="1" spinCount="100000" saltValue="JsR80gcpeBfEtaGirpN6wC36vfK9+NC9lnWNRyKyQBIHn1XfVnzg74aln1zlE83w6NnD+og4ZLgVVkeP6Vg/Pg==" hashValue="bV+7cY+aUcWDRGq9S3/CWy9LredDL22Y5uyDNfziTEz0Wrs4czpfNW9M7sljXPAugTnrjhPj+VfdiW7W9oh8AA==" algorithmName="SHA-512" password="CC35"/>
  <autoFilter ref="C128:K229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92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83</v>
      </c>
    </row>
    <row r="4" s="1" customFormat="1" ht="24.96" customHeight="1">
      <c r="B4" s="17"/>
      <c r="D4" s="135" t="s">
        <v>96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Rekonstrukce školního hřiště - 3. ZŠ CHEB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97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708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24. 9. 2025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tr">
        <f>IF('Rekapitulace stavby'!E11="","",'Rekapitulace stavby'!E11)</f>
        <v xml:space="preserve"> </v>
      </c>
      <c r="F15" s="35"/>
      <c r="G15" s="35"/>
      <c r="H15" s="35"/>
      <c r="I15" s="137" t="s">
        <v>26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27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26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29</v>
      </c>
      <c r="E20" s="35"/>
      <c r="F20" s="35"/>
      <c r="G20" s="35"/>
      <c r="H20" s="35"/>
      <c r="I20" s="137" t="s">
        <v>25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26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30</v>
      </c>
      <c r="E23" s="35"/>
      <c r="F23" s="35"/>
      <c r="G23" s="35"/>
      <c r="H23" s="35"/>
      <c r="I23" s="137" t="s">
        <v>25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26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32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33</v>
      </c>
      <c r="E30" s="35"/>
      <c r="F30" s="35"/>
      <c r="G30" s="35"/>
      <c r="H30" s="35"/>
      <c r="I30" s="35"/>
      <c r="J30" s="148">
        <f>ROUND(J130,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35</v>
      </c>
      <c r="G32" s="35"/>
      <c r="H32" s="35"/>
      <c r="I32" s="149" t="s">
        <v>34</v>
      </c>
      <c r="J32" s="149" t="s">
        <v>36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37</v>
      </c>
      <c r="E33" s="137" t="s">
        <v>38</v>
      </c>
      <c r="F33" s="151">
        <f>ROUND((SUM(BE130:BE253)),  2)</f>
        <v>0</v>
      </c>
      <c r="G33" s="35"/>
      <c r="H33" s="35"/>
      <c r="I33" s="152">
        <v>0.20999999999999999</v>
      </c>
      <c r="J33" s="151">
        <f>ROUND(((SUM(BE130:BE253))*I33),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39</v>
      </c>
      <c r="F34" s="151">
        <f>ROUND((SUM(BF130:BF253)),  2)</f>
        <v>0</v>
      </c>
      <c r="G34" s="35"/>
      <c r="H34" s="35"/>
      <c r="I34" s="152">
        <v>0.12</v>
      </c>
      <c r="J34" s="151">
        <f>ROUND(((SUM(BF130:BF253))*I34),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40</v>
      </c>
      <c r="F35" s="151">
        <f>ROUND((SUM(BG130:BG253)),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41</v>
      </c>
      <c r="F36" s="151">
        <f>ROUND((SUM(BH130:BH253)),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42</v>
      </c>
      <c r="F37" s="151">
        <f>ROUND((SUM(BI130:BI253)),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43</v>
      </c>
      <c r="E39" s="155"/>
      <c r="F39" s="155"/>
      <c r="G39" s="156" t="s">
        <v>44</v>
      </c>
      <c r="H39" s="157" t="s">
        <v>45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46</v>
      </c>
      <c r="E50" s="161"/>
      <c r="F50" s="161"/>
      <c r="G50" s="160" t="s">
        <v>47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48</v>
      </c>
      <c r="E61" s="163"/>
      <c r="F61" s="164" t="s">
        <v>49</v>
      </c>
      <c r="G61" s="162" t="s">
        <v>48</v>
      </c>
      <c r="H61" s="163"/>
      <c r="I61" s="163"/>
      <c r="J61" s="165" t="s">
        <v>49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50</v>
      </c>
      <c r="E65" s="166"/>
      <c r="F65" s="166"/>
      <c r="G65" s="160" t="s">
        <v>51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48</v>
      </c>
      <c r="E76" s="163"/>
      <c r="F76" s="164" t="s">
        <v>49</v>
      </c>
      <c r="G76" s="162" t="s">
        <v>48</v>
      </c>
      <c r="H76" s="163"/>
      <c r="I76" s="163"/>
      <c r="J76" s="165" t="s">
        <v>49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99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Rekonstrukce školního hřiště - 3. ZŠ CHEB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97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SO 04 - Malé víceúčelové hřiště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 xml:space="preserve"> </v>
      </c>
      <c r="G89" s="37"/>
      <c r="H89" s="37"/>
      <c r="I89" s="29" t="s">
        <v>22</v>
      </c>
      <c r="J89" s="76" t="str">
        <f>IF(J12="","",J12)</f>
        <v>24. 9. 2025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29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100</v>
      </c>
      <c r="D94" s="173"/>
      <c r="E94" s="173"/>
      <c r="F94" s="173"/>
      <c r="G94" s="173"/>
      <c r="H94" s="173"/>
      <c r="I94" s="173"/>
      <c r="J94" s="174" t="s">
        <v>101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102</v>
      </c>
      <c r="D96" s="37"/>
      <c r="E96" s="37"/>
      <c r="F96" s="37"/>
      <c r="G96" s="37"/>
      <c r="H96" s="37"/>
      <c r="I96" s="37"/>
      <c r="J96" s="107">
        <f>J130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103</v>
      </c>
    </row>
    <row r="97" s="9" customFormat="1" ht="24.96" customHeight="1">
      <c r="A97" s="9"/>
      <c r="B97" s="176"/>
      <c r="C97" s="177"/>
      <c r="D97" s="178" t="s">
        <v>104</v>
      </c>
      <c r="E97" s="179"/>
      <c r="F97" s="179"/>
      <c r="G97" s="179"/>
      <c r="H97" s="179"/>
      <c r="I97" s="179"/>
      <c r="J97" s="180">
        <f>J131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6"/>
      <c r="C98" s="177"/>
      <c r="D98" s="178" t="s">
        <v>105</v>
      </c>
      <c r="E98" s="179"/>
      <c r="F98" s="179"/>
      <c r="G98" s="179"/>
      <c r="H98" s="179"/>
      <c r="I98" s="179"/>
      <c r="J98" s="180">
        <f>J143</f>
        <v>0</v>
      </c>
      <c r="K98" s="177"/>
      <c r="L98" s="181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6"/>
      <c r="C99" s="177"/>
      <c r="D99" s="178" t="s">
        <v>106</v>
      </c>
      <c r="E99" s="179"/>
      <c r="F99" s="179"/>
      <c r="G99" s="179"/>
      <c r="H99" s="179"/>
      <c r="I99" s="179"/>
      <c r="J99" s="180">
        <f>J147</f>
        <v>0</v>
      </c>
      <c r="K99" s="177"/>
      <c r="L99" s="18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6"/>
      <c r="C100" s="177"/>
      <c r="D100" s="178" t="s">
        <v>107</v>
      </c>
      <c r="E100" s="179"/>
      <c r="F100" s="179"/>
      <c r="G100" s="179"/>
      <c r="H100" s="179"/>
      <c r="I100" s="179"/>
      <c r="J100" s="180">
        <f>J154</f>
        <v>0</v>
      </c>
      <c r="K100" s="177"/>
      <c r="L100" s="181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76"/>
      <c r="C101" s="177"/>
      <c r="D101" s="178" t="s">
        <v>108</v>
      </c>
      <c r="E101" s="179"/>
      <c r="F101" s="179"/>
      <c r="G101" s="179"/>
      <c r="H101" s="179"/>
      <c r="I101" s="179"/>
      <c r="J101" s="180">
        <f>J173</f>
        <v>0</v>
      </c>
      <c r="K101" s="177"/>
      <c r="L101" s="181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76"/>
      <c r="C102" s="177"/>
      <c r="D102" s="178" t="s">
        <v>109</v>
      </c>
      <c r="E102" s="179"/>
      <c r="F102" s="179"/>
      <c r="G102" s="179"/>
      <c r="H102" s="179"/>
      <c r="I102" s="179"/>
      <c r="J102" s="180">
        <f>J178</f>
        <v>0</v>
      </c>
      <c r="K102" s="177"/>
      <c r="L102" s="181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76"/>
      <c r="C103" s="177"/>
      <c r="D103" s="178" t="s">
        <v>110</v>
      </c>
      <c r="E103" s="179"/>
      <c r="F103" s="179"/>
      <c r="G103" s="179"/>
      <c r="H103" s="179"/>
      <c r="I103" s="179"/>
      <c r="J103" s="180">
        <f>J194</f>
        <v>0</v>
      </c>
      <c r="K103" s="177"/>
      <c r="L103" s="181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76"/>
      <c r="C104" s="177"/>
      <c r="D104" s="178" t="s">
        <v>111</v>
      </c>
      <c r="E104" s="179"/>
      <c r="F104" s="179"/>
      <c r="G104" s="179"/>
      <c r="H104" s="179"/>
      <c r="I104" s="179"/>
      <c r="J104" s="180">
        <f>J200</f>
        <v>0</v>
      </c>
      <c r="K104" s="177"/>
      <c r="L104" s="181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76"/>
      <c r="C105" s="177"/>
      <c r="D105" s="178" t="s">
        <v>112</v>
      </c>
      <c r="E105" s="179"/>
      <c r="F105" s="179"/>
      <c r="G105" s="179"/>
      <c r="H105" s="179"/>
      <c r="I105" s="179"/>
      <c r="J105" s="180">
        <f>J202</f>
        <v>0</v>
      </c>
      <c r="K105" s="177"/>
      <c r="L105" s="181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82"/>
      <c r="C106" s="183"/>
      <c r="D106" s="184" t="s">
        <v>113</v>
      </c>
      <c r="E106" s="185"/>
      <c r="F106" s="185"/>
      <c r="G106" s="185"/>
      <c r="H106" s="185"/>
      <c r="I106" s="185"/>
      <c r="J106" s="186">
        <f>J203</f>
        <v>0</v>
      </c>
      <c r="K106" s="183"/>
      <c r="L106" s="18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2"/>
      <c r="C107" s="183"/>
      <c r="D107" s="184" t="s">
        <v>114</v>
      </c>
      <c r="E107" s="185"/>
      <c r="F107" s="185"/>
      <c r="G107" s="185"/>
      <c r="H107" s="185"/>
      <c r="I107" s="185"/>
      <c r="J107" s="186">
        <f>J209</f>
        <v>0</v>
      </c>
      <c r="K107" s="183"/>
      <c r="L107" s="18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2"/>
      <c r="C108" s="183"/>
      <c r="D108" s="184" t="s">
        <v>115</v>
      </c>
      <c r="E108" s="185"/>
      <c r="F108" s="185"/>
      <c r="G108" s="185"/>
      <c r="H108" s="185"/>
      <c r="I108" s="185"/>
      <c r="J108" s="186">
        <f>J214</f>
        <v>0</v>
      </c>
      <c r="K108" s="183"/>
      <c r="L108" s="18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2"/>
      <c r="C109" s="183"/>
      <c r="D109" s="184" t="s">
        <v>116</v>
      </c>
      <c r="E109" s="185"/>
      <c r="F109" s="185"/>
      <c r="G109" s="185"/>
      <c r="H109" s="185"/>
      <c r="I109" s="185"/>
      <c r="J109" s="186">
        <f>J226</f>
        <v>0</v>
      </c>
      <c r="K109" s="183"/>
      <c r="L109" s="18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9" customFormat="1" ht="24.96" customHeight="1">
      <c r="A110" s="9"/>
      <c r="B110" s="176"/>
      <c r="C110" s="177"/>
      <c r="D110" s="178" t="s">
        <v>117</v>
      </c>
      <c r="E110" s="179"/>
      <c r="F110" s="179"/>
      <c r="G110" s="179"/>
      <c r="H110" s="179"/>
      <c r="I110" s="179"/>
      <c r="J110" s="180">
        <f>J231</f>
        <v>0</v>
      </c>
      <c r="K110" s="177"/>
      <c r="L110" s="181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2" customFormat="1" ht="21.84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63"/>
      <c r="C112" s="64"/>
      <c r="D112" s="64"/>
      <c r="E112" s="64"/>
      <c r="F112" s="64"/>
      <c r="G112" s="64"/>
      <c r="H112" s="64"/>
      <c r="I112" s="64"/>
      <c r="J112" s="64"/>
      <c r="K112" s="64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6" s="2" customFormat="1" ht="6.96" customHeight="1">
      <c r="A116" s="35"/>
      <c r="B116" s="65"/>
      <c r="C116" s="66"/>
      <c r="D116" s="66"/>
      <c r="E116" s="66"/>
      <c r="F116" s="66"/>
      <c r="G116" s="66"/>
      <c r="H116" s="66"/>
      <c r="I116" s="66"/>
      <c r="J116" s="66"/>
      <c r="K116" s="66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24.96" customHeight="1">
      <c r="A117" s="35"/>
      <c r="B117" s="36"/>
      <c r="C117" s="20" t="s">
        <v>118</v>
      </c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2" customHeight="1">
      <c r="A119" s="35"/>
      <c r="B119" s="36"/>
      <c r="C119" s="29" t="s">
        <v>16</v>
      </c>
      <c r="D119" s="37"/>
      <c r="E119" s="37"/>
      <c r="F119" s="37"/>
      <c r="G119" s="37"/>
      <c r="H119" s="37"/>
      <c r="I119" s="37"/>
      <c r="J119" s="37"/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6.5" customHeight="1">
      <c r="A120" s="35"/>
      <c r="B120" s="36"/>
      <c r="C120" s="37"/>
      <c r="D120" s="37"/>
      <c r="E120" s="171" t="str">
        <f>E7</f>
        <v>Rekonstrukce školního hřiště - 3. ZŠ CHEB</v>
      </c>
      <c r="F120" s="29"/>
      <c r="G120" s="29"/>
      <c r="H120" s="29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2" customHeight="1">
      <c r="A121" s="35"/>
      <c r="B121" s="36"/>
      <c r="C121" s="29" t="s">
        <v>97</v>
      </c>
      <c r="D121" s="37"/>
      <c r="E121" s="37"/>
      <c r="F121" s="37"/>
      <c r="G121" s="37"/>
      <c r="H121" s="37"/>
      <c r="I121" s="37"/>
      <c r="J121" s="37"/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6.5" customHeight="1">
      <c r="A122" s="35"/>
      <c r="B122" s="36"/>
      <c r="C122" s="37"/>
      <c r="D122" s="37"/>
      <c r="E122" s="73" t="str">
        <f>E9</f>
        <v>SO 04 - Malé víceúčelové hřiště</v>
      </c>
      <c r="F122" s="37"/>
      <c r="G122" s="37"/>
      <c r="H122" s="37"/>
      <c r="I122" s="37"/>
      <c r="J122" s="37"/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6.96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2" customHeight="1">
      <c r="A124" s="35"/>
      <c r="B124" s="36"/>
      <c r="C124" s="29" t="s">
        <v>20</v>
      </c>
      <c r="D124" s="37"/>
      <c r="E124" s="37"/>
      <c r="F124" s="24" t="str">
        <f>F12</f>
        <v xml:space="preserve"> </v>
      </c>
      <c r="G124" s="37"/>
      <c r="H124" s="37"/>
      <c r="I124" s="29" t="s">
        <v>22</v>
      </c>
      <c r="J124" s="76" t="str">
        <f>IF(J12="","",J12)</f>
        <v>24. 9. 2025</v>
      </c>
      <c r="K124" s="37"/>
      <c r="L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6.96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60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5.15" customHeight="1">
      <c r="A126" s="35"/>
      <c r="B126" s="36"/>
      <c r="C126" s="29" t="s">
        <v>24</v>
      </c>
      <c r="D126" s="37"/>
      <c r="E126" s="37"/>
      <c r="F126" s="24" t="str">
        <f>E15</f>
        <v xml:space="preserve"> </v>
      </c>
      <c r="G126" s="37"/>
      <c r="H126" s="37"/>
      <c r="I126" s="29" t="s">
        <v>29</v>
      </c>
      <c r="J126" s="33" t="str">
        <f>E21</f>
        <v xml:space="preserve"> </v>
      </c>
      <c r="K126" s="37"/>
      <c r="L126" s="60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5.15" customHeight="1">
      <c r="A127" s="35"/>
      <c r="B127" s="36"/>
      <c r="C127" s="29" t="s">
        <v>27</v>
      </c>
      <c r="D127" s="37"/>
      <c r="E127" s="37"/>
      <c r="F127" s="24" t="str">
        <f>IF(E18="","",E18)</f>
        <v>Vyplň údaj</v>
      </c>
      <c r="G127" s="37"/>
      <c r="H127" s="37"/>
      <c r="I127" s="29" t="s">
        <v>30</v>
      </c>
      <c r="J127" s="33" t="str">
        <f>E24</f>
        <v xml:space="preserve"> </v>
      </c>
      <c r="K127" s="37"/>
      <c r="L127" s="60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10.32" customHeight="1">
      <c r="A128" s="35"/>
      <c r="B128" s="36"/>
      <c r="C128" s="37"/>
      <c r="D128" s="37"/>
      <c r="E128" s="37"/>
      <c r="F128" s="37"/>
      <c r="G128" s="37"/>
      <c r="H128" s="37"/>
      <c r="I128" s="37"/>
      <c r="J128" s="37"/>
      <c r="K128" s="37"/>
      <c r="L128" s="60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11" customFormat="1" ht="29.28" customHeight="1">
      <c r="A129" s="188"/>
      <c r="B129" s="189"/>
      <c r="C129" s="190" t="s">
        <v>119</v>
      </c>
      <c r="D129" s="191" t="s">
        <v>58</v>
      </c>
      <c r="E129" s="191" t="s">
        <v>54</v>
      </c>
      <c r="F129" s="191" t="s">
        <v>55</v>
      </c>
      <c r="G129" s="191" t="s">
        <v>120</v>
      </c>
      <c r="H129" s="191" t="s">
        <v>121</v>
      </c>
      <c r="I129" s="191" t="s">
        <v>122</v>
      </c>
      <c r="J129" s="192" t="s">
        <v>101</v>
      </c>
      <c r="K129" s="193" t="s">
        <v>123</v>
      </c>
      <c r="L129" s="194"/>
      <c r="M129" s="97" t="s">
        <v>1</v>
      </c>
      <c r="N129" s="98" t="s">
        <v>37</v>
      </c>
      <c r="O129" s="98" t="s">
        <v>124</v>
      </c>
      <c r="P129" s="98" t="s">
        <v>125</v>
      </c>
      <c r="Q129" s="98" t="s">
        <v>126</v>
      </c>
      <c r="R129" s="98" t="s">
        <v>127</v>
      </c>
      <c r="S129" s="98" t="s">
        <v>128</v>
      </c>
      <c r="T129" s="99" t="s">
        <v>129</v>
      </c>
      <c r="U129" s="188"/>
      <c r="V129" s="188"/>
      <c r="W129" s="188"/>
      <c r="X129" s="188"/>
      <c r="Y129" s="188"/>
      <c r="Z129" s="188"/>
      <c r="AA129" s="188"/>
      <c r="AB129" s="188"/>
      <c r="AC129" s="188"/>
      <c r="AD129" s="188"/>
      <c r="AE129" s="188"/>
    </row>
    <row r="130" s="2" customFormat="1" ht="22.8" customHeight="1">
      <c r="A130" s="35"/>
      <c r="B130" s="36"/>
      <c r="C130" s="104" t="s">
        <v>130</v>
      </c>
      <c r="D130" s="37"/>
      <c r="E130" s="37"/>
      <c r="F130" s="37"/>
      <c r="G130" s="37"/>
      <c r="H130" s="37"/>
      <c r="I130" s="37"/>
      <c r="J130" s="195">
        <f>BK130</f>
        <v>0</v>
      </c>
      <c r="K130" s="37"/>
      <c r="L130" s="41"/>
      <c r="M130" s="100"/>
      <c r="N130" s="196"/>
      <c r="O130" s="101"/>
      <c r="P130" s="197">
        <f>P131+P143+P147+P154+P173+P178+P194+P200+P202+P231</f>
        <v>0</v>
      </c>
      <c r="Q130" s="101"/>
      <c r="R130" s="197">
        <f>R131+R143+R147+R154+R173+R178+R194+R200+R202+R231</f>
        <v>0</v>
      </c>
      <c r="S130" s="101"/>
      <c r="T130" s="198">
        <f>T131+T143+T147+T154+T173+T178+T194+T200+T202+T231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4" t="s">
        <v>72</v>
      </c>
      <c r="AU130" s="14" t="s">
        <v>103</v>
      </c>
      <c r="BK130" s="199">
        <f>BK131+BK143+BK147+BK154+BK173+BK178+BK194+BK200+BK202+BK231</f>
        <v>0</v>
      </c>
    </row>
    <row r="131" s="12" customFormat="1" ht="25.92" customHeight="1">
      <c r="A131" s="12"/>
      <c r="B131" s="200"/>
      <c r="C131" s="201"/>
      <c r="D131" s="202" t="s">
        <v>72</v>
      </c>
      <c r="E131" s="203" t="s">
        <v>131</v>
      </c>
      <c r="F131" s="203" t="s">
        <v>132</v>
      </c>
      <c r="G131" s="201"/>
      <c r="H131" s="201"/>
      <c r="I131" s="204"/>
      <c r="J131" s="205">
        <f>BK131</f>
        <v>0</v>
      </c>
      <c r="K131" s="201"/>
      <c r="L131" s="206"/>
      <c r="M131" s="207"/>
      <c r="N131" s="208"/>
      <c r="O131" s="208"/>
      <c r="P131" s="209">
        <f>SUM(P132:P142)</f>
        <v>0</v>
      </c>
      <c r="Q131" s="208"/>
      <c r="R131" s="209">
        <f>SUM(R132:R142)</f>
        <v>0</v>
      </c>
      <c r="S131" s="208"/>
      <c r="T131" s="210">
        <f>SUM(T132:T142)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1" t="s">
        <v>81</v>
      </c>
      <c r="AT131" s="212" t="s">
        <v>72</v>
      </c>
      <c r="AU131" s="212" t="s">
        <v>73</v>
      </c>
      <c r="AY131" s="211" t="s">
        <v>133</v>
      </c>
      <c r="BK131" s="213">
        <f>SUM(BK132:BK142)</f>
        <v>0</v>
      </c>
    </row>
    <row r="132" s="2" customFormat="1" ht="33" customHeight="1">
      <c r="A132" s="35"/>
      <c r="B132" s="36"/>
      <c r="C132" s="214" t="s">
        <v>73</v>
      </c>
      <c r="D132" s="214" t="s">
        <v>134</v>
      </c>
      <c r="E132" s="215" t="s">
        <v>135</v>
      </c>
      <c r="F132" s="216" t="s">
        <v>709</v>
      </c>
      <c r="G132" s="217" t="s">
        <v>137</v>
      </c>
      <c r="H132" s="218">
        <v>6.5999999999999996</v>
      </c>
      <c r="I132" s="219"/>
      <c r="J132" s="220">
        <f>ROUND(I132*H132,2)</f>
        <v>0</v>
      </c>
      <c r="K132" s="221"/>
      <c r="L132" s="41"/>
      <c r="M132" s="222" t="s">
        <v>1</v>
      </c>
      <c r="N132" s="223" t="s">
        <v>38</v>
      </c>
      <c r="O132" s="88"/>
      <c r="P132" s="224">
        <f>O132*H132</f>
        <v>0</v>
      </c>
      <c r="Q132" s="224">
        <v>0</v>
      </c>
      <c r="R132" s="224">
        <f>Q132*H132</f>
        <v>0</v>
      </c>
      <c r="S132" s="224">
        <v>0</v>
      </c>
      <c r="T132" s="225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6" t="s">
        <v>138</v>
      </c>
      <c r="AT132" s="226" t="s">
        <v>134</v>
      </c>
      <c r="AU132" s="226" t="s">
        <v>81</v>
      </c>
      <c r="AY132" s="14" t="s">
        <v>133</v>
      </c>
      <c r="BE132" s="227">
        <f>IF(N132="základní",J132,0)</f>
        <v>0</v>
      </c>
      <c r="BF132" s="227">
        <f>IF(N132="snížená",J132,0)</f>
        <v>0</v>
      </c>
      <c r="BG132" s="227">
        <f>IF(N132="zákl. přenesená",J132,0)</f>
        <v>0</v>
      </c>
      <c r="BH132" s="227">
        <f>IF(N132="sníž. přenesená",J132,0)</f>
        <v>0</v>
      </c>
      <c r="BI132" s="227">
        <f>IF(N132="nulová",J132,0)</f>
        <v>0</v>
      </c>
      <c r="BJ132" s="14" t="s">
        <v>81</v>
      </c>
      <c r="BK132" s="227">
        <f>ROUND(I132*H132,2)</f>
        <v>0</v>
      </c>
      <c r="BL132" s="14" t="s">
        <v>138</v>
      </c>
      <c r="BM132" s="226" t="s">
        <v>83</v>
      </c>
    </row>
    <row r="133" s="2" customFormat="1" ht="33" customHeight="1">
      <c r="A133" s="35"/>
      <c r="B133" s="36"/>
      <c r="C133" s="214" t="s">
        <v>73</v>
      </c>
      <c r="D133" s="214" t="s">
        <v>134</v>
      </c>
      <c r="E133" s="215" t="s">
        <v>139</v>
      </c>
      <c r="F133" s="216" t="s">
        <v>710</v>
      </c>
      <c r="G133" s="217" t="s">
        <v>141</v>
      </c>
      <c r="H133" s="218">
        <v>266.10000000000002</v>
      </c>
      <c r="I133" s="219"/>
      <c r="J133" s="220">
        <f>ROUND(I133*H133,2)</f>
        <v>0</v>
      </c>
      <c r="K133" s="221"/>
      <c r="L133" s="41"/>
      <c r="M133" s="222" t="s">
        <v>1</v>
      </c>
      <c r="N133" s="223" t="s">
        <v>38</v>
      </c>
      <c r="O133" s="88"/>
      <c r="P133" s="224">
        <f>O133*H133</f>
        <v>0</v>
      </c>
      <c r="Q133" s="224">
        <v>0</v>
      </c>
      <c r="R133" s="224">
        <f>Q133*H133</f>
        <v>0</v>
      </c>
      <c r="S133" s="224">
        <v>0</v>
      </c>
      <c r="T133" s="225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6" t="s">
        <v>138</v>
      </c>
      <c r="AT133" s="226" t="s">
        <v>134</v>
      </c>
      <c r="AU133" s="226" t="s">
        <v>81</v>
      </c>
      <c r="AY133" s="14" t="s">
        <v>133</v>
      </c>
      <c r="BE133" s="227">
        <f>IF(N133="základní",J133,0)</f>
        <v>0</v>
      </c>
      <c r="BF133" s="227">
        <f>IF(N133="snížená",J133,0)</f>
        <v>0</v>
      </c>
      <c r="BG133" s="227">
        <f>IF(N133="zákl. přenesená",J133,0)</f>
        <v>0</v>
      </c>
      <c r="BH133" s="227">
        <f>IF(N133="sníž. přenesená",J133,0)</f>
        <v>0</v>
      </c>
      <c r="BI133" s="227">
        <f>IF(N133="nulová",J133,0)</f>
        <v>0</v>
      </c>
      <c r="BJ133" s="14" t="s">
        <v>81</v>
      </c>
      <c r="BK133" s="227">
        <f>ROUND(I133*H133,2)</f>
        <v>0</v>
      </c>
      <c r="BL133" s="14" t="s">
        <v>138</v>
      </c>
      <c r="BM133" s="226" t="s">
        <v>138</v>
      </c>
    </row>
    <row r="134" s="2" customFormat="1" ht="24.15" customHeight="1">
      <c r="A134" s="35"/>
      <c r="B134" s="36"/>
      <c r="C134" s="214" t="s">
        <v>73</v>
      </c>
      <c r="D134" s="214" t="s">
        <v>134</v>
      </c>
      <c r="E134" s="215" t="s">
        <v>142</v>
      </c>
      <c r="F134" s="216" t="s">
        <v>711</v>
      </c>
      <c r="G134" s="217" t="s">
        <v>137</v>
      </c>
      <c r="H134" s="218">
        <v>2.1000000000000001</v>
      </c>
      <c r="I134" s="219"/>
      <c r="J134" s="220">
        <f>ROUND(I134*H134,2)</f>
        <v>0</v>
      </c>
      <c r="K134" s="221"/>
      <c r="L134" s="41"/>
      <c r="M134" s="222" t="s">
        <v>1</v>
      </c>
      <c r="N134" s="223" t="s">
        <v>38</v>
      </c>
      <c r="O134" s="88"/>
      <c r="P134" s="224">
        <f>O134*H134</f>
        <v>0</v>
      </c>
      <c r="Q134" s="224">
        <v>0</v>
      </c>
      <c r="R134" s="224">
        <f>Q134*H134</f>
        <v>0</v>
      </c>
      <c r="S134" s="224">
        <v>0</v>
      </c>
      <c r="T134" s="225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6" t="s">
        <v>138</v>
      </c>
      <c r="AT134" s="226" t="s">
        <v>134</v>
      </c>
      <c r="AU134" s="226" t="s">
        <v>81</v>
      </c>
      <c r="AY134" s="14" t="s">
        <v>133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14" t="s">
        <v>81</v>
      </c>
      <c r="BK134" s="227">
        <f>ROUND(I134*H134,2)</f>
        <v>0</v>
      </c>
      <c r="BL134" s="14" t="s">
        <v>138</v>
      </c>
      <c r="BM134" s="226" t="s">
        <v>144</v>
      </c>
    </row>
    <row r="135" s="2" customFormat="1" ht="16.5" customHeight="1">
      <c r="A135" s="35"/>
      <c r="B135" s="36"/>
      <c r="C135" s="214" t="s">
        <v>73</v>
      </c>
      <c r="D135" s="214" t="s">
        <v>134</v>
      </c>
      <c r="E135" s="215" t="s">
        <v>145</v>
      </c>
      <c r="F135" s="216" t="s">
        <v>146</v>
      </c>
      <c r="G135" s="217" t="s">
        <v>137</v>
      </c>
      <c r="H135" s="218">
        <v>2.1000000000000001</v>
      </c>
      <c r="I135" s="219"/>
      <c r="J135" s="220">
        <f>ROUND(I135*H135,2)</f>
        <v>0</v>
      </c>
      <c r="K135" s="221"/>
      <c r="L135" s="41"/>
      <c r="M135" s="222" t="s">
        <v>1</v>
      </c>
      <c r="N135" s="223" t="s">
        <v>38</v>
      </c>
      <c r="O135" s="88"/>
      <c r="P135" s="224">
        <f>O135*H135</f>
        <v>0</v>
      </c>
      <c r="Q135" s="224">
        <v>0</v>
      </c>
      <c r="R135" s="224">
        <f>Q135*H135</f>
        <v>0</v>
      </c>
      <c r="S135" s="224">
        <v>0</v>
      </c>
      <c r="T135" s="225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6" t="s">
        <v>138</v>
      </c>
      <c r="AT135" s="226" t="s">
        <v>134</v>
      </c>
      <c r="AU135" s="226" t="s">
        <v>81</v>
      </c>
      <c r="AY135" s="14" t="s">
        <v>133</v>
      </c>
      <c r="BE135" s="227">
        <f>IF(N135="základní",J135,0)</f>
        <v>0</v>
      </c>
      <c r="BF135" s="227">
        <f>IF(N135="snížená",J135,0)</f>
        <v>0</v>
      </c>
      <c r="BG135" s="227">
        <f>IF(N135="zákl. přenesená",J135,0)</f>
        <v>0</v>
      </c>
      <c r="BH135" s="227">
        <f>IF(N135="sníž. přenesená",J135,0)</f>
        <v>0</v>
      </c>
      <c r="BI135" s="227">
        <f>IF(N135="nulová",J135,0)</f>
        <v>0</v>
      </c>
      <c r="BJ135" s="14" t="s">
        <v>81</v>
      </c>
      <c r="BK135" s="227">
        <f>ROUND(I135*H135,2)</f>
        <v>0</v>
      </c>
      <c r="BL135" s="14" t="s">
        <v>138</v>
      </c>
      <c r="BM135" s="226" t="s">
        <v>147</v>
      </c>
    </row>
    <row r="136" s="2" customFormat="1" ht="24.15" customHeight="1">
      <c r="A136" s="35"/>
      <c r="B136" s="36"/>
      <c r="C136" s="214" t="s">
        <v>73</v>
      </c>
      <c r="D136" s="214" t="s">
        <v>134</v>
      </c>
      <c r="E136" s="215" t="s">
        <v>148</v>
      </c>
      <c r="F136" s="216" t="s">
        <v>149</v>
      </c>
      <c r="G136" s="217" t="s">
        <v>137</v>
      </c>
      <c r="H136" s="218">
        <v>0.20000000000000001</v>
      </c>
      <c r="I136" s="219"/>
      <c r="J136" s="220">
        <f>ROUND(I136*H136,2)</f>
        <v>0</v>
      </c>
      <c r="K136" s="221"/>
      <c r="L136" s="41"/>
      <c r="M136" s="222" t="s">
        <v>1</v>
      </c>
      <c r="N136" s="223" t="s">
        <v>38</v>
      </c>
      <c r="O136" s="88"/>
      <c r="P136" s="224">
        <f>O136*H136</f>
        <v>0</v>
      </c>
      <c r="Q136" s="224">
        <v>0</v>
      </c>
      <c r="R136" s="224">
        <f>Q136*H136</f>
        <v>0</v>
      </c>
      <c r="S136" s="224">
        <v>0</v>
      </c>
      <c r="T136" s="225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6" t="s">
        <v>138</v>
      </c>
      <c r="AT136" s="226" t="s">
        <v>134</v>
      </c>
      <c r="AU136" s="226" t="s">
        <v>81</v>
      </c>
      <c r="AY136" s="14" t="s">
        <v>133</v>
      </c>
      <c r="BE136" s="227">
        <f>IF(N136="základní",J136,0)</f>
        <v>0</v>
      </c>
      <c r="BF136" s="227">
        <f>IF(N136="snížená",J136,0)</f>
        <v>0</v>
      </c>
      <c r="BG136" s="227">
        <f>IF(N136="zákl. přenesená",J136,0)</f>
        <v>0</v>
      </c>
      <c r="BH136" s="227">
        <f>IF(N136="sníž. přenesená",J136,0)</f>
        <v>0</v>
      </c>
      <c r="BI136" s="227">
        <f>IF(N136="nulová",J136,0)</f>
        <v>0</v>
      </c>
      <c r="BJ136" s="14" t="s">
        <v>81</v>
      </c>
      <c r="BK136" s="227">
        <f>ROUND(I136*H136,2)</f>
        <v>0</v>
      </c>
      <c r="BL136" s="14" t="s">
        <v>138</v>
      </c>
      <c r="BM136" s="226" t="s">
        <v>150</v>
      </c>
    </row>
    <row r="137" s="2" customFormat="1" ht="16.5" customHeight="1">
      <c r="A137" s="35"/>
      <c r="B137" s="36"/>
      <c r="C137" s="214" t="s">
        <v>73</v>
      </c>
      <c r="D137" s="214" t="s">
        <v>134</v>
      </c>
      <c r="E137" s="215" t="s">
        <v>151</v>
      </c>
      <c r="F137" s="216" t="s">
        <v>146</v>
      </c>
      <c r="G137" s="217" t="s">
        <v>137</v>
      </c>
      <c r="H137" s="218">
        <v>0.20000000000000001</v>
      </c>
      <c r="I137" s="219"/>
      <c r="J137" s="220">
        <f>ROUND(I137*H137,2)</f>
        <v>0</v>
      </c>
      <c r="K137" s="221"/>
      <c r="L137" s="41"/>
      <c r="M137" s="222" t="s">
        <v>1</v>
      </c>
      <c r="N137" s="223" t="s">
        <v>38</v>
      </c>
      <c r="O137" s="88"/>
      <c r="P137" s="224">
        <f>O137*H137</f>
        <v>0</v>
      </c>
      <c r="Q137" s="224">
        <v>0</v>
      </c>
      <c r="R137" s="224">
        <f>Q137*H137</f>
        <v>0</v>
      </c>
      <c r="S137" s="224">
        <v>0</v>
      </c>
      <c r="T137" s="225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6" t="s">
        <v>138</v>
      </c>
      <c r="AT137" s="226" t="s">
        <v>134</v>
      </c>
      <c r="AU137" s="226" t="s">
        <v>81</v>
      </c>
      <c r="AY137" s="14" t="s">
        <v>133</v>
      </c>
      <c r="BE137" s="227">
        <f>IF(N137="základní",J137,0)</f>
        <v>0</v>
      </c>
      <c r="BF137" s="227">
        <f>IF(N137="snížená",J137,0)</f>
        <v>0</v>
      </c>
      <c r="BG137" s="227">
        <f>IF(N137="zákl. přenesená",J137,0)</f>
        <v>0</v>
      </c>
      <c r="BH137" s="227">
        <f>IF(N137="sníž. přenesená",J137,0)</f>
        <v>0</v>
      </c>
      <c r="BI137" s="227">
        <f>IF(N137="nulová",J137,0)</f>
        <v>0</v>
      </c>
      <c r="BJ137" s="14" t="s">
        <v>81</v>
      </c>
      <c r="BK137" s="227">
        <f>ROUND(I137*H137,2)</f>
        <v>0</v>
      </c>
      <c r="BL137" s="14" t="s">
        <v>138</v>
      </c>
      <c r="BM137" s="226" t="s">
        <v>8</v>
      </c>
    </row>
    <row r="138" s="2" customFormat="1" ht="33" customHeight="1">
      <c r="A138" s="35"/>
      <c r="B138" s="36"/>
      <c r="C138" s="214" t="s">
        <v>73</v>
      </c>
      <c r="D138" s="214" t="s">
        <v>134</v>
      </c>
      <c r="E138" s="215" t="s">
        <v>152</v>
      </c>
      <c r="F138" s="216" t="s">
        <v>712</v>
      </c>
      <c r="G138" s="217" t="s">
        <v>137</v>
      </c>
      <c r="H138" s="218">
        <v>4.7000000000000002</v>
      </c>
      <c r="I138" s="219"/>
      <c r="J138" s="220">
        <f>ROUND(I138*H138,2)</f>
        <v>0</v>
      </c>
      <c r="K138" s="221"/>
      <c r="L138" s="41"/>
      <c r="M138" s="222" t="s">
        <v>1</v>
      </c>
      <c r="N138" s="223" t="s">
        <v>38</v>
      </c>
      <c r="O138" s="88"/>
      <c r="P138" s="224">
        <f>O138*H138</f>
        <v>0</v>
      </c>
      <c r="Q138" s="224">
        <v>0</v>
      </c>
      <c r="R138" s="224">
        <f>Q138*H138</f>
        <v>0</v>
      </c>
      <c r="S138" s="224">
        <v>0</v>
      </c>
      <c r="T138" s="225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6" t="s">
        <v>138</v>
      </c>
      <c r="AT138" s="226" t="s">
        <v>134</v>
      </c>
      <c r="AU138" s="226" t="s">
        <v>81</v>
      </c>
      <c r="AY138" s="14" t="s">
        <v>133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14" t="s">
        <v>81</v>
      </c>
      <c r="BK138" s="227">
        <f>ROUND(I138*H138,2)</f>
        <v>0</v>
      </c>
      <c r="BL138" s="14" t="s">
        <v>138</v>
      </c>
      <c r="BM138" s="226" t="s">
        <v>154</v>
      </c>
    </row>
    <row r="139" s="2" customFormat="1" ht="24.15" customHeight="1">
      <c r="A139" s="35"/>
      <c r="B139" s="36"/>
      <c r="C139" s="214" t="s">
        <v>73</v>
      </c>
      <c r="D139" s="214" t="s">
        <v>134</v>
      </c>
      <c r="E139" s="215" t="s">
        <v>155</v>
      </c>
      <c r="F139" s="216" t="s">
        <v>713</v>
      </c>
      <c r="G139" s="217" t="s">
        <v>137</v>
      </c>
      <c r="H139" s="218">
        <v>23.5</v>
      </c>
      <c r="I139" s="219"/>
      <c r="J139" s="220">
        <f>ROUND(I139*H139,2)</f>
        <v>0</v>
      </c>
      <c r="K139" s="221"/>
      <c r="L139" s="41"/>
      <c r="M139" s="222" t="s">
        <v>1</v>
      </c>
      <c r="N139" s="223" t="s">
        <v>38</v>
      </c>
      <c r="O139" s="88"/>
      <c r="P139" s="224">
        <f>O139*H139</f>
        <v>0</v>
      </c>
      <c r="Q139" s="224">
        <v>0</v>
      </c>
      <c r="R139" s="224">
        <f>Q139*H139</f>
        <v>0</v>
      </c>
      <c r="S139" s="224">
        <v>0</v>
      </c>
      <c r="T139" s="225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6" t="s">
        <v>138</v>
      </c>
      <c r="AT139" s="226" t="s">
        <v>134</v>
      </c>
      <c r="AU139" s="226" t="s">
        <v>81</v>
      </c>
      <c r="AY139" s="14" t="s">
        <v>133</v>
      </c>
      <c r="BE139" s="227">
        <f>IF(N139="základní",J139,0)</f>
        <v>0</v>
      </c>
      <c r="BF139" s="227">
        <f>IF(N139="snížená",J139,0)</f>
        <v>0</v>
      </c>
      <c r="BG139" s="227">
        <f>IF(N139="zákl. přenesená",J139,0)</f>
        <v>0</v>
      </c>
      <c r="BH139" s="227">
        <f>IF(N139="sníž. přenesená",J139,0)</f>
        <v>0</v>
      </c>
      <c r="BI139" s="227">
        <f>IF(N139="nulová",J139,0)</f>
        <v>0</v>
      </c>
      <c r="BJ139" s="14" t="s">
        <v>81</v>
      </c>
      <c r="BK139" s="227">
        <f>ROUND(I139*H139,2)</f>
        <v>0</v>
      </c>
      <c r="BL139" s="14" t="s">
        <v>138</v>
      </c>
      <c r="BM139" s="226" t="s">
        <v>157</v>
      </c>
    </row>
    <row r="140" s="2" customFormat="1" ht="16.5" customHeight="1">
      <c r="A140" s="35"/>
      <c r="B140" s="36"/>
      <c r="C140" s="214" t="s">
        <v>73</v>
      </c>
      <c r="D140" s="214" t="s">
        <v>134</v>
      </c>
      <c r="E140" s="215" t="s">
        <v>158</v>
      </c>
      <c r="F140" s="216" t="s">
        <v>159</v>
      </c>
      <c r="G140" s="217" t="s">
        <v>137</v>
      </c>
      <c r="H140" s="218">
        <v>4.7000000000000002</v>
      </c>
      <c r="I140" s="219"/>
      <c r="J140" s="220">
        <f>ROUND(I140*H140,2)</f>
        <v>0</v>
      </c>
      <c r="K140" s="221"/>
      <c r="L140" s="41"/>
      <c r="M140" s="222" t="s">
        <v>1</v>
      </c>
      <c r="N140" s="223" t="s">
        <v>38</v>
      </c>
      <c r="O140" s="88"/>
      <c r="P140" s="224">
        <f>O140*H140</f>
        <v>0</v>
      </c>
      <c r="Q140" s="224">
        <v>0</v>
      </c>
      <c r="R140" s="224">
        <f>Q140*H140</f>
        <v>0</v>
      </c>
      <c r="S140" s="224">
        <v>0</v>
      </c>
      <c r="T140" s="225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6" t="s">
        <v>138</v>
      </c>
      <c r="AT140" s="226" t="s">
        <v>134</v>
      </c>
      <c r="AU140" s="226" t="s">
        <v>81</v>
      </c>
      <c r="AY140" s="14" t="s">
        <v>133</v>
      </c>
      <c r="BE140" s="227">
        <f>IF(N140="základní",J140,0)</f>
        <v>0</v>
      </c>
      <c r="BF140" s="227">
        <f>IF(N140="snížená",J140,0)</f>
        <v>0</v>
      </c>
      <c r="BG140" s="227">
        <f>IF(N140="zákl. přenesená",J140,0)</f>
        <v>0</v>
      </c>
      <c r="BH140" s="227">
        <f>IF(N140="sníž. přenesená",J140,0)</f>
        <v>0</v>
      </c>
      <c r="BI140" s="227">
        <f>IF(N140="nulová",J140,0)</f>
        <v>0</v>
      </c>
      <c r="BJ140" s="14" t="s">
        <v>81</v>
      </c>
      <c r="BK140" s="227">
        <f>ROUND(I140*H140,2)</f>
        <v>0</v>
      </c>
      <c r="BL140" s="14" t="s">
        <v>138</v>
      </c>
      <c r="BM140" s="226" t="s">
        <v>160</v>
      </c>
    </row>
    <row r="141" s="2" customFormat="1" ht="16.5" customHeight="1">
      <c r="A141" s="35"/>
      <c r="B141" s="36"/>
      <c r="C141" s="214" t="s">
        <v>73</v>
      </c>
      <c r="D141" s="214" t="s">
        <v>134</v>
      </c>
      <c r="E141" s="215" t="s">
        <v>161</v>
      </c>
      <c r="F141" s="216" t="s">
        <v>714</v>
      </c>
      <c r="G141" s="217" t="s">
        <v>163</v>
      </c>
      <c r="H141" s="218">
        <v>9.4000000000000004</v>
      </c>
      <c r="I141" s="219"/>
      <c r="J141" s="220">
        <f>ROUND(I141*H141,2)</f>
        <v>0</v>
      </c>
      <c r="K141" s="221"/>
      <c r="L141" s="41"/>
      <c r="M141" s="222" t="s">
        <v>1</v>
      </c>
      <c r="N141" s="223" t="s">
        <v>38</v>
      </c>
      <c r="O141" s="88"/>
      <c r="P141" s="224">
        <f>O141*H141</f>
        <v>0</v>
      </c>
      <c r="Q141" s="224">
        <v>0</v>
      </c>
      <c r="R141" s="224">
        <f>Q141*H141</f>
        <v>0</v>
      </c>
      <c r="S141" s="224">
        <v>0</v>
      </c>
      <c r="T141" s="225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6" t="s">
        <v>138</v>
      </c>
      <c r="AT141" s="226" t="s">
        <v>134</v>
      </c>
      <c r="AU141" s="226" t="s">
        <v>81</v>
      </c>
      <c r="AY141" s="14" t="s">
        <v>133</v>
      </c>
      <c r="BE141" s="227">
        <f>IF(N141="základní",J141,0)</f>
        <v>0</v>
      </c>
      <c r="BF141" s="227">
        <f>IF(N141="snížená",J141,0)</f>
        <v>0</v>
      </c>
      <c r="BG141" s="227">
        <f>IF(N141="zákl. přenesená",J141,0)</f>
        <v>0</v>
      </c>
      <c r="BH141" s="227">
        <f>IF(N141="sníž. přenesená",J141,0)</f>
        <v>0</v>
      </c>
      <c r="BI141" s="227">
        <f>IF(N141="nulová",J141,0)</f>
        <v>0</v>
      </c>
      <c r="BJ141" s="14" t="s">
        <v>81</v>
      </c>
      <c r="BK141" s="227">
        <f>ROUND(I141*H141,2)</f>
        <v>0</v>
      </c>
      <c r="BL141" s="14" t="s">
        <v>138</v>
      </c>
      <c r="BM141" s="226" t="s">
        <v>164</v>
      </c>
    </row>
    <row r="142" s="2" customFormat="1" ht="24.15" customHeight="1">
      <c r="A142" s="35"/>
      <c r="B142" s="36"/>
      <c r="C142" s="214" t="s">
        <v>73</v>
      </c>
      <c r="D142" s="214" t="s">
        <v>134</v>
      </c>
      <c r="E142" s="215" t="s">
        <v>165</v>
      </c>
      <c r="F142" s="216" t="s">
        <v>166</v>
      </c>
      <c r="G142" s="217" t="s">
        <v>167</v>
      </c>
      <c r="H142" s="218">
        <v>1</v>
      </c>
      <c r="I142" s="219"/>
      <c r="J142" s="220">
        <f>ROUND(I142*H142,2)</f>
        <v>0</v>
      </c>
      <c r="K142" s="221"/>
      <c r="L142" s="41"/>
      <c r="M142" s="222" t="s">
        <v>1</v>
      </c>
      <c r="N142" s="223" t="s">
        <v>38</v>
      </c>
      <c r="O142" s="88"/>
      <c r="P142" s="224">
        <f>O142*H142</f>
        <v>0</v>
      </c>
      <c r="Q142" s="224">
        <v>0</v>
      </c>
      <c r="R142" s="224">
        <f>Q142*H142</f>
        <v>0</v>
      </c>
      <c r="S142" s="224">
        <v>0</v>
      </c>
      <c r="T142" s="225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26" t="s">
        <v>138</v>
      </c>
      <c r="AT142" s="226" t="s">
        <v>134</v>
      </c>
      <c r="AU142" s="226" t="s">
        <v>81</v>
      </c>
      <c r="AY142" s="14" t="s">
        <v>133</v>
      </c>
      <c r="BE142" s="227">
        <f>IF(N142="základní",J142,0)</f>
        <v>0</v>
      </c>
      <c r="BF142" s="227">
        <f>IF(N142="snížená",J142,0)</f>
        <v>0</v>
      </c>
      <c r="BG142" s="227">
        <f>IF(N142="zákl. přenesená",J142,0)</f>
        <v>0</v>
      </c>
      <c r="BH142" s="227">
        <f>IF(N142="sníž. přenesená",J142,0)</f>
        <v>0</v>
      </c>
      <c r="BI142" s="227">
        <f>IF(N142="nulová",J142,0)</f>
        <v>0</v>
      </c>
      <c r="BJ142" s="14" t="s">
        <v>81</v>
      </c>
      <c r="BK142" s="227">
        <f>ROUND(I142*H142,2)</f>
        <v>0</v>
      </c>
      <c r="BL142" s="14" t="s">
        <v>138</v>
      </c>
      <c r="BM142" s="226" t="s">
        <v>168</v>
      </c>
    </row>
    <row r="143" s="12" customFormat="1" ht="25.92" customHeight="1">
      <c r="A143" s="12"/>
      <c r="B143" s="200"/>
      <c r="C143" s="201"/>
      <c r="D143" s="202" t="s">
        <v>72</v>
      </c>
      <c r="E143" s="203" t="s">
        <v>169</v>
      </c>
      <c r="F143" s="203" t="s">
        <v>170</v>
      </c>
      <c r="G143" s="201"/>
      <c r="H143" s="201"/>
      <c r="I143" s="204"/>
      <c r="J143" s="205">
        <f>BK143</f>
        <v>0</v>
      </c>
      <c r="K143" s="201"/>
      <c r="L143" s="206"/>
      <c r="M143" s="207"/>
      <c r="N143" s="208"/>
      <c r="O143" s="208"/>
      <c r="P143" s="209">
        <f>SUM(P144:P146)</f>
        <v>0</v>
      </c>
      <c r="Q143" s="208"/>
      <c r="R143" s="209">
        <f>SUM(R144:R146)</f>
        <v>0</v>
      </c>
      <c r="S143" s="208"/>
      <c r="T143" s="210">
        <f>SUM(T144:T146)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1" t="s">
        <v>81</v>
      </c>
      <c r="AT143" s="212" t="s">
        <v>72</v>
      </c>
      <c r="AU143" s="212" t="s">
        <v>73</v>
      </c>
      <c r="AY143" s="211" t="s">
        <v>133</v>
      </c>
      <c r="BK143" s="213">
        <f>SUM(BK144:BK146)</f>
        <v>0</v>
      </c>
    </row>
    <row r="144" s="2" customFormat="1" ht="33" customHeight="1">
      <c r="A144" s="35"/>
      <c r="B144" s="36"/>
      <c r="C144" s="214" t="s">
        <v>73</v>
      </c>
      <c r="D144" s="214" t="s">
        <v>134</v>
      </c>
      <c r="E144" s="215" t="s">
        <v>171</v>
      </c>
      <c r="F144" s="216" t="s">
        <v>172</v>
      </c>
      <c r="G144" s="217" t="s">
        <v>137</v>
      </c>
      <c r="H144" s="218">
        <v>0.14999999999999999</v>
      </c>
      <c r="I144" s="219"/>
      <c r="J144" s="220">
        <f>ROUND(I144*H144,2)</f>
        <v>0</v>
      </c>
      <c r="K144" s="221"/>
      <c r="L144" s="41"/>
      <c r="M144" s="222" t="s">
        <v>1</v>
      </c>
      <c r="N144" s="223" t="s">
        <v>38</v>
      </c>
      <c r="O144" s="88"/>
      <c r="P144" s="224">
        <f>O144*H144</f>
        <v>0</v>
      </c>
      <c r="Q144" s="224">
        <v>0</v>
      </c>
      <c r="R144" s="224">
        <f>Q144*H144</f>
        <v>0</v>
      </c>
      <c r="S144" s="224">
        <v>0</v>
      </c>
      <c r="T144" s="225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6" t="s">
        <v>138</v>
      </c>
      <c r="AT144" s="226" t="s">
        <v>134</v>
      </c>
      <c r="AU144" s="226" t="s">
        <v>81</v>
      </c>
      <c r="AY144" s="14" t="s">
        <v>133</v>
      </c>
      <c r="BE144" s="227">
        <f>IF(N144="základní",J144,0)</f>
        <v>0</v>
      </c>
      <c r="BF144" s="227">
        <f>IF(N144="snížená",J144,0)</f>
        <v>0</v>
      </c>
      <c r="BG144" s="227">
        <f>IF(N144="zákl. přenesená",J144,0)</f>
        <v>0</v>
      </c>
      <c r="BH144" s="227">
        <f>IF(N144="sníž. přenesená",J144,0)</f>
        <v>0</v>
      </c>
      <c r="BI144" s="227">
        <f>IF(N144="nulová",J144,0)</f>
        <v>0</v>
      </c>
      <c r="BJ144" s="14" t="s">
        <v>81</v>
      </c>
      <c r="BK144" s="227">
        <f>ROUND(I144*H144,2)</f>
        <v>0</v>
      </c>
      <c r="BL144" s="14" t="s">
        <v>138</v>
      </c>
      <c r="BM144" s="226" t="s">
        <v>173</v>
      </c>
    </row>
    <row r="145" s="2" customFormat="1" ht="21.75" customHeight="1">
      <c r="A145" s="35"/>
      <c r="B145" s="36"/>
      <c r="C145" s="214" t="s">
        <v>73</v>
      </c>
      <c r="D145" s="214" t="s">
        <v>134</v>
      </c>
      <c r="E145" s="215" t="s">
        <v>174</v>
      </c>
      <c r="F145" s="216" t="s">
        <v>175</v>
      </c>
      <c r="G145" s="217" t="s">
        <v>141</v>
      </c>
      <c r="H145" s="218">
        <v>0.59999999999999998</v>
      </c>
      <c r="I145" s="219"/>
      <c r="J145" s="220">
        <f>ROUND(I145*H145,2)</f>
        <v>0</v>
      </c>
      <c r="K145" s="221"/>
      <c r="L145" s="41"/>
      <c r="M145" s="222" t="s">
        <v>1</v>
      </c>
      <c r="N145" s="223" t="s">
        <v>38</v>
      </c>
      <c r="O145" s="88"/>
      <c r="P145" s="224">
        <f>O145*H145</f>
        <v>0</v>
      </c>
      <c r="Q145" s="224">
        <v>0</v>
      </c>
      <c r="R145" s="224">
        <f>Q145*H145</f>
        <v>0</v>
      </c>
      <c r="S145" s="224">
        <v>0</v>
      </c>
      <c r="T145" s="225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6" t="s">
        <v>138</v>
      </c>
      <c r="AT145" s="226" t="s">
        <v>134</v>
      </c>
      <c r="AU145" s="226" t="s">
        <v>81</v>
      </c>
      <c r="AY145" s="14" t="s">
        <v>133</v>
      </c>
      <c r="BE145" s="227">
        <f>IF(N145="základní",J145,0)</f>
        <v>0</v>
      </c>
      <c r="BF145" s="227">
        <f>IF(N145="snížená",J145,0)</f>
        <v>0</v>
      </c>
      <c r="BG145" s="227">
        <f>IF(N145="zákl. přenesená",J145,0)</f>
        <v>0</v>
      </c>
      <c r="BH145" s="227">
        <f>IF(N145="sníž. přenesená",J145,0)</f>
        <v>0</v>
      </c>
      <c r="BI145" s="227">
        <f>IF(N145="nulová",J145,0)</f>
        <v>0</v>
      </c>
      <c r="BJ145" s="14" t="s">
        <v>81</v>
      </c>
      <c r="BK145" s="227">
        <f>ROUND(I145*H145,2)</f>
        <v>0</v>
      </c>
      <c r="BL145" s="14" t="s">
        <v>138</v>
      </c>
      <c r="BM145" s="226" t="s">
        <v>176</v>
      </c>
    </row>
    <row r="146" s="2" customFormat="1" ht="16.5" customHeight="1">
      <c r="A146" s="35"/>
      <c r="B146" s="36"/>
      <c r="C146" s="214" t="s">
        <v>73</v>
      </c>
      <c r="D146" s="214" t="s">
        <v>134</v>
      </c>
      <c r="E146" s="215" t="s">
        <v>177</v>
      </c>
      <c r="F146" s="216" t="s">
        <v>178</v>
      </c>
      <c r="G146" s="217" t="s">
        <v>141</v>
      </c>
      <c r="H146" s="218">
        <v>0.59999999999999998</v>
      </c>
      <c r="I146" s="219"/>
      <c r="J146" s="220">
        <f>ROUND(I146*H146,2)</f>
        <v>0</v>
      </c>
      <c r="K146" s="221"/>
      <c r="L146" s="41"/>
      <c r="M146" s="222" t="s">
        <v>1</v>
      </c>
      <c r="N146" s="223" t="s">
        <v>38</v>
      </c>
      <c r="O146" s="88"/>
      <c r="P146" s="224">
        <f>O146*H146</f>
        <v>0</v>
      </c>
      <c r="Q146" s="224">
        <v>0</v>
      </c>
      <c r="R146" s="224">
        <f>Q146*H146</f>
        <v>0</v>
      </c>
      <c r="S146" s="224">
        <v>0</v>
      </c>
      <c r="T146" s="225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6" t="s">
        <v>138</v>
      </c>
      <c r="AT146" s="226" t="s">
        <v>134</v>
      </c>
      <c r="AU146" s="226" t="s">
        <v>81</v>
      </c>
      <c r="AY146" s="14" t="s">
        <v>133</v>
      </c>
      <c r="BE146" s="227">
        <f>IF(N146="základní",J146,0)</f>
        <v>0</v>
      </c>
      <c r="BF146" s="227">
        <f>IF(N146="snížená",J146,0)</f>
        <v>0</v>
      </c>
      <c r="BG146" s="227">
        <f>IF(N146="zákl. přenesená",J146,0)</f>
        <v>0</v>
      </c>
      <c r="BH146" s="227">
        <f>IF(N146="sníž. přenesená",J146,0)</f>
        <v>0</v>
      </c>
      <c r="BI146" s="227">
        <f>IF(N146="nulová",J146,0)</f>
        <v>0</v>
      </c>
      <c r="BJ146" s="14" t="s">
        <v>81</v>
      </c>
      <c r="BK146" s="227">
        <f>ROUND(I146*H146,2)</f>
        <v>0</v>
      </c>
      <c r="BL146" s="14" t="s">
        <v>138</v>
      </c>
      <c r="BM146" s="226" t="s">
        <v>179</v>
      </c>
    </row>
    <row r="147" s="12" customFormat="1" ht="25.92" customHeight="1">
      <c r="A147" s="12"/>
      <c r="B147" s="200"/>
      <c r="C147" s="201"/>
      <c r="D147" s="202" t="s">
        <v>72</v>
      </c>
      <c r="E147" s="203" t="s">
        <v>187</v>
      </c>
      <c r="F147" s="203" t="s">
        <v>188</v>
      </c>
      <c r="G147" s="201"/>
      <c r="H147" s="201"/>
      <c r="I147" s="204"/>
      <c r="J147" s="205">
        <f>BK147</f>
        <v>0</v>
      </c>
      <c r="K147" s="201"/>
      <c r="L147" s="206"/>
      <c r="M147" s="207"/>
      <c r="N147" s="208"/>
      <c r="O147" s="208"/>
      <c r="P147" s="209">
        <f>SUM(P148:P153)</f>
        <v>0</v>
      </c>
      <c r="Q147" s="208"/>
      <c r="R147" s="209">
        <f>SUM(R148:R153)</f>
        <v>0</v>
      </c>
      <c r="S147" s="208"/>
      <c r="T147" s="210">
        <f>SUM(T148:T153)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11" t="s">
        <v>81</v>
      </c>
      <c r="AT147" s="212" t="s">
        <v>72</v>
      </c>
      <c r="AU147" s="212" t="s">
        <v>73</v>
      </c>
      <c r="AY147" s="211" t="s">
        <v>133</v>
      </c>
      <c r="BK147" s="213">
        <f>SUM(BK148:BK153)</f>
        <v>0</v>
      </c>
    </row>
    <row r="148" s="2" customFormat="1" ht="24.15" customHeight="1">
      <c r="A148" s="35"/>
      <c r="B148" s="36"/>
      <c r="C148" s="214" t="s">
        <v>73</v>
      </c>
      <c r="D148" s="214" t="s">
        <v>134</v>
      </c>
      <c r="E148" s="215" t="s">
        <v>189</v>
      </c>
      <c r="F148" s="216" t="s">
        <v>190</v>
      </c>
      <c r="G148" s="217" t="s">
        <v>141</v>
      </c>
      <c r="H148" s="218">
        <v>235</v>
      </c>
      <c r="I148" s="219"/>
      <c r="J148" s="220">
        <f>ROUND(I148*H148,2)</f>
        <v>0</v>
      </c>
      <c r="K148" s="221"/>
      <c r="L148" s="41"/>
      <c r="M148" s="222" t="s">
        <v>1</v>
      </c>
      <c r="N148" s="223" t="s">
        <v>38</v>
      </c>
      <c r="O148" s="88"/>
      <c r="P148" s="224">
        <f>O148*H148</f>
        <v>0</v>
      </c>
      <c r="Q148" s="224">
        <v>0</v>
      </c>
      <c r="R148" s="224">
        <f>Q148*H148</f>
        <v>0</v>
      </c>
      <c r="S148" s="224">
        <v>0</v>
      </c>
      <c r="T148" s="225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26" t="s">
        <v>138</v>
      </c>
      <c r="AT148" s="226" t="s">
        <v>134</v>
      </c>
      <c r="AU148" s="226" t="s">
        <v>81</v>
      </c>
      <c r="AY148" s="14" t="s">
        <v>133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14" t="s">
        <v>81</v>
      </c>
      <c r="BK148" s="227">
        <f>ROUND(I148*H148,2)</f>
        <v>0</v>
      </c>
      <c r="BL148" s="14" t="s">
        <v>138</v>
      </c>
      <c r="BM148" s="226" t="s">
        <v>182</v>
      </c>
    </row>
    <row r="149" s="2" customFormat="1" ht="21.75" customHeight="1">
      <c r="A149" s="35"/>
      <c r="B149" s="36"/>
      <c r="C149" s="214" t="s">
        <v>73</v>
      </c>
      <c r="D149" s="214" t="s">
        <v>134</v>
      </c>
      <c r="E149" s="215" t="s">
        <v>192</v>
      </c>
      <c r="F149" s="216" t="s">
        <v>193</v>
      </c>
      <c r="G149" s="217" t="s">
        <v>141</v>
      </c>
      <c r="H149" s="218">
        <v>235</v>
      </c>
      <c r="I149" s="219"/>
      <c r="J149" s="220">
        <f>ROUND(I149*H149,2)</f>
        <v>0</v>
      </c>
      <c r="K149" s="221"/>
      <c r="L149" s="41"/>
      <c r="M149" s="222" t="s">
        <v>1</v>
      </c>
      <c r="N149" s="223" t="s">
        <v>38</v>
      </c>
      <c r="O149" s="88"/>
      <c r="P149" s="224">
        <f>O149*H149</f>
        <v>0</v>
      </c>
      <c r="Q149" s="224">
        <v>0</v>
      </c>
      <c r="R149" s="224">
        <f>Q149*H149</f>
        <v>0</v>
      </c>
      <c r="S149" s="224">
        <v>0</v>
      </c>
      <c r="T149" s="225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6" t="s">
        <v>138</v>
      </c>
      <c r="AT149" s="226" t="s">
        <v>134</v>
      </c>
      <c r="AU149" s="226" t="s">
        <v>81</v>
      </c>
      <c r="AY149" s="14" t="s">
        <v>133</v>
      </c>
      <c r="BE149" s="227">
        <f>IF(N149="základní",J149,0)</f>
        <v>0</v>
      </c>
      <c r="BF149" s="227">
        <f>IF(N149="snížená",J149,0)</f>
        <v>0</v>
      </c>
      <c r="BG149" s="227">
        <f>IF(N149="zákl. přenesená",J149,0)</f>
        <v>0</v>
      </c>
      <c r="BH149" s="227">
        <f>IF(N149="sníž. přenesená",J149,0)</f>
        <v>0</v>
      </c>
      <c r="BI149" s="227">
        <f>IF(N149="nulová",J149,0)</f>
        <v>0</v>
      </c>
      <c r="BJ149" s="14" t="s">
        <v>81</v>
      </c>
      <c r="BK149" s="227">
        <f>ROUND(I149*H149,2)</f>
        <v>0</v>
      </c>
      <c r="BL149" s="14" t="s">
        <v>138</v>
      </c>
      <c r="BM149" s="226" t="s">
        <v>185</v>
      </c>
    </row>
    <row r="150" s="2" customFormat="1" ht="24.15" customHeight="1">
      <c r="A150" s="35"/>
      <c r="B150" s="36"/>
      <c r="C150" s="214" t="s">
        <v>73</v>
      </c>
      <c r="D150" s="214" t="s">
        <v>134</v>
      </c>
      <c r="E150" s="215" t="s">
        <v>195</v>
      </c>
      <c r="F150" s="216" t="s">
        <v>565</v>
      </c>
      <c r="G150" s="217" t="s">
        <v>141</v>
      </c>
      <c r="H150" s="218">
        <v>5.4000000000000004</v>
      </c>
      <c r="I150" s="219"/>
      <c r="J150" s="220">
        <f>ROUND(I150*H150,2)</f>
        <v>0</v>
      </c>
      <c r="K150" s="221"/>
      <c r="L150" s="41"/>
      <c r="M150" s="222" t="s">
        <v>1</v>
      </c>
      <c r="N150" s="223" t="s">
        <v>38</v>
      </c>
      <c r="O150" s="88"/>
      <c r="P150" s="224">
        <f>O150*H150</f>
        <v>0</v>
      </c>
      <c r="Q150" s="224">
        <v>0</v>
      </c>
      <c r="R150" s="224">
        <f>Q150*H150</f>
        <v>0</v>
      </c>
      <c r="S150" s="224">
        <v>0</v>
      </c>
      <c r="T150" s="225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26" t="s">
        <v>138</v>
      </c>
      <c r="AT150" s="226" t="s">
        <v>134</v>
      </c>
      <c r="AU150" s="226" t="s">
        <v>81</v>
      </c>
      <c r="AY150" s="14" t="s">
        <v>133</v>
      </c>
      <c r="BE150" s="227">
        <f>IF(N150="základní",J150,0)</f>
        <v>0</v>
      </c>
      <c r="BF150" s="227">
        <f>IF(N150="snížená",J150,0)</f>
        <v>0</v>
      </c>
      <c r="BG150" s="227">
        <f>IF(N150="zákl. přenesená",J150,0)</f>
        <v>0</v>
      </c>
      <c r="BH150" s="227">
        <f>IF(N150="sníž. přenesená",J150,0)</f>
        <v>0</v>
      </c>
      <c r="BI150" s="227">
        <f>IF(N150="nulová",J150,0)</f>
        <v>0</v>
      </c>
      <c r="BJ150" s="14" t="s">
        <v>81</v>
      </c>
      <c r="BK150" s="227">
        <f>ROUND(I150*H150,2)</f>
        <v>0</v>
      </c>
      <c r="BL150" s="14" t="s">
        <v>138</v>
      </c>
      <c r="BM150" s="226" t="s">
        <v>186</v>
      </c>
    </row>
    <row r="151" s="2" customFormat="1" ht="24.15" customHeight="1">
      <c r="A151" s="35"/>
      <c r="B151" s="36"/>
      <c r="C151" s="214" t="s">
        <v>73</v>
      </c>
      <c r="D151" s="214" t="s">
        <v>134</v>
      </c>
      <c r="E151" s="215" t="s">
        <v>198</v>
      </c>
      <c r="F151" s="216" t="s">
        <v>566</v>
      </c>
      <c r="G151" s="217" t="s">
        <v>141</v>
      </c>
      <c r="H151" s="218">
        <v>5.4000000000000004</v>
      </c>
      <c r="I151" s="219"/>
      <c r="J151" s="220">
        <f>ROUND(I151*H151,2)</f>
        <v>0</v>
      </c>
      <c r="K151" s="221"/>
      <c r="L151" s="41"/>
      <c r="M151" s="222" t="s">
        <v>1</v>
      </c>
      <c r="N151" s="223" t="s">
        <v>38</v>
      </c>
      <c r="O151" s="88"/>
      <c r="P151" s="224">
        <f>O151*H151</f>
        <v>0</v>
      </c>
      <c r="Q151" s="224">
        <v>0</v>
      </c>
      <c r="R151" s="224">
        <f>Q151*H151</f>
        <v>0</v>
      </c>
      <c r="S151" s="224">
        <v>0</v>
      </c>
      <c r="T151" s="225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6" t="s">
        <v>138</v>
      </c>
      <c r="AT151" s="226" t="s">
        <v>134</v>
      </c>
      <c r="AU151" s="226" t="s">
        <v>81</v>
      </c>
      <c r="AY151" s="14" t="s">
        <v>133</v>
      </c>
      <c r="BE151" s="227">
        <f>IF(N151="základní",J151,0)</f>
        <v>0</v>
      </c>
      <c r="BF151" s="227">
        <f>IF(N151="snížená",J151,0)</f>
        <v>0</v>
      </c>
      <c r="BG151" s="227">
        <f>IF(N151="zákl. přenesená",J151,0)</f>
        <v>0</v>
      </c>
      <c r="BH151" s="227">
        <f>IF(N151="sníž. přenesená",J151,0)</f>
        <v>0</v>
      </c>
      <c r="BI151" s="227">
        <f>IF(N151="nulová",J151,0)</f>
        <v>0</v>
      </c>
      <c r="BJ151" s="14" t="s">
        <v>81</v>
      </c>
      <c r="BK151" s="227">
        <f>ROUND(I151*H151,2)</f>
        <v>0</v>
      </c>
      <c r="BL151" s="14" t="s">
        <v>138</v>
      </c>
      <c r="BM151" s="226" t="s">
        <v>191</v>
      </c>
    </row>
    <row r="152" s="2" customFormat="1" ht="24.15" customHeight="1">
      <c r="A152" s="35"/>
      <c r="B152" s="36"/>
      <c r="C152" s="214" t="s">
        <v>73</v>
      </c>
      <c r="D152" s="214" t="s">
        <v>134</v>
      </c>
      <c r="E152" s="215" t="s">
        <v>715</v>
      </c>
      <c r="F152" s="216" t="s">
        <v>716</v>
      </c>
      <c r="G152" s="217" t="s">
        <v>141</v>
      </c>
      <c r="H152" s="218">
        <v>8.5</v>
      </c>
      <c r="I152" s="219"/>
      <c r="J152" s="220">
        <f>ROUND(I152*H152,2)</f>
        <v>0</v>
      </c>
      <c r="K152" s="221"/>
      <c r="L152" s="41"/>
      <c r="M152" s="222" t="s">
        <v>1</v>
      </c>
      <c r="N152" s="223" t="s">
        <v>38</v>
      </c>
      <c r="O152" s="88"/>
      <c r="P152" s="224">
        <f>O152*H152</f>
        <v>0</v>
      </c>
      <c r="Q152" s="224">
        <v>0</v>
      </c>
      <c r="R152" s="224">
        <f>Q152*H152</f>
        <v>0</v>
      </c>
      <c r="S152" s="224">
        <v>0</v>
      </c>
      <c r="T152" s="225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6" t="s">
        <v>138</v>
      </c>
      <c r="AT152" s="226" t="s">
        <v>134</v>
      </c>
      <c r="AU152" s="226" t="s">
        <v>81</v>
      </c>
      <c r="AY152" s="14" t="s">
        <v>133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14" t="s">
        <v>81</v>
      </c>
      <c r="BK152" s="227">
        <f>ROUND(I152*H152,2)</f>
        <v>0</v>
      </c>
      <c r="BL152" s="14" t="s">
        <v>138</v>
      </c>
      <c r="BM152" s="226" t="s">
        <v>194</v>
      </c>
    </row>
    <row r="153" s="2" customFormat="1" ht="24.15" customHeight="1">
      <c r="A153" s="35"/>
      <c r="B153" s="36"/>
      <c r="C153" s="214" t="s">
        <v>73</v>
      </c>
      <c r="D153" s="214" t="s">
        <v>134</v>
      </c>
      <c r="E153" s="215" t="s">
        <v>201</v>
      </c>
      <c r="F153" s="216" t="s">
        <v>202</v>
      </c>
      <c r="G153" s="217" t="s">
        <v>141</v>
      </c>
      <c r="H153" s="218">
        <v>17.199999999999999</v>
      </c>
      <c r="I153" s="219"/>
      <c r="J153" s="220">
        <f>ROUND(I153*H153,2)</f>
        <v>0</v>
      </c>
      <c r="K153" s="221"/>
      <c r="L153" s="41"/>
      <c r="M153" s="222" t="s">
        <v>1</v>
      </c>
      <c r="N153" s="223" t="s">
        <v>38</v>
      </c>
      <c r="O153" s="88"/>
      <c r="P153" s="224">
        <f>O153*H153</f>
        <v>0</v>
      </c>
      <c r="Q153" s="224">
        <v>0</v>
      </c>
      <c r="R153" s="224">
        <f>Q153*H153</f>
        <v>0</v>
      </c>
      <c r="S153" s="224">
        <v>0</v>
      </c>
      <c r="T153" s="225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6" t="s">
        <v>138</v>
      </c>
      <c r="AT153" s="226" t="s">
        <v>134</v>
      </c>
      <c r="AU153" s="226" t="s">
        <v>81</v>
      </c>
      <c r="AY153" s="14" t="s">
        <v>133</v>
      </c>
      <c r="BE153" s="227">
        <f>IF(N153="základní",J153,0)</f>
        <v>0</v>
      </c>
      <c r="BF153" s="227">
        <f>IF(N153="snížená",J153,0)</f>
        <v>0</v>
      </c>
      <c r="BG153" s="227">
        <f>IF(N153="zákl. přenesená",J153,0)</f>
        <v>0</v>
      </c>
      <c r="BH153" s="227">
        <f>IF(N153="sníž. přenesená",J153,0)</f>
        <v>0</v>
      </c>
      <c r="BI153" s="227">
        <f>IF(N153="nulová",J153,0)</f>
        <v>0</v>
      </c>
      <c r="BJ153" s="14" t="s">
        <v>81</v>
      </c>
      <c r="BK153" s="227">
        <f>ROUND(I153*H153,2)</f>
        <v>0</v>
      </c>
      <c r="BL153" s="14" t="s">
        <v>138</v>
      </c>
      <c r="BM153" s="226" t="s">
        <v>197</v>
      </c>
    </row>
    <row r="154" s="12" customFormat="1" ht="25.92" customHeight="1">
      <c r="A154" s="12"/>
      <c r="B154" s="200"/>
      <c r="C154" s="201"/>
      <c r="D154" s="202" t="s">
        <v>72</v>
      </c>
      <c r="E154" s="203" t="s">
        <v>204</v>
      </c>
      <c r="F154" s="203" t="s">
        <v>205</v>
      </c>
      <c r="G154" s="201"/>
      <c r="H154" s="201"/>
      <c r="I154" s="204"/>
      <c r="J154" s="205">
        <f>BK154</f>
        <v>0</v>
      </c>
      <c r="K154" s="201"/>
      <c r="L154" s="206"/>
      <c r="M154" s="207"/>
      <c r="N154" s="208"/>
      <c r="O154" s="208"/>
      <c r="P154" s="209">
        <f>SUM(P155:P172)</f>
        <v>0</v>
      </c>
      <c r="Q154" s="208"/>
      <c r="R154" s="209">
        <f>SUM(R155:R172)</f>
        <v>0</v>
      </c>
      <c r="S154" s="208"/>
      <c r="T154" s="210">
        <f>SUM(T155:T172)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11" t="s">
        <v>81</v>
      </c>
      <c r="AT154" s="212" t="s">
        <v>72</v>
      </c>
      <c r="AU154" s="212" t="s">
        <v>73</v>
      </c>
      <c r="AY154" s="211" t="s">
        <v>133</v>
      </c>
      <c r="BK154" s="213">
        <f>SUM(BK155:BK172)</f>
        <v>0</v>
      </c>
    </row>
    <row r="155" s="2" customFormat="1" ht="24.15" customHeight="1">
      <c r="A155" s="35"/>
      <c r="B155" s="36"/>
      <c r="C155" s="214" t="s">
        <v>73</v>
      </c>
      <c r="D155" s="214" t="s">
        <v>134</v>
      </c>
      <c r="E155" s="215" t="s">
        <v>206</v>
      </c>
      <c r="F155" s="216" t="s">
        <v>717</v>
      </c>
      <c r="G155" s="217" t="s">
        <v>141</v>
      </c>
      <c r="H155" s="218">
        <v>5.4000000000000004</v>
      </c>
      <c r="I155" s="219"/>
      <c r="J155" s="220">
        <f>ROUND(I155*H155,2)</f>
        <v>0</v>
      </c>
      <c r="K155" s="221"/>
      <c r="L155" s="41"/>
      <c r="M155" s="222" t="s">
        <v>1</v>
      </c>
      <c r="N155" s="223" t="s">
        <v>38</v>
      </c>
      <c r="O155" s="88"/>
      <c r="P155" s="224">
        <f>O155*H155</f>
        <v>0</v>
      </c>
      <c r="Q155" s="224">
        <v>0</v>
      </c>
      <c r="R155" s="224">
        <f>Q155*H155</f>
        <v>0</v>
      </c>
      <c r="S155" s="224">
        <v>0</v>
      </c>
      <c r="T155" s="225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6" t="s">
        <v>138</v>
      </c>
      <c r="AT155" s="226" t="s">
        <v>134</v>
      </c>
      <c r="AU155" s="226" t="s">
        <v>81</v>
      </c>
      <c r="AY155" s="14" t="s">
        <v>133</v>
      </c>
      <c r="BE155" s="227">
        <f>IF(N155="základní",J155,0)</f>
        <v>0</v>
      </c>
      <c r="BF155" s="227">
        <f>IF(N155="snížená",J155,0)</f>
        <v>0</v>
      </c>
      <c r="BG155" s="227">
        <f>IF(N155="zákl. přenesená",J155,0)</f>
        <v>0</v>
      </c>
      <c r="BH155" s="227">
        <f>IF(N155="sníž. přenesená",J155,0)</f>
        <v>0</v>
      </c>
      <c r="BI155" s="227">
        <f>IF(N155="nulová",J155,0)</f>
        <v>0</v>
      </c>
      <c r="BJ155" s="14" t="s">
        <v>81</v>
      </c>
      <c r="BK155" s="227">
        <f>ROUND(I155*H155,2)</f>
        <v>0</v>
      </c>
      <c r="BL155" s="14" t="s">
        <v>138</v>
      </c>
      <c r="BM155" s="226" t="s">
        <v>200</v>
      </c>
    </row>
    <row r="156" s="2" customFormat="1" ht="24.15" customHeight="1">
      <c r="A156" s="35"/>
      <c r="B156" s="36"/>
      <c r="C156" s="228" t="s">
        <v>73</v>
      </c>
      <c r="D156" s="228" t="s">
        <v>209</v>
      </c>
      <c r="E156" s="229" t="s">
        <v>210</v>
      </c>
      <c r="F156" s="230" t="s">
        <v>718</v>
      </c>
      <c r="G156" s="231" t="s">
        <v>141</v>
      </c>
      <c r="H156" s="232">
        <v>6</v>
      </c>
      <c r="I156" s="233"/>
      <c r="J156" s="234">
        <f>ROUND(I156*H156,2)</f>
        <v>0</v>
      </c>
      <c r="K156" s="235"/>
      <c r="L156" s="236"/>
      <c r="M156" s="237" t="s">
        <v>1</v>
      </c>
      <c r="N156" s="238" t="s">
        <v>38</v>
      </c>
      <c r="O156" s="88"/>
      <c r="P156" s="224">
        <f>O156*H156</f>
        <v>0</v>
      </c>
      <c r="Q156" s="224">
        <v>0</v>
      </c>
      <c r="R156" s="224">
        <f>Q156*H156</f>
        <v>0</v>
      </c>
      <c r="S156" s="224">
        <v>0</v>
      </c>
      <c r="T156" s="225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26" t="s">
        <v>147</v>
      </c>
      <c r="AT156" s="226" t="s">
        <v>209</v>
      </c>
      <c r="AU156" s="226" t="s">
        <v>81</v>
      </c>
      <c r="AY156" s="14" t="s">
        <v>133</v>
      </c>
      <c r="BE156" s="227">
        <f>IF(N156="základní",J156,0)</f>
        <v>0</v>
      </c>
      <c r="BF156" s="227">
        <f>IF(N156="snížená",J156,0)</f>
        <v>0</v>
      </c>
      <c r="BG156" s="227">
        <f>IF(N156="zákl. přenesená",J156,0)</f>
        <v>0</v>
      </c>
      <c r="BH156" s="227">
        <f>IF(N156="sníž. přenesená",J156,0)</f>
        <v>0</v>
      </c>
      <c r="BI156" s="227">
        <f>IF(N156="nulová",J156,0)</f>
        <v>0</v>
      </c>
      <c r="BJ156" s="14" t="s">
        <v>81</v>
      </c>
      <c r="BK156" s="227">
        <f>ROUND(I156*H156,2)</f>
        <v>0</v>
      </c>
      <c r="BL156" s="14" t="s">
        <v>138</v>
      </c>
      <c r="BM156" s="226" t="s">
        <v>203</v>
      </c>
    </row>
    <row r="157" s="2" customFormat="1" ht="16.5" customHeight="1">
      <c r="A157" s="35"/>
      <c r="B157" s="36"/>
      <c r="C157" s="214" t="s">
        <v>73</v>
      </c>
      <c r="D157" s="214" t="s">
        <v>134</v>
      </c>
      <c r="E157" s="215" t="s">
        <v>219</v>
      </c>
      <c r="F157" s="216" t="s">
        <v>220</v>
      </c>
      <c r="G157" s="217" t="s">
        <v>141</v>
      </c>
      <c r="H157" s="218">
        <v>235</v>
      </c>
      <c r="I157" s="219"/>
      <c r="J157" s="220">
        <f>ROUND(I157*H157,2)</f>
        <v>0</v>
      </c>
      <c r="K157" s="221"/>
      <c r="L157" s="41"/>
      <c r="M157" s="222" t="s">
        <v>1</v>
      </c>
      <c r="N157" s="223" t="s">
        <v>38</v>
      </c>
      <c r="O157" s="88"/>
      <c r="P157" s="224">
        <f>O157*H157</f>
        <v>0</v>
      </c>
      <c r="Q157" s="224">
        <v>0</v>
      </c>
      <c r="R157" s="224">
        <f>Q157*H157</f>
        <v>0</v>
      </c>
      <c r="S157" s="224">
        <v>0</v>
      </c>
      <c r="T157" s="225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26" t="s">
        <v>138</v>
      </c>
      <c r="AT157" s="226" t="s">
        <v>134</v>
      </c>
      <c r="AU157" s="226" t="s">
        <v>81</v>
      </c>
      <c r="AY157" s="14" t="s">
        <v>133</v>
      </c>
      <c r="BE157" s="227">
        <f>IF(N157="základní",J157,0)</f>
        <v>0</v>
      </c>
      <c r="BF157" s="227">
        <f>IF(N157="snížená",J157,0)</f>
        <v>0</v>
      </c>
      <c r="BG157" s="227">
        <f>IF(N157="zákl. přenesená",J157,0)</f>
        <v>0</v>
      </c>
      <c r="BH157" s="227">
        <f>IF(N157="sníž. přenesená",J157,0)</f>
        <v>0</v>
      </c>
      <c r="BI157" s="227">
        <f>IF(N157="nulová",J157,0)</f>
        <v>0</v>
      </c>
      <c r="BJ157" s="14" t="s">
        <v>81</v>
      </c>
      <c r="BK157" s="227">
        <f>ROUND(I157*H157,2)</f>
        <v>0</v>
      </c>
      <c r="BL157" s="14" t="s">
        <v>138</v>
      </c>
      <c r="BM157" s="226" t="s">
        <v>208</v>
      </c>
    </row>
    <row r="158" s="2" customFormat="1" ht="24.15" customHeight="1">
      <c r="A158" s="35"/>
      <c r="B158" s="36"/>
      <c r="C158" s="214" t="s">
        <v>73</v>
      </c>
      <c r="D158" s="214" t="s">
        <v>134</v>
      </c>
      <c r="E158" s="215" t="s">
        <v>222</v>
      </c>
      <c r="F158" s="216" t="s">
        <v>223</v>
      </c>
      <c r="G158" s="217" t="s">
        <v>141</v>
      </c>
      <c r="H158" s="218">
        <v>235</v>
      </c>
      <c r="I158" s="219"/>
      <c r="J158" s="220">
        <f>ROUND(I158*H158,2)</f>
        <v>0</v>
      </c>
      <c r="K158" s="221"/>
      <c r="L158" s="41"/>
      <c r="M158" s="222" t="s">
        <v>1</v>
      </c>
      <c r="N158" s="223" t="s">
        <v>38</v>
      </c>
      <c r="O158" s="88"/>
      <c r="P158" s="224">
        <f>O158*H158</f>
        <v>0</v>
      </c>
      <c r="Q158" s="224">
        <v>0</v>
      </c>
      <c r="R158" s="224">
        <f>Q158*H158</f>
        <v>0</v>
      </c>
      <c r="S158" s="224">
        <v>0</v>
      </c>
      <c r="T158" s="225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26" t="s">
        <v>138</v>
      </c>
      <c r="AT158" s="226" t="s">
        <v>134</v>
      </c>
      <c r="AU158" s="226" t="s">
        <v>81</v>
      </c>
      <c r="AY158" s="14" t="s">
        <v>133</v>
      </c>
      <c r="BE158" s="227">
        <f>IF(N158="základní",J158,0)</f>
        <v>0</v>
      </c>
      <c r="BF158" s="227">
        <f>IF(N158="snížená",J158,0)</f>
        <v>0</v>
      </c>
      <c r="BG158" s="227">
        <f>IF(N158="zákl. přenesená",J158,0)</f>
        <v>0</v>
      </c>
      <c r="BH158" s="227">
        <f>IF(N158="sníž. přenesená",J158,0)</f>
        <v>0</v>
      </c>
      <c r="BI158" s="227">
        <f>IF(N158="nulová",J158,0)</f>
        <v>0</v>
      </c>
      <c r="BJ158" s="14" t="s">
        <v>81</v>
      </c>
      <c r="BK158" s="227">
        <f>ROUND(I158*H158,2)</f>
        <v>0</v>
      </c>
      <c r="BL158" s="14" t="s">
        <v>138</v>
      </c>
      <c r="BM158" s="226" t="s">
        <v>212</v>
      </c>
    </row>
    <row r="159" s="2" customFormat="1" ht="16.5" customHeight="1">
      <c r="A159" s="35"/>
      <c r="B159" s="36"/>
      <c r="C159" s="214" t="s">
        <v>73</v>
      </c>
      <c r="D159" s="214" t="s">
        <v>134</v>
      </c>
      <c r="E159" s="215" t="s">
        <v>225</v>
      </c>
      <c r="F159" s="216" t="s">
        <v>226</v>
      </c>
      <c r="G159" s="217" t="s">
        <v>141</v>
      </c>
      <c r="H159" s="218">
        <v>235</v>
      </c>
      <c r="I159" s="219"/>
      <c r="J159" s="220">
        <f>ROUND(I159*H159,2)</f>
        <v>0</v>
      </c>
      <c r="K159" s="221"/>
      <c r="L159" s="41"/>
      <c r="M159" s="222" t="s">
        <v>1</v>
      </c>
      <c r="N159" s="223" t="s">
        <v>38</v>
      </c>
      <c r="O159" s="88"/>
      <c r="P159" s="224">
        <f>O159*H159</f>
        <v>0</v>
      </c>
      <c r="Q159" s="224">
        <v>0</v>
      </c>
      <c r="R159" s="224">
        <f>Q159*H159</f>
        <v>0</v>
      </c>
      <c r="S159" s="224">
        <v>0</v>
      </c>
      <c r="T159" s="225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26" t="s">
        <v>138</v>
      </c>
      <c r="AT159" s="226" t="s">
        <v>134</v>
      </c>
      <c r="AU159" s="226" t="s">
        <v>81</v>
      </c>
      <c r="AY159" s="14" t="s">
        <v>133</v>
      </c>
      <c r="BE159" s="227">
        <f>IF(N159="základní",J159,0)</f>
        <v>0</v>
      </c>
      <c r="BF159" s="227">
        <f>IF(N159="snížená",J159,0)</f>
        <v>0</v>
      </c>
      <c r="BG159" s="227">
        <f>IF(N159="zákl. přenesená",J159,0)</f>
        <v>0</v>
      </c>
      <c r="BH159" s="227">
        <f>IF(N159="sníž. přenesená",J159,0)</f>
        <v>0</v>
      </c>
      <c r="BI159" s="227">
        <f>IF(N159="nulová",J159,0)</f>
        <v>0</v>
      </c>
      <c r="BJ159" s="14" t="s">
        <v>81</v>
      </c>
      <c r="BK159" s="227">
        <f>ROUND(I159*H159,2)</f>
        <v>0</v>
      </c>
      <c r="BL159" s="14" t="s">
        <v>138</v>
      </c>
      <c r="BM159" s="226" t="s">
        <v>215</v>
      </c>
    </row>
    <row r="160" s="2" customFormat="1" ht="33" customHeight="1">
      <c r="A160" s="35"/>
      <c r="B160" s="36"/>
      <c r="C160" s="214" t="s">
        <v>73</v>
      </c>
      <c r="D160" s="214" t="s">
        <v>134</v>
      </c>
      <c r="E160" s="215" t="s">
        <v>719</v>
      </c>
      <c r="F160" s="216" t="s">
        <v>720</v>
      </c>
      <c r="G160" s="217" t="s">
        <v>141</v>
      </c>
      <c r="H160" s="218">
        <v>8.5</v>
      </c>
      <c r="I160" s="219"/>
      <c r="J160" s="220">
        <f>ROUND(I160*H160,2)</f>
        <v>0</v>
      </c>
      <c r="K160" s="221"/>
      <c r="L160" s="41"/>
      <c r="M160" s="222" t="s">
        <v>1</v>
      </c>
      <c r="N160" s="223" t="s">
        <v>38</v>
      </c>
      <c r="O160" s="88"/>
      <c r="P160" s="224">
        <f>O160*H160</f>
        <v>0</v>
      </c>
      <c r="Q160" s="224">
        <v>0</v>
      </c>
      <c r="R160" s="224">
        <f>Q160*H160</f>
        <v>0</v>
      </c>
      <c r="S160" s="224">
        <v>0</v>
      </c>
      <c r="T160" s="225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26" t="s">
        <v>138</v>
      </c>
      <c r="AT160" s="226" t="s">
        <v>134</v>
      </c>
      <c r="AU160" s="226" t="s">
        <v>81</v>
      </c>
      <c r="AY160" s="14" t="s">
        <v>133</v>
      </c>
      <c r="BE160" s="227">
        <f>IF(N160="základní",J160,0)</f>
        <v>0</v>
      </c>
      <c r="BF160" s="227">
        <f>IF(N160="snížená",J160,0)</f>
        <v>0</v>
      </c>
      <c r="BG160" s="227">
        <f>IF(N160="zákl. přenesená",J160,0)</f>
        <v>0</v>
      </c>
      <c r="BH160" s="227">
        <f>IF(N160="sníž. přenesená",J160,0)</f>
        <v>0</v>
      </c>
      <c r="BI160" s="227">
        <f>IF(N160="nulová",J160,0)</f>
        <v>0</v>
      </c>
      <c r="BJ160" s="14" t="s">
        <v>81</v>
      </c>
      <c r="BK160" s="227">
        <f>ROUND(I160*H160,2)</f>
        <v>0</v>
      </c>
      <c r="BL160" s="14" t="s">
        <v>138</v>
      </c>
      <c r="BM160" s="226" t="s">
        <v>218</v>
      </c>
    </row>
    <row r="161" s="2" customFormat="1" ht="24.15" customHeight="1">
      <c r="A161" s="35"/>
      <c r="B161" s="36"/>
      <c r="C161" s="214" t="s">
        <v>73</v>
      </c>
      <c r="D161" s="214" t="s">
        <v>134</v>
      </c>
      <c r="E161" s="215" t="s">
        <v>228</v>
      </c>
      <c r="F161" s="216" t="s">
        <v>721</v>
      </c>
      <c r="G161" s="217" t="s">
        <v>141</v>
      </c>
      <c r="H161" s="218">
        <v>17.199999999999999</v>
      </c>
      <c r="I161" s="219"/>
      <c r="J161" s="220">
        <f>ROUND(I161*H161,2)</f>
        <v>0</v>
      </c>
      <c r="K161" s="221"/>
      <c r="L161" s="41"/>
      <c r="M161" s="222" t="s">
        <v>1</v>
      </c>
      <c r="N161" s="223" t="s">
        <v>38</v>
      </c>
      <c r="O161" s="88"/>
      <c r="P161" s="224">
        <f>O161*H161</f>
        <v>0</v>
      </c>
      <c r="Q161" s="224">
        <v>0</v>
      </c>
      <c r="R161" s="224">
        <f>Q161*H161</f>
        <v>0</v>
      </c>
      <c r="S161" s="224">
        <v>0</v>
      </c>
      <c r="T161" s="225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26" t="s">
        <v>138</v>
      </c>
      <c r="AT161" s="226" t="s">
        <v>134</v>
      </c>
      <c r="AU161" s="226" t="s">
        <v>81</v>
      </c>
      <c r="AY161" s="14" t="s">
        <v>133</v>
      </c>
      <c r="BE161" s="227">
        <f>IF(N161="základní",J161,0)</f>
        <v>0</v>
      </c>
      <c r="BF161" s="227">
        <f>IF(N161="snížená",J161,0)</f>
        <v>0</v>
      </c>
      <c r="BG161" s="227">
        <f>IF(N161="zákl. přenesená",J161,0)</f>
        <v>0</v>
      </c>
      <c r="BH161" s="227">
        <f>IF(N161="sníž. přenesená",J161,0)</f>
        <v>0</v>
      </c>
      <c r="BI161" s="227">
        <f>IF(N161="nulová",J161,0)</f>
        <v>0</v>
      </c>
      <c r="BJ161" s="14" t="s">
        <v>81</v>
      </c>
      <c r="BK161" s="227">
        <f>ROUND(I161*H161,2)</f>
        <v>0</v>
      </c>
      <c r="BL161" s="14" t="s">
        <v>138</v>
      </c>
      <c r="BM161" s="226" t="s">
        <v>221</v>
      </c>
    </row>
    <row r="162" s="2" customFormat="1" ht="24.15" customHeight="1">
      <c r="A162" s="35"/>
      <c r="B162" s="36"/>
      <c r="C162" s="214" t="s">
        <v>73</v>
      </c>
      <c r="D162" s="214" t="s">
        <v>134</v>
      </c>
      <c r="E162" s="215" t="s">
        <v>231</v>
      </c>
      <c r="F162" s="216" t="s">
        <v>232</v>
      </c>
      <c r="G162" s="217" t="s">
        <v>233</v>
      </c>
      <c r="H162" s="218">
        <v>28.600000000000001</v>
      </c>
      <c r="I162" s="219"/>
      <c r="J162" s="220">
        <f>ROUND(I162*H162,2)</f>
        <v>0</v>
      </c>
      <c r="K162" s="221"/>
      <c r="L162" s="41"/>
      <c r="M162" s="222" t="s">
        <v>1</v>
      </c>
      <c r="N162" s="223" t="s">
        <v>38</v>
      </c>
      <c r="O162" s="88"/>
      <c r="P162" s="224">
        <f>O162*H162</f>
        <v>0</v>
      </c>
      <c r="Q162" s="224">
        <v>0</v>
      </c>
      <c r="R162" s="224">
        <f>Q162*H162</f>
        <v>0</v>
      </c>
      <c r="S162" s="224">
        <v>0</v>
      </c>
      <c r="T162" s="225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26" t="s">
        <v>138</v>
      </c>
      <c r="AT162" s="226" t="s">
        <v>134</v>
      </c>
      <c r="AU162" s="226" t="s">
        <v>81</v>
      </c>
      <c r="AY162" s="14" t="s">
        <v>133</v>
      </c>
      <c r="BE162" s="227">
        <f>IF(N162="základní",J162,0)</f>
        <v>0</v>
      </c>
      <c r="BF162" s="227">
        <f>IF(N162="snížená",J162,0)</f>
        <v>0</v>
      </c>
      <c r="BG162" s="227">
        <f>IF(N162="zákl. přenesená",J162,0)</f>
        <v>0</v>
      </c>
      <c r="BH162" s="227">
        <f>IF(N162="sníž. přenesená",J162,0)</f>
        <v>0</v>
      </c>
      <c r="BI162" s="227">
        <f>IF(N162="nulová",J162,0)</f>
        <v>0</v>
      </c>
      <c r="BJ162" s="14" t="s">
        <v>81</v>
      </c>
      <c r="BK162" s="227">
        <f>ROUND(I162*H162,2)</f>
        <v>0</v>
      </c>
      <c r="BL162" s="14" t="s">
        <v>138</v>
      </c>
      <c r="BM162" s="226" t="s">
        <v>224</v>
      </c>
    </row>
    <row r="163" s="2" customFormat="1" ht="33" customHeight="1">
      <c r="A163" s="35"/>
      <c r="B163" s="36"/>
      <c r="C163" s="228" t="s">
        <v>73</v>
      </c>
      <c r="D163" s="228" t="s">
        <v>209</v>
      </c>
      <c r="E163" s="229" t="s">
        <v>235</v>
      </c>
      <c r="F163" s="230" t="s">
        <v>722</v>
      </c>
      <c r="G163" s="231" t="s">
        <v>237</v>
      </c>
      <c r="H163" s="232">
        <v>9</v>
      </c>
      <c r="I163" s="233"/>
      <c r="J163" s="234">
        <f>ROUND(I163*H163,2)</f>
        <v>0</v>
      </c>
      <c r="K163" s="235"/>
      <c r="L163" s="236"/>
      <c r="M163" s="237" t="s">
        <v>1</v>
      </c>
      <c r="N163" s="238" t="s">
        <v>38</v>
      </c>
      <c r="O163" s="88"/>
      <c r="P163" s="224">
        <f>O163*H163</f>
        <v>0</v>
      </c>
      <c r="Q163" s="224">
        <v>0</v>
      </c>
      <c r="R163" s="224">
        <f>Q163*H163</f>
        <v>0</v>
      </c>
      <c r="S163" s="224">
        <v>0</v>
      </c>
      <c r="T163" s="225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26" t="s">
        <v>147</v>
      </c>
      <c r="AT163" s="226" t="s">
        <v>209</v>
      </c>
      <c r="AU163" s="226" t="s">
        <v>81</v>
      </c>
      <c r="AY163" s="14" t="s">
        <v>133</v>
      </c>
      <c r="BE163" s="227">
        <f>IF(N163="základní",J163,0)</f>
        <v>0</v>
      </c>
      <c r="BF163" s="227">
        <f>IF(N163="snížená",J163,0)</f>
        <v>0</v>
      </c>
      <c r="BG163" s="227">
        <f>IF(N163="zákl. přenesená",J163,0)</f>
        <v>0</v>
      </c>
      <c r="BH163" s="227">
        <f>IF(N163="sníž. přenesená",J163,0)</f>
        <v>0</v>
      </c>
      <c r="BI163" s="227">
        <f>IF(N163="nulová",J163,0)</f>
        <v>0</v>
      </c>
      <c r="BJ163" s="14" t="s">
        <v>81</v>
      </c>
      <c r="BK163" s="227">
        <f>ROUND(I163*H163,2)</f>
        <v>0</v>
      </c>
      <c r="BL163" s="14" t="s">
        <v>138</v>
      </c>
      <c r="BM163" s="226" t="s">
        <v>227</v>
      </c>
    </row>
    <row r="164" s="2" customFormat="1" ht="24.15" customHeight="1">
      <c r="A164" s="35"/>
      <c r="B164" s="36"/>
      <c r="C164" s="214" t="s">
        <v>73</v>
      </c>
      <c r="D164" s="214" t="s">
        <v>134</v>
      </c>
      <c r="E164" s="215" t="s">
        <v>723</v>
      </c>
      <c r="F164" s="216" t="s">
        <v>724</v>
      </c>
      <c r="G164" s="217" t="s">
        <v>233</v>
      </c>
      <c r="H164" s="218">
        <v>20.199999999999999</v>
      </c>
      <c r="I164" s="219"/>
      <c r="J164" s="220">
        <f>ROUND(I164*H164,2)</f>
        <v>0</v>
      </c>
      <c r="K164" s="221"/>
      <c r="L164" s="41"/>
      <c r="M164" s="222" t="s">
        <v>1</v>
      </c>
      <c r="N164" s="223" t="s">
        <v>38</v>
      </c>
      <c r="O164" s="88"/>
      <c r="P164" s="224">
        <f>O164*H164</f>
        <v>0</v>
      </c>
      <c r="Q164" s="224">
        <v>0</v>
      </c>
      <c r="R164" s="224">
        <f>Q164*H164</f>
        <v>0</v>
      </c>
      <c r="S164" s="224">
        <v>0</v>
      </c>
      <c r="T164" s="225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26" t="s">
        <v>138</v>
      </c>
      <c r="AT164" s="226" t="s">
        <v>134</v>
      </c>
      <c r="AU164" s="226" t="s">
        <v>81</v>
      </c>
      <c r="AY164" s="14" t="s">
        <v>133</v>
      </c>
      <c r="BE164" s="227">
        <f>IF(N164="základní",J164,0)</f>
        <v>0</v>
      </c>
      <c r="BF164" s="227">
        <f>IF(N164="snížená",J164,0)</f>
        <v>0</v>
      </c>
      <c r="BG164" s="227">
        <f>IF(N164="zákl. přenesená",J164,0)</f>
        <v>0</v>
      </c>
      <c r="BH164" s="227">
        <f>IF(N164="sníž. přenesená",J164,0)</f>
        <v>0</v>
      </c>
      <c r="BI164" s="227">
        <f>IF(N164="nulová",J164,0)</f>
        <v>0</v>
      </c>
      <c r="BJ164" s="14" t="s">
        <v>81</v>
      </c>
      <c r="BK164" s="227">
        <f>ROUND(I164*H164,2)</f>
        <v>0</v>
      </c>
      <c r="BL164" s="14" t="s">
        <v>138</v>
      </c>
      <c r="BM164" s="226" t="s">
        <v>230</v>
      </c>
    </row>
    <row r="165" s="2" customFormat="1" ht="16.5" customHeight="1">
      <c r="A165" s="35"/>
      <c r="B165" s="36"/>
      <c r="C165" s="214" t="s">
        <v>73</v>
      </c>
      <c r="D165" s="214" t="s">
        <v>134</v>
      </c>
      <c r="E165" s="215" t="s">
        <v>725</v>
      </c>
      <c r="F165" s="216" t="s">
        <v>726</v>
      </c>
      <c r="G165" s="217" t="s">
        <v>233</v>
      </c>
      <c r="H165" s="218">
        <v>20.199999999999999</v>
      </c>
      <c r="I165" s="219"/>
      <c r="J165" s="220">
        <f>ROUND(I165*H165,2)</f>
        <v>0</v>
      </c>
      <c r="K165" s="221"/>
      <c r="L165" s="41"/>
      <c r="M165" s="222" t="s">
        <v>1</v>
      </c>
      <c r="N165" s="223" t="s">
        <v>38</v>
      </c>
      <c r="O165" s="88"/>
      <c r="P165" s="224">
        <f>O165*H165</f>
        <v>0</v>
      </c>
      <c r="Q165" s="224">
        <v>0</v>
      </c>
      <c r="R165" s="224">
        <f>Q165*H165</f>
        <v>0</v>
      </c>
      <c r="S165" s="224">
        <v>0</v>
      </c>
      <c r="T165" s="225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26" t="s">
        <v>138</v>
      </c>
      <c r="AT165" s="226" t="s">
        <v>134</v>
      </c>
      <c r="AU165" s="226" t="s">
        <v>81</v>
      </c>
      <c r="AY165" s="14" t="s">
        <v>133</v>
      </c>
      <c r="BE165" s="227">
        <f>IF(N165="základní",J165,0)</f>
        <v>0</v>
      </c>
      <c r="BF165" s="227">
        <f>IF(N165="snížená",J165,0)</f>
        <v>0</v>
      </c>
      <c r="BG165" s="227">
        <f>IF(N165="zákl. přenesená",J165,0)</f>
        <v>0</v>
      </c>
      <c r="BH165" s="227">
        <f>IF(N165="sníž. přenesená",J165,0)</f>
        <v>0</v>
      </c>
      <c r="BI165" s="227">
        <f>IF(N165="nulová",J165,0)</f>
        <v>0</v>
      </c>
      <c r="BJ165" s="14" t="s">
        <v>81</v>
      </c>
      <c r="BK165" s="227">
        <f>ROUND(I165*H165,2)</f>
        <v>0</v>
      </c>
      <c r="BL165" s="14" t="s">
        <v>138</v>
      </c>
      <c r="BM165" s="226" t="s">
        <v>234</v>
      </c>
    </row>
    <row r="166" s="2" customFormat="1" ht="24.15" customHeight="1">
      <c r="A166" s="35"/>
      <c r="B166" s="36"/>
      <c r="C166" s="214" t="s">
        <v>73</v>
      </c>
      <c r="D166" s="214" t="s">
        <v>134</v>
      </c>
      <c r="E166" s="215" t="s">
        <v>727</v>
      </c>
      <c r="F166" s="216" t="s">
        <v>728</v>
      </c>
      <c r="G166" s="217" t="s">
        <v>233</v>
      </c>
      <c r="H166" s="218">
        <v>20.199999999999999</v>
      </c>
      <c r="I166" s="219"/>
      <c r="J166" s="220">
        <f>ROUND(I166*H166,2)</f>
        <v>0</v>
      </c>
      <c r="K166" s="221"/>
      <c r="L166" s="41"/>
      <c r="M166" s="222" t="s">
        <v>1</v>
      </c>
      <c r="N166" s="223" t="s">
        <v>38</v>
      </c>
      <c r="O166" s="88"/>
      <c r="P166" s="224">
        <f>O166*H166</f>
        <v>0</v>
      </c>
      <c r="Q166" s="224">
        <v>0</v>
      </c>
      <c r="R166" s="224">
        <f>Q166*H166</f>
        <v>0</v>
      </c>
      <c r="S166" s="224">
        <v>0</v>
      </c>
      <c r="T166" s="225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26" t="s">
        <v>138</v>
      </c>
      <c r="AT166" s="226" t="s">
        <v>134</v>
      </c>
      <c r="AU166" s="226" t="s">
        <v>81</v>
      </c>
      <c r="AY166" s="14" t="s">
        <v>133</v>
      </c>
      <c r="BE166" s="227">
        <f>IF(N166="základní",J166,0)</f>
        <v>0</v>
      </c>
      <c r="BF166" s="227">
        <f>IF(N166="snížená",J166,0)</f>
        <v>0</v>
      </c>
      <c r="BG166" s="227">
        <f>IF(N166="zákl. přenesená",J166,0)</f>
        <v>0</v>
      </c>
      <c r="BH166" s="227">
        <f>IF(N166="sníž. přenesená",J166,0)</f>
        <v>0</v>
      </c>
      <c r="BI166" s="227">
        <f>IF(N166="nulová",J166,0)</f>
        <v>0</v>
      </c>
      <c r="BJ166" s="14" t="s">
        <v>81</v>
      </c>
      <c r="BK166" s="227">
        <f>ROUND(I166*H166,2)</f>
        <v>0</v>
      </c>
      <c r="BL166" s="14" t="s">
        <v>138</v>
      </c>
      <c r="BM166" s="226" t="s">
        <v>238</v>
      </c>
    </row>
    <row r="167" s="2" customFormat="1" ht="24.15" customHeight="1">
      <c r="A167" s="35"/>
      <c r="B167" s="36"/>
      <c r="C167" s="214" t="s">
        <v>73</v>
      </c>
      <c r="D167" s="214" t="s">
        <v>134</v>
      </c>
      <c r="E167" s="215" t="s">
        <v>248</v>
      </c>
      <c r="F167" s="216" t="s">
        <v>729</v>
      </c>
      <c r="G167" s="217" t="s">
        <v>233</v>
      </c>
      <c r="H167" s="218">
        <v>20.199999999999999</v>
      </c>
      <c r="I167" s="219"/>
      <c r="J167" s="220">
        <f>ROUND(I167*H167,2)</f>
        <v>0</v>
      </c>
      <c r="K167" s="221"/>
      <c r="L167" s="41"/>
      <c r="M167" s="222" t="s">
        <v>1</v>
      </c>
      <c r="N167" s="223" t="s">
        <v>38</v>
      </c>
      <c r="O167" s="88"/>
      <c r="P167" s="224">
        <f>O167*H167</f>
        <v>0</v>
      </c>
      <c r="Q167" s="224">
        <v>0</v>
      </c>
      <c r="R167" s="224">
        <f>Q167*H167</f>
        <v>0</v>
      </c>
      <c r="S167" s="224">
        <v>0</v>
      </c>
      <c r="T167" s="225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26" t="s">
        <v>138</v>
      </c>
      <c r="AT167" s="226" t="s">
        <v>134</v>
      </c>
      <c r="AU167" s="226" t="s">
        <v>81</v>
      </c>
      <c r="AY167" s="14" t="s">
        <v>133</v>
      </c>
      <c r="BE167" s="227">
        <f>IF(N167="základní",J167,0)</f>
        <v>0</v>
      </c>
      <c r="BF167" s="227">
        <f>IF(N167="snížená",J167,0)</f>
        <v>0</v>
      </c>
      <c r="BG167" s="227">
        <f>IF(N167="zákl. přenesená",J167,0)</f>
        <v>0</v>
      </c>
      <c r="BH167" s="227">
        <f>IF(N167="sníž. přenesená",J167,0)</f>
        <v>0</v>
      </c>
      <c r="BI167" s="227">
        <f>IF(N167="nulová",J167,0)</f>
        <v>0</v>
      </c>
      <c r="BJ167" s="14" t="s">
        <v>81</v>
      </c>
      <c r="BK167" s="227">
        <f>ROUND(I167*H167,2)</f>
        <v>0</v>
      </c>
      <c r="BL167" s="14" t="s">
        <v>138</v>
      </c>
      <c r="BM167" s="226" t="s">
        <v>241</v>
      </c>
    </row>
    <row r="168" s="2" customFormat="1" ht="44.25" customHeight="1">
      <c r="A168" s="35"/>
      <c r="B168" s="36"/>
      <c r="C168" s="214" t="s">
        <v>73</v>
      </c>
      <c r="D168" s="214" t="s">
        <v>134</v>
      </c>
      <c r="E168" s="215" t="s">
        <v>730</v>
      </c>
      <c r="F168" s="216" t="s">
        <v>731</v>
      </c>
      <c r="G168" s="217" t="s">
        <v>141</v>
      </c>
      <c r="H168" s="218">
        <v>13.5</v>
      </c>
      <c r="I168" s="219"/>
      <c r="J168" s="220">
        <f>ROUND(I168*H168,2)</f>
        <v>0</v>
      </c>
      <c r="K168" s="221"/>
      <c r="L168" s="41"/>
      <c r="M168" s="222" t="s">
        <v>1</v>
      </c>
      <c r="N168" s="223" t="s">
        <v>38</v>
      </c>
      <c r="O168" s="88"/>
      <c r="P168" s="224">
        <f>O168*H168</f>
        <v>0</v>
      </c>
      <c r="Q168" s="224">
        <v>0</v>
      </c>
      <c r="R168" s="224">
        <f>Q168*H168</f>
        <v>0</v>
      </c>
      <c r="S168" s="224">
        <v>0</v>
      </c>
      <c r="T168" s="225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26" t="s">
        <v>138</v>
      </c>
      <c r="AT168" s="226" t="s">
        <v>134</v>
      </c>
      <c r="AU168" s="226" t="s">
        <v>81</v>
      </c>
      <c r="AY168" s="14" t="s">
        <v>133</v>
      </c>
      <c r="BE168" s="227">
        <f>IF(N168="základní",J168,0)</f>
        <v>0</v>
      </c>
      <c r="BF168" s="227">
        <f>IF(N168="snížená",J168,0)</f>
        <v>0</v>
      </c>
      <c r="BG168" s="227">
        <f>IF(N168="zákl. přenesená",J168,0)</f>
        <v>0</v>
      </c>
      <c r="BH168" s="227">
        <f>IF(N168="sníž. přenesená",J168,0)</f>
        <v>0</v>
      </c>
      <c r="BI168" s="227">
        <f>IF(N168="nulová",J168,0)</f>
        <v>0</v>
      </c>
      <c r="BJ168" s="14" t="s">
        <v>81</v>
      </c>
      <c r="BK168" s="227">
        <f>ROUND(I168*H168,2)</f>
        <v>0</v>
      </c>
      <c r="BL168" s="14" t="s">
        <v>138</v>
      </c>
      <c r="BM168" s="226" t="s">
        <v>244</v>
      </c>
    </row>
    <row r="169" s="2" customFormat="1" ht="33" customHeight="1">
      <c r="A169" s="35"/>
      <c r="B169" s="36"/>
      <c r="C169" s="214" t="s">
        <v>73</v>
      </c>
      <c r="D169" s="214" t="s">
        <v>134</v>
      </c>
      <c r="E169" s="215" t="s">
        <v>732</v>
      </c>
      <c r="F169" s="216" t="s">
        <v>733</v>
      </c>
      <c r="G169" s="217" t="s">
        <v>141</v>
      </c>
      <c r="H169" s="218">
        <v>13.5</v>
      </c>
      <c r="I169" s="219"/>
      <c r="J169" s="220">
        <f>ROUND(I169*H169,2)</f>
        <v>0</v>
      </c>
      <c r="K169" s="221"/>
      <c r="L169" s="41"/>
      <c r="M169" s="222" t="s">
        <v>1</v>
      </c>
      <c r="N169" s="223" t="s">
        <v>38</v>
      </c>
      <c r="O169" s="88"/>
      <c r="P169" s="224">
        <f>O169*H169</f>
        <v>0</v>
      </c>
      <c r="Q169" s="224">
        <v>0</v>
      </c>
      <c r="R169" s="224">
        <f>Q169*H169</f>
        <v>0</v>
      </c>
      <c r="S169" s="224">
        <v>0</v>
      </c>
      <c r="T169" s="225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26" t="s">
        <v>138</v>
      </c>
      <c r="AT169" s="226" t="s">
        <v>134</v>
      </c>
      <c r="AU169" s="226" t="s">
        <v>81</v>
      </c>
      <c r="AY169" s="14" t="s">
        <v>133</v>
      </c>
      <c r="BE169" s="227">
        <f>IF(N169="základní",J169,0)</f>
        <v>0</v>
      </c>
      <c r="BF169" s="227">
        <f>IF(N169="snížená",J169,0)</f>
        <v>0</v>
      </c>
      <c r="BG169" s="227">
        <f>IF(N169="zákl. přenesená",J169,0)</f>
        <v>0</v>
      </c>
      <c r="BH169" s="227">
        <f>IF(N169="sníž. přenesená",J169,0)</f>
        <v>0</v>
      </c>
      <c r="BI169" s="227">
        <f>IF(N169="nulová",J169,0)</f>
        <v>0</v>
      </c>
      <c r="BJ169" s="14" t="s">
        <v>81</v>
      </c>
      <c r="BK169" s="227">
        <f>ROUND(I169*H169,2)</f>
        <v>0</v>
      </c>
      <c r="BL169" s="14" t="s">
        <v>138</v>
      </c>
      <c r="BM169" s="226" t="s">
        <v>247</v>
      </c>
    </row>
    <row r="170" s="2" customFormat="1" ht="16.5" customHeight="1">
      <c r="A170" s="35"/>
      <c r="B170" s="36"/>
      <c r="C170" s="214" t="s">
        <v>73</v>
      </c>
      <c r="D170" s="214" t="s">
        <v>134</v>
      </c>
      <c r="E170" s="215" t="s">
        <v>734</v>
      </c>
      <c r="F170" s="216" t="s">
        <v>735</v>
      </c>
      <c r="G170" s="217" t="s">
        <v>141</v>
      </c>
      <c r="H170" s="218">
        <v>13.5</v>
      </c>
      <c r="I170" s="219"/>
      <c r="J170" s="220">
        <f>ROUND(I170*H170,2)</f>
        <v>0</v>
      </c>
      <c r="K170" s="221"/>
      <c r="L170" s="41"/>
      <c r="M170" s="222" t="s">
        <v>1</v>
      </c>
      <c r="N170" s="223" t="s">
        <v>38</v>
      </c>
      <c r="O170" s="88"/>
      <c r="P170" s="224">
        <f>O170*H170</f>
        <v>0</v>
      </c>
      <c r="Q170" s="224">
        <v>0</v>
      </c>
      <c r="R170" s="224">
        <f>Q170*H170</f>
        <v>0</v>
      </c>
      <c r="S170" s="224">
        <v>0</v>
      </c>
      <c r="T170" s="225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26" t="s">
        <v>138</v>
      </c>
      <c r="AT170" s="226" t="s">
        <v>134</v>
      </c>
      <c r="AU170" s="226" t="s">
        <v>81</v>
      </c>
      <c r="AY170" s="14" t="s">
        <v>133</v>
      </c>
      <c r="BE170" s="227">
        <f>IF(N170="základní",J170,0)</f>
        <v>0</v>
      </c>
      <c r="BF170" s="227">
        <f>IF(N170="snížená",J170,0)</f>
        <v>0</v>
      </c>
      <c r="BG170" s="227">
        <f>IF(N170="zákl. přenesená",J170,0)</f>
        <v>0</v>
      </c>
      <c r="BH170" s="227">
        <f>IF(N170="sníž. přenesená",J170,0)</f>
        <v>0</v>
      </c>
      <c r="BI170" s="227">
        <f>IF(N170="nulová",J170,0)</f>
        <v>0</v>
      </c>
      <c r="BJ170" s="14" t="s">
        <v>81</v>
      </c>
      <c r="BK170" s="227">
        <f>ROUND(I170*H170,2)</f>
        <v>0</v>
      </c>
      <c r="BL170" s="14" t="s">
        <v>138</v>
      </c>
      <c r="BM170" s="226" t="s">
        <v>250</v>
      </c>
    </row>
    <row r="171" s="2" customFormat="1" ht="16.5" customHeight="1">
      <c r="A171" s="35"/>
      <c r="B171" s="36"/>
      <c r="C171" s="214" t="s">
        <v>73</v>
      </c>
      <c r="D171" s="214" t="s">
        <v>134</v>
      </c>
      <c r="E171" s="215" t="s">
        <v>256</v>
      </c>
      <c r="F171" s="216" t="s">
        <v>736</v>
      </c>
      <c r="G171" s="217" t="s">
        <v>141</v>
      </c>
      <c r="H171" s="218">
        <v>13.5</v>
      </c>
      <c r="I171" s="219"/>
      <c r="J171" s="220">
        <f>ROUND(I171*H171,2)</f>
        <v>0</v>
      </c>
      <c r="K171" s="221"/>
      <c r="L171" s="41"/>
      <c r="M171" s="222" t="s">
        <v>1</v>
      </c>
      <c r="N171" s="223" t="s">
        <v>38</v>
      </c>
      <c r="O171" s="88"/>
      <c r="P171" s="224">
        <f>O171*H171</f>
        <v>0</v>
      </c>
      <c r="Q171" s="224">
        <v>0</v>
      </c>
      <c r="R171" s="224">
        <f>Q171*H171</f>
        <v>0</v>
      </c>
      <c r="S171" s="224">
        <v>0</v>
      </c>
      <c r="T171" s="225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26" t="s">
        <v>138</v>
      </c>
      <c r="AT171" s="226" t="s">
        <v>134</v>
      </c>
      <c r="AU171" s="226" t="s">
        <v>81</v>
      </c>
      <c r="AY171" s="14" t="s">
        <v>133</v>
      </c>
      <c r="BE171" s="227">
        <f>IF(N171="základní",J171,0)</f>
        <v>0</v>
      </c>
      <c r="BF171" s="227">
        <f>IF(N171="snížená",J171,0)</f>
        <v>0</v>
      </c>
      <c r="BG171" s="227">
        <f>IF(N171="zákl. přenesená",J171,0)</f>
        <v>0</v>
      </c>
      <c r="BH171" s="227">
        <f>IF(N171="sníž. přenesená",J171,0)</f>
        <v>0</v>
      </c>
      <c r="BI171" s="227">
        <f>IF(N171="nulová",J171,0)</f>
        <v>0</v>
      </c>
      <c r="BJ171" s="14" t="s">
        <v>81</v>
      </c>
      <c r="BK171" s="227">
        <f>ROUND(I171*H171,2)</f>
        <v>0</v>
      </c>
      <c r="BL171" s="14" t="s">
        <v>138</v>
      </c>
      <c r="BM171" s="226" t="s">
        <v>255</v>
      </c>
    </row>
    <row r="172" s="2" customFormat="1" ht="24.15" customHeight="1">
      <c r="A172" s="35"/>
      <c r="B172" s="36"/>
      <c r="C172" s="214" t="s">
        <v>73</v>
      </c>
      <c r="D172" s="214" t="s">
        <v>134</v>
      </c>
      <c r="E172" s="215" t="s">
        <v>617</v>
      </c>
      <c r="F172" s="216" t="s">
        <v>737</v>
      </c>
      <c r="G172" s="217" t="s">
        <v>141</v>
      </c>
      <c r="H172" s="218">
        <v>13.5</v>
      </c>
      <c r="I172" s="219"/>
      <c r="J172" s="220">
        <f>ROUND(I172*H172,2)</f>
        <v>0</v>
      </c>
      <c r="K172" s="221"/>
      <c r="L172" s="41"/>
      <c r="M172" s="222" t="s">
        <v>1</v>
      </c>
      <c r="N172" s="223" t="s">
        <v>38</v>
      </c>
      <c r="O172" s="88"/>
      <c r="P172" s="224">
        <f>O172*H172</f>
        <v>0</v>
      </c>
      <c r="Q172" s="224">
        <v>0</v>
      </c>
      <c r="R172" s="224">
        <f>Q172*H172</f>
        <v>0</v>
      </c>
      <c r="S172" s="224">
        <v>0</v>
      </c>
      <c r="T172" s="225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26" t="s">
        <v>138</v>
      </c>
      <c r="AT172" s="226" t="s">
        <v>134</v>
      </c>
      <c r="AU172" s="226" t="s">
        <v>81</v>
      </c>
      <c r="AY172" s="14" t="s">
        <v>133</v>
      </c>
      <c r="BE172" s="227">
        <f>IF(N172="základní",J172,0)</f>
        <v>0</v>
      </c>
      <c r="BF172" s="227">
        <f>IF(N172="snížená",J172,0)</f>
        <v>0</v>
      </c>
      <c r="BG172" s="227">
        <f>IF(N172="zákl. přenesená",J172,0)</f>
        <v>0</v>
      </c>
      <c r="BH172" s="227">
        <f>IF(N172="sníž. přenesená",J172,0)</f>
        <v>0</v>
      </c>
      <c r="BI172" s="227">
        <f>IF(N172="nulová",J172,0)</f>
        <v>0</v>
      </c>
      <c r="BJ172" s="14" t="s">
        <v>81</v>
      </c>
      <c r="BK172" s="227">
        <f>ROUND(I172*H172,2)</f>
        <v>0</v>
      </c>
      <c r="BL172" s="14" t="s">
        <v>138</v>
      </c>
      <c r="BM172" s="226" t="s">
        <v>258</v>
      </c>
    </row>
    <row r="173" s="12" customFormat="1" ht="25.92" customHeight="1">
      <c r="A173" s="12"/>
      <c r="B173" s="200"/>
      <c r="C173" s="201"/>
      <c r="D173" s="202" t="s">
        <v>72</v>
      </c>
      <c r="E173" s="203" t="s">
        <v>251</v>
      </c>
      <c r="F173" s="203" t="s">
        <v>252</v>
      </c>
      <c r="G173" s="201"/>
      <c r="H173" s="201"/>
      <c r="I173" s="204"/>
      <c r="J173" s="205">
        <f>BK173</f>
        <v>0</v>
      </c>
      <c r="K173" s="201"/>
      <c r="L173" s="206"/>
      <c r="M173" s="207"/>
      <c r="N173" s="208"/>
      <c r="O173" s="208"/>
      <c r="P173" s="209">
        <f>SUM(P174:P177)</f>
        <v>0</v>
      </c>
      <c r="Q173" s="208"/>
      <c r="R173" s="209">
        <f>SUM(R174:R177)</f>
        <v>0</v>
      </c>
      <c r="S173" s="208"/>
      <c r="T173" s="210">
        <f>SUM(T174:T177)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11" t="s">
        <v>81</v>
      </c>
      <c r="AT173" s="212" t="s">
        <v>72</v>
      </c>
      <c r="AU173" s="212" t="s">
        <v>73</v>
      </c>
      <c r="AY173" s="211" t="s">
        <v>133</v>
      </c>
      <c r="BK173" s="213">
        <f>SUM(BK174:BK177)</f>
        <v>0</v>
      </c>
    </row>
    <row r="174" s="2" customFormat="1" ht="37.8" customHeight="1">
      <c r="A174" s="35"/>
      <c r="B174" s="36"/>
      <c r="C174" s="214" t="s">
        <v>73</v>
      </c>
      <c r="D174" s="214" t="s">
        <v>134</v>
      </c>
      <c r="E174" s="215" t="s">
        <v>253</v>
      </c>
      <c r="F174" s="216" t="s">
        <v>254</v>
      </c>
      <c r="G174" s="217" t="s">
        <v>233</v>
      </c>
      <c r="H174" s="218">
        <v>64</v>
      </c>
      <c r="I174" s="219"/>
      <c r="J174" s="220">
        <f>ROUND(I174*H174,2)</f>
        <v>0</v>
      </c>
      <c r="K174" s="221"/>
      <c r="L174" s="41"/>
      <c r="M174" s="222" t="s">
        <v>1</v>
      </c>
      <c r="N174" s="223" t="s">
        <v>38</v>
      </c>
      <c r="O174" s="88"/>
      <c r="P174" s="224">
        <f>O174*H174</f>
        <v>0</v>
      </c>
      <c r="Q174" s="224">
        <v>0</v>
      </c>
      <c r="R174" s="224">
        <f>Q174*H174</f>
        <v>0</v>
      </c>
      <c r="S174" s="224">
        <v>0</v>
      </c>
      <c r="T174" s="225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26" t="s">
        <v>138</v>
      </c>
      <c r="AT174" s="226" t="s">
        <v>134</v>
      </c>
      <c r="AU174" s="226" t="s">
        <v>81</v>
      </c>
      <c r="AY174" s="14" t="s">
        <v>133</v>
      </c>
      <c r="BE174" s="227">
        <f>IF(N174="základní",J174,0)</f>
        <v>0</v>
      </c>
      <c r="BF174" s="227">
        <f>IF(N174="snížená",J174,0)</f>
        <v>0</v>
      </c>
      <c r="BG174" s="227">
        <f>IF(N174="zákl. přenesená",J174,0)</f>
        <v>0</v>
      </c>
      <c r="BH174" s="227">
        <f>IF(N174="sníž. přenesená",J174,0)</f>
        <v>0</v>
      </c>
      <c r="BI174" s="227">
        <f>IF(N174="nulová",J174,0)</f>
        <v>0</v>
      </c>
      <c r="BJ174" s="14" t="s">
        <v>81</v>
      </c>
      <c r="BK174" s="227">
        <f>ROUND(I174*H174,2)</f>
        <v>0</v>
      </c>
      <c r="BL174" s="14" t="s">
        <v>138</v>
      </c>
      <c r="BM174" s="226" t="s">
        <v>262</v>
      </c>
    </row>
    <row r="175" s="2" customFormat="1" ht="16.5" customHeight="1">
      <c r="A175" s="35"/>
      <c r="B175" s="36"/>
      <c r="C175" s="214" t="s">
        <v>73</v>
      </c>
      <c r="D175" s="214" t="s">
        <v>134</v>
      </c>
      <c r="E175" s="215" t="s">
        <v>259</v>
      </c>
      <c r="F175" s="216" t="s">
        <v>257</v>
      </c>
      <c r="G175" s="217" t="s">
        <v>237</v>
      </c>
      <c r="H175" s="218">
        <v>2</v>
      </c>
      <c r="I175" s="219"/>
      <c r="J175" s="220">
        <f>ROUND(I175*H175,2)</f>
        <v>0</v>
      </c>
      <c r="K175" s="221"/>
      <c r="L175" s="41"/>
      <c r="M175" s="222" t="s">
        <v>1</v>
      </c>
      <c r="N175" s="223" t="s">
        <v>38</v>
      </c>
      <c r="O175" s="88"/>
      <c r="P175" s="224">
        <f>O175*H175</f>
        <v>0</v>
      </c>
      <c r="Q175" s="224">
        <v>0</v>
      </c>
      <c r="R175" s="224">
        <f>Q175*H175</f>
        <v>0</v>
      </c>
      <c r="S175" s="224">
        <v>0</v>
      </c>
      <c r="T175" s="225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26" t="s">
        <v>138</v>
      </c>
      <c r="AT175" s="226" t="s">
        <v>134</v>
      </c>
      <c r="AU175" s="226" t="s">
        <v>81</v>
      </c>
      <c r="AY175" s="14" t="s">
        <v>133</v>
      </c>
      <c r="BE175" s="227">
        <f>IF(N175="základní",J175,0)</f>
        <v>0</v>
      </c>
      <c r="BF175" s="227">
        <f>IF(N175="snížená",J175,0)</f>
        <v>0</v>
      </c>
      <c r="BG175" s="227">
        <f>IF(N175="zákl. přenesená",J175,0)</f>
        <v>0</v>
      </c>
      <c r="BH175" s="227">
        <f>IF(N175="sníž. přenesená",J175,0)</f>
        <v>0</v>
      </c>
      <c r="BI175" s="227">
        <f>IF(N175="nulová",J175,0)</f>
        <v>0</v>
      </c>
      <c r="BJ175" s="14" t="s">
        <v>81</v>
      </c>
      <c r="BK175" s="227">
        <f>ROUND(I175*H175,2)</f>
        <v>0</v>
      </c>
      <c r="BL175" s="14" t="s">
        <v>138</v>
      </c>
      <c r="BM175" s="226" t="s">
        <v>265</v>
      </c>
    </row>
    <row r="176" s="2" customFormat="1" ht="16.5" customHeight="1">
      <c r="A176" s="35"/>
      <c r="B176" s="36"/>
      <c r="C176" s="214" t="s">
        <v>73</v>
      </c>
      <c r="D176" s="214" t="s">
        <v>134</v>
      </c>
      <c r="E176" s="215" t="s">
        <v>467</v>
      </c>
      <c r="F176" s="216" t="s">
        <v>260</v>
      </c>
      <c r="G176" s="217" t="s">
        <v>261</v>
      </c>
      <c r="H176" s="218">
        <v>1</v>
      </c>
      <c r="I176" s="219"/>
      <c r="J176" s="220">
        <f>ROUND(I176*H176,2)</f>
        <v>0</v>
      </c>
      <c r="K176" s="221"/>
      <c r="L176" s="41"/>
      <c r="M176" s="222" t="s">
        <v>1</v>
      </c>
      <c r="N176" s="223" t="s">
        <v>38</v>
      </c>
      <c r="O176" s="88"/>
      <c r="P176" s="224">
        <f>O176*H176</f>
        <v>0</v>
      </c>
      <c r="Q176" s="224">
        <v>0</v>
      </c>
      <c r="R176" s="224">
        <f>Q176*H176</f>
        <v>0</v>
      </c>
      <c r="S176" s="224">
        <v>0</v>
      </c>
      <c r="T176" s="225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26" t="s">
        <v>138</v>
      </c>
      <c r="AT176" s="226" t="s">
        <v>134</v>
      </c>
      <c r="AU176" s="226" t="s">
        <v>81</v>
      </c>
      <c r="AY176" s="14" t="s">
        <v>133</v>
      </c>
      <c r="BE176" s="227">
        <f>IF(N176="základní",J176,0)</f>
        <v>0</v>
      </c>
      <c r="BF176" s="227">
        <f>IF(N176="snížená",J176,0)</f>
        <v>0</v>
      </c>
      <c r="BG176" s="227">
        <f>IF(N176="zákl. přenesená",J176,0)</f>
        <v>0</v>
      </c>
      <c r="BH176" s="227">
        <f>IF(N176="sníž. přenesená",J176,0)</f>
        <v>0</v>
      </c>
      <c r="BI176" s="227">
        <f>IF(N176="nulová",J176,0)</f>
        <v>0</v>
      </c>
      <c r="BJ176" s="14" t="s">
        <v>81</v>
      </c>
      <c r="BK176" s="227">
        <f>ROUND(I176*H176,2)</f>
        <v>0</v>
      </c>
      <c r="BL176" s="14" t="s">
        <v>138</v>
      </c>
      <c r="BM176" s="226" t="s">
        <v>270</v>
      </c>
    </row>
    <row r="177" s="2" customFormat="1" ht="24.15" customHeight="1">
      <c r="A177" s="35"/>
      <c r="B177" s="36"/>
      <c r="C177" s="214" t="s">
        <v>73</v>
      </c>
      <c r="D177" s="214" t="s">
        <v>134</v>
      </c>
      <c r="E177" s="215" t="s">
        <v>263</v>
      </c>
      <c r="F177" s="216" t="s">
        <v>264</v>
      </c>
      <c r="G177" s="217" t="s">
        <v>237</v>
      </c>
      <c r="H177" s="218">
        <v>2</v>
      </c>
      <c r="I177" s="219"/>
      <c r="J177" s="220">
        <f>ROUND(I177*H177,2)</f>
        <v>0</v>
      </c>
      <c r="K177" s="221"/>
      <c r="L177" s="41"/>
      <c r="M177" s="222" t="s">
        <v>1</v>
      </c>
      <c r="N177" s="223" t="s">
        <v>38</v>
      </c>
      <c r="O177" s="88"/>
      <c r="P177" s="224">
        <f>O177*H177</f>
        <v>0</v>
      </c>
      <c r="Q177" s="224">
        <v>0</v>
      </c>
      <c r="R177" s="224">
        <f>Q177*H177</f>
        <v>0</v>
      </c>
      <c r="S177" s="224">
        <v>0</v>
      </c>
      <c r="T177" s="225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26" t="s">
        <v>138</v>
      </c>
      <c r="AT177" s="226" t="s">
        <v>134</v>
      </c>
      <c r="AU177" s="226" t="s">
        <v>81</v>
      </c>
      <c r="AY177" s="14" t="s">
        <v>133</v>
      </c>
      <c r="BE177" s="227">
        <f>IF(N177="základní",J177,0)</f>
        <v>0</v>
      </c>
      <c r="BF177" s="227">
        <f>IF(N177="snížená",J177,0)</f>
        <v>0</v>
      </c>
      <c r="BG177" s="227">
        <f>IF(N177="zákl. přenesená",J177,0)</f>
        <v>0</v>
      </c>
      <c r="BH177" s="227">
        <f>IF(N177="sníž. přenesená",J177,0)</f>
        <v>0</v>
      </c>
      <c r="BI177" s="227">
        <f>IF(N177="nulová",J177,0)</f>
        <v>0</v>
      </c>
      <c r="BJ177" s="14" t="s">
        <v>81</v>
      </c>
      <c r="BK177" s="227">
        <f>ROUND(I177*H177,2)</f>
        <v>0</v>
      </c>
      <c r="BL177" s="14" t="s">
        <v>138</v>
      </c>
      <c r="BM177" s="226" t="s">
        <v>274</v>
      </c>
    </row>
    <row r="178" s="12" customFormat="1" ht="25.92" customHeight="1">
      <c r="A178" s="12"/>
      <c r="B178" s="200"/>
      <c r="C178" s="201"/>
      <c r="D178" s="202" t="s">
        <v>72</v>
      </c>
      <c r="E178" s="203" t="s">
        <v>266</v>
      </c>
      <c r="F178" s="203" t="s">
        <v>267</v>
      </c>
      <c r="G178" s="201"/>
      <c r="H178" s="201"/>
      <c r="I178" s="204"/>
      <c r="J178" s="205">
        <f>BK178</f>
        <v>0</v>
      </c>
      <c r="K178" s="201"/>
      <c r="L178" s="206"/>
      <c r="M178" s="207"/>
      <c r="N178" s="208"/>
      <c r="O178" s="208"/>
      <c r="P178" s="209">
        <f>SUM(P179:P193)</f>
        <v>0</v>
      </c>
      <c r="Q178" s="208"/>
      <c r="R178" s="209">
        <f>SUM(R179:R193)</f>
        <v>0</v>
      </c>
      <c r="S178" s="208"/>
      <c r="T178" s="210">
        <f>SUM(T179:T193)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11" t="s">
        <v>81</v>
      </c>
      <c r="AT178" s="212" t="s">
        <v>72</v>
      </c>
      <c r="AU178" s="212" t="s">
        <v>73</v>
      </c>
      <c r="AY178" s="211" t="s">
        <v>133</v>
      </c>
      <c r="BK178" s="213">
        <f>SUM(BK179:BK193)</f>
        <v>0</v>
      </c>
    </row>
    <row r="179" s="2" customFormat="1" ht="37.8" customHeight="1">
      <c r="A179" s="35"/>
      <c r="B179" s="36"/>
      <c r="C179" s="214" t="s">
        <v>73</v>
      </c>
      <c r="D179" s="214" t="s">
        <v>134</v>
      </c>
      <c r="E179" s="215" t="s">
        <v>268</v>
      </c>
      <c r="F179" s="216" t="s">
        <v>269</v>
      </c>
      <c r="G179" s="217" t="s">
        <v>141</v>
      </c>
      <c r="H179" s="218">
        <v>28</v>
      </c>
      <c r="I179" s="219"/>
      <c r="J179" s="220">
        <f>ROUND(I179*H179,2)</f>
        <v>0</v>
      </c>
      <c r="K179" s="221"/>
      <c r="L179" s="41"/>
      <c r="M179" s="222" t="s">
        <v>1</v>
      </c>
      <c r="N179" s="223" t="s">
        <v>38</v>
      </c>
      <c r="O179" s="88"/>
      <c r="P179" s="224">
        <f>O179*H179</f>
        <v>0</v>
      </c>
      <c r="Q179" s="224">
        <v>0</v>
      </c>
      <c r="R179" s="224">
        <f>Q179*H179</f>
        <v>0</v>
      </c>
      <c r="S179" s="224">
        <v>0</v>
      </c>
      <c r="T179" s="225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26" t="s">
        <v>138</v>
      </c>
      <c r="AT179" s="226" t="s">
        <v>134</v>
      </c>
      <c r="AU179" s="226" t="s">
        <v>81</v>
      </c>
      <c r="AY179" s="14" t="s">
        <v>133</v>
      </c>
      <c r="BE179" s="227">
        <f>IF(N179="základní",J179,0)</f>
        <v>0</v>
      </c>
      <c r="BF179" s="227">
        <f>IF(N179="snížená",J179,0)</f>
        <v>0</v>
      </c>
      <c r="BG179" s="227">
        <f>IF(N179="zákl. přenesená",J179,0)</f>
        <v>0</v>
      </c>
      <c r="BH179" s="227">
        <f>IF(N179="sníž. přenesená",J179,0)</f>
        <v>0</v>
      </c>
      <c r="BI179" s="227">
        <f>IF(N179="nulová",J179,0)</f>
        <v>0</v>
      </c>
      <c r="BJ179" s="14" t="s">
        <v>81</v>
      </c>
      <c r="BK179" s="227">
        <f>ROUND(I179*H179,2)</f>
        <v>0</v>
      </c>
      <c r="BL179" s="14" t="s">
        <v>138</v>
      </c>
      <c r="BM179" s="226" t="s">
        <v>277</v>
      </c>
    </row>
    <row r="180" s="2" customFormat="1" ht="24.15" customHeight="1">
      <c r="A180" s="35"/>
      <c r="B180" s="36"/>
      <c r="C180" s="228" t="s">
        <v>73</v>
      </c>
      <c r="D180" s="228" t="s">
        <v>209</v>
      </c>
      <c r="E180" s="229" t="s">
        <v>271</v>
      </c>
      <c r="F180" s="230" t="s">
        <v>738</v>
      </c>
      <c r="G180" s="231" t="s">
        <v>273</v>
      </c>
      <c r="H180" s="232">
        <v>0.90000000000000002</v>
      </c>
      <c r="I180" s="233"/>
      <c r="J180" s="234">
        <f>ROUND(I180*H180,2)</f>
        <v>0</v>
      </c>
      <c r="K180" s="235"/>
      <c r="L180" s="236"/>
      <c r="M180" s="237" t="s">
        <v>1</v>
      </c>
      <c r="N180" s="238" t="s">
        <v>38</v>
      </c>
      <c r="O180" s="88"/>
      <c r="P180" s="224">
        <f>O180*H180</f>
        <v>0</v>
      </c>
      <c r="Q180" s="224">
        <v>0</v>
      </c>
      <c r="R180" s="224">
        <f>Q180*H180</f>
        <v>0</v>
      </c>
      <c r="S180" s="224">
        <v>0</v>
      </c>
      <c r="T180" s="225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26" t="s">
        <v>147</v>
      </c>
      <c r="AT180" s="226" t="s">
        <v>209</v>
      </c>
      <c r="AU180" s="226" t="s">
        <v>81</v>
      </c>
      <c r="AY180" s="14" t="s">
        <v>133</v>
      </c>
      <c r="BE180" s="227">
        <f>IF(N180="základní",J180,0)</f>
        <v>0</v>
      </c>
      <c r="BF180" s="227">
        <f>IF(N180="snížená",J180,0)</f>
        <v>0</v>
      </c>
      <c r="BG180" s="227">
        <f>IF(N180="zákl. přenesená",J180,0)</f>
        <v>0</v>
      </c>
      <c r="BH180" s="227">
        <f>IF(N180="sníž. přenesená",J180,0)</f>
        <v>0</v>
      </c>
      <c r="BI180" s="227">
        <f>IF(N180="nulová",J180,0)</f>
        <v>0</v>
      </c>
      <c r="BJ180" s="14" t="s">
        <v>81</v>
      </c>
      <c r="BK180" s="227">
        <f>ROUND(I180*H180,2)</f>
        <v>0</v>
      </c>
      <c r="BL180" s="14" t="s">
        <v>138</v>
      </c>
      <c r="BM180" s="226" t="s">
        <v>280</v>
      </c>
    </row>
    <row r="181" s="2" customFormat="1" ht="21.75" customHeight="1">
      <c r="A181" s="35"/>
      <c r="B181" s="36"/>
      <c r="C181" s="214" t="s">
        <v>73</v>
      </c>
      <c r="D181" s="214" t="s">
        <v>134</v>
      </c>
      <c r="E181" s="215" t="s">
        <v>275</v>
      </c>
      <c r="F181" s="216" t="s">
        <v>276</v>
      </c>
      <c r="G181" s="217" t="s">
        <v>141</v>
      </c>
      <c r="H181" s="218">
        <v>28</v>
      </c>
      <c r="I181" s="219"/>
      <c r="J181" s="220">
        <f>ROUND(I181*H181,2)</f>
        <v>0</v>
      </c>
      <c r="K181" s="221"/>
      <c r="L181" s="41"/>
      <c r="M181" s="222" t="s">
        <v>1</v>
      </c>
      <c r="N181" s="223" t="s">
        <v>38</v>
      </c>
      <c r="O181" s="88"/>
      <c r="P181" s="224">
        <f>O181*H181</f>
        <v>0</v>
      </c>
      <c r="Q181" s="224">
        <v>0</v>
      </c>
      <c r="R181" s="224">
        <f>Q181*H181</f>
        <v>0</v>
      </c>
      <c r="S181" s="224">
        <v>0</v>
      </c>
      <c r="T181" s="225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26" t="s">
        <v>138</v>
      </c>
      <c r="AT181" s="226" t="s">
        <v>134</v>
      </c>
      <c r="AU181" s="226" t="s">
        <v>81</v>
      </c>
      <c r="AY181" s="14" t="s">
        <v>133</v>
      </c>
      <c r="BE181" s="227">
        <f>IF(N181="základní",J181,0)</f>
        <v>0</v>
      </c>
      <c r="BF181" s="227">
        <f>IF(N181="snížená",J181,0)</f>
        <v>0</v>
      </c>
      <c r="BG181" s="227">
        <f>IF(N181="zákl. přenesená",J181,0)</f>
        <v>0</v>
      </c>
      <c r="BH181" s="227">
        <f>IF(N181="sníž. přenesená",J181,0)</f>
        <v>0</v>
      </c>
      <c r="BI181" s="227">
        <f>IF(N181="nulová",J181,0)</f>
        <v>0</v>
      </c>
      <c r="BJ181" s="14" t="s">
        <v>81</v>
      </c>
      <c r="BK181" s="227">
        <f>ROUND(I181*H181,2)</f>
        <v>0</v>
      </c>
      <c r="BL181" s="14" t="s">
        <v>138</v>
      </c>
      <c r="BM181" s="226" t="s">
        <v>283</v>
      </c>
    </row>
    <row r="182" s="2" customFormat="1" ht="24.15" customHeight="1">
      <c r="A182" s="35"/>
      <c r="B182" s="36"/>
      <c r="C182" s="214" t="s">
        <v>73</v>
      </c>
      <c r="D182" s="214" t="s">
        <v>134</v>
      </c>
      <c r="E182" s="215" t="s">
        <v>278</v>
      </c>
      <c r="F182" s="216" t="s">
        <v>279</v>
      </c>
      <c r="G182" s="217" t="s">
        <v>141</v>
      </c>
      <c r="H182" s="218">
        <v>28</v>
      </c>
      <c r="I182" s="219"/>
      <c r="J182" s="220">
        <f>ROUND(I182*H182,2)</f>
        <v>0</v>
      </c>
      <c r="K182" s="221"/>
      <c r="L182" s="41"/>
      <c r="M182" s="222" t="s">
        <v>1</v>
      </c>
      <c r="N182" s="223" t="s">
        <v>38</v>
      </c>
      <c r="O182" s="88"/>
      <c r="P182" s="224">
        <f>O182*H182</f>
        <v>0</v>
      </c>
      <c r="Q182" s="224">
        <v>0</v>
      </c>
      <c r="R182" s="224">
        <f>Q182*H182</f>
        <v>0</v>
      </c>
      <c r="S182" s="224">
        <v>0</v>
      </c>
      <c r="T182" s="225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26" t="s">
        <v>138</v>
      </c>
      <c r="AT182" s="226" t="s">
        <v>134</v>
      </c>
      <c r="AU182" s="226" t="s">
        <v>81</v>
      </c>
      <c r="AY182" s="14" t="s">
        <v>133</v>
      </c>
      <c r="BE182" s="227">
        <f>IF(N182="základní",J182,0)</f>
        <v>0</v>
      </c>
      <c r="BF182" s="227">
        <f>IF(N182="snížená",J182,0)</f>
        <v>0</v>
      </c>
      <c r="BG182" s="227">
        <f>IF(N182="zákl. přenesená",J182,0)</f>
        <v>0</v>
      </c>
      <c r="BH182" s="227">
        <f>IF(N182="sníž. přenesená",J182,0)</f>
        <v>0</v>
      </c>
      <c r="BI182" s="227">
        <f>IF(N182="nulová",J182,0)</f>
        <v>0</v>
      </c>
      <c r="BJ182" s="14" t="s">
        <v>81</v>
      </c>
      <c r="BK182" s="227">
        <f>ROUND(I182*H182,2)</f>
        <v>0</v>
      </c>
      <c r="BL182" s="14" t="s">
        <v>138</v>
      </c>
      <c r="BM182" s="226" t="s">
        <v>286</v>
      </c>
    </row>
    <row r="183" s="2" customFormat="1" ht="37.8" customHeight="1">
      <c r="A183" s="35"/>
      <c r="B183" s="36"/>
      <c r="C183" s="214" t="s">
        <v>73</v>
      </c>
      <c r="D183" s="214" t="s">
        <v>134</v>
      </c>
      <c r="E183" s="215" t="s">
        <v>281</v>
      </c>
      <c r="F183" s="216" t="s">
        <v>282</v>
      </c>
      <c r="G183" s="217" t="s">
        <v>141</v>
      </c>
      <c r="H183" s="218">
        <v>28</v>
      </c>
      <c r="I183" s="219"/>
      <c r="J183" s="220">
        <f>ROUND(I183*H183,2)</f>
        <v>0</v>
      </c>
      <c r="K183" s="221"/>
      <c r="L183" s="41"/>
      <c r="M183" s="222" t="s">
        <v>1</v>
      </c>
      <c r="N183" s="223" t="s">
        <v>38</v>
      </c>
      <c r="O183" s="88"/>
      <c r="P183" s="224">
        <f>O183*H183</f>
        <v>0</v>
      </c>
      <c r="Q183" s="224">
        <v>0</v>
      </c>
      <c r="R183" s="224">
        <f>Q183*H183</f>
        <v>0</v>
      </c>
      <c r="S183" s="224">
        <v>0</v>
      </c>
      <c r="T183" s="225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26" t="s">
        <v>138</v>
      </c>
      <c r="AT183" s="226" t="s">
        <v>134</v>
      </c>
      <c r="AU183" s="226" t="s">
        <v>81</v>
      </c>
      <c r="AY183" s="14" t="s">
        <v>133</v>
      </c>
      <c r="BE183" s="227">
        <f>IF(N183="základní",J183,0)</f>
        <v>0</v>
      </c>
      <c r="BF183" s="227">
        <f>IF(N183="snížená",J183,0)</f>
        <v>0</v>
      </c>
      <c r="BG183" s="227">
        <f>IF(N183="zákl. přenesená",J183,0)</f>
        <v>0</v>
      </c>
      <c r="BH183" s="227">
        <f>IF(N183="sníž. přenesená",J183,0)</f>
        <v>0</v>
      </c>
      <c r="BI183" s="227">
        <f>IF(N183="nulová",J183,0)</f>
        <v>0</v>
      </c>
      <c r="BJ183" s="14" t="s">
        <v>81</v>
      </c>
      <c r="BK183" s="227">
        <f>ROUND(I183*H183,2)</f>
        <v>0</v>
      </c>
      <c r="BL183" s="14" t="s">
        <v>138</v>
      </c>
      <c r="BM183" s="226" t="s">
        <v>289</v>
      </c>
    </row>
    <row r="184" s="2" customFormat="1" ht="33" customHeight="1">
      <c r="A184" s="35"/>
      <c r="B184" s="36"/>
      <c r="C184" s="214" t="s">
        <v>73</v>
      </c>
      <c r="D184" s="214" t="s">
        <v>134</v>
      </c>
      <c r="E184" s="215" t="s">
        <v>284</v>
      </c>
      <c r="F184" s="216" t="s">
        <v>739</v>
      </c>
      <c r="G184" s="217" t="s">
        <v>137</v>
      </c>
      <c r="H184" s="218">
        <v>4.2000000000000002</v>
      </c>
      <c r="I184" s="219"/>
      <c r="J184" s="220">
        <f>ROUND(I184*H184,2)</f>
        <v>0</v>
      </c>
      <c r="K184" s="221"/>
      <c r="L184" s="41"/>
      <c r="M184" s="222" t="s">
        <v>1</v>
      </c>
      <c r="N184" s="223" t="s">
        <v>38</v>
      </c>
      <c r="O184" s="88"/>
      <c r="P184" s="224">
        <f>O184*H184</f>
        <v>0</v>
      </c>
      <c r="Q184" s="224">
        <v>0</v>
      </c>
      <c r="R184" s="224">
        <f>Q184*H184</f>
        <v>0</v>
      </c>
      <c r="S184" s="224">
        <v>0</v>
      </c>
      <c r="T184" s="225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26" t="s">
        <v>138</v>
      </c>
      <c r="AT184" s="226" t="s">
        <v>134</v>
      </c>
      <c r="AU184" s="226" t="s">
        <v>81</v>
      </c>
      <c r="AY184" s="14" t="s">
        <v>133</v>
      </c>
      <c r="BE184" s="227">
        <f>IF(N184="základní",J184,0)</f>
        <v>0</v>
      </c>
      <c r="BF184" s="227">
        <f>IF(N184="snížená",J184,0)</f>
        <v>0</v>
      </c>
      <c r="BG184" s="227">
        <f>IF(N184="zákl. přenesená",J184,0)</f>
        <v>0</v>
      </c>
      <c r="BH184" s="227">
        <f>IF(N184="sníž. přenesená",J184,0)</f>
        <v>0</v>
      </c>
      <c r="BI184" s="227">
        <f>IF(N184="nulová",J184,0)</f>
        <v>0</v>
      </c>
      <c r="BJ184" s="14" t="s">
        <v>81</v>
      </c>
      <c r="BK184" s="227">
        <f>ROUND(I184*H184,2)</f>
        <v>0</v>
      </c>
      <c r="BL184" s="14" t="s">
        <v>138</v>
      </c>
      <c r="BM184" s="226" t="s">
        <v>292</v>
      </c>
    </row>
    <row r="185" s="2" customFormat="1" ht="24.15" customHeight="1">
      <c r="A185" s="35"/>
      <c r="B185" s="36"/>
      <c r="C185" s="214" t="s">
        <v>73</v>
      </c>
      <c r="D185" s="214" t="s">
        <v>134</v>
      </c>
      <c r="E185" s="215" t="s">
        <v>287</v>
      </c>
      <c r="F185" s="216" t="s">
        <v>288</v>
      </c>
      <c r="G185" s="217" t="s">
        <v>137</v>
      </c>
      <c r="H185" s="218">
        <v>4.2000000000000002</v>
      </c>
      <c r="I185" s="219"/>
      <c r="J185" s="220">
        <f>ROUND(I185*H185,2)</f>
        <v>0</v>
      </c>
      <c r="K185" s="221"/>
      <c r="L185" s="41"/>
      <c r="M185" s="222" t="s">
        <v>1</v>
      </c>
      <c r="N185" s="223" t="s">
        <v>38</v>
      </c>
      <c r="O185" s="88"/>
      <c r="P185" s="224">
        <f>O185*H185</f>
        <v>0</v>
      </c>
      <c r="Q185" s="224">
        <v>0</v>
      </c>
      <c r="R185" s="224">
        <f>Q185*H185</f>
        <v>0</v>
      </c>
      <c r="S185" s="224">
        <v>0</v>
      </c>
      <c r="T185" s="225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26" t="s">
        <v>138</v>
      </c>
      <c r="AT185" s="226" t="s">
        <v>134</v>
      </c>
      <c r="AU185" s="226" t="s">
        <v>81</v>
      </c>
      <c r="AY185" s="14" t="s">
        <v>133</v>
      </c>
      <c r="BE185" s="227">
        <f>IF(N185="základní",J185,0)</f>
        <v>0</v>
      </c>
      <c r="BF185" s="227">
        <f>IF(N185="snížená",J185,0)</f>
        <v>0</v>
      </c>
      <c r="BG185" s="227">
        <f>IF(N185="zákl. přenesená",J185,0)</f>
        <v>0</v>
      </c>
      <c r="BH185" s="227">
        <f>IF(N185="sníž. přenesená",J185,0)</f>
        <v>0</v>
      </c>
      <c r="BI185" s="227">
        <f>IF(N185="nulová",J185,0)</f>
        <v>0</v>
      </c>
      <c r="BJ185" s="14" t="s">
        <v>81</v>
      </c>
      <c r="BK185" s="227">
        <f>ROUND(I185*H185,2)</f>
        <v>0</v>
      </c>
      <c r="BL185" s="14" t="s">
        <v>138</v>
      </c>
      <c r="BM185" s="226" t="s">
        <v>295</v>
      </c>
    </row>
    <row r="186" s="2" customFormat="1" ht="16.5" customHeight="1">
      <c r="A186" s="35"/>
      <c r="B186" s="36"/>
      <c r="C186" s="214" t="s">
        <v>73</v>
      </c>
      <c r="D186" s="214" t="s">
        <v>134</v>
      </c>
      <c r="E186" s="215" t="s">
        <v>290</v>
      </c>
      <c r="F186" s="216" t="s">
        <v>291</v>
      </c>
      <c r="G186" s="217" t="s">
        <v>141</v>
      </c>
      <c r="H186" s="218">
        <v>28</v>
      </c>
      <c r="I186" s="219"/>
      <c r="J186" s="220">
        <f>ROUND(I186*H186,2)</f>
        <v>0</v>
      </c>
      <c r="K186" s="221"/>
      <c r="L186" s="41"/>
      <c r="M186" s="222" t="s">
        <v>1</v>
      </c>
      <c r="N186" s="223" t="s">
        <v>38</v>
      </c>
      <c r="O186" s="88"/>
      <c r="P186" s="224">
        <f>O186*H186</f>
        <v>0</v>
      </c>
      <c r="Q186" s="224">
        <v>0</v>
      </c>
      <c r="R186" s="224">
        <f>Q186*H186</f>
        <v>0</v>
      </c>
      <c r="S186" s="224">
        <v>0</v>
      </c>
      <c r="T186" s="225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26" t="s">
        <v>138</v>
      </c>
      <c r="AT186" s="226" t="s">
        <v>134</v>
      </c>
      <c r="AU186" s="226" t="s">
        <v>81</v>
      </c>
      <c r="AY186" s="14" t="s">
        <v>133</v>
      </c>
      <c r="BE186" s="227">
        <f>IF(N186="základní",J186,0)</f>
        <v>0</v>
      </c>
      <c r="BF186" s="227">
        <f>IF(N186="snížená",J186,0)</f>
        <v>0</v>
      </c>
      <c r="BG186" s="227">
        <f>IF(N186="zákl. přenesená",J186,0)</f>
        <v>0</v>
      </c>
      <c r="BH186" s="227">
        <f>IF(N186="sníž. přenesená",J186,0)</f>
        <v>0</v>
      </c>
      <c r="BI186" s="227">
        <f>IF(N186="nulová",J186,0)</f>
        <v>0</v>
      </c>
      <c r="BJ186" s="14" t="s">
        <v>81</v>
      </c>
      <c r="BK186" s="227">
        <f>ROUND(I186*H186,2)</f>
        <v>0</v>
      </c>
      <c r="BL186" s="14" t="s">
        <v>138</v>
      </c>
      <c r="BM186" s="226" t="s">
        <v>298</v>
      </c>
    </row>
    <row r="187" s="2" customFormat="1" ht="24.15" customHeight="1">
      <c r="A187" s="35"/>
      <c r="B187" s="36"/>
      <c r="C187" s="214" t="s">
        <v>73</v>
      </c>
      <c r="D187" s="214" t="s">
        <v>134</v>
      </c>
      <c r="E187" s="215" t="s">
        <v>293</v>
      </c>
      <c r="F187" s="216" t="s">
        <v>740</v>
      </c>
      <c r="G187" s="217" t="s">
        <v>273</v>
      </c>
      <c r="H187" s="218">
        <v>0.69999999999999996</v>
      </c>
      <c r="I187" s="219"/>
      <c r="J187" s="220">
        <f>ROUND(I187*H187,2)</f>
        <v>0</v>
      </c>
      <c r="K187" s="221"/>
      <c r="L187" s="41"/>
      <c r="M187" s="222" t="s">
        <v>1</v>
      </c>
      <c r="N187" s="223" t="s">
        <v>38</v>
      </c>
      <c r="O187" s="88"/>
      <c r="P187" s="224">
        <f>O187*H187</f>
        <v>0</v>
      </c>
      <c r="Q187" s="224">
        <v>0</v>
      </c>
      <c r="R187" s="224">
        <f>Q187*H187</f>
        <v>0</v>
      </c>
      <c r="S187" s="224">
        <v>0</v>
      </c>
      <c r="T187" s="225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26" t="s">
        <v>138</v>
      </c>
      <c r="AT187" s="226" t="s">
        <v>134</v>
      </c>
      <c r="AU187" s="226" t="s">
        <v>81</v>
      </c>
      <c r="AY187" s="14" t="s">
        <v>133</v>
      </c>
      <c r="BE187" s="227">
        <f>IF(N187="základní",J187,0)</f>
        <v>0</v>
      </c>
      <c r="BF187" s="227">
        <f>IF(N187="snížená",J187,0)</f>
        <v>0</v>
      </c>
      <c r="BG187" s="227">
        <f>IF(N187="zákl. přenesená",J187,0)</f>
        <v>0</v>
      </c>
      <c r="BH187" s="227">
        <f>IF(N187="sníž. přenesená",J187,0)</f>
        <v>0</v>
      </c>
      <c r="BI187" s="227">
        <f>IF(N187="nulová",J187,0)</f>
        <v>0</v>
      </c>
      <c r="BJ187" s="14" t="s">
        <v>81</v>
      </c>
      <c r="BK187" s="227">
        <f>ROUND(I187*H187,2)</f>
        <v>0</v>
      </c>
      <c r="BL187" s="14" t="s">
        <v>138</v>
      </c>
      <c r="BM187" s="226" t="s">
        <v>301</v>
      </c>
    </row>
    <row r="188" s="2" customFormat="1" ht="16.5" customHeight="1">
      <c r="A188" s="35"/>
      <c r="B188" s="36"/>
      <c r="C188" s="214" t="s">
        <v>73</v>
      </c>
      <c r="D188" s="214" t="s">
        <v>134</v>
      </c>
      <c r="E188" s="215" t="s">
        <v>296</v>
      </c>
      <c r="F188" s="216" t="s">
        <v>297</v>
      </c>
      <c r="G188" s="217" t="s">
        <v>141</v>
      </c>
      <c r="H188" s="218">
        <v>28</v>
      </c>
      <c r="I188" s="219"/>
      <c r="J188" s="220">
        <f>ROUND(I188*H188,2)</f>
        <v>0</v>
      </c>
      <c r="K188" s="221"/>
      <c r="L188" s="41"/>
      <c r="M188" s="222" t="s">
        <v>1</v>
      </c>
      <c r="N188" s="223" t="s">
        <v>38</v>
      </c>
      <c r="O188" s="88"/>
      <c r="P188" s="224">
        <f>O188*H188</f>
        <v>0</v>
      </c>
      <c r="Q188" s="224">
        <v>0</v>
      </c>
      <c r="R188" s="224">
        <f>Q188*H188</f>
        <v>0</v>
      </c>
      <c r="S188" s="224">
        <v>0</v>
      </c>
      <c r="T188" s="225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26" t="s">
        <v>138</v>
      </c>
      <c r="AT188" s="226" t="s">
        <v>134</v>
      </c>
      <c r="AU188" s="226" t="s">
        <v>81</v>
      </c>
      <c r="AY188" s="14" t="s">
        <v>133</v>
      </c>
      <c r="BE188" s="227">
        <f>IF(N188="základní",J188,0)</f>
        <v>0</v>
      </c>
      <c r="BF188" s="227">
        <f>IF(N188="snížená",J188,0)</f>
        <v>0</v>
      </c>
      <c r="BG188" s="227">
        <f>IF(N188="zákl. přenesená",J188,0)</f>
        <v>0</v>
      </c>
      <c r="BH188" s="227">
        <f>IF(N188="sníž. přenesená",J188,0)</f>
        <v>0</v>
      </c>
      <c r="BI188" s="227">
        <f>IF(N188="nulová",J188,0)</f>
        <v>0</v>
      </c>
      <c r="BJ188" s="14" t="s">
        <v>81</v>
      </c>
      <c r="BK188" s="227">
        <f>ROUND(I188*H188,2)</f>
        <v>0</v>
      </c>
      <c r="BL188" s="14" t="s">
        <v>138</v>
      </c>
      <c r="BM188" s="226" t="s">
        <v>304</v>
      </c>
    </row>
    <row r="189" s="2" customFormat="1" ht="24.15" customHeight="1">
      <c r="A189" s="35"/>
      <c r="B189" s="36"/>
      <c r="C189" s="214" t="s">
        <v>73</v>
      </c>
      <c r="D189" s="214" t="s">
        <v>134</v>
      </c>
      <c r="E189" s="215" t="s">
        <v>299</v>
      </c>
      <c r="F189" s="216" t="s">
        <v>300</v>
      </c>
      <c r="G189" s="217" t="s">
        <v>141</v>
      </c>
      <c r="H189" s="218">
        <v>45</v>
      </c>
      <c r="I189" s="219"/>
      <c r="J189" s="220">
        <f>ROUND(I189*H189,2)</f>
        <v>0</v>
      </c>
      <c r="K189" s="221"/>
      <c r="L189" s="41"/>
      <c r="M189" s="222" t="s">
        <v>1</v>
      </c>
      <c r="N189" s="223" t="s">
        <v>38</v>
      </c>
      <c r="O189" s="88"/>
      <c r="P189" s="224">
        <f>O189*H189</f>
        <v>0</v>
      </c>
      <c r="Q189" s="224">
        <v>0</v>
      </c>
      <c r="R189" s="224">
        <f>Q189*H189</f>
        <v>0</v>
      </c>
      <c r="S189" s="224">
        <v>0</v>
      </c>
      <c r="T189" s="225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26" t="s">
        <v>138</v>
      </c>
      <c r="AT189" s="226" t="s">
        <v>134</v>
      </c>
      <c r="AU189" s="226" t="s">
        <v>81</v>
      </c>
      <c r="AY189" s="14" t="s">
        <v>133</v>
      </c>
      <c r="BE189" s="227">
        <f>IF(N189="základní",J189,0)</f>
        <v>0</v>
      </c>
      <c r="BF189" s="227">
        <f>IF(N189="snížená",J189,0)</f>
        <v>0</v>
      </c>
      <c r="BG189" s="227">
        <f>IF(N189="zákl. přenesená",J189,0)</f>
        <v>0</v>
      </c>
      <c r="BH189" s="227">
        <f>IF(N189="sníž. přenesená",J189,0)</f>
        <v>0</v>
      </c>
      <c r="BI189" s="227">
        <f>IF(N189="nulová",J189,0)</f>
        <v>0</v>
      </c>
      <c r="BJ189" s="14" t="s">
        <v>81</v>
      </c>
      <c r="BK189" s="227">
        <f>ROUND(I189*H189,2)</f>
        <v>0</v>
      </c>
      <c r="BL189" s="14" t="s">
        <v>138</v>
      </c>
      <c r="BM189" s="226" t="s">
        <v>305</v>
      </c>
    </row>
    <row r="190" s="2" customFormat="1" ht="16.5" customHeight="1">
      <c r="A190" s="35"/>
      <c r="B190" s="36"/>
      <c r="C190" s="214" t="s">
        <v>73</v>
      </c>
      <c r="D190" s="214" t="s">
        <v>134</v>
      </c>
      <c r="E190" s="215" t="s">
        <v>302</v>
      </c>
      <c r="F190" s="216" t="s">
        <v>303</v>
      </c>
      <c r="G190" s="217" t="s">
        <v>141</v>
      </c>
      <c r="H190" s="218">
        <v>45</v>
      </c>
      <c r="I190" s="219"/>
      <c r="J190" s="220">
        <f>ROUND(I190*H190,2)</f>
        <v>0</v>
      </c>
      <c r="K190" s="221"/>
      <c r="L190" s="41"/>
      <c r="M190" s="222" t="s">
        <v>1</v>
      </c>
      <c r="N190" s="223" t="s">
        <v>38</v>
      </c>
      <c r="O190" s="88"/>
      <c r="P190" s="224">
        <f>O190*H190</f>
        <v>0</v>
      </c>
      <c r="Q190" s="224">
        <v>0</v>
      </c>
      <c r="R190" s="224">
        <f>Q190*H190</f>
        <v>0</v>
      </c>
      <c r="S190" s="224">
        <v>0</v>
      </c>
      <c r="T190" s="225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26" t="s">
        <v>138</v>
      </c>
      <c r="AT190" s="226" t="s">
        <v>134</v>
      </c>
      <c r="AU190" s="226" t="s">
        <v>81</v>
      </c>
      <c r="AY190" s="14" t="s">
        <v>133</v>
      </c>
      <c r="BE190" s="227">
        <f>IF(N190="základní",J190,0)</f>
        <v>0</v>
      </c>
      <c r="BF190" s="227">
        <f>IF(N190="snížená",J190,0)</f>
        <v>0</v>
      </c>
      <c r="BG190" s="227">
        <f>IF(N190="zákl. přenesená",J190,0)</f>
        <v>0</v>
      </c>
      <c r="BH190" s="227">
        <f>IF(N190="sníž. přenesená",J190,0)</f>
        <v>0</v>
      </c>
      <c r="BI190" s="227">
        <f>IF(N190="nulová",J190,0)</f>
        <v>0</v>
      </c>
      <c r="BJ190" s="14" t="s">
        <v>81</v>
      </c>
      <c r="BK190" s="227">
        <f>ROUND(I190*H190,2)</f>
        <v>0</v>
      </c>
      <c r="BL190" s="14" t="s">
        <v>138</v>
      </c>
      <c r="BM190" s="226" t="s">
        <v>308</v>
      </c>
    </row>
    <row r="191" s="2" customFormat="1" ht="37.8" customHeight="1">
      <c r="A191" s="35"/>
      <c r="B191" s="36"/>
      <c r="C191" s="214" t="s">
        <v>73</v>
      </c>
      <c r="D191" s="214" t="s">
        <v>134</v>
      </c>
      <c r="E191" s="215" t="s">
        <v>268</v>
      </c>
      <c r="F191" s="216" t="s">
        <v>269</v>
      </c>
      <c r="G191" s="217" t="s">
        <v>141</v>
      </c>
      <c r="H191" s="218">
        <v>45</v>
      </c>
      <c r="I191" s="219"/>
      <c r="J191" s="220">
        <f>ROUND(I191*H191,2)</f>
        <v>0</v>
      </c>
      <c r="K191" s="221"/>
      <c r="L191" s="41"/>
      <c r="M191" s="222" t="s">
        <v>1</v>
      </c>
      <c r="N191" s="223" t="s">
        <v>38</v>
      </c>
      <c r="O191" s="88"/>
      <c r="P191" s="224">
        <f>O191*H191</f>
        <v>0</v>
      </c>
      <c r="Q191" s="224">
        <v>0</v>
      </c>
      <c r="R191" s="224">
        <f>Q191*H191</f>
        <v>0</v>
      </c>
      <c r="S191" s="224">
        <v>0</v>
      </c>
      <c r="T191" s="225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26" t="s">
        <v>138</v>
      </c>
      <c r="AT191" s="226" t="s">
        <v>134</v>
      </c>
      <c r="AU191" s="226" t="s">
        <v>81</v>
      </c>
      <c r="AY191" s="14" t="s">
        <v>133</v>
      </c>
      <c r="BE191" s="227">
        <f>IF(N191="základní",J191,0)</f>
        <v>0</v>
      </c>
      <c r="BF191" s="227">
        <f>IF(N191="snížená",J191,0)</f>
        <v>0</v>
      </c>
      <c r="BG191" s="227">
        <f>IF(N191="zákl. přenesená",J191,0)</f>
        <v>0</v>
      </c>
      <c r="BH191" s="227">
        <f>IF(N191="sníž. přenesená",J191,0)</f>
        <v>0</v>
      </c>
      <c r="BI191" s="227">
        <f>IF(N191="nulová",J191,0)</f>
        <v>0</v>
      </c>
      <c r="BJ191" s="14" t="s">
        <v>81</v>
      </c>
      <c r="BK191" s="227">
        <f>ROUND(I191*H191,2)</f>
        <v>0</v>
      </c>
      <c r="BL191" s="14" t="s">
        <v>138</v>
      </c>
      <c r="BM191" s="226" t="s">
        <v>309</v>
      </c>
    </row>
    <row r="192" s="2" customFormat="1" ht="24.15" customHeight="1">
      <c r="A192" s="35"/>
      <c r="B192" s="36"/>
      <c r="C192" s="228" t="s">
        <v>73</v>
      </c>
      <c r="D192" s="228" t="s">
        <v>209</v>
      </c>
      <c r="E192" s="229" t="s">
        <v>306</v>
      </c>
      <c r="F192" s="230" t="s">
        <v>741</v>
      </c>
      <c r="G192" s="231" t="s">
        <v>273</v>
      </c>
      <c r="H192" s="232">
        <v>1.3999999999999999</v>
      </c>
      <c r="I192" s="233"/>
      <c r="J192" s="234">
        <f>ROUND(I192*H192,2)</f>
        <v>0</v>
      </c>
      <c r="K192" s="235"/>
      <c r="L192" s="236"/>
      <c r="M192" s="237" t="s">
        <v>1</v>
      </c>
      <c r="N192" s="238" t="s">
        <v>38</v>
      </c>
      <c r="O192" s="88"/>
      <c r="P192" s="224">
        <f>O192*H192</f>
        <v>0</v>
      </c>
      <c r="Q192" s="224">
        <v>0</v>
      </c>
      <c r="R192" s="224">
        <f>Q192*H192</f>
        <v>0</v>
      </c>
      <c r="S192" s="224">
        <v>0</v>
      </c>
      <c r="T192" s="225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26" t="s">
        <v>147</v>
      </c>
      <c r="AT192" s="226" t="s">
        <v>209</v>
      </c>
      <c r="AU192" s="226" t="s">
        <v>81</v>
      </c>
      <c r="AY192" s="14" t="s">
        <v>133</v>
      </c>
      <c r="BE192" s="227">
        <f>IF(N192="základní",J192,0)</f>
        <v>0</v>
      </c>
      <c r="BF192" s="227">
        <f>IF(N192="snížená",J192,0)</f>
        <v>0</v>
      </c>
      <c r="BG192" s="227">
        <f>IF(N192="zákl. přenesená",J192,0)</f>
        <v>0</v>
      </c>
      <c r="BH192" s="227">
        <f>IF(N192="sníž. přenesená",J192,0)</f>
        <v>0</v>
      </c>
      <c r="BI192" s="227">
        <f>IF(N192="nulová",J192,0)</f>
        <v>0</v>
      </c>
      <c r="BJ192" s="14" t="s">
        <v>81</v>
      </c>
      <c r="BK192" s="227">
        <f>ROUND(I192*H192,2)</f>
        <v>0</v>
      </c>
      <c r="BL192" s="14" t="s">
        <v>138</v>
      </c>
      <c r="BM192" s="226" t="s">
        <v>314</v>
      </c>
    </row>
    <row r="193" s="2" customFormat="1" ht="16.5" customHeight="1">
      <c r="A193" s="35"/>
      <c r="B193" s="36"/>
      <c r="C193" s="214" t="s">
        <v>73</v>
      </c>
      <c r="D193" s="214" t="s">
        <v>134</v>
      </c>
      <c r="E193" s="215" t="s">
        <v>296</v>
      </c>
      <c r="F193" s="216" t="s">
        <v>297</v>
      </c>
      <c r="G193" s="217" t="s">
        <v>141</v>
      </c>
      <c r="H193" s="218">
        <v>45</v>
      </c>
      <c r="I193" s="219"/>
      <c r="J193" s="220">
        <f>ROUND(I193*H193,2)</f>
        <v>0</v>
      </c>
      <c r="K193" s="221"/>
      <c r="L193" s="41"/>
      <c r="M193" s="222" t="s">
        <v>1</v>
      </c>
      <c r="N193" s="223" t="s">
        <v>38</v>
      </c>
      <c r="O193" s="88"/>
      <c r="P193" s="224">
        <f>O193*H193</f>
        <v>0</v>
      </c>
      <c r="Q193" s="224">
        <v>0</v>
      </c>
      <c r="R193" s="224">
        <f>Q193*H193</f>
        <v>0</v>
      </c>
      <c r="S193" s="224">
        <v>0</v>
      </c>
      <c r="T193" s="225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26" t="s">
        <v>138</v>
      </c>
      <c r="AT193" s="226" t="s">
        <v>134</v>
      </c>
      <c r="AU193" s="226" t="s">
        <v>81</v>
      </c>
      <c r="AY193" s="14" t="s">
        <v>133</v>
      </c>
      <c r="BE193" s="227">
        <f>IF(N193="základní",J193,0)</f>
        <v>0</v>
      </c>
      <c r="BF193" s="227">
        <f>IF(N193="snížená",J193,0)</f>
        <v>0</v>
      </c>
      <c r="BG193" s="227">
        <f>IF(N193="zákl. přenesená",J193,0)</f>
        <v>0</v>
      </c>
      <c r="BH193" s="227">
        <f>IF(N193="sníž. přenesená",J193,0)</f>
        <v>0</v>
      </c>
      <c r="BI193" s="227">
        <f>IF(N193="nulová",J193,0)</f>
        <v>0</v>
      </c>
      <c r="BJ193" s="14" t="s">
        <v>81</v>
      </c>
      <c r="BK193" s="227">
        <f>ROUND(I193*H193,2)</f>
        <v>0</v>
      </c>
      <c r="BL193" s="14" t="s">
        <v>138</v>
      </c>
      <c r="BM193" s="226" t="s">
        <v>317</v>
      </c>
    </row>
    <row r="194" s="12" customFormat="1" ht="25.92" customHeight="1">
      <c r="A194" s="12"/>
      <c r="B194" s="200"/>
      <c r="C194" s="201"/>
      <c r="D194" s="202" t="s">
        <v>72</v>
      </c>
      <c r="E194" s="203" t="s">
        <v>310</v>
      </c>
      <c r="F194" s="203" t="s">
        <v>311</v>
      </c>
      <c r="G194" s="201"/>
      <c r="H194" s="201"/>
      <c r="I194" s="204"/>
      <c r="J194" s="205">
        <f>BK194</f>
        <v>0</v>
      </c>
      <c r="K194" s="201"/>
      <c r="L194" s="206"/>
      <c r="M194" s="207"/>
      <c r="N194" s="208"/>
      <c r="O194" s="208"/>
      <c r="P194" s="209">
        <f>SUM(P195:P199)</f>
        <v>0</v>
      </c>
      <c r="Q194" s="208"/>
      <c r="R194" s="209">
        <f>SUM(R195:R199)</f>
        <v>0</v>
      </c>
      <c r="S194" s="208"/>
      <c r="T194" s="210">
        <f>SUM(T195:T199)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11" t="s">
        <v>81</v>
      </c>
      <c r="AT194" s="212" t="s">
        <v>72</v>
      </c>
      <c r="AU194" s="212" t="s">
        <v>73</v>
      </c>
      <c r="AY194" s="211" t="s">
        <v>133</v>
      </c>
      <c r="BK194" s="213">
        <f>SUM(BK195:BK199)</f>
        <v>0</v>
      </c>
    </row>
    <row r="195" s="2" customFormat="1" ht="24.15" customHeight="1">
      <c r="A195" s="35"/>
      <c r="B195" s="36"/>
      <c r="C195" s="214" t="s">
        <v>73</v>
      </c>
      <c r="D195" s="214" t="s">
        <v>134</v>
      </c>
      <c r="E195" s="215" t="s">
        <v>312</v>
      </c>
      <c r="F195" s="216" t="s">
        <v>742</v>
      </c>
      <c r="G195" s="217" t="s">
        <v>141</v>
      </c>
      <c r="H195" s="218">
        <v>266.10000000000002</v>
      </c>
      <c r="I195" s="219"/>
      <c r="J195" s="220">
        <f>ROUND(I195*H195,2)</f>
        <v>0</v>
      </c>
      <c r="K195" s="221"/>
      <c r="L195" s="41"/>
      <c r="M195" s="222" t="s">
        <v>1</v>
      </c>
      <c r="N195" s="223" t="s">
        <v>38</v>
      </c>
      <c r="O195" s="88"/>
      <c r="P195" s="224">
        <f>O195*H195</f>
        <v>0</v>
      </c>
      <c r="Q195" s="224">
        <v>0</v>
      </c>
      <c r="R195" s="224">
        <f>Q195*H195</f>
        <v>0</v>
      </c>
      <c r="S195" s="224">
        <v>0</v>
      </c>
      <c r="T195" s="225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26" t="s">
        <v>138</v>
      </c>
      <c r="AT195" s="226" t="s">
        <v>134</v>
      </c>
      <c r="AU195" s="226" t="s">
        <v>81</v>
      </c>
      <c r="AY195" s="14" t="s">
        <v>133</v>
      </c>
      <c r="BE195" s="227">
        <f>IF(N195="základní",J195,0)</f>
        <v>0</v>
      </c>
      <c r="BF195" s="227">
        <f>IF(N195="snížená",J195,0)</f>
        <v>0</v>
      </c>
      <c r="BG195" s="227">
        <f>IF(N195="zákl. přenesená",J195,0)</f>
        <v>0</v>
      </c>
      <c r="BH195" s="227">
        <f>IF(N195="sníž. přenesená",J195,0)</f>
        <v>0</v>
      </c>
      <c r="BI195" s="227">
        <f>IF(N195="nulová",J195,0)</f>
        <v>0</v>
      </c>
      <c r="BJ195" s="14" t="s">
        <v>81</v>
      </c>
      <c r="BK195" s="227">
        <f>ROUND(I195*H195,2)</f>
        <v>0</v>
      </c>
      <c r="BL195" s="14" t="s">
        <v>138</v>
      </c>
      <c r="BM195" s="226" t="s">
        <v>320</v>
      </c>
    </row>
    <row r="196" s="2" customFormat="1" ht="24.15" customHeight="1">
      <c r="A196" s="35"/>
      <c r="B196" s="36"/>
      <c r="C196" s="214" t="s">
        <v>73</v>
      </c>
      <c r="D196" s="214" t="s">
        <v>134</v>
      </c>
      <c r="E196" s="215" t="s">
        <v>315</v>
      </c>
      <c r="F196" s="216" t="s">
        <v>743</v>
      </c>
      <c r="G196" s="217" t="s">
        <v>233</v>
      </c>
      <c r="H196" s="218">
        <v>34.700000000000003</v>
      </c>
      <c r="I196" s="219"/>
      <c r="J196" s="220">
        <f>ROUND(I196*H196,2)</f>
        <v>0</v>
      </c>
      <c r="K196" s="221"/>
      <c r="L196" s="41"/>
      <c r="M196" s="222" t="s">
        <v>1</v>
      </c>
      <c r="N196" s="223" t="s">
        <v>38</v>
      </c>
      <c r="O196" s="88"/>
      <c r="P196" s="224">
        <f>O196*H196</f>
        <v>0</v>
      </c>
      <c r="Q196" s="224">
        <v>0</v>
      </c>
      <c r="R196" s="224">
        <f>Q196*H196</f>
        <v>0</v>
      </c>
      <c r="S196" s="224">
        <v>0</v>
      </c>
      <c r="T196" s="225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26" t="s">
        <v>138</v>
      </c>
      <c r="AT196" s="226" t="s">
        <v>134</v>
      </c>
      <c r="AU196" s="226" t="s">
        <v>81</v>
      </c>
      <c r="AY196" s="14" t="s">
        <v>133</v>
      </c>
      <c r="BE196" s="227">
        <f>IF(N196="základní",J196,0)</f>
        <v>0</v>
      </c>
      <c r="BF196" s="227">
        <f>IF(N196="snížená",J196,0)</f>
        <v>0</v>
      </c>
      <c r="BG196" s="227">
        <f>IF(N196="zákl. přenesená",J196,0)</f>
        <v>0</v>
      </c>
      <c r="BH196" s="227">
        <f>IF(N196="sníž. přenesená",J196,0)</f>
        <v>0</v>
      </c>
      <c r="BI196" s="227">
        <f>IF(N196="nulová",J196,0)</f>
        <v>0</v>
      </c>
      <c r="BJ196" s="14" t="s">
        <v>81</v>
      </c>
      <c r="BK196" s="227">
        <f>ROUND(I196*H196,2)</f>
        <v>0</v>
      </c>
      <c r="BL196" s="14" t="s">
        <v>138</v>
      </c>
      <c r="BM196" s="226" t="s">
        <v>323</v>
      </c>
    </row>
    <row r="197" s="2" customFormat="1" ht="24.15" customHeight="1">
      <c r="A197" s="35"/>
      <c r="B197" s="36"/>
      <c r="C197" s="228" t="s">
        <v>73</v>
      </c>
      <c r="D197" s="228" t="s">
        <v>209</v>
      </c>
      <c r="E197" s="229" t="s">
        <v>318</v>
      </c>
      <c r="F197" s="230" t="s">
        <v>744</v>
      </c>
      <c r="G197" s="231" t="s">
        <v>237</v>
      </c>
      <c r="H197" s="232">
        <v>73</v>
      </c>
      <c r="I197" s="233"/>
      <c r="J197" s="234">
        <f>ROUND(I197*H197,2)</f>
        <v>0</v>
      </c>
      <c r="K197" s="235"/>
      <c r="L197" s="236"/>
      <c r="M197" s="237" t="s">
        <v>1</v>
      </c>
      <c r="N197" s="238" t="s">
        <v>38</v>
      </c>
      <c r="O197" s="88"/>
      <c r="P197" s="224">
        <f>O197*H197</f>
        <v>0</v>
      </c>
      <c r="Q197" s="224">
        <v>0</v>
      </c>
      <c r="R197" s="224">
        <f>Q197*H197</f>
        <v>0</v>
      </c>
      <c r="S197" s="224">
        <v>0</v>
      </c>
      <c r="T197" s="225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26" t="s">
        <v>147</v>
      </c>
      <c r="AT197" s="226" t="s">
        <v>209</v>
      </c>
      <c r="AU197" s="226" t="s">
        <v>81</v>
      </c>
      <c r="AY197" s="14" t="s">
        <v>133</v>
      </c>
      <c r="BE197" s="227">
        <f>IF(N197="základní",J197,0)</f>
        <v>0</v>
      </c>
      <c r="BF197" s="227">
        <f>IF(N197="snížená",J197,0)</f>
        <v>0</v>
      </c>
      <c r="BG197" s="227">
        <f>IF(N197="zákl. přenesená",J197,0)</f>
        <v>0</v>
      </c>
      <c r="BH197" s="227">
        <f>IF(N197="sníž. přenesená",J197,0)</f>
        <v>0</v>
      </c>
      <c r="BI197" s="227">
        <f>IF(N197="nulová",J197,0)</f>
        <v>0</v>
      </c>
      <c r="BJ197" s="14" t="s">
        <v>81</v>
      </c>
      <c r="BK197" s="227">
        <f>ROUND(I197*H197,2)</f>
        <v>0</v>
      </c>
      <c r="BL197" s="14" t="s">
        <v>138</v>
      </c>
      <c r="BM197" s="226" t="s">
        <v>326</v>
      </c>
    </row>
    <row r="198" s="2" customFormat="1" ht="24.15" customHeight="1">
      <c r="A198" s="35"/>
      <c r="B198" s="36"/>
      <c r="C198" s="214" t="s">
        <v>73</v>
      </c>
      <c r="D198" s="214" t="s">
        <v>134</v>
      </c>
      <c r="E198" s="215" t="s">
        <v>327</v>
      </c>
      <c r="F198" s="216" t="s">
        <v>745</v>
      </c>
      <c r="G198" s="217" t="s">
        <v>137</v>
      </c>
      <c r="H198" s="218">
        <v>2.1000000000000001</v>
      </c>
      <c r="I198" s="219"/>
      <c r="J198" s="220">
        <f>ROUND(I198*H198,2)</f>
        <v>0</v>
      </c>
      <c r="K198" s="221"/>
      <c r="L198" s="41"/>
      <c r="M198" s="222" t="s">
        <v>1</v>
      </c>
      <c r="N198" s="223" t="s">
        <v>38</v>
      </c>
      <c r="O198" s="88"/>
      <c r="P198" s="224">
        <f>O198*H198</f>
        <v>0</v>
      </c>
      <c r="Q198" s="224">
        <v>0</v>
      </c>
      <c r="R198" s="224">
        <f>Q198*H198</f>
        <v>0</v>
      </c>
      <c r="S198" s="224">
        <v>0</v>
      </c>
      <c r="T198" s="225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26" t="s">
        <v>138</v>
      </c>
      <c r="AT198" s="226" t="s">
        <v>134</v>
      </c>
      <c r="AU198" s="226" t="s">
        <v>81</v>
      </c>
      <c r="AY198" s="14" t="s">
        <v>133</v>
      </c>
      <c r="BE198" s="227">
        <f>IF(N198="základní",J198,0)</f>
        <v>0</v>
      </c>
      <c r="BF198" s="227">
        <f>IF(N198="snížená",J198,0)</f>
        <v>0</v>
      </c>
      <c r="BG198" s="227">
        <f>IF(N198="zákl. přenesená",J198,0)</f>
        <v>0</v>
      </c>
      <c r="BH198" s="227">
        <f>IF(N198="sníž. přenesená",J198,0)</f>
        <v>0</v>
      </c>
      <c r="BI198" s="227">
        <f>IF(N198="nulová",J198,0)</f>
        <v>0</v>
      </c>
      <c r="BJ198" s="14" t="s">
        <v>81</v>
      </c>
      <c r="BK198" s="227">
        <f>ROUND(I198*H198,2)</f>
        <v>0</v>
      </c>
      <c r="BL198" s="14" t="s">
        <v>138</v>
      </c>
      <c r="BM198" s="226" t="s">
        <v>329</v>
      </c>
    </row>
    <row r="199" s="2" customFormat="1" ht="24.15" customHeight="1">
      <c r="A199" s="35"/>
      <c r="B199" s="36"/>
      <c r="C199" s="214" t="s">
        <v>73</v>
      </c>
      <c r="D199" s="214" t="s">
        <v>134</v>
      </c>
      <c r="E199" s="215" t="s">
        <v>333</v>
      </c>
      <c r="F199" s="216" t="s">
        <v>746</v>
      </c>
      <c r="G199" s="217" t="s">
        <v>137</v>
      </c>
      <c r="H199" s="218">
        <v>7.7000000000000002</v>
      </c>
      <c r="I199" s="219"/>
      <c r="J199" s="220">
        <f>ROUND(I199*H199,2)</f>
        <v>0</v>
      </c>
      <c r="K199" s="221"/>
      <c r="L199" s="41"/>
      <c r="M199" s="222" t="s">
        <v>1</v>
      </c>
      <c r="N199" s="223" t="s">
        <v>38</v>
      </c>
      <c r="O199" s="88"/>
      <c r="P199" s="224">
        <f>O199*H199</f>
        <v>0</v>
      </c>
      <c r="Q199" s="224">
        <v>0</v>
      </c>
      <c r="R199" s="224">
        <f>Q199*H199</f>
        <v>0</v>
      </c>
      <c r="S199" s="224">
        <v>0</v>
      </c>
      <c r="T199" s="225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26" t="s">
        <v>138</v>
      </c>
      <c r="AT199" s="226" t="s">
        <v>134</v>
      </c>
      <c r="AU199" s="226" t="s">
        <v>81</v>
      </c>
      <c r="AY199" s="14" t="s">
        <v>133</v>
      </c>
      <c r="BE199" s="227">
        <f>IF(N199="základní",J199,0)</f>
        <v>0</v>
      </c>
      <c r="BF199" s="227">
        <f>IF(N199="snížená",J199,0)</f>
        <v>0</v>
      </c>
      <c r="BG199" s="227">
        <f>IF(N199="zákl. přenesená",J199,0)</f>
        <v>0</v>
      </c>
      <c r="BH199" s="227">
        <f>IF(N199="sníž. přenesená",J199,0)</f>
        <v>0</v>
      </c>
      <c r="BI199" s="227">
        <f>IF(N199="nulová",J199,0)</f>
        <v>0</v>
      </c>
      <c r="BJ199" s="14" t="s">
        <v>81</v>
      </c>
      <c r="BK199" s="227">
        <f>ROUND(I199*H199,2)</f>
        <v>0</v>
      </c>
      <c r="BL199" s="14" t="s">
        <v>138</v>
      </c>
      <c r="BM199" s="226" t="s">
        <v>332</v>
      </c>
    </row>
    <row r="200" s="12" customFormat="1" ht="25.92" customHeight="1">
      <c r="A200" s="12"/>
      <c r="B200" s="200"/>
      <c r="C200" s="201"/>
      <c r="D200" s="202" t="s">
        <v>72</v>
      </c>
      <c r="E200" s="203" t="s">
        <v>336</v>
      </c>
      <c r="F200" s="203" t="s">
        <v>337</v>
      </c>
      <c r="G200" s="201"/>
      <c r="H200" s="201"/>
      <c r="I200" s="204"/>
      <c r="J200" s="205">
        <f>BK200</f>
        <v>0</v>
      </c>
      <c r="K200" s="201"/>
      <c r="L200" s="206"/>
      <c r="M200" s="207"/>
      <c r="N200" s="208"/>
      <c r="O200" s="208"/>
      <c r="P200" s="209">
        <f>P201</f>
        <v>0</v>
      </c>
      <c r="Q200" s="208"/>
      <c r="R200" s="209">
        <f>R201</f>
        <v>0</v>
      </c>
      <c r="S200" s="208"/>
      <c r="T200" s="210">
        <f>T201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11" t="s">
        <v>81</v>
      </c>
      <c r="AT200" s="212" t="s">
        <v>72</v>
      </c>
      <c r="AU200" s="212" t="s">
        <v>73</v>
      </c>
      <c r="AY200" s="211" t="s">
        <v>133</v>
      </c>
      <c r="BK200" s="213">
        <f>BK201</f>
        <v>0</v>
      </c>
    </row>
    <row r="201" s="2" customFormat="1" ht="16.5" customHeight="1">
      <c r="A201" s="35"/>
      <c r="B201" s="36"/>
      <c r="C201" s="214" t="s">
        <v>73</v>
      </c>
      <c r="D201" s="214" t="s">
        <v>134</v>
      </c>
      <c r="E201" s="215" t="s">
        <v>604</v>
      </c>
      <c r="F201" s="216" t="s">
        <v>339</v>
      </c>
      <c r="G201" s="217" t="s">
        <v>167</v>
      </c>
      <c r="H201" s="218">
        <v>1</v>
      </c>
      <c r="I201" s="219"/>
      <c r="J201" s="220">
        <f>ROUND(I201*H201,2)</f>
        <v>0</v>
      </c>
      <c r="K201" s="221"/>
      <c r="L201" s="41"/>
      <c r="M201" s="222" t="s">
        <v>1</v>
      </c>
      <c r="N201" s="223" t="s">
        <v>38</v>
      </c>
      <c r="O201" s="88"/>
      <c r="P201" s="224">
        <f>O201*H201</f>
        <v>0</v>
      </c>
      <c r="Q201" s="224">
        <v>0</v>
      </c>
      <c r="R201" s="224">
        <f>Q201*H201</f>
        <v>0</v>
      </c>
      <c r="S201" s="224">
        <v>0</v>
      </c>
      <c r="T201" s="225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26" t="s">
        <v>138</v>
      </c>
      <c r="AT201" s="226" t="s">
        <v>134</v>
      </c>
      <c r="AU201" s="226" t="s">
        <v>81</v>
      </c>
      <c r="AY201" s="14" t="s">
        <v>133</v>
      </c>
      <c r="BE201" s="227">
        <f>IF(N201="základní",J201,0)</f>
        <v>0</v>
      </c>
      <c r="BF201" s="227">
        <f>IF(N201="snížená",J201,0)</f>
        <v>0</v>
      </c>
      <c r="BG201" s="227">
        <f>IF(N201="zákl. přenesená",J201,0)</f>
        <v>0</v>
      </c>
      <c r="BH201" s="227">
        <f>IF(N201="sníž. přenesená",J201,0)</f>
        <v>0</v>
      </c>
      <c r="BI201" s="227">
        <f>IF(N201="nulová",J201,0)</f>
        <v>0</v>
      </c>
      <c r="BJ201" s="14" t="s">
        <v>81</v>
      </c>
      <c r="BK201" s="227">
        <f>ROUND(I201*H201,2)</f>
        <v>0</v>
      </c>
      <c r="BL201" s="14" t="s">
        <v>138</v>
      </c>
      <c r="BM201" s="226" t="s">
        <v>335</v>
      </c>
    </row>
    <row r="202" s="12" customFormat="1" ht="25.92" customHeight="1">
      <c r="A202" s="12"/>
      <c r="B202" s="200"/>
      <c r="C202" s="201"/>
      <c r="D202" s="202" t="s">
        <v>72</v>
      </c>
      <c r="E202" s="203" t="s">
        <v>341</v>
      </c>
      <c r="F202" s="203" t="s">
        <v>342</v>
      </c>
      <c r="G202" s="201"/>
      <c r="H202" s="201"/>
      <c r="I202" s="204"/>
      <c r="J202" s="205">
        <f>BK202</f>
        <v>0</v>
      </c>
      <c r="K202" s="201"/>
      <c r="L202" s="206"/>
      <c r="M202" s="207"/>
      <c r="N202" s="208"/>
      <c r="O202" s="208"/>
      <c r="P202" s="209">
        <f>P203+P209+P214+P226</f>
        <v>0</v>
      </c>
      <c r="Q202" s="208"/>
      <c r="R202" s="209">
        <f>R203+R209+R214+R226</f>
        <v>0</v>
      </c>
      <c r="S202" s="208"/>
      <c r="T202" s="210">
        <f>T203+T209+T214+T226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11" t="s">
        <v>81</v>
      </c>
      <c r="AT202" s="212" t="s">
        <v>72</v>
      </c>
      <c r="AU202" s="212" t="s">
        <v>73</v>
      </c>
      <c r="AY202" s="211" t="s">
        <v>133</v>
      </c>
      <c r="BK202" s="213">
        <f>BK203+BK209+BK214+BK226</f>
        <v>0</v>
      </c>
    </row>
    <row r="203" s="12" customFormat="1" ht="22.8" customHeight="1">
      <c r="A203" s="12"/>
      <c r="B203" s="200"/>
      <c r="C203" s="201"/>
      <c r="D203" s="202" t="s">
        <v>72</v>
      </c>
      <c r="E203" s="239" t="s">
        <v>343</v>
      </c>
      <c r="F203" s="239" t="s">
        <v>344</v>
      </c>
      <c r="G203" s="201"/>
      <c r="H203" s="201"/>
      <c r="I203" s="204"/>
      <c r="J203" s="240">
        <f>BK203</f>
        <v>0</v>
      </c>
      <c r="K203" s="201"/>
      <c r="L203" s="206"/>
      <c r="M203" s="207"/>
      <c r="N203" s="208"/>
      <c r="O203" s="208"/>
      <c r="P203" s="209">
        <f>SUM(P204:P208)</f>
        <v>0</v>
      </c>
      <c r="Q203" s="208"/>
      <c r="R203" s="209">
        <f>SUM(R204:R208)</f>
        <v>0</v>
      </c>
      <c r="S203" s="208"/>
      <c r="T203" s="210">
        <f>SUM(T204:T208)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11" t="s">
        <v>81</v>
      </c>
      <c r="AT203" s="212" t="s">
        <v>72</v>
      </c>
      <c r="AU203" s="212" t="s">
        <v>81</v>
      </c>
      <c r="AY203" s="211" t="s">
        <v>133</v>
      </c>
      <c r="BK203" s="213">
        <f>SUM(BK204:BK208)</f>
        <v>0</v>
      </c>
    </row>
    <row r="204" s="2" customFormat="1" ht="33" customHeight="1">
      <c r="A204" s="35"/>
      <c r="B204" s="36"/>
      <c r="C204" s="214" t="s">
        <v>73</v>
      </c>
      <c r="D204" s="214" t="s">
        <v>134</v>
      </c>
      <c r="E204" s="215" t="s">
        <v>345</v>
      </c>
      <c r="F204" s="216" t="s">
        <v>747</v>
      </c>
      <c r="G204" s="217" t="s">
        <v>347</v>
      </c>
      <c r="H204" s="218">
        <v>1</v>
      </c>
      <c r="I204" s="219"/>
      <c r="J204" s="220">
        <f>ROUND(I204*H204,2)</f>
        <v>0</v>
      </c>
      <c r="K204" s="221"/>
      <c r="L204" s="41"/>
      <c r="M204" s="222" t="s">
        <v>1</v>
      </c>
      <c r="N204" s="223" t="s">
        <v>38</v>
      </c>
      <c r="O204" s="88"/>
      <c r="P204" s="224">
        <f>O204*H204</f>
        <v>0</v>
      </c>
      <c r="Q204" s="224">
        <v>0</v>
      </c>
      <c r="R204" s="224">
        <f>Q204*H204</f>
        <v>0</v>
      </c>
      <c r="S204" s="224">
        <v>0</v>
      </c>
      <c r="T204" s="225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26" t="s">
        <v>138</v>
      </c>
      <c r="AT204" s="226" t="s">
        <v>134</v>
      </c>
      <c r="AU204" s="226" t="s">
        <v>83</v>
      </c>
      <c r="AY204" s="14" t="s">
        <v>133</v>
      </c>
      <c r="BE204" s="227">
        <f>IF(N204="základní",J204,0)</f>
        <v>0</v>
      </c>
      <c r="BF204" s="227">
        <f>IF(N204="snížená",J204,0)</f>
        <v>0</v>
      </c>
      <c r="BG204" s="227">
        <f>IF(N204="zákl. přenesená",J204,0)</f>
        <v>0</v>
      </c>
      <c r="BH204" s="227">
        <f>IF(N204="sníž. přenesená",J204,0)</f>
        <v>0</v>
      </c>
      <c r="BI204" s="227">
        <f>IF(N204="nulová",J204,0)</f>
        <v>0</v>
      </c>
      <c r="BJ204" s="14" t="s">
        <v>81</v>
      </c>
      <c r="BK204" s="227">
        <f>ROUND(I204*H204,2)</f>
        <v>0</v>
      </c>
      <c r="BL204" s="14" t="s">
        <v>138</v>
      </c>
      <c r="BM204" s="226" t="s">
        <v>340</v>
      </c>
    </row>
    <row r="205" s="2" customFormat="1" ht="24.15" customHeight="1">
      <c r="A205" s="35"/>
      <c r="B205" s="36"/>
      <c r="C205" s="214" t="s">
        <v>73</v>
      </c>
      <c r="D205" s="214" t="s">
        <v>134</v>
      </c>
      <c r="E205" s="215" t="s">
        <v>349</v>
      </c>
      <c r="F205" s="216" t="s">
        <v>350</v>
      </c>
      <c r="G205" s="217" t="s">
        <v>237</v>
      </c>
      <c r="H205" s="218">
        <v>1</v>
      </c>
      <c r="I205" s="219"/>
      <c r="J205" s="220">
        <f>ROUND(I205*H205,2)</f>
        <v>0</v>
      </c>
      <c r="K205" s="221"/>
      <c r="L205" s="41"/>
      <c r="M205" s="222" t="s">
        <v>1</v>
      </c>
      <c r="N205" s="223" t="s">
        <v>38</v>
      </c>
      <c r="O205" s="88"/>
      <c r="P205" s="224">
        <f>O205*H205</f>
        <v>0</v>
      </c>
      <c r="Q205" s="224">
        <v>0</v>
      </c>
      <c r="R205" s="224">
        <f>Q205*H205</f>
        <v>0</v>
      </c>
      <c r="S205" s="224">
        <v>0</v>
      </c>
      <c r="T205" s="225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26" t="s">
        <v>138</v>
      </c>
      <c r="AT205" s="226" t="s">
        <v>134</v>
      </c>
      <c r="AU205" s="226" t="s">
        <v>83</v>
      </c>
      <c r="AY205" s="14" t="s">
        <v>133</v>
      </c>
      <c r="BE205" s="227">
        <f>IF(N205="základní",J205,0)</f>
        <v>0</v>
      </c>
      <c r="BF205" s="227">
        <f>IF(N205="snížená",J205,0)</f>
        <v>0</v>
      </c>
      <c r="BG205" s="227">
        <f>IF(N205="zákl. přenesená",J205,0)</f>
        <v>0</v>
      </c>
      <c r="BH205" s="227">
        <f>IF(N205="sníž. přenesená",J205,0)</f>
        <v>0</v>
      </c>
      <c r="BI205" s="227">
        <f>IF(N205="nulová",J205,0)</f>
        <v>0</v>
      </c>
      <c r="BJ205" s="14" t="s">
        <v>81</v>
      </c>
      <c r="BK205" s="227">
        <f>ROUND(I205*H205,2)</f>
        <v>0</v>
      </c>
      <c r="BL205" s="14" t="s">
        <v>138</v>
      </c>
      <c r="BM205" s="226" t="s">
        <v>348</v>
      </c>
    </row>
    <row r="206" s="2" customFormat="1" ht="24.15" customHeight="1">
      <c r="A206" s="35"/>
      <c r="B206" s="36"/>
      <c r="C206" s="214" t="s">
        <v>73</v>
      </c>
      <c r="D206" s="214" t="s">
        <v>134</v>
      </c>
      <c r="E206" s="215" t="s">
        <v>352</v>
      </c>
      <c r="F206" s="216" t="s">
        <v>353</v>
      </c>
      <c r="G206" s="217" t="s">
        <v>237</v>
      </c>
      <c r="H206" s="218">
        <v>2</v>
      </c>
      <c r="I206" s="219"/>
      <c r="J206" s="220">
        <f>ROUND(I206*H206,2)</f>
        <v>0</v>
      </c>
      <c r="K206" s="221"/>
      <c r="L206" s="41"/>
      <c r="M206" s="222" t="s">
        <v>1</v>
      </c>
      <c r="N206" s="223" t="s">
        <v>38</v>
      </c>
      <c r="O206" s="88"/>
      <c r="P206" s="224">
        <f>O206*H206</f>
        <v>0</v>
      </c>
      <c r="Q206" s="224">
        <v>0</v>
      </c>
      <c r="R206" s="224">
        <f>Q206*H206</f>
        <v>0</v>
      </c>
      <c r="S206" s="224">
        <v>0</v>
      </c>
      <c r="T206" s="225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26" t="s">
        <v>138</v>
      </c>
      <c r="AT206" s="226" t="s">
        <v>134</v>
      </c>
      <c r="AU206" s="226" t="s">
        <v>83</v>
      </c>
      <c r="AY206" s="14" t="s">
        <v>133</v>
      </c>
      <c r="BE206" s="227">
        <f>IF(N206="základní",J206,0)</f>
        <v>0</v>
      </c>
      <c r="BF206" s="227">
        <f>IF(N206="snížená",J206,0)</f>
        <v>0</v>
      </c>
      <c r="BG206" s="227">
        <f>IF(N206="zákl. přenesená",J206,0)</f>
        <v>0</v>
      </c>
      <c r="BH206" s="227">
        <f>IF(N206="sníž. přenesená",J206,0)</f>
        <v>0</v>
      </c>
      <c r="BI206" s="227">
        <f>IF(N206="nulová",J206,0)</f>
        <v>0</v>
      </c>
      <c r="BJ206" s="14" t="s">
        <v>81</v>
      </c>
      <c r="BK206" s="227">
        <f>ROUND(I206*H206,2)</f>
        <v>0</v>
      </c>
      <c r="BL206" s="14" t="s">
        <v>138</v>
      </c>
      <c r="BM206" s="226" t="s">
        <v>351</v>
      </c>
    </row>
    <row r="207" s="2" customFormat="1" ht="16.5" customHeight="1">
      <c r="A207" s="35"/>
      <c r="B207" s="36"/>
      <c r="C207" s="214" t="s">
        <v>73</v>
      </c>
      <c r="D207" s="214" t="s">
        <v>134</v>
      </c>
      <c r="E207" s="215" t="s">
        <v>748</v>
      </c>
      <c r="F207" s="216" t="s">
        <v>362</v>
      </c>
      <c r="G207" s="217" t="s">
        <v>237</v>
      </c>
      <c r="H207" s="218">
        <v>1</v>
      </c>
      <c r="I207" s="219"/>
      <c r="J207" s="220">
        <f>ROUND(I207*H207,2)</f>
        <v>0</v>
      </c>
      <c r="K207" s="221"/>
      <c r="L207" s="41"/>
      <c r="M207" s="222" t="s">
        <v>1</v>
      </c>
      <c r="N207" s="223" t="s">
        <v>38</v>
      </c>
      <c r="O207" s="88"/>
      <c r="P207" s="224">
        <f>O207*H207</f>
        <v>0</v>
      </c>
      <c r="Q207" s="224">
        <v>0</v>
      </c>
      <c r="R207" s="224">
        <f>Q207*H207</f>
        <v>0</v>
      </c>
      <c r="S207" s="224">
        <v>0</v>
      </c>
      <c r="T207" s="225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26" t="s">
        <v>138</v>
      </c>
      <c r="AT207" s="226" t="s">
        <v>134</v>
      </c>
      <c r="AU207" s="226" t="s">
        <v>83</v>
      </c>
      <c r="AY207" s="14" t="s">
        <v>133</v>
      </c>
      <c r="BE207" s="227">
        <f>IF(N207="základní",J207,0)</f>
        <v>0</v>
      </c>
      <c r="BF207" s="227">
        <f>IF(N207="snížená",J207,0)</f>
        <v>0</v>
      </c>
      <c r="BG207" s="227">
        <f>IF(N207="zákl. přenesená",J207,0)</f>
        <v>0</v>
      </c>
      <c r="BH207" s="227">
        <f>IF(N207="sníž. přenesená",J207,0)</f>
        <v>0</v>
      </c>
      <c r="BI207" s="227">
        <f>IF(N207="nulová",J207,0)</f>
        <v>0</v>
      </c>
      <c r="BJ207" s="14" t="s">
        <v>81</v>
      </c>
      <c r="BK207" s="227">
        <f>ROUND(I207*H207,2)</f>
        <v>0</v>
      </c>
      <c r="BL207" s="14" t="s">
        <v>138</v>
      </c>
      <c r="BM207" s="226" t="s">
        <v>354</v>
      </c>
    </row>
    <row r="208" s="2" customFormat="1" ht="16.5" customHeight="1">
      <c r="A208" s="35"/>
      <c r="B208" s="36"/>
      <c r="C208" s="214" t="s">
        <v>73</v>
      </c>
      <c r="D208" s="214" t="s">
        <v>134</v>
      </c>
      <c r="E208" s="215" t="s">
        <v>364</v>
      </c>
      <c r="F208" s="216" t="s">
        <v>365</v>
      </c>
      <c r="G208" s="217" t="s">
        <v>167</v>
      </c>
      <c r="H208" s="218">
        <v>1</v>
      </c>
      <c r="I208" s="219"/>
      <c r="J208" s="220">
        <f>ROUND(I208*H208,2)</f>
        <v>0</v>
      </c>
      <c r="K208" s="221"/>
      <c r="L208" s="41"/>
      <c r="M208" s="222" t="s">
        <v>1</v>
      </c>
      <c r="N208" s="223" t="s">
        <v>38</v>
      </c>
      <c r="O208" s="88"/>
      <c r="P208" s="224">
        <f>O208*H208</f>
        <v>0</v>
      </c>
      <c r="Q208" s="224">
        <v>0</v>
      </c>
      <c r="R208" s="224">
        <f>Q208*H208</f>
        <v>0</v>
      </c>
      <c r="S208" s="224">
        <v>0</v>
      </c>
      <c r="T208" s="225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26" t="s">
        <v>138</v>
      </c>
      <c r="AT208" s="226" t="s">
        <v>134</v>
      </c>
      <c r="AU208" s="226" t="s">
        <v>83</v>
      </c>
      <c r="AY208" s="14" t="s">
        <v>133</v>
      </c>
      <c r="BE208" s="227">
        <f>IF(N208="základní",J208,0)</f>
        <v>0</v>
      </c>
      <c r="BF208" s="227">
        <f>IF(N208="snížená",J208,0)</f>
        <v>0</v>
      </c>
      <c r="BG208" s="227">
        <f>IF(N208="zákl. přenesená",J208,0)</f>
        <v>0</v>
      </c>
      <c r="BH208" s="227">
        <f>IF(N208="sníž. přenesená",J208,0)</f>
        <v>0</v>
      </c>
      <c r="BI208" s="227">
        <f>IF(N208="nulová",J208,0)</f>
        <v>0</v>
      </c>
      <c r="BJ208" s="14" t="s">
        <v>81</v>
      </c>
      <c r="BK208" s="227">
        <f>ROUND(I208*H208,2)</f>
        <v>0</v>
      </c>
      <c r="BL208" s="14" t="s">
        <v>138</v>
      </c>
      <c r="BM208" s="226" t="s">
        <v>357</v>
      </c>
    </row>
    <row r="209" s="12" customFormat="1" ht="22.8" customHeight="1">
      <c r="A209" s="12"/>
      <c r="B209" s="200"/>
      <c r="C209" s="201"/>
      <c r="D209" s="202" t="s">
        <v>72</v>
      </c>
      <c r="E209" s="239" t="s">
        <v>367</v>
      </c>
      <c r="F209" s="239" t="s">
        <v>368</v>
      </c>
      <c r="G209" s="201"/>
      <c r="H209" s="201"/>
      <c r="I209" s="204"/>
      <c r="J209" s="240">
        <f>BK209</f>
        <v>0</v>
      </c>
      <c r="K209" s="201"/>
      <c r="L209" s="206"/>
      <c r="M209" s="207"/>
      <c r="N209" s="208"/>
      <c r="O209" s="208"/>
      <c r="P209" s="209">
        <f>SUM(P210:P213)</f>
        <v>0</v>
      </c>
      <c r="Q209" s="208"/>
      <c r="R209" s="209">
        <f>SUM(R210:R213)</f>
        <v>0</v>
      </c>
      <c r="S209" s="208"/>
      <c r="T209" s="210">
        <f>SUM(T210:T213)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11" t="s">
        <v>81</v>
      </c>
      <c r="AT209" s="212" t="s">
        <v>72</v>
      </c>
      <c r="AU209" s="212" t="s">
        <v>81</v>
      </c>
      <c r="AY209" s="211" t="s">
        <v>133</v>
      </c>
      <c r="BK209" s="213">
        <f>SUM(BK210:BK213)</f>
        <v>0</v>
      </c>
    </row>
    <row r="210" s="2" customFormat="1" ht="49.05" customHeight="1">
      <c r="A210" s="35"/>
      <c r="B210" s="36"/>
      <c r="C210" s="214" t="s">
        <v>73</v>
      </c>
      <c r="D210" s="214" t="s">
        <v>134</v>
      </c>
      <c r="E210" s="215" t="s">
        <v>369</v>
      </c>
      <c r="F210" s="216" t="s">
        <v>370</v>
      </c>
      <c r="G210" s="217" t="s">
        <v>141</v>
      </c>
      <c r="H210" s="218">
        <v>235</v>
      </c>
      <c r="I210" s="219"/>
      <c r="J210" s="220">
        <f>ROUND(I210*H210,2)</f>
        <v>0</v>
      </c>
      <c r="K210" s="221"/>
      <c r="L210" s="41"/>
      <c r="M210" s="222" t="s">
        <v>1</v>
      </c>
      <c r="N210" s="223" t="s">
        <v>38</v>
      </c>
      <c r="O210" s="88"/>
      <c r="P210" s="224">
        <f>O210*H210</f>
        <v>0</v>
      </c>
      <c r="Q210" s="224">
        <v>0</v>
      </c>
      <c r="R210" s="224">
        <f>Q210*H210</f>
        <v>0</v>
      </c>
      <c r="S210" s="224">
        <v>0</v>
      </c>
      <c r="T210" s="225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26" t="s">
        <v>138</v>
      </c>
      <c r="AT210" s="226" t="s">
        <v>134</v>
      </c>
      <c r="AU210" s="226" t="s">
        <v>83</v>
      </c>
      <c r="AY210" s="14" t="s">
        <v>133</v>
      </c>
      <c r="BE210" s="227">
        <f>IF(N210="základní",J210,0)</f>
        <v>0</v>
      </c>
      <c r="BF210" s="227">
        <f>IF(N210="snížená",J210,0)</f>
        <v>0</v>
      </c>
      <c r="BG210" s="227">
        <f>IF(N210="zákl. přenesená",J210,0)</f>
        <v>0</v>
      </c>
      <c r="BH210" s="227">
        <f>IF(N210="sníž. přenesená",J210,0)</f>
        <v>0</v>
      </c>
      <c r="BI210" s="227">
        <f>IF(N210="nulová",J210,0)</f>
        <v>0</v>
      </c>
      <c r="BJ210" s="14" t="s">
        <v>81</v>
      </c>
      <c r="BK210" s="227">
        <f>ROUND(I210*H210,2)</f>
        <v>0</v>
      </c>
      <c r="BL210" s="14" t="s">
        <v>138</v>
      </c>
      <c r="BM210" s="226" t="s">
        <v>360</v>
      </c>
    </row>
    <row r="211" s="2" customFormat="1" ht="37.8" customHeight="1">
      <c r="A211" s="35"/>
      <c r="B211" s="36"/>
      <c r="C211" s="214" t="s">
        <v>73</v>
      </c>
      <c r="D211" s="214" t="s">
        <v>134</v>
      </c>
      <c r="E211" s="215" t="s">
        <v>372</v>
      </c>
      <c r="F211" s="216" t="s">
        <v>749</v>
      </c>
      <c r="G211" s="217" t="s">
        <v>233</v>
      </c>
      <c r="H211" s="218">
        <v>81.799999999999997</v>
      </c>
      <c r="I211" s="219"/>
      <c r="J211" s="220">
        <f>ROUND(I211*H211,2)</f>
        <v>0</v>
      </c>
      <c r="K211" s="221"/>
      <c r="L211" s="41"/>
      <c r="M211" s="222" t="s">
        <v>1</v>
      </c>
      <c r="N211" s="223" t="s">
        <v>38</v>
      </c>
      <c r="O211" s="88"/>
      <c r="P211" s="224">
        <f>O211*H211</f>
        <v>0</v>
      </c>
      <c r="Q211" s="224">
        <v>0</v>
      </c>
      <c r="R211" s="224">
        <f>Q211*H211</f>
        <v>0</v>
      </c>
      <c r="S211" s="224">
        <v>0</v>
      </c>
      <c r="T211" s="225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26" t="s">
        <v>138</v>
      </c>
      <c r="AT211" s="226" t="s">
        <v>134</v>
      </c>
      <c r="AU211" s="226" t="s">
        <v>83</v>
      </c>
      <c r="AY211" s="14" t="s">
        <v>133</v>
      </c>
      <c r="BE211" s="227">
        <f>IF(N211="základní",J211,0)</f>
        <v>0</v>
      </c>
      <c r="BF211" s="227">
        <f>IF(N211="snížená",J211,0)</f>
        <v>0</v>
      </c>
      <c r="BG211" s="227">
        <f>IF(N211="zákl. přenesená",J211,0)</f>
        <v>0</v>
      </c>
      <c r="BH211" s="227">
        <f>IF(N211="sníž. přenesená",J211,0)</f>
        <v>0</v>
      </c>
      <c r="BI211" s="227">
        <f>IF(N211="nulová",J211,0)</f>
        <v>0</v>
      </c>
      <c r="BJ211" s="14" t="s">
        <v>81</v>
      </c>
      <c r="BK211" s="227">
        <f>ROUND(I211*H211,2)</f>
        <v>0</v>
      </c>
      <c r="BL211" s="14" t="s">
        <v>138</v>
      </c>
      <c r="BM211" s="226" t="s">
        <v>363</v>
      </c>
    </row>
    <row r="212" s="2" customFormat="1" ht="16.5" customHeight="1">
      <c r="A212" s="35"/>
      <c r="B212" s="36"/>
      <c r="C212" s="214" t="s">
        <v>73</v>
      </c>
      <c r="D212" s="214" t="s">
        <v>134</v>
      </c>
      <c r="E212" s="215" t="s">
        <v>375</v>
      </c>
      <c r="F212" s="216" t="s">
        <v>376</v>
      </c>
      <c r="G212" s="217" t="s">
        <v>167</v>
      </c>
      <c r="H212" s="218">
        <v>1</v>
      </c>
      <c r="I212" s="219"/>
      <c r="J212" s="220">
        <f>ROUND(I212*H212,2)</f>
        <v>0</v>
      </c>
      <c r="K212" s="221"/>
      <c r="L212" s="41"/>
      <c r="M212" s="222" t="s">
        <v>1</v>
      </c>
      <c r="N212" s="223" t="s">
        <v>38</v>
      </c>
      <c r="O212" s="88"/>
      <c r="P212" s="224">
        <f>O212*H212</f>
        <v>0</v>
      </c>
      <c r="Q212" s="224">
        <v>0</v>
      </c>
      <c r="R212" s="224">
        <f>Q212*H212</f>
        <v>0</v>
      </c>
      <c r="S212" s="224">
        <v>0</v>
      </c>
      <c r="T212" s="225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26" t="s">
        <v>138</v>
      </c>
      <c r="AT212" s="226" t="s">
        <v>134</v>
      </c>
      <c r="AU212" s="226" t="s">
        <v>83</v>
      </c>
      <c r="AY212" s="14" t="s">
        <v>133</v>
      </c>
      <c r="BE212" s="227">
        <f>IF(N212="základní",J212,0)</f>
        <v>0</v>
      </c>
      <c r="BF212" s="227">
        <f>IF(N212="snížená",J212,0)</f>
        <v>0</v>
      </c>
      <c r="BG212" s="227">
        <f>IF(N212="zákl. přenesená",J212,0)</f>
        <v>0</v>
      </c>
      <c r="BH212" s="227">
        <f>IF(N212="sníž. přenesená",J212,0)</f>
        <v>0</v>
      </c>
      <c r="BI212" s="227">
        <f>IF(N212="nulová",J212,0)</f>
        <v>0</v>
      </c>
      <c r="BJ212" s="14" t="s">
        <v>81</v>
      </c>
      <c r="BK212" s="227">
        <f>ROUND(I212*H212,2)</f>
        <v>0</v>
      </c>
      <c r="BL212" s="14" t="s">
        <v>138</v>
      </c>
      <c r="BM212" s="226" t="s">
        <v>366</v>
      </c>
    </row>
    <row r="213" s="2" customFormat="1" ht="16.5" customHeight="1">
      <c r="A213" s="35"/>
      <c r="B213" s="36"/>
      <c r="C213" s="214" t="s">
        <v>73</v>
      </c>
      <c r="D213" s="214" t="s">
        <v>134</v>
      </c>
      <c r="E213" s="215" t="s">
        <v>364</v>
      </c>
      <c r="F213" s="216" t="s">
        <v>365</v>
      </c>
      <c r="G213" s="217" t="s">
        <v>167</v>
      </c>
      <c r="H213" s="218">
        <v>1</v>
      </c>
      <c r="I213" s="219"/>
      <c r="J213" s="220">
        <f>ROUND(I213*H213,2)</f>
        <v>0</v>
      </c>
      <c r="K213" s="221"/>
      <c r="L213" s="41"/>
      <c r="M213" s="222" t="s">
        <v>1</v>
      </c>
      <c r="N213" s="223" t="s">
        <v>38</v>
      </c>
      <c r="O213" s="88"/>
      <c r="P213" s="224">
        <f>O213*H213</f>
        <v>0</v>
      </c>
      <c r="Q213" s="224">
        <v>0</v>
      </c>
      <c r="R213" s="224">
        <f>Q213*H213</f>
        <v>0</v>
      </c>
      <c r="S213" s="224">
        <v>0</v>
      </c>
      <c r="T213" s="225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26" t="s">
        <v>138</v>
      </c>
      <c r="AT213" s="226" t="s">
        <v>134</v>
      </c>
      <c r="AU213" s="226" t="s">
        <v>83</v>
      </c>
      <c r="AY213" s="14" t="s">
        <v>133</v>
      </c>
      <c r="BE213" s="227">
        <f>IF(N213="základní",J213,0)</f>
        <v>0</v>
      </c>
      <c r="BF213" s="227">
        <f>IF(N213="snížená",J213,0)</f>
        <v>0</v>
      </c>
      <c r="BG213" s="227">
        <f>IF(N213="zákl. přenesená",J213,0)</f>
        <v>0</v>
      </c>
      <c r="BH213" s="227">
        <f>IF(N213="sníž. přenesená",J213,0)</f>
        <v>0</v>
      </c>
      <c r="BI213" s="227">
        <f>IF(N213="nulová",J213,0)</f>
        <v>0</v>
      </c>
      <c r="BJ213" s="14" t="s">
        <v>81</v>
      </c>
      <c r="BK213" s="227">
        <f>ROUND(I213*H213,2)</f>
        <v>0</v>
      </c>
      <c r="BL213" s="14" t="s">
        <v>138</v>
      </c>
      <c r="BM213" s="226" t="s">
        <v>371</v>
      </c>
    </row>
    <row r="214" s="12" customFormat="1" ht="22.8" customHeight="1">
      <c r="A214" s="12"/>
      <c r="B214" s="200"/>
      <c r="C214" s="201"/>
      <c r="D214" s="202" t="s">
        <v>72</v>
      </c>
      <c r="E214" s="239" t="s">
        <v>379</v>
      </c>
      <c r="F214" s="239" t="s">
        <v>380</v>
      </c>
      <c r="G214" s="201"/>
      <c r="H214" s="201"/>
      <c r="I214" s="204"/>
      <c r="J214" s="240">
        <f>BK214</f>
        <v>0</v>
      </c>
      <c r="K214" s="201"/>
      <c r="L214" s="206"/>
      <c r="M214" s="207"/>
      <c r="N214" s="208"/>
      <c r="O214" s="208"/>
      <c r="P214" s="209">
        <f>SUM(P215:P225)</f>
        <v>0</v>
      </c>
      <c r="Q214" s="208"/>
      <c r="R214" s="209">
        <f>SUM(R215:R225)</f>
        <v>0</v>
      </c>
      <c r="S214" s="208"/>
      <c r="T214" s="210">
        <f>SUM(T215:T225)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11" t="s">
        <v>81</v>
      </c>
      <c r="AT214" s="212" t="s">
        <v>72</v>
      </c>
      <c r="AU214" s="212" t="s">
        <v>81</v>
      </c>
      <c r="AY214" s="211" t="s">
        <v>133</v>
      </c>
      <c r="BK214" s="213">
        <f>SUM(BK215:BK225)</f>
        <v>0</v>
      </c>
    </row>
    <row r="215" s="2" customFormat="1" ht="37.8" customHeight="1">
      <c r="A215" s="35"/>
      <c r="B215" s="36"/>
      <c r="C215" s="214" t="s">
        <v>73</v>
      </c>
      <c r="D215" s="214" t="s">
        <v>134</v>
      </c>
      <c r="E215" s="215" t="s">
        <v>381</v>
      </c>
      <c r="F215" s="216" t="s">
        <v>750</v>
      </c>
      <c r="G215" s="217" t="s">
        <v>233</v>
      </c>
      <c r="H215" s="218">
        <v>12.9</v>
      </c>
      <c r="I215" s="219"/>
      <c r="J215" s="220">
        <f>ROUND(I215*H215,2)</f>
        <v>0</v>
      </c>
      <c r="K215" s="221"/>
      <c r="L215" s="41"/>
      <c r="M215" s="222" t="s">
        <v>1</v>
      </c>
      <c r="N215" s="223" t="s">
        <v>38</v>
      </c>
      <c r="O215" s="88"/>
      <c r="P215" s="224">
        <f>O215*H215</f>
        <v>0</v>
      </c>
      <c r="Q215" s="224">
        <v>0</v>
      </c>
      <c r="R215" s="224">
        <f>Q215*H215</f>
        <v>0</v>
      </c>
      <c r="S215" s="224">
        <v>0</v>
      </c>
      <c r="T215" s="225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26" t="s">
        <v>138</v>
      </c>
      <c r="AT215" s="226" t="s">
        <v>134</v>
      </c>
      <c r="AU215" s="226" t="s">
        <v>83</v>
      </c>
      <c r="AY215" s="14" t="s">
        <v>133</v>
      </c>
      <c r="BE215" s="227">
        <f>IF(N215="základní",J215,0)</f>
        <v>0</v>
      </c>
      <c r="BF215" s="227">
        <f>IF(N215="snížená",J215,0)</f>
        <v>0</v>
      </c>
      <c r="BG215" s="227">
        <f>IF(N215="zákl. přenesená",J215,0)</f>
        <v>0</v>
      </c>
      <c r="BH215" s="227">
        <f>IF(N215="sníž. přenesená",J215,0)</f>
        <v>0</v>
      </c>
      <c r="BI215" s="227">
        <f>IF(N215="nulová",J215,0)</f>
        <v>0</v>
      </c>
      <c r="BJ215" s="14" t="s">
        <v>81</v>
      </c>
      <c r="BK215" s="227">
        <f>ROUND(I215*H215,2)</f>
        <v>0</v>
      </c>
      <c r="BL215" s="14" t="s">
        <v>138</v>
      </c>
      <c r="BM215" s="226" t="s">
        <v>374</v>
      </c>
    </row>
    <row r="216" s="2" customFormat="1" ht="24.15" customHeight="1">
      <c r="A216" s="35"/>
      <c r="B216" s="36"/>
      <c r="C216" s="214" t="s">
        <v>73</v>
      </c>
      <c r="D216" s="214" t="s">
        <v>134</v>
      </c>
      <c r="E216" s="215" t="s">
        <v>384</v>
      </c>
      <c r="F216" s="216" t="s">
        <v>751</v>
      </c>
      <c r="G216" s="217" t="s">
        <v>237</v>
      </c>
      <c r="H216" s="218">
        <v>1</v>
      </c>
      <c r="I216" s="219"/>
      <c r="J216" s="220">
        <f>ROUND(I216*H216,2)</f>
        <v>0</v>
      </c>
      <c r="K216" s="221"/>
      <c r="L216" s="41"/>
      <c r="M216" s="222" t="s">
        <v>1</v>
      </c>
      <c r="N216" s="223" t="s">
        <v>38</v>
      </c>
      <c r="O216" s="88"/>
      <c r="P216" s="224">
        <f>O216*H216</f>
        <v>0</v>
      </c>
      <c r="Q216" s="224">
        <v>0</v>
      </c>
      <c r="R216" s="224">
        <f>Q216*H216</f>
        <v>0</v>
      </c>
      <c r="S216" s="224">
        <v>0</v>
      </c>
      <c r="T216" s="225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26" t="s">
        <v>138</v>
      </c>
      <c r="AT216" s="226" t="s">
        <v>134</v>
      </c>
      <c r="AU216" s="226" t="s">
        <v>83</v>
      </c>
      <c r="AY216" s="14" t="s">
        <v>133</v>
      </c>
      <c r="BE216" s="227">
        <f>IF(N216="základní",J216,0)</f>
        <v>0</v>
      </c>
      <c r="BF216" s="227">
        <f>IF(N216="snížená",J216,0)</f>
        <v>0</v>
      </c>
      <c r="BG216" s="227">
        <f>IF(N216="zákl. přenesená",J216,0)</f>
        <v>0</v>
      </c>
      <c r="BH216" s="227">
        <f>IF(N216="sníž. přenesená",J216,0)</f>
        <v>0</v>
      </c>
      <c r="BI216" s="227">
        <f>IF(N216="nulová",J216,0)</f>
        <v>0</v>
      </c>
      <c r="BJ216" s="14" t="s">
        <v>81</v>
      </c>
      <c r="BK216" s="227">
        <f>ROUND(I216*H216,2)</f>
        <v>0</v>
      </c>
      <c r="BL216" s="14" t="s">
        <v>138</v>
      </c>
      <c r="BM216" s="226" t="s">
        <v>377</v>
      </c>
    </row>
    <row r="217" s="2" customFormat="1" ht="33" customHeight="1">
      <c r="A217" s="35"/>
      <c r="B217" s="36"/>
      <c r="C217" s="214" t="s">
        <v>73</v>
      </c>
      <c r="D217" s="214" t="s">
        <v>134</v>
      </c>
      <c r="E217" s="215" t="s">
        <v>387</v>
      </c>
      <c r="F217" s="216" t="s">
        <v>385</v>
      </c>
      <c r="G217" s="217" t="s">
        <v>237</v>
      </c>
      <c r="H217" s="218">
        <v>1</v>
      </c>
      <c r="I217" s="219"/>
      <c r="J217" s="220">
        <f>ROUND(I217*H217,2)</f>
        <v>0</v>
      </c>
      <c r="K217" s="221"/>
      <c r="L217" s="41"/>
      <c r="M217" s="222" t="s">
        <v>1</v>
      </c>
      <c r="N217" s="223" t="s">
        <v>38</v>
      </c>
      <c r="O217" s="88"/>
      <c r="P217" s="224">
        <f>O217*H217</f>
        <v>0</v>
      </c>
      <c r="Q217" s="224">
        <v>0</v>
      </c>
      <c r="R217" s="224">
        <f>Q217*H217</f>
        <v>0</v>
      </c>
      <c r="S217" s="224">
        <v>0</v>
      </c>
      <c r="T217" s="225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26" t="s">
        <v>138</v>
      </c>
      <c r="AT217" s="226" t="s">
        <v>134</v>
      </c>
      <c r="AU217" s="226" t="s">
        <v>83</v>
      </c>
      <c r="AY217" s="14" t="s">
        <v>133</v>
      </c>
      <c r="BE217" s="227">
        <f>IF(N217="základní",J217,0)</f>
        <v>0</v>
      </c>
      <c r="BF217" s="227">
        <f>IF(N217="snížená",J217,0)</f>
        <v>0</v>
      </c>
      <c r="BG217" s="227">
        <f>IF(N217="zákl. přenesená",J217,0)</f>
        <v>0</v>
      </c>
      <c r="BH217" s="227">
        <f>IF(N217="sníž. přenesená",J217,0)</f>
        <v>0</v>
      </c>
      <c r="BI217" s="227">
        <f>IF(N217="nulová",J217,0)</f>
        <v>0</v>
      </c>
      <c r="BJ217" s="14" t="s">
        <v>81</v>
      </c>
      <c r="BK217" s="227">
        <f>ROUND(I217*H217,2)</f>
        <v>0</v>
      </c>
      <c r="BL217" s="14" t="s">
        <v>138</v>
      </c>
      <c r="BM217" s="226" t="s">
        <v>378</v>
      </c>
    </row>
    <row r="218" s="2" customFormat="1" ht="24.15" customHeight="1">
      <c r="A218" s="35"/>
      <c r="B218" s="36"/>
      <c r="C218" s="214" t="s">
        <v>73</v>
      </c>
      <c r="D218" s="214" t="s">
        <v>134</v>
      </c>
      <c r="E218" s="215" t="s">
        <v>390</v>
      </c>
      <c r="F218" s="216" t="s">
        <v>752</v>
      </c>
      <c r="G218" s="217" t="s">
        <v>233</v>
      </c>
      <c r="H218" s="218">
        <v>12.9</v>
      </c>
      <c r="I218" s="219"/>
      <c r="J218" s="220">
        <f>ROUND(I218*H218,2)</f>
        <v>0</v>
      </c>
      <c r="K218" s="221"/>
      <c r="L218" s="41"/>
      <c r="M218" s="222" t="s">
        <v>1</v>
      </c>
      <c r="N218" s="223" t="s">
        <v>38</v>
      </c>
      <c r="O218" s="88"/>
      <c r="P218" s="224">
        <f>O218*H218</f>
        <v>0</v>
      </c>
      <c r="Q218" s="224">
        <v>0</v>
      </c>
      <c r="R218" s="224">
        <f>Q218*H218</f>
        <v>0</v>
      </c>
      <c r="S218" s="224">
        <v>0</v>
      </c>
      <c r="T218" s="225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26" t="s">
        <v>138</v>
      </c>
      <c r="AT218" s="226" t="s">
        <v>134</v>
      </c>
      <c r="AU218" s="226" t="s">
        <v>83</v>
      </c>
      <c r="AY218" s="14" t="s">
        <v>133</v>
      </c>
      <c r="BE218" s="227">
        <f>IF(N218="základní",J218,0)</f>
        <v>0</v>
      </c>
      <c r="BF218" s="227">
        <f>IF(N218="snížená",J218,0)</f>
        <v>0</v>
      </c>
      <c r="BG218" s="227">
        <f>IF(N218="zákl. přenesená",J218,0)</f>
        <v>0</v>
      </c>
      <c r="BH218" s="227">
        <f>IF(N218="sníž. přenesená",J218,0)</f>
        <v>0</v>
      </c>
      <c r="BI218" s="227">
        <f>IF(N218="nulová",J218,0)</f>
        <v>0</v>
      </c>
      <c r="BJ218" s="14" t="s">
        <v>81</v>
      </c>
      <c r="BK218" s="227">
        <f>ROUND(I218*H218,2)</f>
        <v>0</v>
      </c>
      <c r="BL218" s="14" t="s">
        <v>138</v>
      </c>
      <c r="BM218" s="226" t="s">
        <v>383</v>
      </c>
    </row>
    <row r="219" s="2" customFormat="1" ht="16.5" customHeight="1">
      <c r="A219" s="35"/>
      <c r="B219" s="36"/>
      <c r="C219" s="214" t="s">
        <v>73</v>
      </c>
      <c r="D219" s="214" t="s">
        <v>134</v>
      </c>
      <c r="E219" s="215" t="s">
        <v>393</v>
      </c>
      <c r="F219" s="216" t="s">
        <v>753</v>
      </c>
      <c r="G219" s="217" t="s">
        <v>237</v>
      </c>
      <c r="H219" s="218">
        <v>4</v>
      </c>
      <c r="I219" s="219"/>
      <c r="J219" s="220">
        <f>ROUND(I219*H219,2)</f>
        <v>0</v>
      </c>
      <c r="K219" s="221"/>
      <c r="L219" s="41"/>
      <c r="M219" s="222" t="s">
        <v>1</v>
      </c>
      <c r="N219" s="223" t="s">
        <v>38</v>
      </c>
      <c r="O219" s="88"/>
      <c r="P219" s="224">
        <f>O219*H219</f>
        <v>0</v>
      </c>
      <c r="Q219" s="224">
        <v>0</v>
      </c>
      <c r="R219" s="224">
        <f>Q219*H219</f>
        <v>0</v>
      </c>
      <c r="S219" s="224">
        <v>0</v>
      </c>
      <c r="T219" s="225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26" t="s">
        <v>138</v>
      </c>
      <c r="AT219" s="226" t="s">
        <v>134</v>
      </c>
      <c r="AU219" s="226" t="s">
        <v>83</v>
      </c>
      <c r="AY219" s="14" t="s">
        <v>133</v>
      </c>
      <c r="BE219" s="227">
        <f>IF(N219="základní",J219,0)</f>
        <v>0</v>
      </c>
      <c r="BF219" s="227">
        <f>IF(N219="snížená",J219,0)</f>
        <v>0</v>
      </c>
      <c r="BG219" s="227">
        <f>IF(N219="zákl. přenesená",J219,0)</f>
        <v>0</v>
      </c>
      <c r="BH219" s="227">
        <f>IF(N219="sníž. přenesená",J219,0)</f>
        <v>0</v>
      </c>
      <c r="BI219" s="227">
        <f>IF(N219="nulová",J219,0)</f>
        <v>0</v>
      </c>
      <c r="BJ219" s="14" t="s">
        <v>81</v>
      </c>
      <c r="BK219" s="227">
        <f>ROUND(I219*H219,2)</f>
        <v>0</v>
      </c>
      <c r="BL219" s="14" t="s">
        <v>138</v>
      </c>
      <c r="BM219" s="226" t="s">
        <v>386</v>
      </c>
    </row>
    <row r="220" s="2" customFormat="1" ht="16.5" customHeight="1">
      <c r="A220" s="35"/>
      <c r="B220" s="36"/>
      <c r="C220" s="214" t="s">
        <v>73</v>
      </c>
      <c r="D220" s="214" t="s">
        <v>134</v>
      </c>
      <c r="E220" s="215" t="s">
        <v>396</v>
      </c>
      <c r="F220" s="216" t="s">
        <v>754</v>
      </c>
      <c r="G220" s="217" t="s">
        <v>237</v>
      </c>
      <c r="H220" s="218">
        <v>2</v>
      </c>
      <c r="I220" s="219"/>
      <c r="J220" s="220">
        <f>ROUND(I220*H220,2)</f>
        <v>0</v>
      </c>
      <c r="K220" s="221"/>
      <c r="L220" s="41"/>
      <c r="M220" s="222" t="s">
        <v>1</v>
      </c>
      <c r="N220" s="223" t="s">
        <v>38</v>
      </c>
      <c r="O220" s="88"/>
      <c r="P220" s="224">
        <f>O220*H220</f>
        <v>0</v>
      </c>
      <c r="Q220" s="224">
        <v>0</v>
      </c>
      <c r="R220" s="224">
        <f>Q220*H220</f>
        <v>0</v>
      </c>
      <c r="S220" s="224">
        <v>0</v>
      </c>
      <c r="T220" s="225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26" t="s">
        <v>138</v>
      </c>
      <c r="AT220" s="226" t="s">
        <v>134</v>
      </c>
      <c r="AU220" s="226" t="s">
        <v>83</v>
      </c>
      <c r="AY220" s="14" t="s">
        <v>133</v>
      </c>
      <c r="BE220" s="227">
        <f>IF(N220="základní",J220,0)</f>
        <v>0</v>
      </c>
      <c r="BF220" s="227">
        <f>IF(N220="snížená",J220,0)</f>
        <v>0</v>
      </c>
      <c r="BG220" s="227">
        <f>IF(N220="zákl. přenesená",J220,0)</f>
        <v>0</v>
      </c>
      <c r="BH220" s="227">
        <f>IF(N220="sníž. přenesená",J220,0)</f>
        <v>0</v>
      </c>
      <c r="BI220" s="227">
        <f>IF(N220="nulová",J220,0)</f>
        <v>0</v>
      </c>
      <c r="BJ220" s="14" t="s">
        <v>81</v>
      </c>
      <c r="BK220" s="227">
        <f>ROUND(I220*H220,2)</f>
        <v>0</v>
      </c>
      <c r="BL220" s="14" t="s">
        <v>138</v>
      </c>
      <c r="BM220" s="226" t="s">
        <v>389</v>
      </c>
    </row>
    <row r="221" s="2" customFormat="1" ht="37.8" customHeight="1">
      <c r="A221" s="35"/>
      <c r="B221" s="36"/>
      <c r="C221" s="214" t="s">
        <v>73</v>
      </c>
      <c r="D221" s="214" t="s">
        <v>134</v>
      </c>
      <c r="E221" s="215" t="s">
        <v>399</v>
      </c>
      <c r="F221" s="216" t="s">
        <v>755</v>
      </c>
      <c r="G221" s="217" t="s">
        <v>141</v>
      </c>
      <c r="H221" s="218">
        <v>10</v>
      </c>
      <c r="I221" s="219"/>
      <c r="J221" s="220">
        <f>ROUND(I221*H221,2)</f>
        <v>0</v>
      </c>
      <c r="K221" s="221"/>
      <c r="L221" s="41"/>
      <c r="M221" s="222" t="s">
        <v>1</v>
      </c>
      <c r="N221" s="223" t="s">
        <v>38</v>
      </c>
      <c r="O221" s="88"/>
      <c r="P221" s="224">
        <f>O221*H221</f>
        <v>0</v>
      </c>
      <c r="Q221" s="224">
        <v>0</v>
      </c>
      <c r="R221" s="224">
        <f>Q221*H221</f>
        <v>0</v>
      </c>
      <c r="S221" s="224">
        <v>0</v>
      </c>
      <c r="T221" s="225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26" t="s">
        <v>138</v>
      </c>
      <c r="AT221" s="226" t="s">
        <v>134</v>
      </c>
      <c r="AU221" s="226" t="s">
        <v>83</v>
      </c>
      <c r="AY221" s="14" t="s">
        <v>133</v>
      </c>
      <c r="BE221" s="227">
        <f>IF(N221="základní",J221,0)</f>
        <v>0</v>
      </c>
      <c r="BF221" s="227">
        <f>IF(N221="snížená",J221,0)</f>
        <v>0</v>
      </c>
      <c r="BG221" s="227">
        <f>IF(N221="zákl. přenesená",J221,0)</f>
        <v>0</v>
      </c>
      <c r="BH221" s="227">
        <f>IF(N221="sníž. přenesená",J221,0)</f>
        <v>0</v>
      </c>
      <c r="BI221" s="227">
        <f>IF(N221="nulová",J221,0)</f>
        <v>0</v>
      </c>
      <c r="BJ221" s="14" t="s">
        <v>81</v>
      </c>
      <c r="BK221" s="227">
        <f>ROUND(I221*H221,2)</f>
        <v>0</v>
      </c>
      <c r="BL221" s="14" t="s">
        <v>138</v>
      </c>
      <c r="BM221" s="226" t="s">
        <v>392</v>
      </c>
    </row>
    <row r="222" s="2" customFormat="1" ht="44.25" customHeight="1">
      <c r="A222" s="35"/>
      <c r="B222" s="36"/>
      <c r="C222" s="214" t="s">
        <v>73</v>
      </c>
      <c r="D222" s="214" t="s">
        <v>134</v>
      </c>
      <c r="E222" s="215" t="s">
        <v>402</v>
      </c>
      <c r="F222" s="216" t="s">
        <v>756</v>
      </c>
      <c r="G222" s="217" t="s">
        <v>167</v>
      </c>
      <c r="H222" s="218">
        <v>1</v>
      </c>
      <c r="I222" s="219"/>
      <c r="J222" s="220">
        <f>ROUND(I222*H222,2)</f>
        <v>0</v>
      </c>
      <c r="K222" s="221"/>
      <c r="L222" s="41"/>
      <c r="M222" s="222" t="s">
        <v>1</v>
      </c>
      <c r="N222" s="223" t="s">
        <v>38</v>
      </c>
      <c r="O222" s="88"/>
      <c r="P222" s="224">
        <f>O222*H222</f>
        <v>0</v>
      </c>
      <c r="Q222" s="224">
        <v>0</v>
      </c>
      <c r="R222" s="224">
        <f>Q222*H222</f>
        <v>0</v>
      </c>
      <c r="S222" s="224">
        <v>0</v>
      </c>
      <c r="T222" s="225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26" t="s">
        <v>138</v>
      </c>
      <c r="AT222" s="226" t="s">
        <v>134</v>
      </c>
      <c r="AU222" s="226" t="s">
        <v>83</v>
      </c>
      <c r="AY222" s="14" t="s">
        <v>133</v>
      </c>
      <c r="BE222" s="227">
        <f>IF(N222="základní",J222,0)</f>
        <v>0</v>
      </c>
      <c r="BF222" s="227">
        <f>IF(N222="snížená",J222,0)</f>
        <v>0</v>
      </c>
      <c r="BG222" s="227">
        <f>IF(N222="zákl. přenesená",J222,0)</f>
        <v>0</v>
      </c>
      <c r="BH222" s="227">
        <f>IF(N222="sníž. přenesená",J222,0)</f>
        <v>0</v>
      </c>
      <c r="BI222" s="227">
        <f>IF(N222="nulová",J222,0)</f>
        <v>0</v>
      </c>
      <c r="BJ222" s="14" t="s">
        <v>81</v>
      </c>
      <c r="BK222" s="227">
        <f>ROUND(I222*H222,2)</f>
        <v>0</v>
      </c>
      <c r="BL222" s="14" t="s">
        <v>138</v>
      </c>
      <c r="BM222" s="226" t="s">
        <v>395</v>
      </c>
    </row>
    <row r="223" s="2" customFormat="1" ht="37.8" customHeight="1">
      <c r="A223" s="35"/>
      <c r="B223" s="36"/>
      <c r="C223" s="214" t="s">
        <v>73</v>
      </c>
      <c r="D223" s="214" t="s">
        <v>134</v>
      </c>
      <c r="E223" s="215" t="s">
        <v>757</v>
      </c>
      <c r="F223" s="216" t="s">
        <v>758</v>
      </c>
      <c r="G223" s="217" t="s">
        <v>233</v>
      </c>
      <c r="H223" s="218">
        <v>3</v>
      </c>
      <c r="I223" s="219"/>
      <c r="J223" s="220">
        <f>ROUND(I223*H223,2)</f>
        <v>0</v>
      </c>
      <c r="K223" s="221"/>
      <c r="L223" s="41"/>
      <c r="M223" s="222" t="s">
        <v>1</v>
      </c>
      <c r="N223" s="223" t="s">
        <v>38</v>
      </c>
      <c r="O223" s="88"/>
      <c r="P223" s="224">
        <f>O223*H223</f>
        <v>0</v>
      </c>
      <c r="Q223" s="224">
        <v>0</v>
      </c>
      <c r="R223" s="224">
        <f>Q223*H223</f>
        <v>0</v>
      </c>
      <c r="S223" s="224">
        <v>0</v>
      </c>
      <c r="T223" s="225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26" t="s">
        <v>138</v>
      </c>
      <c r="AT223" s="226" t="s">
        <v>134</v>
      </c>
      <c r="AU223" s="226" t="s">
        <v>83</v>
      </c>
      <c r="AY223" s="14" t="s">
        <v>133</v>
      </c>
      <c r="BE223" s="227">
        <f>IF(N223="základní",J223,0)</f>
        <v>0</v>
      </c>
      <c r="BF223" s="227">
        <f>IF(N223="snížená",J223,0)</f>
        <v>0</v>
      </c>
      <c r="BG223" s="227">
        <f>IF(N223="zákl. přenesená",J223,0)</f>
        <v>0</v>
      </c>
      <c r="BH223" s="227">
        <f>IF(N223="sníž. přenesená",J223,0)</f>
        <v>0</v>
      </c>
      <c r="BI223" s="227">
        <f>IF(N223="nulová",J223,0)</f>
        <v>0</v>
      </c>
      <c r="BJ223" s="14" t="s">
        <v>81</v>
      </c>
      <c r="BK223" s="227">
        <f>ROUND(I223*H223,2)</f>
        <v>0</v>
      </c>
      <c r="BL223" s="14" t="s">
        <v>138</v>
      </c>
      <c r="BM223" s="226" t="s">
        <v>398</v>
      </c>
    </row>
    <row r="224" s="2" customFormat="1" ht="24.15" customHeight="1">
      <c r="A224" s="35"/>
      <c r="B224" s="36"/>
      <c r="C224" s="214" t="s">
        <v>73</v>
      </c>
      <c r="D224" s="214" t="s">
        <v>134</v>
      </c>
      <c r="E224" s="215" t="s">
        <v>759</v>
      </c>
      <c r="F224" s="216" t="s">
        <v>760</v>
      </c>
      <c r="G224" s="217" t="s">
        <v>233</v>
      </c>
      <c r="H224" s="218">
        <v>3</v>
      </c>
      <c r="I224" s="219"/>
      <c r="J224" s="220">
        <f>ROUND(I224*H224,2)</f>
        <v>0</v>
      </c>
      <c r="K224" s="221"/>
      <c r="L224" s="41"/>
      <c r="M224" s="222" t="s">
        <v>1</v>
      </c>
      <c r="N224" s="223" t="s">
        <v>38</v>
      </c>
      <c r="O224" s="88"/>
      <c r="P224" s="224">
        <f>O224*H224</f>
        <v>0</v>
      </c>
      <c r="Q224" s="224">
        <v>0</v>
      </c>
      <c r="R224" s="224">
        <f>Q224*H224</f>
        <v>0</v>
      </c>
      <c r="S224" s="224">
        <v>0</v>
      </c>
      <c r="T224" s="225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26" t="s">
        <v>138</v>
      </c>
      <c r="AT224" s="226" t="s">
        <v>134</v>
      </c>
      <c r="AU224" s="226" t="s">
        <v>83</v>
      </c>
      <c r="AY224" s="14" t="s">
        <v>133</v>
      </c>
      <c r="BE224" s="227">
        <f>IF(N224="základní",J224,0)</f>
        <v>0</v>
      </c>
      <c r="BF224" s="227">
        <f>IF(N224="snížená",J224,0)</f>
        <v>0</v>
      </c>
      <c r="BG224" s="227">
        <f>IF(N224="zákl. přenesená",J224,0)</f>
        <v>0</v>
      </c>
      <c r="BH224" s="227">
        <f>IF(N224="sníž. přenesená",J224,0)</f>
        <v>0</v>
      </c>
      <c r="BI224" s="227">
        <f>IF(N224="nulová",J224,0)</f>
        <v>0</v>
      </c>
      <c r="BJ224" s="14" t="s">
        <v>81</v>
      </c>
      <c r="BK224" s="227">
        <f>ROUND(I224*H224,2)</f>
        <v>0</v>
      </c>
      <c r="BL224" s="14" t="s">
        <v>138</v>
      </c>
      <c r="BM224" s="226" t="s">
        <v>401</v>
      </c>
    </row>
    <row r="225" s="2" customFormat="1" ht="16.5" customHeight="1">
      <c r="A225" s="35"/>
      <c r="B225" s="36"/>
      <c r="C225" s="214" t="s">
        <v>73</v>
      </c>
      <c r="D225" s="214" t="s">
        <v>134</v>
      </c>
      <c r="E225" s="215" t="s">
        <v>432</v>
      </c>
      <c r="F225" s="216" t="s">
        <v>365</v>
      </c>
      <c r="G225" s="217" t="s">
        <v>167</v>
      </c>
      <c r="H225" s="218">
        <v>1</v>
      </c>
      <c r="I225" s="219"/>
      <c r="J225" s="220">
        <f>ROUND(I225*H225,2)</f>
        <v>0</v>
      </c>
      <c r="K225" s="221"/>
      <c r="L225" s="41"/>
      <c r="M225" s="222" t="s">
        <v>1</v>
      </c>
      <c r="N225" s="223" t="s">
        <v>38</v>
      </c>
      <c r="O225" s="88"/>
      <c r="P225" s="224">
        <f>O225*H225</f>
        <v>0</v>
      </c>
      <c r="Q225" s="224">
        <v>0</v>
      </c>
      <c r="R225" s="224">
        <f>Q225*H225</f>
        <v>0</v>
      </c>
      <c r="S225" s="224">
        <v>0</v>
      </c>
      <c r="T225" s="225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26" t="s">
        <v>138</v>
      </c>
      <c r="AT225" s="226" t="s">
        <v>134</v>
      </c>
      <c r="AU225" s="226" t="s">
        <v>83</v>
      </c>
      <c r="AY225" s="14" t="s">
        <v>133</v>
      </c>
      <c r="BE225" s="227">
        <f>IF(N225="základní",J225,0)</f>
        <v>0</v>
      </c>
      <c r="BF225" s="227">
        <f>IF(N225="snížená",J225,0)</f>
        <v>0</v>
      </c>
      <c r="BG225" s="227">
        <f>IF(N225="zákl. přenesená",J225,0)</f>
        <v>0</v>
      </c>
      <c r="BH225" s="227">
        <f>IF(N225="sníž. přenesená",J225,0)</f>
        <v>0</v>
      </c>
      <c r="BI225" s="227">
        <f>IF(N225="nulová",J225,0)</f>
        <v>0</v>
      </c>
      <c r="BJ225" s="14" t="s">
        <v>81</v>
      </c>
      <c r="BK225" s="227">
        <f>ROUND(I225*H225,2)</f>
        <v>0</v>
      </c>
      <c r="BL225" s="14" t="s">
        <v>138</v>
      </c>
      <c r="BM225" s="226" t="s">
        <v>404</v>
      </c>
    </row>
    <row r="226" s="12" customFormat="1" ht="22.8" customHeight="1">
      <c r="A226" s="12"/>
      <c r="B226" s="200"/>
      <c r="C226" s="201"/>
      <c r="D226" s="202" t="s">
        <v>72</v>
      </c>
      <c r="E226" s="239" t="s">
        <v>434</v>
      </c>
      <c r="F226" s="239" t="s">
        <v>435</v>
      </c>
      <c r="G226" s="201"/>
      <c r="H226" s="201"/>
      <c r="I226" s="204"/>
      <c r="J226" s="240">
        <f>BK226</f>
        <v>0</v>
      </c>
      <c r="K226" s="201"/>
      <c r="L226" s="206"/>
      <c r="M226" s="207"/>
      <c r="N226" s="208"/>
      <c r="O226" s="208"/>
      <c r="P226" s="209">
        <f>SUM(P227:P230)</f>
        <v>0</v>
      </c>
      <c r="Q226" s="208"/>
      <c r="R226" s="209">
        <f>SUM(R227:R230)</f>
        <v>0</v>
      </c>
      <c r="S226" s="208"/>
      <c r="T226" s="210">
        <f>SUM(T227:T230)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11" t="s">
        <v>81</v>
      </c>
      <c r="AT226" s="212" t="s">
        <v>72</v>
      </c>
      <c r="AU226" s="212" t="s">
        <v>81</v>
      </c>
      <c r="AY226" s="211" t="s">
        <v>133</v>
      </c>
      <c r="BK226" s="213">
        <f>SUM(BK227:BK230)</f>
        <v>0</v>
      </c>
    </row>
    <row r="227" s="2" customFormat="1" ht="33" customHeight="1">
      <c r="A227" s="35"/>
      <c r="B227" s="36"/>
      <c r="C227" s="214" t="s">
        <v>73</v>
      </c>
      <c r="D227" s="214" t="s">
        <v>134</v>
      </c>
      <c r="E227" s="215" t="s">
        <v>436</v>
      </c>
      <c r="F227" s="216" t="s">
        <v>761</v>
      </c>
      <c r="G227" s="217" t="s">
        <v>141</v>
      </c>
      <c r="H227" s="218">
        <v>15</v>
      </c>
      <c r="I227" s="219"/>
      <c r="J227" s="220">
        <f>ROUND(I227*H227,2)</f>
        <v>0</v>
      </c>
      <c r="K227" s="221"/>
      <c r="L227" s="41"/>
      <c r="M227" s="222" t="s">
        <v>1</v>
      </c>
      <c r="N227" s="223" t="s">
        <v>38</v>
      </c>
      <c r="O227" s="88"/>
      <c r="P227" s="224">
        <f>O227*H227</f>
        <v>0</v>
      </c>
      <c r="Q227" s="224">
        <v>0</v>
      </c>
      <c r="R227" s="224">
        <f>Q227*H227</f>
        <v>0</v>
      </c>
      <c r="S227" s="224">
        <v>0</v>
      </c>
      <c r="T227" s="225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26" t="s">
        <v>138</v>
      </c>
      <c r="AT227" s="226" t="s">
        <v>134</v>
      </c>
      <c r="AU227" s="226" t="s">
        <v>83</v>
      </c>
      <c r="AY227" s="14" t="s">
        <v>133</v>
      </c>
      <c r="BE227" s="227">
        <f>IF(N227="základní",J227,0)</f>
        <v>0</v>
      </c>
      <c r="BF227" s="227">
        <f>IF(N227="snížená",J227,0)</f>
        <v>0</v>
      </c>
      <c r="BG227" s="227">
        <f>IF(N227="zákl. přenesená",J227,0)</f>
        <v>0</v>
      </c>
      <c r="BH227" s="227">
        <f>IF(N227="sníž. přenesená",J227,0)</f>
        <v>0</v>
      </c>
      <c r="BI227" s="227">
        <f>IF(N227="nulová",J227,0)</f>
        <v>0</v>
      </c>
      <c r="BJ227" s="14" t="s">
        <v>81</v>
      </c>
      <c r="BK227" s="227">
        <f>ROUND(I227*H227,2)</f>
        <v>0</v>
      </c>
      <c r="BL227" s="14" t="s">
        <v>138</v>
      </c>
      <c r="BM227" s="226" t="s">
        <v>407</v>
      </c>
    </row>
    <row r="228" s="2" customFormat="1" ht="37.8" customHeight="1">
      <c r="A228" s="35"/>
      <c r="B228" s="36"/>
      <c r="C228" s="214" t="s">
        <v>73</v>
      </c>
      <c r="D228" s="214" t="s">
        <v>134</v>
      </c>
      <c r="E228" s="215" t="s">
        <v>439</v>
      </c>
      <c r="F228" s="216" t="s">
        <v>762</v>
      </c>
      <c r="G228" s="217" t="s">
        <v>141</v>
      </c>
      <c r="H228" s="218">
        <v>15</v>
      </c>
      <c r="I228" s="219"/>
      <c r="J228" s="220">
        <f>ROUND(I228*H228,2)</f>
        <v>0</v>
      </c>
      <c r="K228" s="221"/>
      <c r="L228" s="41"/>
      <c r="M228" s="222" t="s">
        <v>1</v>
      </c>
      <c r="N228" s="223" t="s">
        <v>38</v>
      </c>
      <c r="O228" s="88"/>
      <c r="P228" s="224">
        <f>O228*H228</f>
        <v>0</v>
      </c>
      <c r="Q228" s="224">
        <v>0</v>
      </c>
      <c r="R228" s="224">
        <f>Q228*H228</f>
        <v>0</v>
      </c>
      <c r="S228" s="224">
        <v>0</v>
      </c>
      <c r="T228" s="225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26" t="s">
        <v>138</v>
      </c>
      <c r="AT228" s="226" t="s">
        <v>134</v>
      </c>
      <c r="AU228" s="226" t="s">
        <v>83</v>
      </c>
      <c r="AY228" s="14" t="s">
        <v>133</v>
      </c>
      <c r="BE228" s="227">
        <f>IF(N228="základní",J228,0)</f>
        <v>0</v>
      </c>
      <c r="BF228" s="227">
        <f>IF(N228="snížená",J228,0)</f>
        <v>0</v>
      </c>
      <c r="BG228" s="227">
        <f>IF(N228="zákl. přenesená",J228,0)</f>
        <v>0</v>
      </c>
      <c r="BH228" s="227">
        <f>IF(N228="sníž. přenesená",J228,0)</f>
        <v>0</v>
      </c>
      <c r="BI228" s="227">
        <f>IF(N228="nulová",J228,0)</f>
        <v>0</v>
      </c>
      <c r="BJ228" s="14" t="s">
        <v>81</v>
      </c>
      <c r="BK228" s="227">
        <f>ROUND(I228*H228,2)</f>
        <v>0</v>
      </c>
      <c r="BL228" s="14" t="s">
        <v>138</v>
      </c>
      <c r="BM228" s="226" t="s">
        <v>410</v>
      </c>
    </row>
    <row r="229" s="2" customFormat="1" ht="16.5" customHeight="1">
      <c r="A229" s="35"/>
      <c r="B229" s="36"/>
      <c r="C229" s="214" t="s">
        <v>73</v>
      </c>
      <c r="D229" s="214" t="s">
        <v>134</v>
      </c>
      <c r="E229" s="215" t="s">
        <v>442</v>
      </c>
      <c r="F229" s="216" t="s">
        <v>443</v>
      </c>
      <c r="G229" s="217" t="s">
        <v>141</v>
      </c>
      <c r="H229" s="218">
        <v>15</v>
      </c>
      <c r="I229" s="219"/>
      <c r="J229" s="220">
        <f>ROUND(I229*H229,2)</f>
        <v>0</v>
      </c>
      <c r="K229" s="221"/>
      <c r="L229" s="41"/>
      <c r="M229" s="222" t="s">
        <v>1</v>
      </c>
      <c r="N229" s="223" t="s">
        <v>38</v>
      </c>
      <c r="O229" s="88"/>
      <c r="P229" s="224">
        <f>O229*H229</f>
        <v>0</v>
      </c>
      <c r="Q229" s="224">
        <v>0</v>
      </c>
      <c r="R229" s="224">
        <f>Q229*H229</f>
        <v>0</v>
      </c>
      <c r="S229" s="224">
        <v>0</v>
      </c>
      <c r="T229" s="225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26" t="s">
        <v>138</v>
      </c>
      <c r="AT229" s="226" t="s">
        <v>134</v>
      </c>
      <c r="AU229" s="226" t="s">
        <v>83</v>
      </c>
      <c r="AY229" s="14" t="s">
        <v>133</v>
      </c>
      <c r="BE229" s="227">
        <f>IF(N229="základní",J229,0)</f>
        <v>0</v>
      </c>
      <c r="BF229" s="227">
        <f>IF(N229="snížená",J229,0)</f>
        <v>0</v>
      </c>
      <c r="BG229" s="227">
        <f>IF(N229="zákl. přenesená",J229,0)</f>
        <v>0</v>
      </c>
      <c r="BH229" s="227">
        <f>IF(N229="sníž. přenesená",J229,0)</f>
        <v>0</v>
      </c>
      <c r="BI229" s="227">
        <f>IF(N229="nulová",J229,0)</f>
        <v>0</v>
      </c>
      <c r="BJ229" s="14" t="s">
        <v>81</v>
      </c>
      <c r="BK229" s="227">
        <f>ROUND(I229*H229,2)</f>
        <v>0</v>
      </c>
      <c r="BL229" s="14" t="s">
        <v>138</v>
      </c>
      <c r="BM229" s="226" t="s">
        <v>413</v>
      </c>
    </row>
    <row r="230" s="2" customFormat="1" ht="16.5" customHeight="1">
      <c r="A230" s="35"/>
      <c r="B230" s="36"/>
      <c r="C230" s="214" t="s">
        <v>73</v>
      </c>
      <c r="D230" s="214" t="s">
        <v>134</v>
      </c>
      <c r="E230" s="215" t="s">
        <v>445</v>
      </c>
      <c r="F230" s="216" t="s">
        <v>365</v>
      </c>
      <c r="G230" s="217" t="s">
        <v>167</v>
      </c>
      <c r="H230" s="218">
        <v>1</v>
      </c>
      <c r="I230" s="219"/>
      <c r="J230" s="220">
        <f>ROUND(I230*H230,2)</f>
        <v>0</v>
      </c>
      <c r="K230" s="221"/>
      <c r="L230" s="41"/>
      <c r="M230" s="222" t="s">
        <v>1</v>
      </c>
      <c r="N230" s="223" t="s">
        <v>38</v>
      </c>
      <c r="O230" s="88"/>
      <c r="P230" s="224">
        <f>O230*H230</f>
        <v>0</v>
      </c>
      <c r="Q230" s="224">
        <v>0</v>
      </c>
      <c r="R230" s="224">
        <f>Q230*H230</f>
        <v>0</v>
      </c>
      <c r="S230" s="224">
        <v>0</v>
      </c>
      <c r="T230" s="225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26" t="s">
        <v>138</v>
      </c>
      <c r="AT230" s="226" t="s">
        <v>134</v>
      </c>
      <c r="AU230" s="226" t="s">
        <v>83</v>
      </c>
      <c r="AY230" s="14" t="s">
        <v>133</v>
      </c>
      <c r="BE230" s="227">
        <f>IF(N230="základní",J230,0)</f>
        <v>0</v>
      </c>
      <c r="BF230" s="227">
        <f>IF(N230="snížená",J230,0)</f>
        <v>0</v>
      </c>
      <c r="BG230" s="227">
        <f>IF(N230="zákl. přenesená",J230,0)</f>
        <v>0</v>
      </c>
      <c r="BH230" s="227">
        <f>IF(N230="sníž. přenesená",J230,0)</f>
        <v>0</v>
      </c>
      <c r="BI230" s="227">
        <f>IF(N230="nulová",J230,0)</f>
        <v>0</v>
      </c>
      <c r="BJ230" s="14" t="s">
        <v>81</v>
      </c>
      <c r="BK230" s="227">
        <f>ROUND(I230*H230,2)</f>
        <v>0</v>
      </c>
      <c r="BL230" s="14" t="s">
        <v>138</v>
      </c>
      <c r="BM230" s="226" t="s">
        <v>416</v>
      </c>
    </row>
    <row r="231" s="12" customFormat="1" ht="25.92" customHeight="1">
      <c r="A231" s="12"/>
      <c r="B231" s="200"/>
      <c r="C231" s="201"/>
      <c r="D231" s="202" t="s">
        <v>72</v>
      </c>
      <c r="E231" s="203" t="s">
        <v>447</v>
      </c>
      <c r="F231" s="203" t="s">
        <v>448</v>
      </c>
      <c r="G231" s="201"/>
      <c r="H231" s="201"/>
      <c r="I231" s="204"/>
      <c r="J231" s="205">
        <f>BK231</f>
        <v>0</v>
      </c>
      <c r="K231" s="201"/>
      <c r="L231" s="206"/>
      <c r="M231" s="207"/>
      <c r="N231" s="208"/>
      <c r="O231" s="208"/>
      <c r="P231" s="209">
        <f>SUM(P232:P253)</f>
        <v>0</v>
      </c>
      <c r="Q231" s="208"/>
      <c r="R231" s="209">
        <f>SUM(R232:R253)</f>
        <v>0</v>
      </c>
      <c r="S231" s="208"/>
      <c r="T231" s="210">
        <f>SUM(T232:T253)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11" t="s">
        <v>81</v>
      </c>
      <c r="AT231" s="212" t="s">
        <v>72</v>
      </c>
      <c r="AU231" s="212" t="s">
        <v>73</v>
      </c>
      <c r="AY231" s="211" t="s">
        <v>133</v>
      </c>
      <c r="BK231" s="213">
        <f>SUM(BK232:BK253)</f>
        <v>0</v>
      </c>
    </row>
    <row r="232" s="2" customFormat="1" ht="24.15" customHeight="1">
      <c r="A232" s="35"/>
      <c r="B232" s="36"/>
      <c r="C232" s="214" t="s">
        <v>73</v>
      </c>
      <c r="D232" s="214" t="s">
        <v>134</v>
      </c>
      <c r="E232" s="215" t="s">
        <v>449</v>
      </c>
      <c r="F232" s="216" t="s">
        <v>450</v>
      </c>
      <c r="G232" s="217" t="s">
        <v>137</v>
      </c>
      <c r="H232" s="218">
        <v>0.29999999999999999</v>
      </c>
      <c r="I232" s="219"/>
      <c r="J232" s="220">
        <f>ROUND(I232*H232,2)</f>
        <v>0</v>
      </c>
      <c r="K232" s="221"/>
      <c r="L232" s="41"/>
      <c r="M232" s="222" t="s">
        <v>1</v>
      </c>
      <c r="N232" s="223" t="s">
        <v>38</v>
      </c>
      <c r="O232" s="88"/>
      <c r="P232" s="224">
        <f>O232*H232</f>
        <v>0</v>
      </c>
      <c r="Q232" s="224">
        <v>0</v>
      </c>
      <c r="R232" s="224">
        <f>Q232*H232</f>
        <v>0</v>
      </c>
      <c r="S232" s="224">
        <v>0</v>
      </c>
      <c r="T232" s="225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26" t="s">
        <v>138</v>
      </c>
      <c r="AT232" s="226" t="s">
        <v>134</v>
      </c>
      <c r="AU232" s="226" t="s">
        <v>81</v>
      </c>
      <c r="AY232" s="14" t="s">
        <v>133</v>
      </c>
      <c r="BE232" s="227">
        <f>IF(N232="základní",J232,0)</f>
        <v>0</v>
      </c>
      <c r="BF232" s="227">
        <f>IF(N232="snížená",J232,0)</f>
        <v>0</v>
      </c>
      <c r="BG232" s="227">
        <f>IF(N232="zákl. přenesená",J232,0)</f>
        <v>0</v>
      </c>
      <c r="BH232" s="227">
        <f>IF(N232="sníž. přenesená",J232,0)</f>
        <v>0</v>
      </c>
      <c r="BI232" s="227">
        <f>IF(N232="nulová",J232,0)</f>
        <v>0</v>
      </c>
      <c r="BJ232" s="14" t="s">
        <v>81</v>
      </c>
      <c r="BK232" s="227">
        <f>ROUND(I232*H232,2)</f>
        <v>0</v>
      </c>
      <c r="BL232" s="14" t="s">
        <v>138</v>
      </c>
      <c r="BM232" s="226" t="s">
        <v>419</v>
      </c>
    </row>
    <row r="233" s="2" customFormat="1" ht="21.75" customHeight="1">
      <c r="A233" s="35"/>
      <c r="B233" s="36"/>
      <c r="C233" s="214" t="s">
        <v>73</v>
      </c>
      <c r="D233" s="214" t="s">
        <v>134</v>
      </c>
      <c r="E233" s="215" t="s">
        <v>763</v>
      </c>
      <c r="F233" s="216" t="s">
        <v>764</v>
      </c>
      <c r="G233" s="217" t="s">
        <v>141</v>
      </c>
      <c r="H233" s="218">
        <v>9</v>
      </c>
      <c r="I233" s="219"/>
      <c r="J233" s="220">
        <f>ROUND(I233*H233,2)</f>
        <v>0</v>
      </c>
      <c r="K233" s="221"/>
      <c r="L233" s="41"/>
      <c r="M233" s="222" t="s">
        <v>1</v>
      </c>
      <c r="N233" s="223" t="s">
        <v>38</v>
      </c>
      <c r="O233" s="88"/>
      <c r="P233" s="224">
        <f>O233*H233</f>
        <v>0</v>
      </c>
      <c r="Q233" s="224">
        <v>0</v>
      </c>
      <c r="R233" s="224">
        <f>Q233*H233</f>
        <v>0</v>
      </c>
      <c r="S233" s="224">
        <v>0</v>
      </c>
      <c r="T233" s="225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26" t="s">
        <v>138</v>
      </c>
      <c r="AT233" s="226" t="s">
        <v>134</v>
      </c>
      <c r="AU233" s="226" t="s">
        <v>81</v>
      </c>
      <c r="AY233" s="14" t="s">
        <v>133</v>
      </c>
      <c r="BE233" s="227">
        <f>IF(N233="základní",J233,0)</f>
        <v>0</v>
      </c>
      <c r="BF233" s="227">
        <f>IF(N233="snížená",J233,0)</f>
        <v>0</v>
      </c>
      <c r="BG233" s="227">
        <f>IF(N233="zákl. přenesená",J233,0)</f>
        <v>0</v>
      </c>
      <c r="BH233" s="227">
        <f>IF(N233="sníž. přenesená",J233,0)</f>
        <v>0</v>
      </c>
      <c r="BI233" s="227">
        <f>IF(N233="nulová",J233,0)</f>
        <v>0</v>
      </c>
      <c r="BJ233" s="14" t="s">
        <v>81</v>
      </c>
      <c r="BK233" s="227">
        <f>ROUND(I233*H233,2)</f>
        <v>0</v>
      </c>
      <c r="BL233" s="14" t="s">
        <v>138</v>
      </c>
      <c r="BM233" s="226" t="s">
        <v>422</v>
      </c>
    </row>
    <row r="234" s="2" customFormat="1" ht="24.15" customHeight="1">
      <c r="A234" s="35"/>
      <c r="B234" s="36"/>
      <c r="C234" s="214" t="s">
        <v>73</v>
      </c>
      <c r="D234" s="214" t="s">
        <v>134</v>
      </c>
      <c r="E234" s="215" t="s">
        <v>461</v>
      </c>
      <c r="F234" s="216" t="s">
        <v>765</v>
      </c>
      <c r="G234" s="217" t="s">
        <v>141</v>
      </c>
      <c r="H234" s="218">
        <v>9</v>
      </c>
      <c r="I234" s="219"/>
      <c r="J234" s="220">
        <f>ROUND(I234*H234,2)</f>
        <v>0</v>
      </c>
      <c r="K234" s="221"/>
      <c r="L234" s="41"/>
      <c r="M234" s="222" t="s">
        <v>1</v>
      </c>
      <c r="N234" s="223" t="s">
        <v>38</v>
      </c>
      <c r="O234" s="88"/>
      <c r="P234" s="224">
        <f>O234*H234</f>
        <v>0</v>
      </c>
      <c r="Q234" s="224">
        <v>0</v>
      </c>
      <c r="R234" s="224">
        <f>Q234*H234</f>
        <v>0</v>
      </c>
      <c r="S234" s="224">
        <v>0</v>
      </c>
      <c r="T234" s="225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26" t="s">
        <v>138</v>
      </c>
      <c r="AT234" s="226" t="s">
        <v>134</v>
      </c>
      <c r="AU234" s="226" t="s">
        <v>81</v>
      </c>
      <c r="AY234" s="14" t="s">
        <v>133</v>
      </c>
      <c r="BE234" s="227">
        <f>IF(N234="základní",J234,0)</f>
        <v>0</v>
      </c>
      <c r="BF234" s="227">
        <f>IF(N234="snížená",J234,0)</f>
        <v>0</v>
      </c>
      <c r="BG234" s="227">
        <f>IF(N234="zákl. přenesená",J234,0)</f>
        <v>0</v>
      </c>
      <c r="BH234" s="227">
        <f>IF(N234="sníž. přenesená",J234,0)</f>
        <v>0</v>
      </c>
      <c r="BI234" s="227">
        <f>IF(N234="nulová",J234,0)</f>
        <v>0</v>
      </c>
      <c r="BJ234" s="14" t="s">
        <v>81</v>
      </c>
      <c r="BK234" s="227">
        <f>ROUND(I234*H234,2)</f>
        <v>0</v>
      </c>
      <c r="BL234" s="14" t="s">
        <v>138</v>
      </c>
      <c r="BM234" s="226" t="s">
        <v>425</v>
      </c>
    </row>
    <row r="235" s="2" customFormat="1" ht="16.5" customHeight="1">
      <c r="A235" s="35"/>
      <c r="B235" s="36"/>
      <c r="C235" s="214" t="s">
        <v>73</v>
      </c>
      <c r="D235" s="214" t="s">
        <v>134</v>
      </c>
      <c r="E235" s="215" t="s">
        <v>766</v>
      </c>
      <c r="F235" s="216" t="s">
        <v>468</v>
      </c>
      <c r="G235" s="217" t="s">
        <v>141</v>
      </c>
      <c r="H235" s="218">
        <v>230</v>
      </c>
      <c r="I235" s="219"/>
      <c r="J235" s="220">
        <f>ROUND(I235*H235,2)</f>
        <v>0</v>
      </c>
      <c r="K235" s="221"/>
      <c r="L235" s="41"/>
      <c r="M235" s="222" t="s">
        <v>1</v>
      </c>
      <c r="N235" s="223" t="s">
        <v>38</v>
      </c>
      <c r="O235" s="88"/>
      <c r="P235" s="224">
        <f>O235*H235</f>
        <v>0</v>
      </c>
      <c r="Q235" s="224">
        <v>0</v>
      </c>
      <c r="R235" s="224">
        <f>Q235*H235</f>
        <v>0</v>
      </c>
      <c r="S235" s="224">
        <v>0</v>
      </c>
      <c r="T235" s="225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26" t="s">
        <v>138</v>
      </c>
      <c r="AT235" s="226" t="s">
        <v>134</v>
      </c>
      <c r="AU235" s="226" t="s">
        <v>81</v>
      </c>
      <c r="AY235" s="14" t="s">
        <v>133</v>
      </c>
      <c r="BE235" s="227">
        <f>IF(N235="základní",J235,0)</f>
        <v>0</v>
      </c>
      <c r="BF235" s="227">
        <f>IF(N235="snížená",J235,0)</f>
        <v>0</v>
      </c>
      <c r="BG235" s="227">
        <f>IF(N235="zákl. přenesená",J235,0)</f>
        <v>0</v>
      </c>
      <c r="BH235" s="227">
        <f>IF(N235="sníž. přenesená",J235,0)</f>
        <v>0</v>
      </c>
      <c r="BI235" s="227">
        <f>IF(N235="nulová",J235,0)</f>
        <v>0</v>
      </c>
      <c r="BJ235" s="14" t="s">
        <v>81</v>
      </c>
      <c r="BK235" s="227">
        <f>ROUND(I235*H235,2)</f>
        <v>0</v>
      </c>
      <c r="BL235" s="14" t="s">
        <v>138</v>
      </c>
      <c r="BM235" s="226" t="s">
        <v>428</v>
      </c>
    </row>
    <row r="236" s="2" customFormat="1" ht="24.15" customHeight="1">
      <c r="A236" s="35"/>
      <c r="B236" s="36"/>
      <c r="C236" s="214" t="s">
        <v>73</v>
      </c>
      <c r="D236" s="214" t="s">
        <v>134</v>
      </c>
      <c r="E236" s="215" t="s">
        <v>470</v>
      </c>
      <c r="F236" s="216" t="s">
        <v>471</v>
      </c>
      <c r="G236" s="217" t="s">
        <v>141</v>
      </c>
      <c r="H236" s="218">
        <v>230</v>
      </c>
      <c r="I236" s="219"/>
      <c r="J236" s="220">
        <f>ROUND(I236*H236,2)</f>
        <v>0</v>
      </c>
      <c r="K236" s="221"/>
      <c r="L236" s="41"/>
      <c r="M236" s="222" t="s">
        <v>1</v>
      </c>
      <c r="N236" s="223" t="s">
        <v>38</v>
      </c>
      <c r="O236" s="88"/>
      <c r="P236" s="224">
        <f>O236*H236</f>
        <v>0</v>
      </c>
      <c r="Q236" s="224">
        <v>0</v>
      </c>
      <c r="R236" s="224">
        <f>Q236*H236</f>
        <v>0</v>
      </c>
      <c r="S236" s="224">
        <v>0</v>
      </c>
      <c r="T236" s="225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26" t="s">
        <v>138</v>
      </c>
      <c r="AT236" s="226" t="s">
        <v>134</v>
      </c>
      <c r="AU236" s="226" t="s">
        <v>81</v>
      </c>
      <c r="AY236" s="14" t="s">
        <v>133</v>
      </c>
      <c r="BE236" s="227">
        <f>IF(N236="základní",J236,0)</f>
        <v>0</v>
      </c>
      <c r="BF236" s="227">
        <f>IF(N236="snížená",J236,0)</f>
        <v>0</v>
      </c>
      <c r="BG236" s="227">
        <f>IF(N236="zákl. přenesená",J236,0)</f>
        <v>0</v>
      </c>
      <c r="BH236" s="227">
        <f>IF(N236="sníž. přenesená",J236,0)</f>
        <v>0</v>
      </c>
      <c r="BI236" s="227">
        <f>IF(N236="nulová",J236,0)</f>
        <v>0</v>
      </c>
      <c r="BJ236" s="14" t="s">
        <v>81</v>
      </c>
      <c r="BK236" s="227">
        <f>ROUND(I236*H236,2)</f>
        <v>0</v>
      </c>
      <c r="BL236" s="14" t="s">
        <v>138</v>
      </c>
      <c r="BM236" s="226" t="s">
        <v>431</v>
      </c>
    </row>
    <row r="237" s="2" customFormat="1" ht="24.15" customHeight="1">
      <c r="A237" s="35"/>
      <c r="B237" s="36"/>
      <c r="C237" s="214" t="s">
        <v>73</v>
      </c>
      <c r="D237" s="214" t="s">
        <v>134</v>
      </c>
      <c r="E237" s="215" t="s">
        <v>473</v>
      </c>
      <c r="F237" s="216" t="s">
        <v>474</v>
      </c>
      <c r="G237" s="217" t="s">
        <v>141</v>
      </c>
      <c r="H237" s="218">
        <v>230</v>
      </c>
      <c r="I237" s="219"/>
      <c r="J237" s="220">
        <f>ROUND(I237*H237,2)</f>
        <v>0</v>
      </c>
      <c r="K237" s="221"/>
      <c r="L237" s="41"/>
      <c r="M237" s="222" t="s">
        <v>1</v>
      </c>
      <c r="N237" s="223" t="s">
        <v>38</v>
      </c>
      <c r="O237" s="88"/>
      <c r="P237" s="224">
        <f>O237*H237</f>
        <v>0</v>
      </c>
      <c r="Q237" s="224">
        <v>0</v>
      </c>
      <c r="R237" s="224">
        <f>Q237*H237</f>
        <v>0</v>
      </c>
      <c r="S237" s="224">
        <v>0</v>
      </c>
      <c r="T237" s="225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26" t="s">
        <v>138</v>
      </c>
      <c r="AT237" s="226" t="s">
        <v>134</v>
      </c>
      <c r="AU237" s="226" t="s">
        <v>81</v>
      </c>
      <c r="AY237" s="14" t="s">
        <v>133</v>
      </c>
      <c r="BE237" s="227">
        <f>IF(N237="základní",J237,0)</f>
        <v>0</v>
      </c>
      <c r="BF237" s="227">
        <f>IF(N237="snížená",J237,0)</f>
        <v>0</v>
      </c>
      <c r="BG237" s="227">
        <f>IF(N237="zákl. přenesená",J237,0)</f>
        <v>0</v>
      </c>
      <c r="BH237" s="227">
        <f>IF(N237="sníž. přenesená",J237,0)</f>
        <v>0</v>
      </c>
      <c r="BI237" s="227">
        <f>IF(N237="nulová",J237,0)</f>
        <v>0</v>
      </c>
      <c r="BJ237" s="14" t="s">
        <v>81</v>
      </c>
      <c r="BK237" s="227">
        <f>ROUND(I237*H237,2)</f>
        <v>0</v>
      </c>
      <c r="BL237" s="14" t="s">
        <v>138</v>
      </c>
      <c r="BM237" s="226" t="s">
        <v>433</v>
      </c>
    </row>
    <row r="238" s="2" customFormat="1" ht="24.15" customHeight="1">
      <c r="A238" s="35"/>
      <c r="B238" s="36"/>
      <c r="C238" s="214" t="s">
        <v>73</v>
      </c>
      <c r="D238" s="214" t="s">
        <v>134</v>
      </c>
      <c r="E238" s="215" t="s">
        <v>476</v>
      </c>
      <c r="F238" s="216" t="s">
        <v>477</v>
      </c>
      <c r="G238" s="217" t="s">
        <v>233</v>
      </c>
      <c r="H238" s="218">
        <v>64</v>
      </c>
      <c r="I238" s="219"/>
      <c r="J238" s="220">
        <f>ROUND(I238*H238,2)</f>
        <v>0</v>
      </c>
      <c r="K238" s="221"/>
      <c r="L238" s="41"/>
      <c r="M238" s="222" t="s">
        <v>1</v>
      </c>
      <c r="N238" s="223" t="s">
        <v>38</v>
      </c>
      <c r="O238" s="88"/>
      <c r="P238" s="224">
        <f>O238*H238</f>
        <v>0</v>
      </c>
      <c r="Q238" s="224">
        <v>0</v>
      </c>
      <c r="R238" s="224">
        <f>Q238*H238</f>
        <v>0</v>
      </c>
      <c r="S238" s="224">
        <v>0</v>
      </c>
      <c r="T238" s="225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26" t="s">
        <v>138</v>
      </c>
      <c r="AT238" s="226" t="s">
        <v>134</v>
      </c>
      <c r="AU238" s="226" t="s">
        <v>81</v>
      </c>
      <c r="AY238" s="14" t="s">
        <v>133</v>
      </c>
      <c r="BE238" s="227">
        <f>IF(N238="základní",J238,0)</f>
        <v>0</v>
      </c>
      <c r="BF238" s="227">
        <f>IF(N238="snížená",J238,0)</f>
        <v>0</v>
      </c>
      <c r="BG238" s="227">
        <f>IF(N238="zákl. přenesená",J238,0)</f>
        <v>0</v>
      </c>
      <c r="BH238" s="227">
        <f>IF(N238="sníž. přenesená",J238,0)</f>
        <v>0</v>
      </c>
      <c r="BI238" s="227">
        <f>IF(N238="nulová",J238,0)</f>
        <v>0</v>
      </c>
      <c r="BJ238" s="14" t="s">
        <v>81</v>
      </c>
      <c r="BK238" s="227">
        <f>ROUND(I238*H238,2)</f>
        <v>0</v>
      </c>
      <c r="BL238" s="14" t="s">
        <v>138</v>
      </c>
      <c r="BM238" s="226" t="s">
        <v>438</v>
      </c>
    </row>
    <row r="239" s="2" customFormat="1" ht="24.15" customHeight="1">
      <c r="A239" s="35"/>
      <c r="B239" s="36"/>
      <c r="C239" s="214" t="s">
        <v>73</v>
      </c>
      <c r="D239" s="214" t="s">
        <v>134</v>
      </c>
      <c r="E239" s="215" t="s">
        <v>479</v>
      </c>
      <c r="F239" s="216" t="s">
        <v>767</v>
      </c>
      <c r="G239" s="217" t="s">
        <v>141</v>
      </c>
      <c r="H239" s="218">
        <v>19.199999999999999</v>
      </c>
      <c r="I239" s="219"/>
      <c r="J239" s="220">
        <f>ROUND(I239*H239,2)</f>
        <v>0</v>
      </c>
      <c r="K239" s="221"/>
      <c r="L239" s="41"/>
      <c r="M239" s="222" t="s">
        <v>1</v>
      </c>
      <c r="N239" s="223" t="s">
        <v>38</v>
      </c>
      <c r="O239" s="88"/>
      <c r="P239" s="224">
        <f>O239*H239</f>
        <v>0</v>
      </c>
      <c r="Q239" s="224">
        <v>0</v>
      </c>
      <c r="R239" s="224">
        <f>Q239*H239</f>
        <v>0</v>
      </c>
      <c r="S239" s="224">
        <v>0</v>
      </c>
      <c r="T239" s="225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26" t="s">
        <v>138</v>
      </c>
      <c r="AT239" s="226" t="s">
        <v>134</v>
      </c>
      <c r="AU239" s="226" t="s">
        <v>81</v>
      </c>
      <c r="AY239" s="14" t="s">
        <v>133</v>
      </c>
      <c r="BE239" s="227">
        <f>IF(N239="základní",J239,0)</f>
        <v>0</v>
      </c>
      <c r="BF239" s="227">
        <f>IF(N239="snížená",J239,0)</f>
        <v>0</v>
      </c>
      <c r="BG239" s="227">
        <f>IF(N239="zákl. přenesená",J239,0)</f>
        <v>0</v>
      </c>
      <c r="BH239" s="227">
        <f>IF(N239="sníž. přenesená",J239,0)</f>
        <v>0</v>
      </c>
      <c r="BI239" s="227">
        <f>IF(N239="nulová",J239,0)</f>
        <v>0</v>
      </c>
      <c r="BJ239" s="14" t="s">
        <v>81</v>
      </c>
      <c r="BK239" s="227">
        <f>ROUND(I239*H239,2)</f>
        <v>0</v>
      </c>
      <c r="BL239" s="14" t="s">
        <v>138</v>
      </c>
      <c r="BM239" s="226" t="s">
        <v>441</v>
      </c>
    </row>
    <row r="240" s="2" customFormat="1" ht="24.15" customHeight="1">
      <c r="A240" s="35"/>
      <c r="B240" s="36"/>
      <c r="C240" s="214" t="s">
        <v>73</v>
      </c>
      <c r="D240" s="214" t="s">
        <v>134</v>
      </c>
      <c r="E240" s="215" t="s">
        <v>482</v>
      </c>
      <c r="F240" s="216" t="s">
        <v>768</v>
      </c>
      <c r="G240" s="217" t="s">
        <v>141</v>
      </c>
      <c r="H240" s="218">
        <v>17.199999999999999</v>
      </c>
      <c r="I240" s="219"/>
      <c r="J240" s="220">
        <f>ROUND(I240*H240,2)</f>
        <v>0</v>
      </c>
      <c r="K240" s="221"/>
      <c r="L240" s="41"/>
      <c r="M240" s="222" t="s">
        <v>1</v>
      </c>
      <c r="N240" s="223" t="s">
        <v>38</v>
      </c>
      <c r="O240" s="88"/>
      <c r="P240" s="224">
        <f>O240*H240</f>
        <v>0</v>
      </c>
      <c r="Q240" s="224">
        <v>0</v>
      </c>
      <c r="R240" s="224">
        <f>Q240*H240</f>
        <v>0</v>
      </c>
      <c r="S240" s="224">
        <v>0</v>
      </c>
      <c r="T240" s="225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26" t="s">
        <v>138</v>
      </c>
      <c r="AT240" s="226" t="s">
        <v>134</v>
      </c>
      <c r="AU240" s="226" t="s">
        <v>81</v>
      </c>
      <c r="AY240" s="14" t="s">
        <v>133</v>
      </c>
      <c r="BE240" s="227">
        <f>IF(N240="základní",J240,0)</f>
        <v>0</v>
      </c>
      <c r="BF240" s="227">
        <f>IF(N240="snížená",J240,0)</f>
        <v>0</v>
      </c>
      <c r="BG240" s="227">
        <f>IF(N240="zákl. přenesená",J240,0)</f>
        <v>0</v>
      </c>
      <c r="BH240" s="227">
        <f>IF(N240="sníž. přenesená",J240,0)</f>
        <v>0</v>
      </c>
      <c r="BI240" s="227">
        <f>IF(N240="nulová",J240,0)</f>
        <v>0</v>
      </c>
      <c r="BJ240" s="14" t="s">
        <v>81</v>
      </c>
      <c r="BK240" s="227">
        <f>ROUND(I240*H240,2)</f>
        <v>0</v>
      </c>
      <c r="BL240" s="14" t="s">
        <v>138</v>
      </c>
      <c r="BM240" s="226" t="s">
        <v>444</v>
      </c>
    </row>
    <row r="241" s="2" customFormat="1" ht="24.15" customHeight="1">
      <c r="A241" s="35"/>
      <c r="B241" s="36"/>
      <c r="C241" s="214" t="s">
        <v>73</v>
      </c>
      <c r="D241" s="214" t="s">
        <v>134</v>
      </c>
      <c r="E241" s="215" t="s">
        <v>485</v>
      </c>
      <c r="F241" s="216" t="s">
        <v>769</v>
      </c>
      <c r="G241" s="217" t="s">
        <v>141</v>
      </c>
      <c r="H241" s="218">
        <v>17.199999999999999</v>
      </c>
      <c r="I241" s="219"/>
      <c r="J241" s="220">
        <f>ROUND(I241*H241,2)</f>
        <v>0</v>
      </c>
      <c r="K241" s="221"/>
      <c r="L241" s="41"/>
      <c r="M241" s="222" t="s">
        <v>1</v>
      </c>
      <c r="N241" s="223" t="s">
        <v>38</v>
      </c>
      <c r="O241" s="88"/>
      <c r="P241" s="224">
        <f>O241*H241</f>
        <v>0</v>
      </c>
      <c r="Q241" s="224">
        <v>0</v>
      </c>
      <c r="R241" s="224">
        <f>Q241*H241</f>
        <v>0</v>
      </c>
      <c r="S241" s="224">
        <v>0</v>
      </c>
      <c r="T241" s="225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26" t="s">
        <v>138</v>
      </c>
      <c r="AT241" s="226" t="s">
        <v>134</v>
      </c>
      <c r="AU241" s="226" t="s">
        <v>81</v>
      </c>
      <c r="AY241" s="14" t="s">
        <v>133</v>
      </c>
      <c r="BE241" s="227">
        <f>IF(N241="základní",J241,0)</f>
        <v>0</v>
      </c>
      <c r="BF241" s="227">
        <f>IF(N241="snížená",J241,0)</f>
        <v>0</v>
      </c>
      <c r="BG241" s="227">
        <f>IF(N241="zákl. přenesená",J241,0)</f>
        <v>0</v>
      </c>
      <c r="BH241" s="227">
        <f>IF(N241="sníž. přenesená",J241,0)</f>
        <v>0</v>
      </c>
      <c r="BI241" s="227">
        <f>IF(N241="nulová",J241,0)</f>
        <v>0</v>
      </c>
      <c r="BJ241" s="14" t="s">
        <v>81</v>
      </c>
      <c r="BK241" s="227">
        <f>ROUND(I241*H241,2)</f>
        <v>0</v>
      </c>
      <c r="BL241" s="14" t="s">
        <v>138</v>
      </c>
      <c r="BM241" s="226" t="s">
        <v>446</v>
      </c>
    </row>
    <row r="242" s="2" customFormat="1" ht="21.75" customHeight="1">
      <c r="A242" s="35"/>
      <c r="B242" s="36"/>
      <c r="C242" s="214" t="s">
        <v>73</v>
      </c>
      <c r="D242" s="214" t="s">
        <v>134</v>
      </c>
      <c r="E242" s="215" t="s">
        <v>488</v>
      </c>
      <c r="F242" s="216" t="s">
        <v>489</v>
      </c>
      <c r="G242" s="217" t="s">
        <v>141</v>
      </c>
      <c r="H242" s="218">
        <v>230</v>
      </c>
      <c r="I242" s="219"/>
      <c r="J242" s="220">
        <f>ROUND(I242*H242,2)</f>
        <v>0</v>
      </c>
      <c r="K242" s="221"/>
      <c r="L242" s="41"/>
      <c r="M242" s="222" t="s">
        <v>1</v>
      </c>
      <c r="N242" s="223" t="s">
        <v>38</v>
      </c>
      <c r="O242" s="88"/>
      <c r="P242" s="224">
        <f>O242*H242</f>
        <v>0</v>
      </c>
      <c r="Q242" s="224">
        <v>0</v>
      </c>
      <c r="R242" s="224">
        <f>Q242*H242</f>
        <v>0</v>
      </c>
      <c r="S242" s="224">
        <v>0</v>
      </c>
      <c r="T242" s="225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26" t="s">
        <v>138</v>
      </c>
      <c r="AT242" s="226" t="s">
        <v>134</v>
      </c>
      <c r="AU242" s="226" t="s">
        <v>81</v>
      </c>
      <c r="AY242" s="14" t="s">
        <v>133</v>
      </c>
      <c r="BE242" s="227">
        <f>IF(N242="základní",J242,0)</f>
        <v>0</v>
      </c>
      <c r="BF242" s="227">
        <f>IF(N242="snížená",J242,0)</f>
        <v>0</v>
      </c>
      <c r="BG242" s="227">
        <f>IF(N242="zákl. přenesená",J242,0)</f>
        <v>0</v>
      </c>
      <c r="BH242" s="227">
        <f>IF(N242="sníž. přenesená",J242,0)</f>
        <v>0</v>
      </c>
      <c r="BI242" s="227">
        <f>IF(N242="nulová",J242,0)</f>
        <v>0</v>
      </c>
      <c r="BJ242" s="14" t="s">
        <v>81</v>
      </c>
      <c r="BK242" s="227">
        <f>ROUND(I242*H242,2)</f>
        <v>0</v>
      </c>
      <c r="BL242" s="14" t="s">
        <v>138</v>
      </c>
      <c r="BM242" s="226" t="s">
        <v>451</v>
      </c>
    </row>
    <row r="243" s="2" customFormat="1" ht="16.5" customHeight="1">
      <c r="A243" s="35"/>
      <c r="B243" s="36"/>
      <c r="C243" s="214" t="s">
        <v>73</v>
      </c>
      <c r="D243" s="214" t="s">
        <v>134</v>
      </c>
      <c r="E243" s="215" t="s">
        <v>491</v>
      </c>
      <c r="F243" s="216" t="s">
        <v>492</v>
      </c>
      <c r="G243" s="217" t="s">
        <v>141</v>
      </c>
      <c r="H243" s="218">
        <v>17.199999999999999</v>
      </c>
      <c r="I243" s="219"/>
      <c r="J243" s="220">
        <f>ROUND(I243*H243,2)</f>
        <v>0</v>
      </c>
      <c r="K243" s="221"/>
      <c r="L243" s="41"/>
      <c r="M243" s="222" t="s">
        <v>1</v>
      </c>
      <c r="N243" s="223" t="s">
        <v>38</v>
      </c>
      <c r="O243" s="88"/>
      <c r="P243" s="224">
        <f>O243*H243</f>
        <v>0</v>
      </c>
      <c r="Q243" s="224">
        <v>0</v>
      </c>
      <c r="R243" s="224">
        <f>Q243*H243</f>
        <v>0</v>
      </c>
      <c r="S243" s="224">
        <v>0</v>
      </c>
      <c r="T243" s="225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26" t="s">
        <v>138</v>
      </c>
      <c r="AT243" s="226" t="s">
        <v>134</v>
      </c>
      <c r="AU243" s="226" t="s">
        <v>81</v>
      </c>
      <c r="AY243" s="14" t="s">
        <v>133</v>
      </c>
      <c r="BE243" s="227">
        <f>IF(N243="základní",J243,0)</f>
        <v>0</v>
      </c>
      <c r="BF243" s="227">
        <f>IF(N243="snížená",J243,0)</f>
        <v>0</v>
      </c>
      <c r="BG243" s="227">
        <f>IF(N243="zákl. přenesená",J243,0)</f>
        <v>0</v>
      </c>
      <c r="BH243" s="227">
        <f>IF(N243="sníž. přenesená",J243,0)</f>
        <v>0</v>
      </c>
      <c r="BI243" s="227">
        <f>IF(N243="nulová",J243,0)</f>
        <v>0</v>
      </c>
      <c r="BJ243" s="14" t="s">
        <v>81</v>
      </c>
      <c r="BK243" s="227">
        <f>ROUND(I243*H243,2)</f>
        <v>0</v>
      </c>
      <c r="BL243" s="14" t="s">
        <v>138</v>
      </c>
      <c r="BM243" s="226" t="s">
        <v>454</v>
      </c>
    </row>
    <row r="244" s="2" customFormat="1" ht="16.5" customHeight="1">
      <c r="A244" s="35"/>
      <c r="B244" s="36"/>
      <c r="C244" s="214" t="s">
        <v>73</v>
      </c>
      <c r="D244" s="214" t="s">
        <v>134</v>
      </c>
      <c r="E244" s="215" t="s">
        <v>500</v>
      </c>
      <c r="F244" s="216" t="s">
        <v>501</v>
      </c>
      <c r="G244" s="217" t="s">
        <v>502</v>
      </c>
      <c r="H244" s="218">
        <v>60</v>
      </c>
      <c r="I244" s="219"/>
      <c r="J244" s="220">
        <f>ROUND(I244*H244,2)</f>
        <v>0</v>
      </c>
      <c r="K244" s="221"/>
      <c r="L244" s="41"/>
      <c r="M244" s="222" t="s">
        <v>1</v>
      </c>
      <c r="N244" s="223" t="s">
        <v>38</v>
      </c>
      <c r="O244" s="88"/>
      <c r="P244" s="224">
        <f>O244*H244</f>
        <v>0</v>
      </c>
      <c r="Q244" s="224">
        <v>0</v>
      </c>
      <c r="R244" s="224">
        <f>Q244*H244</f>
        <v>0</v>
      </c>
      <c r="S244" s="224">
        <v>0</v>
      </c>
      <c r="T244" s="225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26" t="s">
        <v>138</v>
      </c>
      <c r="AT244" s="226" t="s">
        <v>134</v>
      </c>
      <c r="AU244" s="226" t="s">
        <v>81</v>
      </c>
      <c r="AY244" s="14" t="s">
        <v>133</v>
      </c>
      <c r="BE244" s="227">
        <f>IF(N244="základní",J244,0)</f>
        <v>0</v>
      </c>
      <c r="BF244" s="227">
        <f>IF(N244="snížená",J244,0)</f>
        <v>0</v>
      </c>
      <c r="BG244" s="227">
        <f>IF(N244="zákl. přenesená",J244,0)</f>
        <v>0</v>
      </c>
      <c r="BH244" s="227">
        <f>IF(N244="sníž. přenesená",J244,0)</f>
        <v>0</v>
      </c>
      <c r="BI244" s="227">
        <f>IF(N244="nulová",J244,0)</f>
        <v>0</v>
      </c>
      <c r="BJ244" s="14" t="s">
        <v>81</v>
      </c>
      <c r="BK244" s="227">
        <f>ROUND(I244*H244,2)</f>
        <v>0</v>
      </c>
      <c r="BL244" s="14" t="s">
        <v>138</v>
      </c>
      <c r="BM244" s="226" t="s">
        <v>457</v>
      </c>
    </row>
    <row r="245" s="2" customFormat="1" ht="44.25" customHeight="1">
      <c r="A245" s="35"/>
      <c r="B245" s="36"/>
      <c r="C245" s="214" t="s">
        <v>73</v>
      </c>
      <c r="D245" s="214" t="s">
        <v>134</v>
      </c>
      <c r="E245" s="215" t="s">
        <v>504</v>
      </c>
      <c r="F245" s="216" t="s">
        <v>770</v>
      </c>
      <c r="G245" s="217" t="s">
        <v>163</v>
      </c>
      <c r="H245" s="218">
        <v>128.59999999999999</v>
      </c>
      <c r="I245" s="219"/>
      <c r="J245" s="220">
        <f>ROUND(I245*H245,2)</f>
        <v>0</v>
      </c>
      <c r="K245" s="221"/>
      <c r="L245" s="41"/>
      <c r="M245" s="222" t="s">
        <v>1</v>
      </c>
      <c r="N245" s="223" t="s">
        <v>38</v>
      </c>
      <c r="O245" s="88"/>
      <c r="P245" s="224">
        <f>O245*H245</f>
        <v>0</v>
      </c>
      <c r="Q245" s="224">
        <v>0</v>
      </c>
      <c r="R245" s="224">
        <f>Q245*H245</f>
        <v>0</v>
      </c>
      <c r="S245" s="224">
        <v>0</v>
      </c>
      <c r="T245" s="225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26" t="s">
        <v>138</v>
      </c>
      <c r="AT245" s="226" t="s">
        <v>134</v>
      </c>
      <c r="AU245" s="226" t="s">
        <v>81</v>
      </c>
      <c r="AY245" s="14" t="s">
        <v>133</v>
      </c>
      <c r="BE245" s="227">
        <f>IF(N245="základní",J245,0)</f>
        <v>0</v>
      </c>
      <c r="BF245" s="227">
        <f>IF(N245="snížená",J245,0)</f>
        <v>0</v>
      </c>
      <c r="BG245" s="227">
        <f>IF(N245="zákl. přenesená",J245,0)</f>
        <v>0</v>
      </c>
      <c r="BH245" s="227">
        <f>IF(N245="sníž. přenesená",J245,0)</f>
        <v>0</v>
      </c>
      <c r="BI245" s="227">
        <f>IF(N245="nulová",J245,0)</f>
        <v>0</v>
      </c>
      <c r="BJ245" s="14" t="s">
        <v>81</v>
      </c>
      <c r="BK245" s="227">
        <f>ROUND(I245*H245,2)</f>
        <v>0</v>
      </c>
      <c r="BL245" s="14" t="s">
        <v>138</v>
      </c>
      <c r="BM245" s="226" t="s">
        <v>460</v>
      </c>
    </row>
    <row r="246" s="2" customFormat="1" ht="16.5" customHeight="1">
      <c r="A246" s="35"/>
      <c r="B246" s="36"/>
      <c r="C246" s="214" t="s">
        <v>73</v>
      </c>
      <c r="D246" s="214" t="s">
        <v>134</v>
      </c>
      <c r="E246" s="215" t="s">
        <v>507</v>
      </c>
      <c r="F246" s="216" t="s">
        <v>771</v>
      </c>
      <c r="G246" s="217" t="s">
        <v>163</v>
      </c>
      <c r="H246" s="218">
        <v>514.39999999999998</v>
      </c>
      <c r="I246" s="219"/>
      <c r="J246" s="220">
        <f>ROUND(I246*H246,2)</f>
        <v>0</v>
      </c>
      <c r="K246" s="221"/>
      <c r="L246" s="41"/>
      <c r="M246" s="222" t="s">
        <v>1</v>
      </c>
      <c r="N246" s="223" t="s">
        <v>38</v>
      </c>
      <c r="O246" s="88"/>
      <c r="P246" s="224">
        <f>O246*H246</f>
        <v>0</v>
      </c>
      <c r="Q246" s="224">
        <v>0</v>
      </c>
      <c r="R246" s="224">
        <f>Q246*H246</f>
        <v>0</v>
      </c>
      <c r="S246" s="224">
        <v>0</v>
      </c>
      <c r="T246" s="225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26" t="s">
        <v>138</v>
      </c>
      <c r="AT246" s="226" t="s">
        <v>134</v>
      </c>
      <c r="AU246" s="226" t="s">
        <v>81</v>
      </c>
      <c r="AY246" s="14" t="s">
        <v>133</v>
      </c>
      <c r="BE246" s="227">
        <f>IF(N246="základní",J246,0)</f>
        <v>0</v>
      </c>
      <c r="BF246" s="227">
        <f>IF(N246="snížená",J246,0)</f>
        <v>0</v>
      </c>
      <c r="BG246" s="227">
        <f>IF(N246="zákl. přenesená",J246,0)</f>
        <v>0</v>
      </c>
      <c r="BH246" s="227">
        <f>IF(N246="sníž. přenesená",J246,0)</f>
        <v>0</v>
      </c>
      <c r="BI246" s="227">
        <f>IF(N246="nulová",J246,0)</f>
        <v>0</v>
      </c>
      <c r="BJ246" s="14" t="s">
        <v>81</v>
      </c>
      <c r="BK246" s="227">
        <f>ROUND(I246*H246,2)</f>
        <v>0</v>
      </c>
      <c r="BL246" s="14" t="s">
        <v>138</v>
      </c>
      <c r="BM246" s="226" t="s">
        <v>463</v>
      </c>
    </row>
    <row r="247" s="2" customFormat="1" ht="24.15" customHeight="1">
      <c r="A247" s="35"/>
      <c r="B247" s="36"/>
      <c r="C247" s="214" t="s">
        <v>73</v>
      </c>
      <c r="D247" s="214" t="s">
        <v>134</v>
      </c>
      <c r="E247" s="215" t="s">
        <v>510</v>
      </c>
      <c r="F247" s="216" t="s">
        <v>511</v>
      </c>
      <c r="G247" s="217" t="s">
        <v>163</v>
      </c>
      <c r="H247" s="218">
        <v>128.59999999999999</v>
      </c>
      <c r="I247" s="219"/>
      <c r="J247" s="220">
        <f>ROUND(I247*H247,2)</f>
        <v>0</v>
      </c>
      <c r="K247" s="221"/>
      <c r="L247" s="41"/>
      <c r="M247" s="222" t="s">
        <v>1</v>
      </c>
      <c r="N247" s="223" t="s">
        <v>38</v>
      </c>
      <c r="O247" s="88"/>
      <c r="P247" s="224">
        <f>O247*H247</f>
        <v>0</v>
      </c>
      <c r="Q247" s="224">
        <v>0</v>
      </c>
      <c r="R247" s="224">
        <f>Q247*H247</f>
        <v>0</v>
      </c>
      <c r="S247" s="224">
        <v>0</v>
      </c>
      <c r="T247" s="225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26" t="s">
        <v>138</v>
      </c>
      <c r="AT247" s="226" t="s">
        <v>134</v>
      </c>
      <c r="AU247" s="226" t="s">
        <v>81</v>
      </c>
      <c r="AY247" s="14" t="s">
        <v>133</v>
      </c>
      <c r="BE247" s="227">
        <f>IF(N247="základní",J247,0)</f>
        <v>0</v>
      </c>
      <c r="BF247" s="227">
        <f>IF(N247="snížená",J247,0)</f>
        <v>0</v>
      </c>
      <c r="BG247" s="227">
        <f>IF(N247="zákl. přenesená",J247,0)</f>
        <v>0</v>
      </c>
      <c r="BH247" s="227">
        <f>IF(N247="sníž. přenesená",J247,0)</f>
        <v>0</v>
      </c>
      <c r="BI247" s="227">
        <f>IF(N247="nulová",J247,0)</f>
        <v>0</v>
      </c>
      <c r="BJ247" s="14" t="s">
        <v>81</v>
      </c>
      <c r="BK247" s="227">
        <f>ROUND(I247*H247,2)</f>
        <v>0</v>
      </c>
      <c r="BL247" s="14" t="s">
        <v>138</v>
      </c>
      <c r="BM247" s="226" t="s">
        <v>466</v>
      </c>
    </row>
    <row r="248" s="2" customFormat="1" ht="37.8" customHeight="1">
      <c r="A248" s="35"/>
      <c r="B248" s="36"/>
      <c r="C248" s="214" t="s">
        <v>73</v>
      </c>
      <c r="D248" s="214" t="s">
        <v>134</v>
      </c>
      <c r="E248" s="215" t="s">
        <v>513</v>
      </c>
      <c r="F248" s="216" t="s">
        <v>772</v>
      </c>
      <c r="G248" s="217" t="s">
        <v>163</v>
      </c>
      <c r="H248" s="218">
        <v>35.299999999999997</v>
      </c>
      <c r="I248" s="219"/>
      <c r="J248" s="220">
        <f>ROUND(I248*H248,2)</f>
        <v>0</v>
      </c>
      <c r="K248" s="221"/>
      <c r="L248" s="41"/>
      <c r="M248" s="222" t="s">
        <v>1</v>
      </c>
      <c r="N248" s="223" t="s">
        <v>38</v>
      </c>
      <c r="O248" s="88"/>
      <c r="P248" s="224">
        <f>O248*H248</f>
        <v>0</v>
      </c>
      <c r="Q248" s="224">
        <v>0</v>
      </c>
      <c r="R248" s="224">
        <f>Q248*H248</f>
        <v>0</v>
      </c>
      <c r="S248" s="224">
        <v>0</v>
      </c>
      <c r="T248" s="225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26" t="s">
        <v>138</v>
      </c>
      <c r="AT248" s="226" t="s">
        <v>134</v>
      </c>
      <c r="AU248" s="226" t="s">
        <v>81</v>
      </c>
      <c r="AY248" s="14" t="s">
        <v>133</v>
      </c>
      <c r="BE248" s="227">
        <f>IF(N248="základní",J248,0)</f>
        <v>0</v>
      </c>
      <c r="BF248" s="227">
        <f>IF(N248="snížená",J248,0)</f>
        <v>0</v>
      </c>
      <c r="BG248" s="227">
        <f>IF(N248="zákl. přenesená",J248,0)</f>
        <v>0</v>
      </c>
      <c r="BH248" s="227">
        <f>IF(N248="sníž. přenesená",J248,0)</f>
        <v>0</v>
      </c>
      <c r="BI248" s="227">
        <f>IF(N248="nulová",J248,0)</f>
        <v>0</v>
      </c>
      <c r="BJ248" s="14" t="s">
        <v>81</v>
      </c>
      <c r="BK248" s="227">
        <f>ROUND(I248*H248,2)</f>
        <v>0</v>
      </c>
      <c r="BL248" s="14" t="s">
        <v>138</v>
      </c>
      <c r="BM248" s="226" t="s">
        <v>469</v>
      </c>
    </row>
    <row r="249" s="2" customFormat="1" ht="16.5" customHeight="1">
      <c r="A249" s="35"/>
      <c r="B249" s="36"/>
      <c r="C249" s="214" t="s">
        <v>73</v>
      </c>
      <c r="D249" s="214" t="s">
        <v>134</v>
      </c>
      <c r="E249" s="215" t="s">
        <v>516</v>
      </c>
      <c r="F249" s="216" t="s">
        <v>773</v>
      </c>
      <c r="G249" s="217" t="s">
        <v>163</v>
      </c>
      <c r="H249" s="218">
        <v>141.19999999999999</v>
      </c>
      <c r="I249" s="219"/>
      <c r="J249" s="220">
        <f>ROUND(I249*H249,2)</f>
        <v>0</v>
      </c>
      <c r="K249" s="221"/>
      <c r="L249" s="41"/>
      <c r="M249" s="222" t="s">
        <v>1</v>
      </c>
      <c r="N249" s="223" t="s">
        <v>38</v>
      </c>
      <c r="O249" s="88"/>
      <c r="P249" s="224">
        <f>O249*H249</f>
        <v>0</v>
      </c>
      <c r="Q249" s="224">
        <v>0</v>
      </c>
      <c r="R249" s="224">
        <f>Q249*H249</f>
        <v>0</v>
      </c>
      <c r="S249" s="224">
        <v>0</v>
      </c>
      <c r="T249" s="225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26" t="s">
        <v>138</v>
      </c>
      <c r="AT249" s="226" t="s">
        <v>134</v>
      </c>
      <c r="AU249" s="226" t="s">
        <v>81</v>
      </c>
      <c r="AY249" s="14" t="s">
        <v>133</v>
      </c>
      <c r="BE249" s="227">
        <f>IF(N249="základní",J249,0)</f>
        <v>0</v>
      </c>
      <c r="BF249" s="227">
        <f>IF(N249="snížená",J249,0)</f>
        <v>0</v>
      </c>
      <c r="BG249" s="227">
        <f>IF(N249="zákl. přenesená",J249,0)</f>
        <v>0</v>
      </c>
      <c r="BH249" s="227">
        <f>IF(N249="sníž. přenesená",J249,0)</f>
        <v>0</v>
      </c>
      <c r="BI249" s="227">
        <f>IF(N249="nulová",J249,0)</f>
        <v>0</v>
      </c>
      <c r="BJ249" s="14" t="s">
        <v>81</v>
      </c>
      <c r="BK249" s="227">
        <f>ROUND(I249*H249,2)</f>
        <v>0</v>
      </c>
      <c r="BL249" s="14" t="s">
        <v>138</v>
      </c>
      <c r="BM249" s="226" t="s">
        <v>472</v>
      </c>
    </row>
    <row r="250" s="2" customFormat="1" ht="24.15" customHeight="1">
      <c r="A250" s="35"/>
      <c r="B250" s="36"/>
      <c r="C250" s="214" t="s">
        <v>73</v>
      </c>
      <c r="D250" s="214" t="s">
        <v>134</v>
      </c>
      <c r="E250" s="215" t="s">
        <v>519</v>
      </c>
      <c r="F250" s="216" t="s">
        <v>520</v>
      </c>
      <c r="G250" s="217" t="s">
        <v>163</v>
      </c>
      <c r="H250" s="218">
        <v>35.299999999999997</v>
      </c>
      <c r="I250" s="219"/>
      <c r="J250" s="220">
        <f>ROUND(I250*H250,2)</f>
        <v>0</v>
      </c>
      <c r="K250" s="221"/>
      <c r="L250" s="41"/>
      <c r="M250" s="222" t="s">
        <v>1</v>
      </c>
      <c r="N250" s="223" t="s">
        <v>38</v>
      </c>
      <c r="O250" s="88"/>
      <c r="P250" s="224">
        <f>O250*H250</f>
        <v>0</v>
      </c>
      <c r="Q250" s="224">
        <v>0</v>
      </c>
      <c r="R250" s="224">
        <f>Q250*H250</f>
        <v>0</v>
      </c>
      <c r="S250" s="224">
        <v>0</v>
      </c>
      <c r="T250" s="225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26" t="s">
        <v>138</v>
      </c>
      <c r="AT250" s="226" t="s">
        <v>134</v>
      </c>
      <c r="AU250" s="226" t="s">
        <v>81</v>
      </c>
      <c r="AY250" s="14" t="s">
        <v>133</v>
      </c>
      <c r="BE250" s="227">
        <f>IF(N250="základní",J250,0)</f>
        <v>0</v>
      </c>
      <c r="BF250" s="227">
        <f>IF(N250="snížená",J250,0)</f>
        <v>0</v>
      </c>
      <c r="BG250" s="227">
        <f>IF(N250="zákl. přenesená",J250,0)</f>
        <v>0</v>
      </c>
      <c r="BH250" s="227">
        <f>IF(N250="sníž. přenesená",J250,0)</f>
        <v>0</v>
      </c>
      <c r="BI250" s="227">
        <f>IF(N250="nulová",J250,0)</f>
        <v>0</v>
      </c>
      <c r="BJ250" s="14" t="s">
        <v>81</v>
      </c>
      <c r="BK250" s="227">
        <f>ROUND(I250*H250,2)</f>
        <v>0</v>
      </c>
      <c r="BL250" s="14" t="s">
        <v>138</v>
      </c>
      <c r="BM250" s="226" t="s">
        <v>475</v>
      </c>
    </row>
    <row r="251" s="2" customFormat="1" ht="37.8" customHeight="1">
      <c r="A251" s="35"/>
      <c r="B251" s="36"/>
      <c r="C251" s="214" t="s">
        <v>73</v>
      </c>
      <c r="D251" s="214" t="s">
        <v>134</v>
      </c>
      <c r="E251" s="215" t="s">
        <v>522</v>
      </c>
      <c r="F251" s="216" t="s">
        <v>774</v>
      </c>
      <c r="G251" s="217" t="s">
        <v>163</v>
      </c>
      <c r="H251" s="218">
        <v>45.899999999999999</v>
      </c>
      <c r="I251" s="219"/>
      <c r="J251" s="220">
        <f>ROUND(I251*H251,2)</f>
        <v>0</v>
      </c>
      <c r="K251" s="221"/>
      <c r="L251" s="41"/>
      <c r="M251" s="222" t="s">
        <v>1</v>
      </c>
      <c r="N251" s="223" t="s">
        <v>38</v>
      </c>
      <c r="O251" s="88"/>
      <c r="P251" s="224">
        <f>O251*H251</f>
        <v>0</v>
      </c>
      <c r="Q251" s="224">
        <v>0</v>
      </c>
      <c r="R251" s="224">
        <f>Q251*H251</f>
        <v>0</v>
      </c>
      <c r="S251" s="224">
        <v>0</v>
      </c>
      <c r="T251" s="225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26" t="s">
        <v>138</v>
      </c>
      <c r="AT251" s="226" t="s">
        <v>134</v>
      </c>
      <c r="AU251" s="226" t="s">
        <v>81</v>
      </c>
      <c r="AY251" s="14" t="s">
        <v>133</v>
      </c>
      <c r="BE251" s="227">
        <f>IF(N251="základní",J251,0)</f>
        <v>0</v>
      </c>
      <c r="BF251" s="227">
        <f>IF(N251="snížená",J251,0)</f>
        <v>0</v>
      </c>
      <c r="BG251" s="227">
        <f>IF(N251="zákl. přenesená",J251,0)</f>
        <v>0</v>
      </c>
      <c r="BH251" s="227">
        <f>IF(N251="sníž. přenesená",J251,0)</f>
        <v>0</v>
      </c>
      <c r="BI251" s="227">
        <f>IF(N251="nulová",J251,0)</f>
        <v>0</v>
      </c>
      <c r="BJ251" s="14" t="s">
        <v>81</v>
      </c>
      <c r="BK251" s="227">
        <f>ROUND(I251*H251,2)</f>
        <v>0</v>
      </c>
      <c r="BL251" s="14" t="s">
        <v>138</v>
      </c>
      <c r="BM251" s="226" t="s">
        <v>478</v>
      </c>
    </row>
    <row r="252" s="2" customFormat="1" ht="16.5" customHeight="1">
      <c r="A252" s="35"/>
      <c r="B252" s="36"/>
      <c r="C252" s="214" t="s">
        <v>73</v>
      </c>
      <c r="D252" s="214" t="s">
        <v>134</v>
      </c>
      <c r="E252" s="215" t="s">
        <v>525</v>
      </c>
      <c r="F252" s="216" t="s">
        <v>775</v>
      </c>
      <c r="G252" s="217" t="s">
        <v>163</v>
      </c>
      <c r="H252" s="218">
        <v>183.59999999999999</v>
      </c>
      <c r="I252" s="219"/>
      <c r="J252" s="220">
        <f>ROUND(I252*H252,2)</f>
        <v>0</v>
      </c>
      <c r="K252" s="221"/>
      <c r="L252" s="41"/>
      <c r="M252" s="222" t="s">
        <v>1</v>
      </c>
      <c r="N252" s="223" t="s">
        <v>38</v>
      </c>
      <c r="O252" s="88"/>
      <c r="P252" s="224">
        <f>O252*H252</f>
        <v>0</v>
      </c>
      <c r="Q252" s="224">
        <v>0</v>
      </c>
      <c r="R252" s="224">
        <f>Q252*H252</f>
        <v>0</v>
      </c>
      <c r="S252" s="224">
        <v>0</v>
      </c>
      <c r="T252" s="225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26" t="s">
        <v>138</v>
      </c>
      <c r="AT252" s="226" t="s">
        <v>134</v>
      </c>
      <c r="AU252" s="226" t="s">
        <v>81</v>
      </c>
      <c r="AY252" s="14" t="s">
        <v>133</v>
      </c>
      <c r="BE252" s="227">
        <f>IF(N252="základní",J252,0)</f>
        <v>0</v>
      </c>
      <c r="BF252" s="227">
        <f>IF(N252="snížená",J252,0)</f>
        <v>0</v>
      </c>
      <c r="BG252" s="227">
        <f>IF(N252="zákl. přenesená",J252,0)</f>
        <v>0</v>
      </c>
      <c r="BH252" s="227">
        <f>IF(N252="sníž. přenesená",J252,0)</f>
        <v>0</v>
      </c>
      <c r="BI252" s="227">
        <f>IF(N252="nulová",J252,0)</f>
        <v>0</v>
      </c>
      <c r="BJ252" s="14" t="s">
        <v>81</v>
      </c>
      <c r="BK252" s="227">
        <f>ROUND(I252*H252,2)</f>
        <v>0</v>
      </c>
      <c r="BL252" s="14" t="s">
        <v>138</v>
      </c>
      <c r="BM252" s="226" t="s">
        <v>481</v>
      </c>
    </row>
    <row r="253" s="2" customFormat="1" ht="24.15" customHeight="1">
      <c r="A253" s="35"/>
      <c r="B253" s="36"/>
      <c r="C253" s="214" t="s">
        <v>73</v>
      </c>
      <c r="D253" s="214" t="s">
        <v>134</v>
      </c>
      <c r="E253" s="215" t="s">
        <v>494</v>
      </c>
      <c r="F253" s="216" t="s">
        <v>529</v>
      </c>
      <c r="G253" s="217" t="s">
        <v>163</v>
      </c>
      <c r="H253" s="218">
        <v>45.899999999999999</v>
      </c>
      <c r="I253" s="219"/>
      <c r="J253" s="220">
        <f>ROUND(I253*H253,2)</f>
        <v>0</v>
      </c>
      <c r="K253" s="221"/>
      <c r="L253" s="41"/>
      <c r="M253" s="241" t="s">
        <v>1</v>
      </c>
      <c r="N253" s="242" t="s">
        <v>38</v>
      </c>
      <c r="O253" s="243"/>
      <c r="P253" s="244">
        <f>O253*H253</f>
        <v>0</v>
      </c>
      <c r="Q253" s="244">
        <v>0</v>
      </c>
      <c r="R253" s="244">
        <f>Q253*H253</f>
        <v>0</v>
      </c>
      <c r="S253" s="244">
        <v>0</v>
      </c>
      <c r="T253" s="245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26" t="s">
        <v>138</v>
      </c>
      <c r="AT253" s="226" t="s">
        <v>134</v>
      </c>
      <c r="AU253" s="226" t="s">
        <v>81</v>
      </c>
      <c r="AY253" s="14" t="s">
        <v>133</v>
      </c>
      <c r="BE253" s="227">
        <f>IF(N253="základní",J253,0)</f>
        <v>0</v>
      </c>
      <c r="BF253" s="227">
        <f>IF(N253="snížená",J253,0)</f>
        <v>0</v>
      </c>
      <c r="BG253" s="227">
        <f>IF(N253="zákl. přenesená",J253,0)</f>
        <v>0</v>
      </c>
      <c r="BH253" s="227">
        <f>IF(N253="sníž. přenesená",J253,0)</f>
        <v>0</v>
      </c>
      <c r="BI253" s="227">
        <f>IF(N253="nulová",J253,0)</f>
        <v>0</v>
      </c>
      <c r="BJ253" s="14" t="s">
        <v>81</v>
      </c>
      <c r="BK253" s="227">
        <f>ROUND(I253*H253,2)</f>
        <v>0</v>
      </c>
      <c r="BL253" s="14" t="s">
        <v>138</v>
      </c>
      <c r="BM253" s="226" t="s">
        <v>484</v>
      </c>
    </row>
    <row r="254" s="2" customFormat="1" ht="6.96" customHeight="1">
      <c r="A254" s="35"/>
      <c r="B254" s="63"/>
      <c r="C254" s="64"/>
      <c r="D254" s="64"/>
      <c r="E254" s="64"/>
      <c r="F254" s="64"/>
      <c r="G254" s="64"/>
      <c r="H254" s="64"/>
      <c r="I254" s="64"/>
      <c r="J254" s="64"/>
      <c r="K254" s="64"/>
      <c r="L254" s="41"/>
      <c r="M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</row>
  </sheetData>
  <sheetProtection sheet="1" autoFilter="0" formatColumns="0" formatRows="0" objects="1" scenarios="1" spinCount="100000" saltValue="Lu9rhU6l3h2YHV8J1hjWtgK73xgBdF5QHLUMSKHK6lC2EGAqjTc8B4v5k4saloasj70g3otx5I8hDyrDNNoJfw==" hashValue="LfjAAVwGqj0uX/BlIonZUZNh7bCGfh/f+w5RF4grlYkpH6GhGAkS9FzZ5qIPnyTEK4fzSGPWTRe7UlPVzWXWyg==" algorithmName="SHA-512" password="CC35"/>
  <autoFilter ref="C129:K253"/>
  <mergeCells count="9">
    <mergeCell ref="E7:H7"/>
    <mergeCell ref="E9:H9"/>
    <mergeCell ref="E18:H18"/>
    <mergeCell ref="E27:H27"/>
    <mergeCell ref="E85:H85"/>
    <mergeCell ref="E87:H87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95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83</v>
      </c>
    </row>
    <row r="4" s="1" customFormat="1" ht="24.96" customHeight="1">
      <c r="B4" s="17"/>
      <c r="D4" s="135" t="s">
        <v>96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Rekonstrukce školního hřiště - 3. ZŠ CHEB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97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776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24. 9. 2025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tr">
        <f>IF('Rekapitulace stavby'!E11="","",'Rekapitulace stavby'!E11)</f>
        <v xml:space="preserve"> </v>
      </c>
      <c r="F15" s="35"/>
      <c r="G15" s="35"/>
      <c r="H15" s="35"/>
      <c r="I15" s="137" t="s">
        <v>26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27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26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29</v>
      </c>
      <c r="E20" s="35"/>
      <c r="F20" s="35"/>
      <c r="G20" s="35"/>
      <c r="H20" s="35"/>
      <c r="I20" s="137" t="s">
        <v>25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26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30</v>
      </c>
      <c r="E23" s="35"/>
      <c r="F23" s="35"/>
      <c r="G23" s="35"/>
      <c r="H23" s="35"/>
      <c r="I23" s="137" t="s">
        <v>25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26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32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33</v>
      </c>
      <c r="E30" s="35"/>
      <c r="F30" s="35"/>
      <c r="G30" s="35"/>
      <c r="H30" s="35"/>
      <c r="I30" s="35"/>
      <c r="J30" s="148">
        <f>ROUND(J119,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35</v>
      </c>
      <c r="G32" s="35"/>
      <c r="H32" s="35"/>
      <c r="I32" s="149" t="s">
        <v>34</v>
      </c>
      <c r="J32" s="149" t="s">
        <v>36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37</v>
      </c>
      <c r="E33" s="137" t="s">
        <v>38</v>
      </c>
      <c r="F33" s="151">
        <f>ROUND((SUM(BE119:BE138)),  2)</f>
        <v>0</v>
      </c>
      <c r="G33" s="35"/>
      <c r="H33" s="35"/>
      <c r="I33" s="152">
        <v>0.20999999999999999</v>
      </c>
      <c r="J33" s="151">
        <f>ROUND(((SUM(BE119:BE138))*I33),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39</v>
      </c>
      <c r="F34" s="151">
        <f>ROUND((SUM(BF119:BF138)),  2)</f>
        <v>0</v>
      </c>
      <c r="G34" s="35"/>
      <c r="H34" s="35"/>
      <c r="I34" s="152">
        <v>0.12</v>
      </c>
      <c r="J34" s="151">
        <f>ROUND(((SUM(BF119:BF138))*I34),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40</v>
      </c>
      <c r="F35" s="151">
        <f>ROUND((SUM(BG119:BG138)),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41</v>
      </c>
      <c r="F36" s="151">
        <f>ROUND((SUM(BH119:BH138)),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42</v>
      </c>
      <c r="F37" s="151">
        <f>ROUND((SUM(BI119:BI138)),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43</v>
      </c>
      <c r="E39" s="155"/>
      <c r="F39" s="155"/>
      <c r="G39" s="156" t="s">
        <v>44</v>
      </c>
      <c r="H39" s="157" t="s">
        <v>45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46</v>
      </c>
      <c r="E50" s="161"/>
      <c r="F50" s="161"/>
      <c r="G50" s="160" t="s">
        <v>47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48</v>
      </c>
      <c r="E61" s="163"/>
      <c r="F61" s="164" t="s">
        <v>49</v>
      </c>
      <c r="G61" s="162" t="s">
        <v>48</v>
      </c>
      <c r="H61" s="163"/>
      <c r="I61" s="163"/>
      <c r="J61" s="165" t="s">
        <v>49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50</v>
      </c>
      <c r="E65" s="166"/>
      <c r="F65" s="166"/>
      <c r="G65" s="160" t="s">
        <v>51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48</v>
      </c>
      <c r="E76" s="163"/>
      <c r="F76" s="164" t="s">
        <v>49</v>
      </c>
      <c r="G76" s="162" t="s">
        <v>48</v>
      </c>
      <c r="H76" s="163"/>
      <c r="I76" s="163"/>
      <c r="J76" s="165" t="s">
        <v>49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99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Rekonstrukce školního hřiště - 3. ZŠ CHEB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97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SO 05 - Vedlejší rozpočtové náklady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 xml:space="preserve"> </v>
      </c>
      <c r="G89" s="37"/>
      <c r="H89" s="37"/>
      <c r="I89" s="29" t="s">
        <v>22</v>
      </c>
      <c r="J89" s="76" t="str">
        <f>IF(J12="","",J12)</f>
        <v>24. 9. 2025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29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100</v>
      </c>
      <c r="D94" s="173"/>
      <c r="E94" s="173"/>
      <c r="F94" s="173"/>
      <c r="G94" s="173"/>
      <c r="H94" s="173"/>
      <c r="I94" s="173"/>
      <c r="J94" s="174" t="s">
        <v>101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102</v>
      </c>
      <c r="D96" s="37"/>
      <c r="E96" s="37"/>
      <c r="F96" s="37"/>
      <c r="G96" s="37"/>
      <c r="H96" s="37"/>
      <c r="I96" s="37"/>
      <c r="J96" s="107">
        <f>J119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103</v>
      </c>
    </row>
    <row r="97" s="9" customFormat="1" ht="24.96" customHeight="1">
      <c r="A97" s="9"/>
      <c r="B97" s="176"/>
      <c r="C97" s="177"/>
      <c r="D97" s="178" t="s">
        <v>777</v>
      </c>
      <c r="E97" s="179"/>
      <c r="F97" s="179"/>
      <c r="G97" s="179"/>
      <c r="H97" s="179"/>
      <c r="I97" s="179"/>
      <c r="J97" s="180">
        <f>J120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778</v>
      </c>
      <c r="E98" s="185"/>
      <c r="F98" s="185"/>
      <c r="G98" s="185"/>
      <c r="H98" s="185"/>
      <c r="I98" s="185"/>
      <c r="J98" s="186">
        <f>J121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2"/>
      <c r="C99" s="183"/>
      <c r="D99" s="184" t="s">
        <v>779</v>
      </c>
      <c r="E99" s="185"/>
      <c r="F99" s="185"/>
      <c r="G99" s="185"/>
      <c r="H99" s="185"/>
      <c r="I99" s="185"/>
      <c r="J99" s="186">
        <f>J132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5"/>
      <c r="B100" s="36"/>
      <c r="C100" s="37"/>
      <c r="D100" s="37"/>
      <c r="E100" s="37"/>
      <c r="F100" s="37"/>
      <c r="G100" s="37"/>
      <c r="H100" s="37"/>
      <c r="I100" s="37"/>
      <c r="J100" s="37"/>
      <c r="K100" s="37"/>
      <c r="L100" s="60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1" s="2" customFormat="1" ht="6.96" customHeight="1">
      <c r="A101" s="35"/>
      <c r="B101" s="63"/>
      <c r="C101" s="64"/>
      <c r="D101" s="64"/>
      <c r="E101" s="64"/>
      <c r="F101" s="64"/>
      <c r="G101" s="64"/>
      <c r="H101" s="64"/>
      <c r="I101" s="64"/>
      <c r="J101" s="64"/>
      <c r="K101" s="64"/>
      <c r="L101" s="60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5" s="2" customFormat="1" ht="6.96" customHeight="1">
      <c r="A105" s="35"/>
      <c r="B105" s="65"/>
      <c r="C105" s="66"/>
      <c r="D105" s="66"/>
      <c r="E105" s="66"/>
      <c r="F105" s="66"/>
      <c r="G105" s="66"/>
      <c r="H105" s="66"/>
      <c r="I105" s="66"/>
      <c r="J105" s="66"/>
      <c r="K105" s="66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24.96" customHeight="1">
      <c r="A106" s="35"/>
      <c r="B106" s="36"/>
      <c r="C106" s="20" t="s">
        <v>118</v>
      </c>
      <c r="D106" s="37"/>
      <c r="E106" s="37"/>
      <c r="F106" s="37"/>
      <c r="G106" s="37"/>
      <c r="H106" s="37"/>
      <c r="I106" s="37"/>
      <c r="J106" s="37"/>
      <c r="K106" s="37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6.96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12" customHeight="1">
      <c r="A108" s="35"/>
      <c r="B108" s="36"/>
      <c r="C108" s="29" t="s">
        <v>16</v>
      </c>
      <c r="D108" s="37"/>
      <c r="E108" s="37"/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6.5" customHeight="1">
      <c r="A109" s="35"/>
      <c r="B109" s="36"/>
      <c r="C109" s="37"/>
      <c r="D109" s="37"/>
      <c r="E109" s="171" t="str">
        <f>E7</f>
        <v>Rekonstrukce školního hřiště - 3. ZŠ CHEB</v>
      </c>
      <c r="F109" s="29"/>
      <c r="G109" s="29"/>
      <c r="H109" s="29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2" customHeight="1">
      <c r="A110" s="35"/>
      <c r="B110" s="36"/>
      <c r="C110" s="29" t="s">
        <v>97</v>
      </c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6.5" customHeight="1">
      <c r="A111" s="35"/>
      <c r="B111" s="36"/>
      <c r="C111" s="37"/>
      <c r="D111" s="37"/>
      <c r="E111" s="73" t="str">
        <f>E9</f>
        <v>SO 05 - Vedlejší rozpočtové náklady</v>
      </c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20</v>
      </c>
      <c r="D113" s="37"/>
      <c r="E113" s="37"/>
      <c r="F113" s="24" t="str">
        <f>F12</f>
        <v xml:space="preserve"> </v>
      </c>
      <c r="G113" s="37"/>
      <c r="H113" s="37"/>
      <c r="I113" s="29" t="s">
        <v>22</v>
      </c>
      <c r="J113" s="76" t="str">
        <f>IF(J12="","",J12)</f>
        <v>24. 9. 2025</v>
      </c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5.15" customHeight="1">
      <c r="A115" s="35"/>
      <c r="B115" s="36"/>
      <c r="C115" s="29" t="s">
        <v>24</v>
      </c>
      <c r="D115" s="37"/>
      <c r="E115" s="37"/>
      <c r="F115" s="24" t="str">
        <f>E15</f>
        <v xml:space="preserve"> </v>
      </c>
      <c r="G115" s="37"/>
      <c r="H115" s="37"/>
      <c r="I115" s="29" t="s">
        <v>29</v>
      </c>
      <c r="J115" s="33" t="str">
        <f>E21</f>
        <v xml:space="preserve"> </v>
      </c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5.15" customHeight="1">
      <c r="A116" s="35"/>
      <c r="B116" s="36"/>
      <c r="C116" s="29" t="s">
        <v>27</v>
      </c>
      <c r="D116" s="37"/>
      <c r="E116" s="37"/>
      <c r="F116" s="24" t="str">
        <f>IF(E18="","",E18)</f>
        <v>Vyplň údaj</v>
      </c>
      <c r="G116" s="37"/>
      <c r="H116" s="37"/>
      <c r="I116" s="29" t="s">
        <v>30</v>
      </c>
      <c r="J116" s="33" t="str">
        <f>E24</f>
        <v xml:space="preserve"> </v>
      </c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0.32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11" customFormat="1" ht="29.28" customHeight="1">
      <c r="A118" s="188"/>
      <c r="B118" s="189"/>
      <c r="C118" s="190" t="s">
        <v>119</v>
      </c>
      <c r="D118" s="191" t="s">
        <v>58</v>
      </c>
      <c r="E118" s="191" t="s">
        <v>54</v>
      </c>
      <c r="F118" s="191" t="s">
        <v>55</v>
      </c>
      <c r="G118" s="191" t="s">
        <v>120</v>
      </c>
      <c r="H118" s="191" t="s">
        <v>121</v>
      </c>
      <c r="I118" s="191" t="s">
        <v>122</v>
      </c>
      <c r="J118" s="192" t="s">
        <v>101</v>
      </c>
      <c r="K118" s="193" t="s">
        <v>123</v>
      </c>
      <c r="L118" s="194"/>
      <c r="M118" s="97" t="s">
        <v>1</v>
      </c>
      <c r="N118" s="98" t="s">
        <v>37</v>
      </c>
      <c r="O118" s="98" t="s">
        <v>124</v>
      </c>
      <c r="P118" s="98" t="s">
        <v>125</v>
      </c>
      <c r="Q118" s="98" t="s">
        <v>126</v>
      </c>
      <c r="R118" s="98" t="s">
        <v>127</v>
      </c>
      <c r="S118" s="98" t="s">
        <v>128</v>
      </c>
      <c r="T118" s="99" t="s">
        <v>129</v>
      </c>
      <c r="U118" s="188"/>
      <c r="V118" s="188"/>
      <c r="W118" s="188"/>
      <c r="X118" s="188"/>
      <c r="Y118" s="188"/>
      <c r="Z118" s="188"/>
      <c r="AA118" s="188"/>
      <c r="AB118" s="188"/>
      <c r="AC118" s="188"/>
      <c r="AD118" s="188"/>
      <c r="AE118" s="188"/>
    </row>
    <row r="119" s="2" customFormat="1" ht="22.8" customHeight="1">
      <c r="A119" s="35"/>
      <c r="B119" s="36"/>
      <c r="C119" s="104" t="s">
        <v>130</v>
      </c>
      <c r="D119" s="37"/>
      <c r="E119" s="37"/>
      <c r="F119" s="37"/>
      <c r="G119" s="37"/>
      <c r="H119" s="37"/>
      <c r="I119" s="37"/>
      <c r="J119" s="195">
        <f>BK119</f>
        <v>0</v>
      </c>
      <c r="K119" s="37"/>
      <c r="L119" s="41"/>
      <c r="M119" s="100"/>
      <c r="N119" s="196"/>
      <c r="O119" s="101"/>
      <c r="P119" s="197">
        <f>P120</f>
        <v>0</v>
      </c>
      <c r="Q119" s="101"/>
      <c r="R119" s="197">
        <f>R120</f>
        <v>0</v>
      </c>
      <c r="S119" s="101"/>
      <c r="T119" s="198">
        <f>T120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14" t="s">
        <v>72</v>
      </c>
      <c r="AU119" s="14" t="s">
        <v>103</v>
      </c>
      <c r="BK119" s="199">
        <f>BK120</f>
        <v>0</v>
      </c>
    </row>
    <row r="120" s="12" customFormat="1" ht="25.92" customHeight="1">
      <c r="A120" s="12"/>
      <c r="B120" s="200"/>
      <c r="C120" s="201"/>
      <c r="D120" s="202" t="s">
        <v>72</v>
      </c>
      <c r="E120" s="203" t="s">
        <v>780</v>
      </c>
      <c r="F120" s="203" t="s">
        <v>94</v>
      </c>
      <c r="G120" s="201"/>
      <c r="H120" s="201"/>
      <c r="I120" s="204"/>
      <c r="J120" s="205">
        <f>BK120</f>
        <v>0</v>
      </c>
      <c r="K120" s="201"/>
      <c r="L120" s="206"/>
      <c r="M120" s="207"/>
      <c r="N120" s="208"/>
      <c r="O120" s="208"/>
      <c r="P120" s="209">
        <f>P121+P132</f>
        <v>0</v>
      </c>
      <c r="Q120" s="208"/>
      <c r="R120" s="209">
        <f>R121+R132</f>
        <v>0</v>
      </c>
      <c r="S120" s="208"/>
      <c r="T120" s="210">
        <f>T121+T132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1" t="s">
        <v>781</v>
      </c>
      <c r="AT120" s="212" t="s">
        <v>72</v>
      </c>
      <c r="AU120" s="212" t="s">
        <v>73</v>
      </c>
      <c r="AY120" s="211" t="s">
        <v>133</v>
      </c>
      <c r="BK120" s="213">
        <f>BK121+BK132</f>
        <v>0</v>
      </c>
    </row>
    <row r="121" s="12" customFormat="1" ht="22.8" customHeight="1">
      <c r="A121" s="12"/>
      <c r="B121" s="200"/>
      <c r="C121" s="201"/>
      <c r="D121" s="202" t="s">
        <v>72</v>
      </c>
      <c r="E121" s="239" t="s">
        <v>782</v>
      </c>
      <c r="F121" s="239" t="s">
        <v>783</v>
      </c>
      <c r="G121" s="201"/>
      <c r="H121" s="201"/>
      <c r="I121" s="204"/>
      <c r="J121" s="240">
        <f>BK121</f>
        <v>0</v>
      </c>
      <c r="K121" s="201"/>
      <c r="L121" s="206"/>
      <c r="M121" s="207"/>
      <c r="N121" s="208"/>
      <c r="O121" s="208"/>
      <c r="P121" s="209">
        <f>SUM(P122:P131)</f>
        <v>0</v>
      </c>
      <c r="Q121" s="208"/>
      <c r="R121" s="209">
        <f>SUM(R122:R131)</f>
        <v>0</v>
      </c>
      <c r="S121" s="208"/>
      <c r="T121" s="210">
        <f>SUM(T122:T131)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1" t="s">
        <v>781</v>
      </c>
      <c r="AT121" s="212" t="s">
        <v>72</v>
      </c>
      <c r="AU121" s="212" t="s">
        <v>81</v>
      </c>
      <c r="AY121" s="211" t="s">
        <v>133</v>
      </c>
      <c r="BK121" s="213">
        <f>SUM(BK122:BK131)</f>
        <v>0</v>
      </c>
    </row>
    <row r="122" s="2" customFormat="1" ht="16.5" customHeight="1">
      <c r="A122" s="35"/>
      <c r="B122" s="36"/>
      <c r="C122" s="214" t="s">
        <v>781</v>
      </c>
      <c r="D122" s="214" t="s">
        <v>134</v>
      </c>
      <c r="E122" s="215" t="s">
        <v>784</v>
      </c>
      <c r="F122" s="216" t="s">
        <v>785</v>
      </c>
      <c r="G122" s="217" t="s">
        <v>167</v>
      </c>
      <c r="H122" s="218">
        <v>1</v>
      </c>
      <c r="I122" s="219"/>
      <c r="J122" s="220">
        <f>ROUND(I122*H122,2)</f>
        <v>0</v>
      </c>
      <c r="K122" s="221"/>
      <c r="L122" s="41"/>
      <c r="M122" s="222" t="s">
        <v>1</v>
      </c>
      <c r="N122" s="223" t="s">
        <v>38</v>
      </c>
      <c r="O122" s="88"/>
      <c r="P122" s="224">
        <f>O122*H122</f>
        <v>0</v>
      </c>
      <c r="Q122" s="224">
        <v>0</v>
      </c>
      <c r="R122" s="224">
        <f>Q122*H122</f>
        <v>0</v>
      </c>
      <c r="S122" s="224">
        <v>0</v>
      </c>
      <c r="T122" s="225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226" t="s">
        <v>786</v>
      </c>
      <c r="AT122" s="226" t="s">
        <v>134</v>
      </c>
      <c r="AU122" s="226" t="s">
        <v>83</v>
      </c>
      <c r="AY122" s="14" t="s">
        <v>133</v>
      </c>
      <c r="BE122" s="227">
        <f>IF(N122="základní",J122,0)</f>
        <v>0</v>
      </c>
      <c r="BF122" s="227">
        <f>IF(N122="snížená",J122,0)</f>
        <v>0</v>
      </c>
      <c r="BG122" s="227">
        <f>IF(N122="zákl. přenesená",J122,0)</f>
        <v>0</v>
      </c>
      <c r="BH122" s="227">
        <f>IF(N122="sníž. přenesená",J122,0)</f>
        <v>0</v>
      </c>
      <c r="BI122" s="227">
        <f>IF(N122="nulová",J122,0)</f>
        <v>0</v>
      </c>
      <c r="BJ122" s="14" t="s">
        <v>81</v>
      </c>
      <c r="BK122" s="227">
        <f>ROUND(I122*H122,2)</f>
        <v>0</v>
      </c>
      <c r="BL122" s="14" t="s">
        <v>786</v>
      </c>
      <c r="BM122" s="226" t="s">
        <v>787</v>
      </c>
    </row>
    <row r="123" s="2" customFormat="1">
      <c r="A123" s="35"/>
      <c r="B123" s="36"/>
      <c r="C123" s="37"/>
      <c r="D123" s="246" t="s">
        <v>788</v>
      </c>
      <c r="E123" s="37"/>
      <c r="F123" s="247" t="s">
        <v>789</v>
      </c>
      <c r="G123" s="37"/>
      <c r="H123" s="37"/>
      <c r="I123" s="248"/>
      <c r="J123" s="37"/>
      <c r="K123" s="37"/>
      <c r="L123" s="41"/>
      <c r="M123" s="249"/>
      <c r="N123" s="250"/>
      <c r="O123" s="88"/>
      <c r="P123" s="88"/>
      <c r="Q123" s="88"/>
      <c r="R123" s="88"/>
      <c r="S123" s="88"/>
      <c r="T123" s="89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4" t="s">
        <v>788</v>
      </c>
      <c r="AU123" s="14" t="s">
        <v>83</v>
      </c>
    </row>
    <row r="124" s="2" customFormat="1" ht="16.5" customHeight="1">
      <c r="A124" s="35"/>
      <c r="B124" s="36"/>
      <c r="C124" s="214" t="s">
        <v>144</v>
      </c>
      <c r="D124" s="214" t="s">
        <v>134</v>
      </c>
      <c r="E124" s="215" t="s">
        <v>790</v>
      </c>
      <c r="F124" s="216" t="s">
        <v>791</v>
      </c>
      <c r="G124" s="217" t="s">
        <v>167</v>
      </c>
      <c r="H124" s="218">
        <v>1</v>
      </c>
      <c r="I124" s="219"/>
      <c r="J124" s="220">
        <f>ROUND(I124*H124,2)</f>
        <v>0</v>
      </c>
      <c r="K124" s="221"/>
      <c r="L124" s="41"/>
      <c r="M124" s="222" t="s">
        <v>1</v>
      </c>
      <c r="N124" s="223" t="s">
        <v>38</v>
      </c>
      <c r="O124" s="88"/>
      <c r="P124" s="224">
        <f>O124*H124</f>
        <v>0</v>
      </c>
      <c r="Q124" s="224">
        <v>0</v>
      </c>
      <c r="R124" s="224">
        <f>Q124*H124</f>
        <v>0</v>
      </c>
      <c r="S124" s="224">
        <v>0</v>
      </c>
      <c r="T124" s="225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26" t="s">
        <v>786</v>
      </c>
      <c r="AT124" s="226" t="s">
        <v>134</v>
      </c>
      <c r="AU124" s="226" t="s">
        <v>83</v>
      </c>
      <c r="AY124" s="14" t="s">
        <v>133</v>
      </c>
      <c r="BE124" s="227">
        <f>IF(N124="základní",J124,0)</f>
        <v>0</v>
      </c>
      <c r="BF124" s="227">
        <f>IF(N124="snížená",J124,0)</f>
        <v>0</v>
      </c>
      <c r="BG124" s="227">
        <f>IF(N124="zákl. přenesená",J124,0)</f>
        <v>0</v>
      </c>
      <c r="BH124" s="227">
        <f>IF(N124="sníž. přenesená",J124,0)</f>
        <v>0</v>
      </c>
      <c r="BI124" s="227">
        <f>IF(N124="nulová",J124,0)</f>
        <v>0</v>
      </c>
      <c r="BJ124" s="14" t="s">
        <v>81</v>
      </c>
      <c r="BK124" s="227">
        <f>ROUND(I124*H124,2)</f>
        <v>0</v>
      </c>
      <c r="BL124" s="14" t="s">
        <v>786</v>
      </c>
      <c r="BM124" s="226" t="s">
        <v>792</v>
      </c>
    </row>
    <row r="125" s="2" customFormat="1">
      <c r="A125" s="35"/>
      <c r="B125" s="36"/>
      <c r="C125" s="37"/>
      <c r="D125" s="246" t="s">
        <v>788</v>
      </c>
      <c r="E125" s="37"/>
      <c r="F125" s="247" t="s">
        <v>793</v>
      </c>
      <c r="G125" s="37"/>
      <c r="H125" s="37"/>
      <c r="I125" s="248"/>
      <c r="J125" s="37"/>
      <c r="K125" s="37"/>
      <c r="L125" s="41"/>
      <c r="M125" s="249"/>
      <c r="N125" s="250"/>
      <c r="O125" s="88"/>
      <c r="P125" s="88"/>
      <c r="Q125" s="88"/>
      <c r="R125" s="88"/>
      <c r="S125" s="88"/>
      <c r="T125" s="89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4" t="s">
        <v>788</v>
      </c>
      <c r="AU125" s="14" t="s">
        <v>83</v>
      </c>
    </row>
    <row r="126" s="2" customFormat="1" ht="16.5" customHeight="1">
      <c r="A126" s="35"/>
      <c r="B126" s="36"/>
      <c r="C126" s="214" t="s">
        <v>147</v>
      </c>
      <c r="D126" s="214" t="s">
        <v>134</v>
      </c>
      <c r="E126" s="215" t="s">
        <v>794</v>
      </c>
      <c r="F126" s="216" t="s">
        <v>795</v>
      </c>
      <c r="G126" s="217" t="s">
        <v>167</v>
      </c>
      <c r="H126" s="218">
        <v>1</v>
      </c>
      <c r="I126" s="219"/>
      <c r="J126" s="220">
        <f>ROUND(I126*H126,2)</f>
        <v>0</v>
      </c>
      <c r="K126" s="221"/>
      <c r="L126" s="41"/>
      <c r="M126" s="222" t="s">
        <v>1</v>
      </c>
      <c r="N126" s="223" t="s">
        <v>38</v>
      </c>
      <c r="O126" s="88"/>
      <c r="P126" s="224">
        <f>O126*H126</f>
        <v>0</v>
      </c>
      <c r="Q126" s="224">
        <v>0</v>
      </c>
      <c r="R126" s="224">
        <f>Q126*H126</f>
        <v>0</v>
      </c>
      <c r="S126" s="224">
        <v>0</v>
      </c>
      <c r="T126" s="225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6" t="s">
        <v>786</v>
      </c>
      <c r="AT126" s="226" t="s">
        <v>134</v>
      </c>
      <c r="AU126" s="226" t="s">
        <v>83</v>
      </c>
      <c r="AY126" s="14" t="s">
        <v>133</v>
      </c>
      <c r="BE126" s="227">
        <f>IF(N126="základní",J126,0)</f>
        <v>0</v>
      </c>
      <c r="BF126" s="227">
        <f>IF(N126="snížená",J126,0)</f>
        <v>0</v>
      </c>
      <c r="BG126" s="227">
        <f>IF(N126="zákl. přenesená",J126,0)</f>
        <v>0</v>
      </c>
      <c r="BH126" s="227">
        <f>IF(N126="sníž. přenesená",J126,0)</f>
        <v>0</v>
      </c>
      <c r="BI126" s="227">
        <f>IF(N126="nulová",J126,0)</f>
        <v>0</v>
      </c>
      <c r="BJ126" s="14" t="s">
        <v>81</v>
      </c>
      <c r="BK126" s="227">
        <f>ROUND(I126*H126,2)</f>
        <v>0</v>
      </c>
      <c r="BL126" s="14" t="s">
        <v>786</v>
      </c>
      <c r="BM126" s="226" t="s">
        <v>796</v>
      </c>
    </row>
    <row r="127" s="2" customFormat="1">
      <c r="A127" s="35"/>
      <c r="B127" s="36"/>
      <c r="C127" s="37"/>
      <c r="D127" s="246" t="s">
        <v>788</v>
      </c>
      <c r="E127" s="37"/>
      <c r="F127" s="247" t="s">
        <v>797</v>
      </c>
      <c r="G127" s="37"/>
      <c r="H127" s="37"/>
      <c r="I127" s="248"/>
      <c r="J127" s="37"/>
      <c r="K127" s="37"/>
      <c r="L127" s="41"/>
      <c r="M127" s="249"/>
      <c r="N127" s="250"/>
      <c r="O127" s="88"/>
      <c r="P127" s="88"/>
      <c r="Q127" s="88"/>
      <c r="R127" s="88"/>
      <c r="S127" s="88"/>
      <c r="T127" s="89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4" t="s">
        <v>788</v>
      </c>
      <c r="AU127" s="14" t="s">
        <v>83</v>
      </c>
    </row>
    <row r="128" s="2" customFormat="1" ht="16.5" customHeight="1">
      <c r="A128" s="35"/>
      <c r="B128" s="36"/>
      <c r="C128" s="214" t="s">
        <v>798</v>
      </c>
      <c r="D128" s="214" t="s">
        <v>134</v>
      </c>
      <c r="E128" s="215" t="s">
        <v>799</v>
      </c>
      <c r="F128" s="216" t="s">
        <v>800</v>
      </c>
      <c r="G128" s="217" t="s">
        <v>167</v>
      </c>
      <c r="H128" s="218">
        <v>1</v>
      </c>
      <c r="I128" s="219"/>
      <c r="J128" s="220">
        <f>ROUND(I128*H128,2)</f>
        <v>0</v>
      </c>
      <c r="K128" s="221"/>
      <c r="L128" s="41"/>
      <c r="M128" s="222" t="s">
        <v>1</v>
      </c>
      <c r="N128" s="223" t="s">
        <v>38</v>
      </c>
      <c r="O128" s="88"/>
      <c r="P128" s="224">
        <f>O128*H128</f>
        <v>0</v>
      </c>
      <c r="Q128" s="224">
        <v>0</v>
      </c>
      <c r="R128" s="224">
        <f>Q128*H128</f>
        <v>0</v>
      </c>
      <c r="S128" s="224">
        <v>0</v>
      </c>
      <c r="T128" s="225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6" t="s">
        <v>786</v>
      </c>
      <c r="AT128" s="226" t="s">
        <v>134</v>
      </c>
      <c r="AU128" s="226" t="s">
        <v>83</v>
      </c>
      <c r="AY128" s="14" t="s">
        <v>133</v>
      </c>
      <c r="BE128" s="227">
        <f>IF(N128="základní",J128,0)</f>
        <v>0</v>
      </c>
      <c r="BF128" s="227">
        <f>IF(N128="snížená",J128,0)</f>
        <v>0</v>
      </c>
      <c r="BG128" s="227">
        <f>IF(N128="zákl. přenesená",J128,0)</f>
        <v>0</v>
      </c>
      <c r="BH128" s="227">
        <f>IF(N128="sníž. přenesená",J128,0)</f>
        <v>0</v>
      </c>
      <c r="BI128" s="227">
        <f>IF(N128="nulová",J128,0)</f>
        <v>0</v>
      </c>
      <c r="BJ128" s="14" t="s">
        <v>81</v>
      </c>
      <c r="BK128" s="227">
        <f>ROUND(I128*H128,2)</f>
        <v>0</v>
      </c>
      <c r="BL128" s="14" t="s">
        <v>786</v>
      </c>
      <c r="BM128" s="226" t="s">
        <v>801</v>
      </c>
    </row>
    <row r="129" s="2" customFormat="1">
      <c r="A129" s="35"/>
      <c r="B129" s="36"/>
      <c r="C129" s="37"/>
      <c r="D129" s="246" t="s">
        <v>788</v>
      </c>
      <c r="E129" s="37"/>
      <c r="F129" s="247" t="s">
        <v>802</v>
      </c>
      <c r="G129" s="37"/>
      <c r="H129" s="37"/>
      <c r="I129" s="248"/>
      <c r="J129" s="37"/>
      <c r="K129" s="37"/>
      <c r="L129" s="41"/>
      <c r="M129" s="249"/>
      <c r="N129" s="250"/>
      <c r="O129" s="88"/>
      <c r="P129" s="88"/>
      <c r="Q129" s="88"/>
      <c r="R129" s="88"/>
      <c r="S129" s="88"/>
      <c r="T129" s="89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4" t="s">
        <v>788</v>
      </c>
      <c r="AU129" s="14" t="s">
        <v>83</v>
      </c>
    </row>
    <row r="130" s="2" customFormat="1" ht="16.5" customHeight="1">
      <c r="A130" s="35"/>
      <c r="B130" s="36"/>
      <c r="C130" s="214" t="s">
        <v>138</v>
      </c>
      <c r="D130" s="214" t="s">
        <v>134</v>
      </c>
      <c r="E130" s="215" t="s">
        <v>803</v>
      </c>
      <c r="F130" s="216" t="s">
        <v>804</v>
      </c>
      <c r="G130" s="217" t="s">
        <v>167</v>
      </c>
      <c r="H130" s="218">
        <v>1</v>
      </c>
      <c r="I130" s="219"/>
      <c r="J130" s="220">
        <f>ROUND(I130*H130,2)</f>
        <v>0</v>
      </c>
      <c r="K130" s="221"/>
      <c r="L130" s="41"/>
      <c r="M130" s="222" t="s">
        <v>1</v>
      </c>
      <c r="N130" s="223" t="s">
        <v>38</v>
      </c>
      <c r="O130" s="88"/>
      <c r="P130" s="224">
        <f>O130*H130</f>
        <v>0</v>
      </c>
      <c r="Q130" s="224">
        <v>0</v>
      </c>
      <c r="R130" s="224">
        <f>Q130*H130</f>
        <v>0</v>
      </c>
      <c r="S130" s="224">
        <v>0</v>
      </c>
      <c r="T130" s="225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6" t="s">
        <v>786</v>
      </c>
      <c r="AT130" s="226" t="s">
        <v>134</v>
      </c>
      <c r="AU130" s="226" t="s">
        <v>83</v>
      </c>
      <c r="AY130" s="14" t="s">
        <v>133</v>
      </c>
      <c r="BE130" s="227">
        <f>IF(N130="základní",J130,0)</f>
        <v>0</v>
      </c>
      <c r="BF130" s="227">
        <f>IF(N130="snížená",J130,0)</f>
        <v>0</v>
      </c>
      <c r="BG130" s="227">
        <f>IF(N130="zákl. přenesená",J130,0)</f>
        <v>0</v>
      </c>
      <c r="BH130" s="227">
        <f>IF(N130="sníž. přenesená",J130,0)</f>
        <v>0</v>
      </c>
      <c r="BI130" s="227">
        <f>IF(N130="nulová",J130,0)</f>
        <v>0</v>
      </c>
      <c r="BJ130" s="14" t="s">
        <v>81</v>
      </c>
      <c r="BK130" s="227">
        <f>ROUND(I130*H130,2)</f>
        <v>0</v>
      </c>
      <c r="BL130" s="14" t="s">
        <v>786</v>
      </c>
      <c r="BM130" s="226" t="s">
        <v>805</v>
      </c>
    </row>
    <row r="131" s="2" customFormat="1">
      <c r="A131" s="35"/>
      <c r="B131" s="36"/>
      <c r="C131" s="37"/>
      <c r="D131" s="246" t="s">
        <v>788</v>
      </c>
      <c r="E131" s="37"/>
      <c r="F131" s="247" t="s">
        <v>806</v>
      </c>
      <c r="G131" s="37"/>
      <c r="H131" s="37"/>
      <c r="I131" s="248"/>
      <c r="J131" s="37"/>
      <c r="K131" s="37"/>
      <c r="L131" s="41"/>
      <c r="M131" s="249"/>
      <c r="N131" s="250"/>
      <c r="O131" s="88"/>
      <c r="P131" s="88"/>
      <c r="Q131" s="88"/>
      <c r="R131" s="88"/>
      <c r="S131" s="88"/>
      <c r="T131" s="89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4" t="s">
        <v>788</v>
      </c>
      <c r="AU131" s="14" t="s">
        <v>83</v>
      </c>
    </row>
    <row r="132" s="12" customFormat="1" ht="22.8" customHeight="1">
      <c r="A132" s="12"/>
      <c r="B132" s="200"/>
      <c r="C132" s="201"/>
      <c r="D132" s="202" t="s">
        <v>72</v>
      </c>
      <c r="E132" s="239" t="s">
        <v>807</v>
      </c>
      <c r="F132" s="239" t="s">
        <v>808</v>
      </c>
      <c r="G132" s="201"/>
      <c r="H132" s="201"/>
      <c r="I132" s="204"/>
      <c r="J132" s="240">
        <f>BK132</f>
        <v>0</v>
      </c>
      <c r="K132" s="201"/>
      <c r="L132" s="206"/>
      <c r="M132" s="207"/>
      <c r="N132" s="208"/>
      <c r="O132" s="208"/>
      <c r="P132" s="209">
        <f>SUM(P133:P138)</f>
        <v>0</v>
      </c>
      <c r="Q132" s="208"/>
      <c r="R132" s="209">
        <f>SUM(R133:R138)</f>
        <v>0</v>
      </c>
      <c r="S132" s="208"/>
      <c r="T132" s="210">
        <f>SUM(T133:T138)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1" t="s">
        <v>781</v>
      </c>
      <c r="AT132" s="212" t="s">
        <v>72</v>
      </c>
      <c r="AU132" s="212" t="s">
        <v>81</v>
      </c>
      <c r="AY132" s="211" t="s">
        <v>133</v>
      </c>
      <c r="BK132" s="213">
        <f>SUM(BK133:BK138)</f>
        <v>0</v>
      </c>
    </row>
    <row r="133" s="2" customFormat="1" ht="16.5" customHeight="1">
      <c r="A133" s="35"/>
      <c r="B133" s="36"/>
      <c r="C133" s="214" t="s">
        <v>81</v>
      </c>
      <c r="D133" s="214" t="s">
        <v>134</v>
      </c>
      <c r="E133" s="215" t="s">
        <v>809</v>
      </c>
      <c r="F133" s="216" t="s">
        <v>808</v>
      </c>
      <c r="G133" s="217" t="s">
        <v>167</v>
      </c>
      <c r="H133" s="218">
        <v>1</v>
      </c>
      <c r="I133" s="219"/>
      <c r="J133" s="220">
        <f>ROUND(I133*H133,2)</f>
        <v>0</v>
      </c>
      <c r="K133" s="221"/>
      <c r="L133" s="41"/>
      <c r="M133" s="222" t="s">
        <v>1</v>
      </c>
      <c r="N133" s="223" t="s">
        <v>38</v>
      </c>
      <c r="O133" s="88"/>
      <c r="P133" s="224">
        <f>O133*H133</f>
        <v>0</v>
      </c>
      <c r="Q133" s="224">
        <v>0</v>
      </c>
      <c r="R133" s="224">
        <f>Q133*H133</f>
        <v>0</v>
      </c>
      <c r="S133" s="224">
        <v>0</v>
      </c>
      <c r="T133" s="225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6" t="s">
        <v>786</v>
      </c>
      <c r="AT133" s="226" t="s">
        <v>134</v>
      </c>
      <c r="AU133" s="226" t="s">
        <v>83</v>
      </c>
      <c r="AY133" s="14" t="s">
        <v>133</v>
      </c>
      <c r="BE133" s="227">
        <f>IF(N133="základní",J133,0)</f>
        <v>0</v>
      </c>
      <c r="BF133" s="227">
        <f>IF(N133="snížená",J133,0)</f>
        <v>0</v>
      </c>
      <c r="BG133" s="227">
        <f>IF(N133="zákl. přenesená",J133,0)</f>
        <v>0</v>
      </c>
      <c r="BH133" s="227">
        <f>IF(N133="sníž. přenesená",J133,0)</f>
        <v>0</v>
      </c>
      <c r="BI133" s="227">
        <f>IF(N133="nulová",J133,0)</f>
        <v>0</v>
      </c>
      <c r="BJ133" s="14" t="s">
        <v>81</v>
      </c>
      <c r="BK133" s="227">
        <f>ROUND(I133*H133,2)</f>
        <v>0</v>
      </c>
      <c r="BL133" s="14" t="s">
        <v>786</v>
      </c>
      <c r="BM133" s="226" t="s">
        <v>810</v>
      </c>
    </row>
    <row r="134" s="2" customFormat="1">
      <c r="A134" s="35"/>
      <c r="B134" s="36"/>
      <c r="C134" s="37"/>
      <c r="D134" s="246" t="s">
        <v>788</v>
      </c>
      <c r="E134" s="37"/>
      <c r="F134" s="247" t="s">
        <v>811</v>
      </c>
      <c r="G134" s="37"/>
      <c r="H134" s="37"/>
      <c r="I134" s="248"/>
      <c r="J134" s="37"/>
      <c r="K134" s="37"/>
      <c r="L134" s="41"/>
      <c r="M134" s="249"/>
      <c r="N134" s="250"/>
      <c r="O134" s="88"/>
      <c r="P134" s="88"/>
      <c r="Q134" s="88"/>
      <c r="R134" s="88"/>
      <c r="S134" s="88"/>
      <c r="T134" s="89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4" t="s">
        <v>788</v>
      </c>
      <c r="AU134" s="14" t="s">
        <v>83</v>
      </c>
    </row>
    <row r="135" s="2" customFormat="1" ht="16.5" customHeight="1">
      <c r="A135" s="35"/>
      <c r="B135" s="36"/>
      <c r="C135" s="214" t="s">
        <v>812</v>
      </c>
      <c r="D135" s="214" t="s">
        <v>134</v>
      </c>
      <c r="E135" s="215" t="s">
        <v>813</v>
      </c>
      <c r="F135" s="216" t="s">
        <v>814</v>
      </c>
      <c r="G135" s="217" t="s">
        <v>167</v>
      </c>
      <c r="H135" s="218">
        <v>1</v>
      </c>
      <c r="I135" s="219"/>
      <c r="J135" s="220">
        <f>ROUND(I135*H135,2)</f>
        <v>0</v>
      </c>
      <c r="K135" s="221"/>
      <c r="L135" s="41"/>
      <c r="M135" s="222" t="s">
        <v>1</v>
      </c>
      <c r="N135" s="223" t="s">
        <v>38</v>
      </c>
      <c r="O135" s="88"/>
      <c r="P135" s="224">
        <f>O135*H135</f>
        <v>0</v>
      </c>
      <c r="Q135" s="224">
        <v>0</v>
      </c>
      <c r="R135" s="224">
        <f>Q135*H135</f>
        <v>0</v>
      </c>
      <c r="S135" s="224">
        <v>0</v>
      </c>
      <c r="T135" s="225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6" t="s">
        <v>786</v>
      </c>
      <c r="AT135" s="226" t="s">
        <v>134</v>
      </c>
      <c r="AU135" s="226" t="s">
        <v>83</v>
      </c>
      <c r="AY135" s="14" t="s">
        <v>133</v>
      </c>
      <c r="BE135" s="227">
        <f>IF(N135="základní",J135,0)</f>
        <v>0</v>
      </c>
      <c r="BF135" s="227">
        <f>IF(N135="snížená",J135,0)</f>
        <v>0</v>
      </c>
      <c r="BG135" s="227">
        <f>IF(N135="zákl. přenesená",J135,0)</f>
        <v>0</v>
      </c>
      <c r="BH135" s="227">
        <f>IF(N135="sníž. přenesená",J135,0)</f>
        <v>0</v>
      </c>
      <c r="BI135" s="227">
        <f>IF(N135="nulová",J135,0)</f>
        <v>0</v>
      </c>
      <c r="BJ135" s="14" t="s">
        <v>81</v>
      </c>
      <c r="BK135" s="227">
        <f>ROUND(I135*H135,2)</f>
        <v>0</v>
      </c>
      <c r="BL135" s="14" t="s">
        <v>786</v>
      </c>
      <c r="BM135" s="226" t="s">
        <v>815</v>
      </c>
    </row>
    <row r="136" s="2" customFormat="1">
      <c r="A136" s="35"/>
      <c r="B136" s="36"/>
      <c r="C136" s="37"/>
      <c r="D136" s="246" t="s">
        <v>788</v>
      </c>
      <c r="E136" s="37"/>
      <c r="F136" s="247" t="s">
        <v>816</v>
      </c>
      <c r="G136" s="37"/>
      <c r="H136" s="37"/>
      <c r="I136" s="248"/>
      <c r="J136" s="37"/>
      <c r="K136" s="37"/>
      <c r="L136" s="41"/>
      <c r="M136" s="249"/>
      <c r="N136" s="250"/>
      <c r="O136" s="88"/>
      <c r="P136" s="88"/>
      <c r="Q136" s="88"/>
      <c r="R136" s="88"/>
      <c r="S136" s="88"/>
      <c r="T136" s="89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4" t="s">
        <v>788</v>
      </c>
      <c r="AU136" s="14" t="s">
        <v>83</v>
      </c>
    </row>
    <row r="137" s="2" customFormat="1" ht="16.5" customHeight="1">
      <c r="A137" s="35"/>
      <c r="B137" s="36"/>
      <c r="C137" s="214" t="s">
        <v>83</v>
      </c>
      <c r="D137" s="214" t="s">
        <v>134</v>
      </c>
      <c r="E137" s="215" t="s">
        <v>817</v>
      </c>
      <c r="F137" s="216" t="s">
        <v>818</v>
      </c>
      <c r="G137" s="217" t="s">
        <v>167</v>
      </c>
      <c r="H137" s="218">
        <v>1</v>
      </c>
      <c r="I137" s="219"/>
      <c r="J137" s="220">
        <f>ROUND(I137*H137,2)</f>
        <v>0</v>
      </c>
      <c r="K137" s="221"/>
      <c r="L137" s="41"/>
      <c r="M137" s="222" t="s">
        <v>1</v>
      </c>
      <c r="N137" s="223" t="s">
        <v>38</v>
      </c>
      <c r="O137" s="88"/>
      <c r="P137" s="224">
        <f>O137*H137</f>
        <v>0</v>
      </c>
      <c r="Q137" s="224">
        <v>0</v>
      </c>
      <c r="R137" s="224">
        <f>Q137*H137</f>
        <v>0</v>
      </c>
      <c r="S137" s="224">
        <v>0</v>
      </c>
      <c r="T137" s="225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6" t="s">
        <v>786</v>
      </c>
      <c r="AT137" s="226" t="s">
        <v>134</v>
      </c>
      <c r="AU137" s="226" t="s">
        <v>83</v>
      </c>
      <c r="AY137" s="14" t="s">
        <v>133</v>
      </c>
      <c r="BE137" s="227">
        <f>IF(N137="základní",J137,0)</f>
        <v>0</v>
      </c>
      <c r="BF137" s="227">
        <f>IF(N137="snížená",J137,0)</f>
        <v>0</v>
      </c>
      <c r="BG137" s="227">
        <f>IF(N137="zákl. přenesená",J137,0)</f>
        <v>0</v>
      </c>
      <c r="BH137" s="227">
        <f>IF(N137="sníž. přenesená",J137,0)</f>
        <v>0</v>
      </c>
      <c r="BI137" s="227">
        <f>IF(N137="nulová",J137,0)</f>
        <v>0</v>
      </c>
      <c r="BJ137" s="14" t="s">
        <v>81</v>
      </c>
      <c r="BK137" s="227">
        <f>ROUND(I137*H137,2)</f>
        <v>0</v>
      </c>
      <c r="BL137" s="14" t="s">
        <v>786</v>
      </c>
      <c r="BM137" s="226" t="s">
        <v>819</v>
      </c>
    </row>
    <row r="138" s="2" customFormat="1">
      <c r="A138" s="35"/>
      <c r="B138" s="36"/>
      <c r="C138" s="37"/>
      <c r="D138" s="246" t="s">
        <v>788</v>
      </c>
      <c r="E138" s="37"/>
      <c r="F138" s="247" t="s">
        <v>820</v>
      </c>
      <c r="G138" s="37"/>
      <c r="H138" s="37"/>
      <c r="I138" s="248"/>
      <c r="J138" s="37"/>
      <c r="K138" s="37"/>
      <c r="L138" s="41"/>
      <c r="M138" s="251"/>
      <c r="N138" s="252"/>
      <c r="O138" s="243"/>
      <c r="P138" s="243"/>
      <c r="Q138" s="243"/>
      <c r="R138" s="243"/>
      <c r="S138" s="243"/>
      <c r="T138" s="253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4" t="s">
        <v>788</v>
      </c>
      <c r="AU138" s="14" t="s">
        <v>83</v>
      </c>
    </row>
    <row r="139" s="2" customFormat="1" ht="6.96" customHeight="1">
      <c r="A139" s="35"/>
      <c r="B139" s="63"/>
      <c r="C139" s="64"/>
      <c r="D139" s="64"/>
      <c r="E139" s="64"/>
      <c r="F139" s="64"/>
      <c r="G139" s="64"/>
      <c r="H139" s="64"/>
      <c r="I139" s="64"/>
      <c r="J139" s="64"/>
      <c r="K139" s="64"/>
      <c r="L139" s="41"/>
      <c r="M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</row>
  </sheetData>
  <sheetProtection sheet="1" autoFilter="0" formatColumns="0" formatRows="0" objects="1" scenarios="1" spinCount="100000" saltValue="W0AGUowyuCKSxxRFiJql5YYkWgkmEYJjUzsIMdjy7A7H1HdPh2qbeDvZAzT+nqNGc7Q+E/hw7X3nTVsVfifErA==" hashValue="7aynDlrHNb79tNwTcG1oMo8eueIhg8Vmu3uL/znNIRBUcTwYBV+4/Qv2YpMZES6gYYgIGewbw9tj+x2iJj94kg==" algorithmName="SHA-512" password="CC35"/>
  <autoFilter ref="C118:K138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hyperlinks>
    <hyperlink ref="F123" r:id="rId1" display="https://podminky.urs.cz/item/CS_URS_2025_02/012203000"/>
    <hyperlink ref="F125" r:id="rId2" display="https://podminky.urs.cz/item/CS_URS_2025_02/012344000"/>
    <hyperlink ref="F127" r:id="rId3" display="https://podminky.urs.cz/item/CS_URS_2025_02/012414000"/>
    <hyperlink ref="F129" r:id="rId4" display="https://podminky.urs.cz/item/CS_URS_2025_02/012444000"/>
    <hyperlink ref="F131" r:id="rId5" display="https://podminky.urs.cz/item/CS_URS_2025_02/013254000"/>
    <hyperlink ref="F134" r:id="rId6" display="https://podminky.urs.cz/item/CS_URS_2025_02/030001000"/>
    <hyperlink ref="F136" r:id="rId7" display="https://podminky.urs.cz/item/CS_URS_2025_02/034503000"/>
    <hyperlink ref="F138" r:id="rId8" display="https://podminky.urs.cz/item/CS_URS_2025_02/039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9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Janišová Hana, Bc.</dc:creator>
  <cp:lastModifiedBy>Janišová Hana, Bc.</cp:lastModifiedBy>
  <dcterms:created xsi:type="dcterms:W3CDTF">2025-11-12T10:14:09Z</dcterms:created>
  <dcterms:modified xsi:type="dcterms:W3CDTF">2025-11-12T10:14:15Z</dcterms:modified>
</cp:coreProperties>
</file>