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2.01 - Výsadba stromů" sheetId="2" r:id="rId2"/>
    <sheet name="02.02 - Výsadba keřů" sheetId="3" r:id="rId3"/>
    <sheet name="02.03 - Trvalkové záhony" sheetId="4" r:id="rId4"/>
    <sheet name="02.04 - Založení trávníku" sheetId="5" r:id="rId5"/>
    <sheet name="SO 03 - Mobiliář" sheetId="6" r:id="rId6"/>
    <sheet name="04.01 - Odstranění stávaj..." sheetId="7" r:id="rId7"/>
    <sheet name="04.02 - Stavba nových ces..." sheetId="8" r:id="rId8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'02.01 - Výsadba stromů'!$C$123:$L$186</definedName>
    <definedName name="_xlnm.Print_Area" localSheetId="1">'02.01 - Výsadba stromů'!$C$4:$K$76,'02.01 - Výsadba stromů'!$C$82:$K$103,'02.01 - Výsadba stromů'!$C$109:$L$186</definedName>
    <definedName name="_xlnm.Print_Titles" localSheetId="1">'02.01 - Výsadba stromů'!$123:$123</definedName>
    <definedName name="_xlnm._FilterDatabase" localSheetId="2" hidden="1">'02.02 - Výsadba keřů'!$C$123:$L$197</definedName>
    <definedName name="_xlnm.Print_Area" localSheetId="2">'02.02 - Výsadba keřů'!$C$4:$K$76,'02.02 - Výsadba keřů'!$C$82:$K$103,'02.02 - Výsadba keřů'!$C$109:$L$197</definedName>
    <definedName name="_xlnm.Print_Titles" localSheetId="2">'02.02 - Výsadba keřů'!$123:$123</definedName>
    <definedName name="_xlnm._FilterDatabase" localSheetId="3" hidden="1">'02.03 - Trvalkové záhony'!$C$123:$L$239</definedName>
    <definedName name="_xlnm.Print_Area" localSheetId="3">'02.03 - Trvalkové záhony'!$C$4:$K$76,'02.03 - Trvalkové záhony'!$C$82:$K$103,'02.03 - Trvalkové záhony'!$C$109:$L$239</definedName>
    <definedName name="_xlnm.Print_Titles" localSheetId="3">'02.03 - Trvalkové záhony'!$123:$123</definedName>
    <definedName name="_xlnm._FilterDatabase" localSheetId="4" hidden="1">'02.04 - Založení trávníku'!$C$122:$L$159</definedName>
    <definedName name="_xlnm.Print_Area" localSheetId="4">'02.04 - Založení trávníku'!$C$4:$K$76,'02.04 - Založení trávníku'!$C$82:$K$102,'02.04 - Založení trávníku'!$C$108:$L$159</definedName>
    <definedName name="_xlnm.Print_Titles" localSheetId="4">'02.04 - Založení trávníku'!$122:$122</definedName>
    <definedName name="_xlnm._FilterDatabase" localSheetId="5" hidden="1">'SO 03 - Mobiliář'!$C$120:$L$167</definedName>
    <definedName name="_xlnm.Print_Area" localSheetId="5">'SO 03 - Mobiliář'!$C$4:$K$76,'SO 03 - Mobiliář'!$C$82:$K$102,'SO 03 - Mobiliář'!$C$108:$L$167</definedName>
    <definedName name="_xlnm.Print_Titles" localSheetId="5">'SO 03 - Mobiliář'!$120:$120</definedName>
    <definedName name="_xlnm._FilterDatabase" localSheetId="6" hidden="1">'04.01 - Odstranění stávaj...'!$C$122:$L$168</definedName>
    <definedName name="_xlnm.Print_Area" localSheetId="6">'04.01 - Odstranění stávaj...'!$C$4:$K$76,'04.01 - Odstranění stávaj...'!$C$82:$K$102,'04.01 - Odstranění stávaj...'!$C$108:$L$168</definedName>
    <definedName name="_xlnm.Print_Titles" localSheetId="6">'04.01 - Odstranění stávaj...'!$122:$122</definedName>
    <definedName name="_xlnm._FilterDatabase" localSheetId="7" hidden="1">'04.02 - Stavba nových ces...'!$C$124:$L$186</definedName>
    <definedName name="_xlnm.Print_Area" localSheetId="7">'04.02 - Stavba nových ces...'!$C$4:$K$76,'04.02 - Stavba nových ces...'!$C$82:$K$104,'04.02 - Stavba nových ces...'!$C$110:$L$186</definedName>
    <definedName name="_xlnm.Print_Titles" localSheetId="7">'04.02 - Stavba nových ces...'!$124:$124</definedName>
  </definedNames>
  <calcPr/>
</workbook>
</file>

<file path=xl/calcChain.xml><?xml version="1.0" encoding="utf-8"?>
<calcChain xmlns="http://schemas.openxmlformats.org/spreadsheetml/2006/main">
  <c i="8" l="1" r="K41"/>
  <c r="K40"/>
  <c i="1" r="BA103"/>
  <c i="8" r="K39"/>
  <c i="1" r="AZ103"/>
  <c i="8"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1"/>
  <c r="BH181"/>
  <c r="BG181"/>
  <c r="BF181"/>
  <c r="X181"/>
  <c r="V181"/>
  <c r="T181"/>
  <c r="P181"/>
  <c r="BI179"/>
  <c r="BH179"/>
  <c r="BG179"/>
  <c r="BF179"/>
  <c r="X179"/>
  <c r="V179"/>
  <c r="T179"/>
  <c r="P179"/>
  <c r="BI175"/>
  <c r="BH175"/>
  <c r="BG175"/>
  <c r="BF175"/>
  <c r="X175"/>
  <c r="V175"/>
  <c r="T175"/>
  <c r="P175"/>
  <c r="BI171"/>
  <c r="BH171"/>
  <c r="BG171"/>
  <c r="BF171"/>
  <c r="X171"/>
  <c r="V171"/>
  <c r="T171"/>
  <c r="P171"/>
  <c r="BI167"/>
  <c r="BH167"/>
  <c r="BG167"/>
  <c r="BF167"/>
  <c r="X167"/>
  <c r="V167"/>
  <c r="T167"/>
  <c r="P167"/>
  <c r="BI161"/>
  <c r="BH161"/>
  <c r="BG161"/>
  <c r="BF161"/>
  <c r="X161"/>
  <c r="V161"/>
  <c r="T161"/>
  <c r="P161"/>
  <c r="BI157"/>
  <c r="BH157"/>
  <c r="BG157"/>
  <c r="BF157"/>
  <c r="X157"/>
  <c r="V157"/>
  <c r="T157"/>
  <c r="P157"/>
  <c r="BI154"/>
  <c r="BH154"/>
  <c r="BG154"/>
  <c r="BF154"/>
  <c r="X154"/>
  <c r="V154"/>
  <c r="T154"/>
  <c r="P154"/>
  <c r="BI151"/>
  <c r="BH151"/>
  <c r="BG151"/>
  <c r="BF151"/>
  <c r="X151"/>
  <c r="V151"/>
  <c r="T151"/>
  <c r="P151"/>
  <c r="BI147"/>
  <c r="BH147"/>
  <c r="BG147"/>
  <c r="BF147"/>
  <c r="X147"/>
  <c r="V147"/>
  <c r="T147"/>
  <c r="P147"/>
  <c r="BI144"/>
  <c r="BH144"/>
  <c r="BG144"/>
  <c r="BF144"/>
  <c r="X144"/>
  <c r="V144"/>
  <c r="T144"/>
  <c r="P144"/>
  <c r="BI141"/>
  <c r="BH141"/>
  <c r="BG141"/>
  <c r="BF141"/>
  <c r="X141"/>
  <c r="V141"/>
  <c r="T141"/>
  <c r="P141"/>
  <c r="BI139"/>
  <c r="BH139"/>
  <c r="BG139"/>
  <c r="BF139"/>
  <c r="X139"/>
  <c r="V139"/>
  <c r="T139"/>
  <c r="P139"/>
  <c r="BI136"/>
  <c r="BH136"/>
  <c r="BG136"/>
  <c r="BF136"/>
  <c r="X136"/>
  <c r="V136"/>
  <c r="T136"/>
  <c r="P136"/>
  <c r="BI133"/>
  <c r="BH133"/>
  <c r="BG133"/>
  <c r="BF133"/>
  <c r="X133"/>
  <c r="V133"/>
  <c r="T133"/>
  <c r="P133"/>
  <c r="BI128"/>
  <c r="BH128"/>
  <c r="BG128"/>
  <c r="BF128"/>
  <c r="X128"/>
  <c r="V128"/>
  <c r="T128"/>
  <c r="P128"/>
  <c r="J121"/>
  <c r="F121"/>
  <c r="F119"/>
  <c r="E117"/>
  <c r="J93"/>
  <c r="F93"/>
  <c r="F91"/>
  <c r="E89"/>
  <c r="J26"/>
  <c r="E26"/>
  <c r="J122"/>
  <c r="J25"/>
  <c r="J20"/>
  <c r="E20"/>
  <c r="F122"/>
  <c r="J19"/>
  <c r="J14"/>
  <c r="J119"/>
  <c r="E7"/>
  <c r="E85"/>
  <c i="7" r="K41"/>
  <c r="K40"/>
  <c i="1" r="BA102"/>
  <c i="7" r="K39"/>
  <c i="1" r="AZ102"/>
  <c i="7" r="BI165"/>
  <c r="BH165"/>
  <c r="BG165"/>
  <c r="BF165"/>
  <c r="X165"/>
  <c r="V165"/>
  <c r="T165"/>
  <c r="P165"/>
  <c r="BI159"/>
  <c r="BH159"/>
  <c r="BG159"/>
  <c r="BF159"/>
  <c r="X159"/>
  <c r="V159"/>
  <c r="T159"/>
  <c r="P159"/>
  <c r="BI153"/>
  <c r="BH153"/>
  <c r="BG153"/>
  <c r="BF153"/>
  <c r="X153"/>
  <c r="V153"/>
  <c r="T153"/>
  <c r="P153"/>
  <c r="BI150"/>
  <c r="BH150"/>
  <c r="BG150"/>
  <c r="BF150"/>
  <c r="X150"/>
  <c r="V150"/>
  <c r="T150"/>
  <c r="P150"/>
  <c r="BI145"/>
  <c r="BH145"/>
  <c r="BG145"/>
  <c r="BF145"/>
  <c r="X145"/>
  <c r="V145"/>
  <c r="T145"/>
  <c r="P145"/>
  <c r="BI142"/>
  <c r="BH142"/>
  <c r="BG142"/>
  <c r="BF142"/>
  <c r="X142"/>
  <c r="V142"/>
  <c r="T142"/>
  <c r="P142"/>
  <c r="BI139"/>
  <c r="BH139"/>
  <c r="BG139"/>
  <c r="BF139"/>
  <c r="X139"/>
  <c r="V139"/>
  <c r="T139"/>
  <c r="P139"/>
  <c r="BI136"/>
  <c r="BH136"/>
  <c r="BG136"/>
  <c r="BF136"/>
  <c r="X136"/>
  <c r="V136"/>
  <c r="T136"/>
  <c r="P136"/>
  <c r="BI134"/>
  <c r="BH134"/>
  <c r="BG134"/>
  <c r="BF134"/>
  <c r="X134"/>
  <c r="V134"/>
  <c r="T134"/>
  <c r="P134"/>
  <c r="BI129"/>
  <c r="BH129"/>
  <c r="BG129"/>
  <c r="BF129"/>
  <c r="X129"/>
  <c r="V129"/>
  <c r="T129"/>
  <c r="P129"/>
  <c r="BI126"/>
  <c r="BH126"/>
  <c r="BG126"/>
  <c r="BF126"/>
  <c r="X126"/>
  <c r="V126"/>
  <c r="T126"/>
  <c r="P126"/>
  <c r="J119"/>
  <c r="F119"/>
  <c r="F117"/>
  <c r="E115"/>
  <c r="J93"/>
  <c r="F93"/>
  <c r="F91"/>
  <c r="E89"/>
  <c r="J26"/>
  <c r="E26"/>
  <c r="J120"/>
  <c r="J25"/>
  <c r="J20"/>
  <c r="E20"/>
  <c r="F120"/>
  <c r="J19"/>
  <c r="J14"/>
  <c r="J117"/>
  <c r="E7"/>
  <c r="E111"/>
  <c i="6" r="K39"/>
  <c r="K38"/>
  <c i="1" r="BA100"/>
  <c i="6" r="K37"/>
  <c i="1" r="AZ100"/>
  <c i="6" r="BI166"/>
  <c r="BH166"/>
  <c r="BG166"/>
  <c r="BF166"/>
  <c r="X166"/>
  <c r="X165"/>
  <c r="V166"/>
  <c r="V165"/>
  <c r="T166"/>
  <c r="T165"/>
  <c r="P166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4"/>
  <c r="BH154"/>
  <c r="BG154"/>
  <c r="BF154"/>
  <c r="X154"/>
  <c r="V154"/>
  <c r="T154"/>
  <c r="P154"/>
  <c r="BI147"/>
  <c r="BH147"/>
  <c r="BG147"/>
  <c r="BF147"/>
  <c r="X147"/>
  <c r="X139"/>
  <c r="V147"/>
  <c r="V139"/>
  <c r="T147"/>
  <c r="T139"/>
  <c r="P147"/>
  <c r="BI140"/>
  <c r="BH140"/>
  <c r="BG140"/>
  <c r="BF140"/>
  <c r="X140"/>
  <c r="V140"/>
  <c r="T140"/>
  <c r="P140"/>
  <c r="BI137"/>
  <c r="BH137"/>
  <c r="BG137"/>
  <c r="BF137"/>
  <c r="X137"/>
  <c r="V137"/>
  <c r="T137"/>
  <c r="P137"/>
  <c r="BI133"/>
  <c r="BH133"/>
  <c r="BG133"/>
  <c r="BF133"/>
  <c r="X133"/>
  <c r="V133"/>
  <c r="T133"/>
  <c r="P133"/>
  <c r="BI130"/>
  <c r="BH130"/>
  <c r="BG130"/>
  <c r="BF130"/>
  <c r="X130"/>
  <c r="V130"/>
  <c r="T130"/>
  <c r="P130"/>
  <c r="BI124"/>
  <c r="BH124"/>
  <c r="BG124"/>
  <c r="BF124"/>
  <c r="X124"/>
  <c r="V124"/>
  <c r="T124"/>
  <c r="P124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111"/>
  <c i="5" r="K41"/>
  <c r="K40"/>
  <c i="1" r="BA99"/>
  <c i="5" r="K39"/>
  <c i="1" r="AZ99"/>
  <c i="5" r="BI158"/>
  <c r="BH158"/>
  <c r="BG158"/>
  <c r="BF158"/>
  <c r="X158"/>
  <c r="X157"/>
  <c r="V158"/>
  <c r="V157"/>
  <c r="T158"/>
  <c r="T157"/>
  <c r="P158"/>
  <c r="BI154"/>
  <c r="BH154"/>
  <c r="BG154"/>
  <c r="BF154"/>
  <c r="X154"/>
  <c r="V154"/>
  <c r="T154"/>
  <c r="P154"/>
  <c r="BI151"/>
  <c r="BH151"/>
  <c r="BG151"/>
  <c r="BF151"/>
  <c r="X151"/>
  <c r="V151"/>
  <c r="T151"/>
  <c r="P151"/>
  <c r="BI148"/>
  <c r="BH148"/>
  <c r="BG148"/>
  <c r="BF148"/>
  <c r="X148"/>
  <c r="V148"/>
  <c r="T148"/>
  <c r="P148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0"/>
  <c r="BH140"/>
  <c r="BG140"/>
  <c r="BF140"/>
  <c r="X140"/>
  <c r="V140"/>
  <c r="T140"/>
  <c r="P140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0"/>
  <c r="BH130"/>
  <c r="BG130"/>
  <c r="BF130"/>
  <c r="X130"/>
  <c r="V130"/>
  <c r="T130"/>
  <c r="P130"/>
  <c r="BI128"/>
  <c r="BH128"/>
  <c r="BG128"/>
  <c r="BF128"/>
  <c r="X128"/>
  <c r="V128"/>
  <c r="T128"/>
  <c r="P128"/>
  <c r="BI126"/>
  <c r="BH126"/>
  <c r="BG126"/>
  <c r="BF126"/>
  <c r="X126"/>
  <c r="V126"/>
  <c r="T126"/>
  <c r="P126"/>
  <c r="J119"/>
  <c r="F119"/>
  <c r="F117"/>
  <c r="E115"/>
  <c r="J93"/>
  <c r="F93"/>
  <c r="F91"/>
  <c r="E89"/>
  <c r="J26"/>
  <c r="E26"/>
  <c r="J120"/>
  <c r="J25"/>
  <c r="J20"/>
  <c r="E20"/>
  <c r="F94"/>
  <c r="J19"/>
  <c r="J14"/>
  <c r="J117"/>
  <c r="E7"/>
  <c r="E111"/>
  <c i="4" r="K41"/>
  <c r="K40"/>
  <c i="1" r="BA98"/>
  <c i="4" r="K39"/>
  <c i="1" r="AZ98"/>
  <c i="4" r="BI239"/>
  <c r="BH239"/>
  <c r="BG239"/>
  <c r="BF239"/>
  <c r="X239"/>
  <c r="V239"/>
  <c r="T239"/>
  <c r="P239"/>
  <c r="BI238"/>
  <c r="BH238"/>
  <c r="BG238"/>
  <c r="BF238"/>
  <c r="X238"/>
  <c r="V238"/>
  <c r="T238"/>
  <c r="P238"/>
  <c r="BI237"/>
  <c r="BH237"/>
  <c r="BG237"/>
  <c r="BF237"/>
  <c r="X237"/>
  <c r="V237"/>
  <c r="T237"/>
  <c r="P237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3"/>
  <c r="BH233"/>
  <c r="BG233"/>
  <c r="BF233"/>
  <c r="X233"/>
  <c r="V233"/>
  <c r="T233"/>
  <c r="P233"/>
  <c r="BI232"/>
  <c r="BH232"/>
  <c r="BG232"/>
  <c r="BF232"/>
  <c r="X232"/>
  <c r="V232"/>
  <c r="T232"/>
  <c r="P232"/>
  <c r="BI231"/>
  <c r="BH231"/>
  <c r="BG231"/>
  <c r="BF231"/>
  <c r="X231"/>
  <c r="V231"/>
  <c r="T231"/>
  <c r="P231"/>
  <c r="BI230"/>
  <c r="BH230"/>
  <c r="BG230"/>
  <c r="BF230"/>
  <c r="X230"/>
  <c r="V230"/>
  <c r="T230"/>
  <c r="P230"/>
  <c r="BI229"/>
  <c r="BH229"/>
  <c r="BG229"/>
  <c r="BF229"/>
  <c r="X229"/>
  <c r="V229"/>
  <c r="T229"/>
  <c r="P229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4"/>
  <c r="BH224"/>
  <c r="BG224"/>
  <c r="BF224"/>
  <c r="X224"/>
  <c r="V224"/>
  <c r="T224"/>
  <c r="P224"/>
  <c r="BI223"/>
  <c r="BH223"/>
  <c r="BG223"/>
  <c r="BF223"/>
  <c r="X223"/>
  <c r="V223"/>
  <c r="T223"/>
  <c r="P223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9"/>
  <c r="BH219"/>
  <c r="BG219"/>
  <c r="BF219"/>
  <c r="X219"/>
  <c r="V219"/>
  <c r="T219"/>
  <c r="P219"/>
  <c r="BI218"/>
  <c r="BH218"/>
  <c r="BG218"/>
  <c r="BF218"/>
  <c r="X218"/>
  <c r="V218"/>
  <c r="T218"/>
  <c r="P218"/>
  <c r="BI217"/>
  <c r="BH217"/>
  <c r="BG217"/>
  <c r="BF217"/>
  <c r="X217"/>
  <c r="V217"/>
  <c r="T217"/>
  <c r="P217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7"/>
  <c r="BH207"/>
  <c r="BG207"/>
  <c r="BF207"/>
  <c r="X207"/>
  <c r="X206"/>
  <c r="V207"/>
  <c r="V206"/>
  <c r="T207"/>
  <c r="T206"/>
  <c r="P207"/>
  <c r="BI205"/>
  <c r="BH205"/>
  <c r="BG205"/>
  <c r="BF205"/>
  <c r="X205"/>
  <c r="V205"/>
  <c r="T205"/>
  <c r="P205"/>
  <c r="BI201"/>
  <c r="BH201"/>
  <c r="BG201"/>
  <c r="BF201"/>
  <c r="X201"/>
  <c r="V201"/>
  <c r="T201"/>
  <c r="P201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0"/>
  <c r="BH180"/>
  <c r="BG180"/>
  <c r="BF180"/>
  <c r="X180"/>
  <c r="V180"/>
  <c r="T180"/>
  <c r="P180"/>
  <c r="BI177"/>
  <c r="BH177"/>
  <c r="BG177"/>
  <c r="BF177"/>
  <c r="X177"/>
  <c r="V177"/>
  <c r="T177"/>
  <c r="P177"/>
  <c r="BI171"/>
  <c r="BH171"/>
  <c r="BG171"/>
  <c r="BF171"/>
  <c r="X171"/>
  <c r="V171"/>
  <c r="T171"/>
  <c r="P171"/>
  <c r="BI167"/>
  <c r="BH167"/>
  <c r="BG167"/>
  <c r="BF167"/>
  <c r="X167"/>
  <c r="V167"/>
  <c r="T167"/>
  <c r="P167"/>
  <c r="BI164"/>
  <c r="BH164"/>
  <c r="BG164"/>
  <c r="BF164"/>
  <c r="X164"/>
  <c r="V164"/>
  <c r="T164"/>
  <c r="P164"/>
  <c r="BI161"/>
  <c r="BH161"/>
  <c r="BG161"/>
  <c r="BF161"/>
  <c r="X161"/>
  <c r="V161"/>
  <c r="T161"/>
  <c r="P161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2"/>
  <c r="BH152"/>
  <c r="BG152"/>
  <c r="BF152"/>
  <c r="X152"/>
  <c r="V152"/>
  <c r="T152"/>
  <c r="P152"/>
  <c r="BI149"/>
  <c r="BH149"/>
  <c r="BG149"/>
  <c r="BF149"/>
  <c r="X149"/>
  <c r="V149"/>
  <c r="T149"/>
  <c r="P149"/>
  <c r="BI145"/>
  <c r="BH145"/>
  <c r="BG145"/>
  <c r="BF145"/>
  <c r="X145"/>
  <c r="V145"/>
  <c r="T145"/>
  <c r="P145"/>
  <c r="BI143"/>
  <c r="BH143"/>
  <c r="BG143"/>
  <c r="BF143"/>
  <c r="X143"/>
  <c r="V143"/>
  <c r="T143"/>
  <c r="P143"/>
  <c r="BI139"/>
  <c r="BH139"/>
  <c r="BG139"/>
  <c r="BF139"/>
  <c r="X139"/>
  <c r="V139"/>
  <c r="T139"/>
  <c r="P139"/>
  <c r="BI135"/>
  <c r="BH135"/>
  <c r="BG135"/>
  <c r="BF135"/>
  <c r="X135"/>
  <c r="V135"/>
  <c r="T135"/>
  <c r="P135"/>
  <c r="BI131"/>
  <c r="BH131"/>
  <c r="BG131"/>
  <c r="BF131"/>
  <c r="X131"/>
  <c r="V131"/>
  <c r="T131"/>
  <c r="P131"/>
  <c r="BI127"/>
  <c r="BH127"/>
  <c r="BG127"/>
  <c r="BF127"/>
  <c r="X127"/>
  <c r="V127"/>
  <c r="T127"/>
  <c r="P127"/>
  <c r="J120"/>
  <c r="F120"/>
  <c r="F118"/>
  <c r="E116"/>
  <c r="J93"/>
  <c r="F93"/>
  <c r="F91"/>
  <c r="E89"/>
  <c r="J26"/>
  <c r="E26"/>
  <c r="J121"/>
  <c r="J25"/>
  <c r="J20"/>
  <c r="E20"/>
  <c r="F94"/>
  <c r="J19"/>
  <c r="J14"/>
  <c r="J118"/>
  <c r="E7"/>
  <c r="E112"/>
  <c i="3" r="K41"/>
  <c r="K40"/>
  <c i="1" r="BA97"/>
  <c i="3" r="K39"/>
  <c i="1" r="AZ97"/>
  <c i="3" r="BI197"/>
  <c r="BH197"/>
  <c r="BG197"/>
  <c r="BF197"/>
  <c r="X197"/>
  <c r="V197"/>
  <c r="T197"/>
  <c r="P197"/>
  <c r="BI196"/>
  <c r="BH196"/>
  <c r="BG196"/>
  <c r="BF196"/>
  <c r="X196"/>
  <c r="V196"/>
  <c r="T196"/>
  <c r="P196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6"/>
  <c r="BH186"/>
  <c r="BG186"/>
  <c r="BF186"/>
  <c r="X186"/>
  <c r="X185"/>
  <c r="V186"/>
  <c r="V185"/>
  <c r="T186"/>
  <c r="T185"/>
  <c r="P186"/>
  <c r="BI184"/>
  <c r="BH184"/>
  <c r="BG184"/>
  <c r="BF184"/>
  <c r="X184"/>
  <c r="V184"/>
  <c r="T184"/>
  <c r="P184"/>
  <c r="BI181"/>
  <c r="BH181"/>
  <c r="BG181"/>
  <c r="BF181"/>
  <c r="X181"/>
  <c r="V181"/>
  <c r="T181"/>
  <c r="P181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1"/>
  <c r="BH161"/>
  <c r="BG161"/>
  <c r="BF161"/>
  <c r="X161"/>
  <c r="V161"/>
  <c r="T161"/>
  <c r="P161"/>
  <c r="BI157"/>
  <c r="BH157"/>
  <c r="BG157"/>
  <c r="BF157"/>
  <c r="X157"/>
  <c r="V157"/>
  <c r="T157"/>
  <c r="P157"/>
  <c r="BI154"/>
  <c r="BH154"/>
  <c r="BG154"/>
  <c r="BF154"/>
  <c r="X154"/>
  <c r="V154"/>
  <c r="T154"/>
  <c r="P154"/>
  <c r="BI151"/>
  <c r="BH151"/>
  <c r="BG151"/>
  <c r="BF151"/>
  <c r="X151"/>
  <c r="V151"/>
  <c r="T151"/>
  <c r="P151"/>
  <c r="BI148"/>
  <c r="BH148"/>
  <c r="BG148"/>
  <c r="BF148"/>
  <c r="X148"/>
  <c r="V148"/>
  <c r="T148"/>
  <c r="P148"/>
  <c r="BI145"/>
  <c r="BH145"/>
  <c r="BG145"/>
  <c r="BF145"/>
  <c r="X145"/>
  <c r="V145"/>
  <c r="T145"/>
  <c r="P145"/>
  <c r="BI143"/>
  <c r="BH143"/>
  <c r="BG143"/>
  <c r="BF143"/>
  <c r="X143"/>
  <c r="V143"/>
  <c r="T143"/>
  <c r="P143"/>
  <c r="BI138"/>
  <c r="BH138"/>
  <c r="BG138"/>
  <c r="BF138"/>
  <c r="X138"/>
  <c r="V138"/>
  <c r="T138"/>
  <c r="P138"/>
  <c r="BI135"/>
  <c r="BH135"/>
  <c r="BG135"/>
  <c r="BF135"/>
  <c r="X135"/>
  <c r="V135"/>
  <c r="T135"/>
  <c r="P135"/>
  <c r="BI132"/>
  <c r="BH132"/>
  <c r="BG132"/>
  <c r="BF132"/>
  <c r="X132"/>
  <c r="V132"/>
  <c r="T132"/>
  <c r="P132"/>
  <c r="BI129"/>
  <c r="BH129"/>
  <c r="BG129"/>
  <c r="BF129"/>
  <c r="X129"/>
  <c r="V129"/>
  <c r="T129"/>
  <c r="P129"/>
  <c r="BI127"/>
  <c r="BH127"/>
  <c r="BG127"/>
  <c r="BF127"/>
  <c r="X127"/>
  <c r="V127"/>
  <c r="T127"/>
  <c r="P127"/>
  <c r="J120"/>
  <c r="F120"/>
  <c r="F118"/>
  <c r="E116"/>
  <c r="J93"/>
  <c r="F93"/>
  <c r="F91"/>
  <c r="E89"/>
  <c r="J26"/>
  <c r="E26"/>
  <c r="J121"/>
  <c r="J25"/>
  <c r="J20"/>
  <c r="E20"/>
  <c r="F121"/>
  <c r="J19"/>
  <c r="J14"/>
  <c r="J91"/>
  <c r="E7"/>
  <c r="E112"/>
  <c i="2" r="K41"/>
  <c r="K40"/>
  <c i="1" r="BA96"/>
  <c i="2" r="K39"/>
  <c i="1" r="AZ96"/>
  <c i="2"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0"/>
  <c r="BH170"/>
  <c r="BG170"/>
  <c r="BF170"/>
  <c r="X170"/>
  <c r="X169"/>
  <c r="V170"/>
  <c r="V169"/>
  <c r="T170"/>
  <c r="T169"/>
  <c r="P170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5"/>
  <c r="BH165"/>
  <c r="BG165"/>
  <c r="BF165"/>
  <c r="X165"/>
  <c r="V165"/>
  <c r="T165"/>
  <c r="P165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7"/>
  <c r="BH157"/>
  <c r="BG157"/>
  <c r="BF157"/>
  <c r="X157"/>
  <c r="V157"/>
  <c r="T157"/>
  <c r="P157"/>
  <c r="BI155"/>
  <c r="BH155"/>
  <c r="BG155"/>
  <c r="BF155"/>
  <c r="X155"/>
  <c r="V155"/>
  <c r="T155"/>
  <c r="P155"/>
  <c r="BI152"/>
  <c r="BH152"/>
  <c r="BG152"/>
  <c r="BF152"/>
  <c r="X152"/>
  <c r="V152"/>
  <c r="T152"/>
  <c r="P152"/>
  <c r="BI150"/>
  <c r="BH150"/>
  <c r="BG150"/>
  <c r="BF150"/>
  <c r="X150"/>
  <c r="V150"/>
  <c r="T150"/>
  <c r="P150"/>
  <c r="BI148"/>
  <c r="BH148"/>
  <c r="BG148"/>
  <c r="BF148"/>
  <c r="X148"/>
  <c r="V148"/>
  <c r="T148"/>
  <c r="P148"/>
  <c r="BI146"/>
  <c r="BH146"/>
  <c r="BG146"/>
  <c r="BF146"/>
  <c r="X146"/>
  <c r="V146"/>
  <c r="T146"/>
  <c r="P146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3"/>
  <c r="BH133"/>
  <c r="BG133"/>
  <c r="BF133"/>
  <c r="X133"/>
  <c r="V133"/>
  <c r="T133"/>
  <c r="P133"/>
  <c r="BI131"/>
  <c r="BH131"/>
  <c r="BG131"/>
  <c r="BF131"/>
  <c r="X131"/>
  <c r="V131"/>
  <c r="T131"/>
  <c r="P131"/>
  <c r="BI129"/>
  <c r="BH129"/>
  <c r="BG129"/>
  <c r="BF129"/>
  <c r="X129"/>
  <c r="V129"/>
  <c r="T129"/>
  <c r="P129"/>
  <c r="BI127"/>
  <c r="BH127"/>
  <c r="BG127"/>
  <c r="BF127"/>
  <c r="X127"/>
  <c r="V127"/>
  <c r="T127"/>
  <c r="P127"/>
  <c r="J120"/>
  <c r="F120"/>
  <c r="F118"/>
  <c r="E116"/>
  <c r="J93"/>
  <c r="F93"/>
  <c r="F91"/>
  <c r="E89"/>
  <c r="J26"/>
  <c r="E26"/>
  <c r="J94"/>
  <c r="J25"/>
  <c r="J20"/>
  <c r="E20"/>
  <c r="F94"/>
  <c r="J19"/>
  <c r="J14"/>
  <c r="J118"/>
  <c r="E7"/>
  <c r="E85"/>
  <c i="1" r="L90"/>
  <c r="AM90"/>
  <c r="AM89"/>
  <c r="L89"/>
  <c r="AM87"/>
  <c r="L87"/>
  <c r="L85"/>
  <c r="L84"/>
  <c i="2" r="R178"/>
  <c r="R183"/>
  <c r="Q127"/>
  <c r="R142"/>
  <c i="1" r="AU95"/>
  <c i="2" r="R131"/>
  <c r="R168"/>
  <c r="K186"/>
  <c r="BE186"/>
  <c r="BK162"/>
  <c r="BK146"/>
  <c r="BK157"/>
  <c i="3" r="Q138"/>
  <c r="R138"/>
  <c r="R192"/>
  <c r="Q193"/>
  <c r="R161"/>
  <c r="BK197"/>
  <c r="K194"/>
  <c r="BE194"/>
  <c r="BK184"/>
  <c i="4" r="Q197"/>
  <c r="R233"/>
  <c r="Q221"/>
  <c r="Q149"/>
  <c r="R230"/>
  <c r="R189"/>
  <c r="R221"/>
  <c r="Q152"/>
  <c r="R155"/>
  <c r="R222"/>
  <c r="R205"/>
  <c r="Q167"/>
  <c r="BK228"/>
  <c r="BK217"/>
  <c r="K223"/>
  <c r="BE223"/>
  <c r="BK222"/>
  <c r="K192"/>
  <c r="BE192"/>
  <c r="K135"/>
  <c r="BE135"/>
  <c i="5" r="R128"/>
  <c r="R146"/>
  <c r="BK136"/>
  <c r="K140"/>
  <c r="BE140"/>
  <c i="6" r="Q154"/>
  <c r="Q147"/>
  <c i="7" r="Q129"/>
  <c r="K145"/>
  <c r="BE145"/>
  <c i="8" r="R175"/>
  <c r="R171"/>
  <c r="R183"/>
  <c r="Q128"/>
  <c r="BK179"/>
  <c i="2" r="Q178"/>
  <c r="R160"/>
  <c r="Q165"/>
  <c r="R137"/>
  <c r="R186"/>
  <c r="R133"/>
  <c r="Q170"/>
  <c r="R167"/>
  <c r="K165"/>
  <c r="BE165"/>
  <c r="K177"/>
  <c r="BE177"/>
  <c r="BK129"/>
  <c r="BK160"/>
  <c r="BK137"/>
  <c i="3" r="R151"/>
  <c r="Q171"/>
  <c r="Q181"/>
  <c r="R132"/>
  <c r="R181"/>
  <c r="Q178"/>
  <c r="BK189"/>
  <c r="K161"/>
  <c r="BE161"/>
  <c i="4" r="R235"/>
  <c r="R237"/>
  <c r="R197"/>
  <c r="R239"/>
  <c r="Q145"/>
  <c r="R186"/>
  <c r="Q219"/>
  <c r="R228"/>
  <c r="Q227"/>
  <c r="Q135"/>
  <c r="Q131"/>
  <c r="R152"/>
  <c r="K158"/>
  <c r="BE158"/>
  <c r="K225"/>
  <c r="BE225"/>
  <c r="BK155"/>
  <c r="K226"/>
  <c r="BE226"/>
  <c r="K207"/>
  <c r="BE207"/>
  <c r="K145"/>
  <c r="BE145"/>
  <c i="5" r="R136"/>
  <c r="Q158"/>
  <c r="R130"/>
  <c r="BK128"/>
  <c i="6" r="Q166"/>
  <c r="R156"/>
  <c r="K166"/>
  <c r="BE166"/>
  <c r="K159"/>
  <c r="BE159"/>
  <c i="7" r="Q165"/>
  <c r="Q139"/>
  <c r="R129"/>
  <c r="BK142"/>
  <c r="BK126"/>
  <c i="8" r="Q147"/>
  <c r="Q151"/>
  <c r="Q154"/>
  <c r="R128"/>
  <c r="K151"/>
  <c r="BE151"/>
  <c i="2" r="Q142"/>
  <c r="R150"/>
  <c r="R170"/>
  <c r="Q133"/>
  <c r="Q180"/>
  <c r="R180"/>
  <c r="Q155"/>
  <c r="BK184"/>
  <c r="K176"/>
  <c r="BE176"/>
  <c i="3" r="R145"/>
  <c r="Q197"/>
  <c r="R157"/>
  <c r="R191"/>
  <c r="R178"/>
  <c r="R154"/>
  <c r="Q143"/>
  <c r="K148"/>
  <c r="BE148"/>
  <c r="BK181"/>
  <c r="K178"/>
  <c r="BE178"/>
  <c r="BK127"/>
  <c i="4" r="Q180"/>
  <c r="R223"/>
  <c r="R210"/>
  <c r="Q211"/>
  <c r="R234"/>
  <c r="R195"/>
  <c r="R184"/>
  <c r="R192"/>
  <c r="R231"/>
  <c r="R219"/>
  <c r="R135"/>
  <c r="K239"/>
  <c r="BE239"/>
  <c r="BK224"/>
  <c r="K237"/>
  <c r="BE237"/>
  <c r="BK221"/>
  <c r="K229"/>
  <c r="BE229"/>
  <c r="K195"/>
  <c r="BE195"/>
  <c r="BK197"/>
  <c r="BK164"/>
  <c i="5" r="Q148"/>
  <c r="Q140"/>
  <c r="Q154"/>
  <c i="6" r="Q137"/>
  <c r="R160"/>
  <c r="Q162"/>
  <c r="R124"/>
  <c r="Q124"/>
  <c r="BK130"/>
  <c r="BK124"/>
  <c r="K147"/>
  <c r="BE147"/>
  <c i="7" r="R126"/>
  <c r="R142"/>
  <c r="R136"/>
  <c i="8" r="Q161"/>
  <c r="R136"/>
  <c r="Q183"/>
  <c r="Q136"/>
  <c r="R141"/>
  <c r="K175"/>
  <c r="BE175"/>
  <c r="BK133"/>
  <c i="2" r="Q162"/>
  <c r="R174"/>
  <c r="R129"/>
  <c r="R182"/>
  <c r="Q185"/>
  <c r="Q129"/>
  <c r="Q157"/>
  <c r="BK170"/>
  <c r="BK142"/>
  <c r="K178"/>
  <c r="BE178"/>
  <c r="BK136"/>
  <c r="K133"/>
  <c r="BE133"/>
  <c i="3" r="R184"/>
  <c r="R189"/>
  <c r="R135"/>
  <c r="R166"/>
  <c r="K157"/>
  <c r="K192"/>
  <c r="BE192"/>
  <c r="BK190"/>
  <c r="BK129"/>
  <c i="4" r="Q155"/>
  <c r="R212"/>
  <c r="Q238"/>
  <c r="Q143"/>
  <c r="R227"/>
  <c r="R127"/>
  <c r="Q214"/>
  <c r="Q177"/>
  <c r="R201"/>
  <c r="R139"/>
  <c r="Q213"/>
  <c r="BK235"/>
  <c r="BK230"/>
  <c r="BK152"/>
  <c r="K213"/>
  <c r="BE213"/>
  <c r="K180"/>
  <c r="BE180"/>
  <c i="5" r="R140"/>
  <c r="Q130"/>
  <c r="Q126"/>
  <c i="6" r="R163"/>
  <c r="R130"/>
  <c r="Q160"/>
  <c r="BK162"/>
  <c r="BK156"/>
  <c i="7" r="Q150"/>
  <c r="Q134"/>
  <c r="BK136"/>
  <c i="8" r="R185"/>
  <c r="R181"/>
  <c r="R147"/>
  <c r="K181"/>
  <c r="BE181"/>
  <c i="2" r="Q174"/>
  <c r="R162"/>
  <c r="Q152"/>
  <c r="R155"/>
  <c r="Q179"/>
  <c r="Q168"/>
  <c r="Q137"/>
  <c r="BK174"/>
  <c r="K155"/>
  <c r="BE155"/>
  <c r="BK127"/>
  <c r="K152"/>
  <c r="BE152"/>
  <c i="3" r="R196"/>
  <c r="Q127"/>
  <c r="Q194"/>
  <c r="R164"/>
  <c r="R143"/>
  <c r="BK186"/>
  <c r="BK138"/>
  <c r="BK143"/>
  <c i="4" r="R214"/>
  <c r="R218"/>
  <c r="Q217"/>
  <c r="Q233"/>
  <c r="R225"/>
  <c r="R224"/>
  <c r="R158"/>
  <c r="Q186"/>
  <c r="R226"/>
  <c r="R177"/>
  <c r="BK231"/>
  <c r="K214"/>
  <c r="BE214"/>
  <c r="K212"/>
  <c r="BE212"/>
  <c r="BK201"/>
  <c r="K131"/>
  <c r="BE131"/>
  <c i="5" r="Q146"/>
  <c r="Q151"/>
  <c r="BK154"/>
  <c i="6" r="Q133"/>
  <c r="Q140"/>
  <c r="R133"/>
  <c i="7" r="R165"/>
  <c r="R139"/>
  <c r="BK159"/>
  <c i="8" r="Q133"/>
  <c r="R139"/>
  <c r="Q167"/>
  <c r="Q171"/>
  <c r="K136"/>
  <c r="BE136"/>
  <c r="K128"/>
  <c r="BE128"/>
  <c i="2" r="R181"/>
  <c i="1" r="AU101"/>
  <c i="2" r="Q136"/>
  <c r="Q148"/>
  <c r="R179"/>
  <c r="BK179"/>
  <c r="BK182"/>
  <c r="BK168"/>
  <c r="K175"/>
  <c r="BE175"/>
  <c i="3" r="Q154"/>
  <c r="R176"/>
  <c r="Q164"/>
  <c r="Q189"/>
  <c r="Q195"/>
  <c r="R193"/>
  <c r="K195"/>
  <c r="BE195"/>
  <c r="BK191"/>
  <c r="K164"/>
  <c r="BE164"/>
  <c i="4" r="R238"/>
  <c r="Q189"/>
  <c r="Q201"/>
  <c r="R131"/>
  <c r="Q210"/>
  <c r="Q232"/>
  <c r="Q171"/>
  <c r="R143"/>
  <c r="R229"/>
  <c r="R180"/>
  <c r="R149"/>
  <c r="BK234"/>
  <c r="BK143"/>
  <c r="BK215"/>
  <c r="K211"/>
  <c r="BE211"/>
  <c i="5" r="R158"/>
  <c r="R126"/>
  <c r="K148"/>
  <c r="BE148"/>
  <c i="6" r="Q159"/>
  <c r="Q158"/>
  <c r="Q130"/>
  <c r="K140"/>
  <c r="BE140"/>
  <c i="7" r="Q142"/>
  <c r="R134"/>
  <c r="BK150"/>
  <c i="8" r="Q184"/>
  <c r="R179"/>
  <c r="R133"/>
  <c r="Q139"/>
  <c r="K183"/>
  <c r="BE183"/>
  <c r="BK184"/>
  <c r="BK144"/>
  <c i="2" r="Q177"/>
  <c r="Q182"/>
  <c r="R173"/>
  <c r="Q167"/>
  <c r="Q186"/>
  <c r="R165"/>
  <c r="R176"/>
  <c r="Q175"/>
  <c r="Q176"/>
  <c r="K181"/>
  <c r="BE181"/>
  <c i="3" r="Q192"/>
  <c r="R194"/>
  <c r="R186"/>
  <c r="Q169"/>
  <c r="R195"/>
  <c r="Q148"/>
  <c r="R129"/>
  <c r="R148"/>
  <c r="BK196"/>
  <c r="K169"/>
  <c r="BE169"/>
  <c r="BK151"/>
  <c r="K154"/>
  <c r="BE154"/>
  <c i="4" r="Q158"/>
  <c r="Q230"/>
  <c r="R164"/>
  <c r="Q224"/>
  <c r="Q237"/>
  <c r="R217"/>
  <c r="Q239"/>
  <c r="R145"/>
  <c r="R220"/>
  <c r="Q228"/>
  <c r="R171"/>
  <c r="Q207"/>
  <c r="BK189"/>
  <c r="BK149"/>
  <c r="K233"/>
  <c r="BE233"/>
  <c r="K216"/>
  <c r="BE216"/>
  <c r="BK220"/>
  <c r="K218"/>
  <c r="BE218"/>
  <c r="K186"/>
  <c r="BE186"/>
  <c i="5" r="Q134"/>
  <c r="Q128"/>
  <c r="Q144"/>
  <c r="BK151"/>
  <c r="K130"/>
  <c r="BE130"/>
  <c i="6" r="Q164"/>
  <c r="Q163"/>
  <c r="R159"/>
  <c r="R158"/>
  <c r="BK163"/>
  <c r="BK158"/>
  <c r="K133"/>
  <c r="BE133"/>
  <c i="7" r="R153"/>
  <c r="Q126"/>
  <c r="Q136"/>
  <c r="BK165"/>
  <c r="K134"/>
  <c r="BE134"/>
  <c i="8" r="R154"/>
  <c r="Q141"/>
  <c r="R161"/>
  <c r="Q157"/>
  <c r="K185"/>
  <c r="BE185"/>
  <c r="BK171"/>
  <c r="BK154"/>
  <c i="2" r="R127"/>
  <c r="R152"/>
  <c r="Q150"/>
  <c r="Q131"/>
  <c r="Q183"/>
  <c r="Q146"/>
  <c r="K183"/>
  <c r="BE183"/>
  <c r="BK140"/>
  <c r="K150"/>
  <c r="BE150"/>
  <c i="3" r="Q151"/>
  <c r="R127"/>
  <c r="Q176"/>
  <c r="Q166"/>
  <c r="Q145"/>
  <c r="R169"/>
  <c r="BK176"/>
  <c r="K171"/>
  <c r="BE171"/>
  <c i="4" r="Q218"/>
  <c r="Q164"/>
  <c r="Q205"/>
  <c r="Q231"/>
  <c r="Q192"/>
  <c r="R216"/>
  <c r="R211"/>
  <c r="Q229"/>
  <c r="R232"/>
  <c r="Q212"/>
  <c r="Q127"/>
  <c r="K236"/>
  <c r="BE236"/>
  <c r="K232"/>
  <c r="BE232"/>
  <c r="K171"/>
  <c r="BE171"/>
  <c r="BK161"/>
  <c i="5" r="R148"/>
  <c r="BK158"/>
  <c r="Q136"/>
  <c r="K146"/>
  <c r="BE146"/>
  <c i="6" r="R166"/>
  <c r="R164"/>
  <c r="R140"/>
  <c r="BK164"/>
  <c i="7" r="R159"/>
  <c r="Q159"/>
  <c r="K153"/>
  <c r="BE153"/>
  <c i="8" r="Q181"/>
  <c r="R157"/>
  <c r="Q179"/>
  <c r="R151"/>
  <c r="K141"/>
  <c r="BE141"/>
  <c r="K161"/>
  <c r="BE161"/>
  <c i="2" r="R136"/>
  <c r="Q140"/>
  <c r="R157"/>
  <c r="Q181"/>
  <c r="R175"/>
  <c r="R185"/>
  <c r="R146"/>
  <c r="K180"/>
  <c r="BE180"/>
  <c r="K148"/>
  <c r="BE148"/>
  <c r="BK167"/>
  <c i="3" r="Q196"/>
  <c r="Q191"/>
  <c r="Q129"/>
  <c r="R197"/>
  <c r="Q157"/>
  <c r="R190"/>
  <c r="Q135"/>
  <c r="BK157"/>
  <c r="K132"/>
  <c r="BE132"/>
  <c r="K145"/>
  <c r="BE145"/>
  <c i="4" r="Q235"/>
  <c r="Q222"/>
  <c r="Q234"/>
  <c r="Q215"/>
  <c r="Q220"/>
  <c r="R207"/>
  <c r="R215"/>
  <c r="Q226"/>
  <c r="Q139"/>
  <c r="Q184"/>
  <c r="K167"/>
  <c r="BE167"/>
  <c r="K227"/>
  <c r="BE227"/>
  <c r="K205"/>
  <c r="BE205"/>
  <c r="BK210"/>
  <c r="K177"/>
  <c r="BE177"/>
  <c i="5" r="R151"/>
  <c r="R144"/>
  <c r="K134"/>
  <c r="BE134"/>
  <c r="BK126"/>
  <c i="6" r="R162"/>
  <c r="R137"/>
  <c r="BK160"/>
  <c r="K154"/>
  <c r="BE154"/>
  <c i="7" r="R150"/>
  <c r="Q145"/>
  <c r="K139"/>
  <c r="BE139"/>
  <c i="8" r="R167"/>
  <c r="R144"/>
  <c r="Q144"/>
  <c r="BK167"/>
  <c r="K157"/>
  <c r="BE157"/>
  <c i="2" r="Q173"/>
  <c r="R184"/>
  <c r="R148"/>
  <c r="R140"/>
  <c r="Q184"/>
  <c r="R177"/>
  <c r="Q160"/>
  <c r="K185"/>
  <c r="BE185"/>
  <c r="K173"/>
  <c r="BE173"/>
  <c r="K131"/>
  <c r="BE131"/>
  <c i="3" r="Q186"/>
  <c r="Q184"/>
  <c r="Q190"/>
  <c r="Q161"/>
  <c r="R171"/>
  <c r="Q132"/>
  <c r="BK135"/>
  <c r="BK193"/>
  <c r="K166"/>
  <c r="BE166"/>
  <c i="4" r="Q161"/>
  <c r="Q216"/>
  <c r="R161"/>
  <c r="R167"/>
  <c r="Q236"/>
  <c r="Q223"/>
  <c r="R236"/>
  <c r="Q225"/>
  <c r="R213"/>
  <c r="Q195"/>
  <c r="K238"/>
  <c r="BE238"/>
  <c r="K219"/>
  <c r="BE219"/>
  <c r="BK184"/>
  <c r="K127"/>
  <c r="BE127"/>
  <c r="BK139"/>
  <c i="5" r="R154"/>
  <c r="R134"/>
  <c r="K158"/>
  <c r="BE158"/>
  <c r="BK144"/>
  <c i="6" r="R154"/>
  <c r="Q156"/>
  <c r="R147"/>
  <c r="K137"/>
  <c r="BE137"/>
  <c i="7" r="Q153"/>
  <c r="R145"/>
  <c r="BK129"/>
  <c i="8" r="Q175"/>
  <c r="R184"/>
  <c r="Q185"/>
  <c r="BK147"/>
  <c r="K139"/>
  <c r="BE139"/>
  <c i="2" l="1" r="R126"/>
  <c i="3" r="V126"/>
  <c r="R188"/>
  <c r="J102"/>
  <c i="4" r="T209"/>
  <c r="X209"/>
  <c i="5" r="Q125"/>
  <c i="6" r="V123"/>
  <c i="7" r="R149"/>
  <c r="J101"/>
  <c r="V125"/>
  <c i="2" r="T172"/>
  <c i="3" r="X126"/>
  <c r="Q188"/>
  <c r="I102"/>
  <c i="4" r="R209"/>
  <c r="J102"/>
  <c i="5" r="X125"/>
  <c r="X124"/>
  <c r="X123"/>
  <c i="7" r="V149"/>
  <c i="2" r="R172"/>
  <c r="J102"/>
  <c i="4" r="V126"/>
  <c r="V125"/>
  <c i="5" r="R125"/>
  <c i="6" r="T153"/>
  <c i="7" r="X149"/>
  <c i="2" r="V172"/>
  <c i="3" r="Q126"/>
  <c i="4" r="Q126"/>
  <c r="I100"/>
  <c i="6" r="X123"/>
  <c i="7" r="T125"/>
  <c i="5" r="T125"/>
  <c r="T124"/>
  <c r="T123"/>
  <c i="1" r="AW99"/>
  <c i="6" r="R123"/>
  <c i="3" r="T126"/>
  <c r="T125"/>
  <c r="T124"/>
  <c i="1" r="AW97"/>
  <c i="3" r="T188"/>
  <c i="4" r="R126"/>
  <c i="6" r="X153"/>
  <c i="7" r="Q149"/>
  <c r="I101"/>
  <c i="8" r="Q127"/>
  <c i="2" r="V126"/>
  <c r="V125"/>
  <c r="V124"/>
  <c i="4" r="X126"/>
  <c r="X125"/>
  <c r="X124"/>
  <c i="6" r="R153"/>
  <c r="J100"/>
  <c i="7" r="T149"/>
  <c i="8" r="T127"/>
  <c r="R143"/>
  <c r="J101"/>
  <c i="2" r="Q126"/>
  <c r="Q172"/>
  <c r="I102"/>
  <c i="3" r="R126"/>
  <c r="V188"/>
  <c i="4" r="Q209"/>
  <c r="I102"/>
  <c i="6" r="Q123"/>
  <c r="V153"/>
  <c i="7" r="R125"/>
  <c r="R124"/>
  <c r="J99"/>
  <c i="8" r="X127"/>
  <c r="T143"/>
  <c i="2" r="T126"/>
  <c r="T125"/>
  <c r="T124"/>
  <c i="1" r="AW96"/>
  <c i="2" r="X172"/>
  <c i="4" r="V209"/>
  <c i="6" r="Q153"/>
  <c r="I100"/>
  <c i="7" r="X125"/>
  <c r="X124"/>
  <c r="X123"/>
  <c i="8" r="R127"/>
  <c r="J100"/>
  <c r="X143"/>
  <c r="V160"/>
  <c r="V159"/>
  <c i="2" r="X126"/>
  <c r="X125"/>
  <c r="X124"/>
  <c i="3" r="X188"/>
  <c i="4" r="T126"/>
  <c r="T125"/>
  <c r="T124"/>
  <c i="1" r="AW98"/>
  <c i="5" r="V125"/>
  <c r="V124"/>
  <c r="V123"/>
  <c i="6" r="T123"/>
  <c r="T122"/>
  <c r="T121"/>
  <c i="1" r="AW100"/>
  <c i="7" r="Q125"/>
  <c r="Q124"/>
  <c r="Q123"/>
  <c r="I98"/>
  <c r="K32"/>
  <c i="1" r="AS102"/>
  <c i="8" r="V127"/>
  <c r="V126"/>
  <c r="V143"/>
  <c r="Q143"/>
  <c r="I101"/>
  <c r="T160"/>
  <c r="T159"/>
  <c r="X160"/>
  <c r="X159"/>
  <c r="Q160"/>
  <c r="Q159"/>
  <c r="I102"/>
  <c r="R160"/>
  <c r="R159"/>
  <c r="J102"/>
  <c i="2" r="Q169"/>
  <c r="I101"/>
  <c i="6" r="R139"/>
  <c r="J99"/>
  <c i="3" r="BK185"/>
  <c r="K185"/>
  <c r="K101"/>
  <c r="Q185"/>
  <c r="I101"/>
  <c i="4" r="Q206"/>
  <c r="I101"/>
  <c i="3" r="R185"/>
  <c r="J101"/>
  <c i="2" r="BK169"/>
  <c r="K169"/>
  <c r="K101"/>
  <c r="R169"/>
  <c r="J101"/>
  <c i="5" r="Q157"/>
  <c r="I101"/>
  <c i="6" r="Q165"/>
  <c r="I101"/>
  <c i="4" r="R206"/>
  <c r="J101"/>
  <c i="5" r="BK157"/>
  <c r="K157"/>
  <c r="K101"/>
  <c i="6" r="R165"/>
  <c r="J101"/>
  <c i="5" r="R157"/>
  <c r="J101"/>
  <c i="6" r="Q139"/>
  <c r="I99"/>
  <c i="7" r="I99"/>
  <c i="8" r="F94"/>
  <c i="7" r="R123"/>
  <c r="J98"/>
  <c r="K33"/>
  <c i="1" r="AT102"/>
  <c i="8" r="J91"/>
  <c r="E113"/>
  <c r="J94"/>
  <c i="7" r="F94"/>
  <c r="J91"/>
  <c r="J94"/>
  <c r="E85"/>
  <c i="6" r="J89"/>
  <c r="F92"/>
  <c r="E85"/>
  <c r="J92"/>
  <c i="5" r="J94"/>
  <c i="4" r="Q125"/>
  <c r="Q124"/>
  <c r="I98"/>
  <c r="K32"/>
  <c i="1" r="AS98"/>
  <c i="5" r="J91"/>
  <c r="F120"/>
  <c r="E85"/>
  <c i="4" r="J94"/>
  <c r="E85"/>
  <c r="J91"/>
  <c r="F121"/>
  <c i="3" r="F94"/>
  <c r="J118"/>
  <c r="E85"/>
  <c r="J94"/>
  <c r="BE157"/>
  <c i="2" r="J91"/>
  <c r="E112"/>
  <c r="F121"/>
  <c r="J121"/>
  <c r="F38"/>
  <c i="1" r="BC96"/>
  <c i="3" r="K135"/>
  <c r="BE135"/>
  <c r="K181"/>
  <c r="BE181"/>
  <c r="BK166"/>
  <c r="BK194"/>
  <c i="4" r="BK216"/>
  <c r="K155"/>
  <c r="BE155"/>
  <c r="BK186"/>
  <c r="BK171"/>
  <c r="K217"/>
  <c r="BE217"/>
  <c r="BK167"/>
  <c r="BK131"/>
  <c r="K149"/>
  <c r="BE149"/>
  <c r="K210"/>
  <c r="BE210"/>
  <c r="K228"/>
  <c r="BE228"/>
  <c i="5" r="F39"/>
  <c i="1" r="BD99"/>
  <c i="6" r="K160"/>
  <c r="BE160"/>
  <c r="K164"/>
  <c r="BE164"/>
  <c r="BK166"/>
  <c r="BK165"/>
  <c r="K165"/>
  <c r="K101"/>
  <c i="7" r="K126"/>
  <c r="BE126"/>
  <c r="F41"/>
  <c i="1" r="BF102"/>
  <c i="8" r="BK185"/>
  <c i="2" r="BK178"/>
  <c r="K168"/>
  <c r="BE168"/>
  <c r="BK150"/>
  <c r="K127"/>
  <c r="BE127"/>
  <c i="3" r="K127"/>
  <c r="BE127"/>
  <c r="K197"/>
  <c r="BE197"/>
  <c r="K151"/>
  <c r="BE151"/>
  <c i="4" r="BK239"/>
  <c r="BK213"/>
  <c r="K143"/>
  <c r="BE143"/>
  <c r="BK192"/>
  <c r="K222"/>
  <c r="BE222"/>
  <c r="K224"/>
  <c r="BE224"/>
  <c r="BK145"/>
  <c r="BK237"/>
  <c r="K235"/>
  <c r="BE235"/>
  <c i="5" r="F38"/>
  <c i="1" r="BC99"/>
  <c i="6" r="K36"/>
  <c i="1" r="AY100"/>
  <c i="8" r="F40"/>
  <c i="1" r="BE103"/>
  <c i="2" r="BK152"/>
  <c r="K179"/>
  <c r="BE179"/>
  <c r="K184"/>
  <c r="BE184"/>
  <c r="F40"/>
  <c i="1" r="BE96"/>
  <c i="3" r="BK178"/>
  <c r="K143"/>
  <c r="BE143"/>
  <c r="BK195"/>
  <c r="BK161"/>
  <c r="BK171"/>
  <c i="4" r="BK127"/>
  <c r="K161"/>
  <c r="BE161"/>
  <c r="K152"/>
  <c r="BE152"/>
  <c r="BK225"/>
  <c r="K201"/>
  <c r="BE201"/>
  <c r="BK226"/>
  <c r="BK177"/>
  <c r="K220"/>
  <c r="BE220"/>
  <c r="BK219"/>
  <c r="K234"/>
  <c r="BE234"/>
  <c r="BK218"/>
  <c r="K189"/>
  <c r="BE189"/>
  <c r="K184"/>
  <c r="BE184"/>
  <c i="5" r="BK134"/>
  <c r="K126"/>
  <c r="BE126"/>
  <c r="BK130"/>
  <c r="K144"/>
  <c r="BE144"/>
  <c i="6" r="F37"/>
  <c i="1" r="BD100"/>
  <c i="7" r="BK145"/>
  <c r="K165"/>
  <c r="BE165"/>
  <c r="BK153"/>
  <c r="BK149"/>
  <c r="K149"/>
  <c r="K101"/>
  <c i="8" r="K147"/>
  <c r="BE147"/>
  <c r="F38"/>
  <c i="1" r="BC103"/>
  <c i="2" r="BK133"/>
  <c r="BK131"/>
  <c r="BK183"/>
  <c r="K162"/>
  <c r="BE162"/>
  <c r="BK181"/>
  <c r="K170"/>
  <c r="BE170"/>
  <c i="3" r="F41"/>
  <c i="1" r="BF97"/>
  <c i="4" r="F38"/>
  <c i="1" r="BC98"/>
  <c i="5" r="F41"/>
  <c i="1" r="BF99"/>
  <c i="6" r="K162"/>
  <c r="BE162"/>
  <c r="K163"/>
  <c r="BE163"/>
  <c i="7" r="F39"/>
  <c i="1" r="BD102"/>
  <c i="8" r="BK183"/>
  <c i="2" r="F39"/>
  <c i="1" r="BD96"/>
  <c i="3" r="K186"/>
  <c r="BE186"/>
  <c r="BK132"/>
  <c r="F39"/>
  <c i="1" r="BD97"/>
  <c i="4" r="K215"/>
  <c r="BE215"/>
  <c r="K164"/>
  <c r="BE164"/>
  <c r="BK195"/>
  <c i="5" r="K154"/>
  <c r="BE154"/>
  <c r="K38"/>
  <c i="1" r="AY99"/>
  <c i="6" r="BK159"/>
  <c r="BK133"/>
  <c r="K158"/>
  <c r="BE158"/>
  <c i="7" r="K38"/>
  <c i="1" r="AY102"/>
  <c i="8" r="K171"/>
  <c r="BE171"/>
  <c i="2" r="K38"/>
  <c i="1" r="AY96"/>
  <c i="2" r="K182"/>
  <c r="BE182"/>
  <c i="3" r="BK145"/>
  <c r="K196"/>
  <c r="BE196"/>
  <c r="BK154"/>
  <c r="BK169"/>
  <c r="K184"/>
  <c r="BE184"/>
  <c r="K193"/>
  <c r="BE193"/>
  <c i="4" r="K38"/>
  <c i="1" r="AY98"/>
  <c i="5" r="K128"/>
  <c r="BE128"/>
  <c r="BK140"/>
  <c i="6" r="F38"/>
  <c i="1" r="BE100"/>
  <c i="7" r="K142"/>
  <c r="BE142"/>
  <c r="K129"/>
  <c r="BE129"/>
  <c r="K150"/>
  <c r="BE150"/>
  <c i="8" r="K38"/>
  <c i="1" r="AY103"/>
  <c i="2" r="K140"/>
  <c r="BE140"/>
  <c r="BK185"/>
  <c r="BK176"/>
  <c r="K157"/>
  <c r="BE157"/>
  <c i="3" r="K189"/>
  <c r="BE189"/>
  <c r="F40"/>
  <c i="1" r="BE97"/>
  <c i="4" r="BK223"/>
  <c r="BK158"/>
  <c r="BK211"/>
  <c r="BK233"/>
  <c i="5" r="K151"/>
  <c r="BE151"/>
  <c r="BK146"/>
  <c r="K136"/>
  <c r="BE136"/>
  <c i="6" r="BK154"/>
  <c r="BK137"/>
  <c i="7" r="F40"/>
  <c i="1" r="BE102"/>
  <c i="8" r="BK161"/>
  <c i="2" r="BK177"/>
  <c r="F41"/>
  <c i="1" r="BF96"/>
  <c i="2" r="K174"/>
  <c r="BE174"/>
  <c i="3" r="F38"/>
  <c i="1" r="BC97"/>
  <c i="4" r="K231"/>
  <c r="BE231"/>
  <c r="F41"/>
  <c i="1" r="BF98"/>
  <c i="6" r="BK140"/>
  <c i="7" r="K136"/>
  <c r="BE136"/>
  <c i="8" r="BK151"/>
  <c r="BK128"/>
  <c r="K179"/>
  <c r="BE179"/>
  <c i="2" r="K167"/>
  <c r="BE167"/>
  <c r="K146"/>
  <c r="BE146"/>
  <c r="K137"/>
  <c r="BE137"/>
  <c r="BK173"/>
  <c r="K160"/>
  <c r="BE160"/>
  <c r="K129"/>
  <c r="BE129"/>
  <c i="3" r="K38"/>
  <c i="1" r="AY97"/>
  <c i="4" r="BK205"/>
  <c r="F40"/>
  <c i="1" r="BE98"/>
  <c i="6" r="K124"/>
  <c r="BE124"/>
  <c i="7" r="F38"/>
  <c i="1" r="BC102"/>
  <c i="8" r="BK157"/>
  <c r="K154"/>
  <c r="BE154"/>
  <c r="K184"/>
  <c r="BE184"/>
  <c i="2" r="K142"/>
  <c r="BE142"/>
  <c r="BK180"/>
  <c r="K136"/>
  <c r="BE136"/>
  <c r="BK175"/>
  <c i="1" r="AU94"/>
  <c i="2" r="BK165"/>
  <c r="BK155"/>
  <c r="BK186"/>
  <c r="BK148"/>
  <c i="3" r="K191"/>
  <c r="BE191"/>
  <c r="BK164"/>
  <c i="4" r="BK180"/>
  <c r="K197"/>
  <c r="BE197"/>
  <c r="K221"/>
  <c r="BE221"/>
  <c r="BK212"/>
  <c r="BK135"/>
  <c r="BK229"/>
  <c r="BK238"/>
  <c r="K139"/>
  <c r="BE139"/>
  <c r="BK207"/>
  <c r="BK206"/>
  <c r="K206"/>
  <c r="K101"/>
  <c r="BK227"/>
  <c r="BK232"/>
  <c r="BK236"/>
  <c i="5" r="F40"/>
  <c i="1" r="BE99"/>
  <c i="6" r="K156"/>
  <c r="BE156"/>
  <c r="K130"/>
  <c r="BE130"/>
  <c r="F39"/>
  <c i="1" r="BF100"/>
  <c i="7" r="BK134"/>
  <c i="8" r="BK141"/>
  <c r="K167"/>
  <c r="BE167"/>
  <c r="BK175"/>
  <c r="K133"/>
  <c r="BE133"/>
  <c r="K144"/>
  <c r="BE144"/>
  <c r="F41"/>
  <c i="1" r="BF103"/>
  <c i="3" r="K129"/>
  <c r="BE129"/>
  <c r="BK148"/>
  <c r="K176"/>
  <c r="BE176"/>
  <c r="K138"/>
  <c r="BE138"/>
  <c r="K190"/>
  <c r="BE190"/>
  <c r="BK192"/>
  <c i="4" r="BK214"/>
  <c r="K230"/>
  <c r="BE230"/>
  <c r="F39"/>
  <c i="1" r="BD98"/>
  <c i="5" r="BK148"/>
  <c i="6" r="BK147"/>
  <c r="BK139"/>
  <c r="K139"/>
  <c r="K99"/>
  <c r="F36"/>
  <c i="1" r="BC100"/>
  <c i="7" r="K159"/>
  <c r="BE159"/>
  <c r="BK139"/>
  <c i="8" r="BK181"/>
  <c r="BK136"/>
  <c r="BK139"/>
  <c r="F39"/>
  <c i="1" r="BD103"/>
  <c i="3" l="1" r="R125"/>
  <c r="R124"/>
  <c r="J98"/>
  <c r="K33"/>
  <c i="1" r="AT97"/>
  <c i="6" r="Q122"/>
  <c r="I97"/>
  <c i="2" r="Q125"/>
  <c r="Q124"/>
  <c r="I98"/>
  <c r="K32"/>
  <c i="1" r="AS96"/>
  <c i="8" r="X126"/>
  <c r="X125"/>
  <c r="T126"/>
  <c r="T125"/>
  <c i="1" r="AW103"/>
  <c i="8" r="Q126"/>
  <c r="Q125"/>
  <c r="I98"/>
  <c r="K32"/>
  <c i="1" r="AS103"/>
  <c i="6" r="R122"/>
  <c r="R121"/>
  <c r="J96"/>
  <c r="K31"/>
  <c i="1" r="AT100"/>
  <c i="4" r="V124"/>
  <c i="7" r="V124"/>
  <c r="V123"/>
  <c i="8" r="V125"/>
  <c i="4" r="R125"/>
  <c r="R124"/>
  <c r="J98"/>
  <c r="K33"/>
  <c i="1" r="AT98"/>
  <c i="3" r="Q125"/>
  <c r="Q124"/>
  <c r="I98"/>
  <c r="K32"/>
  <c i="1" r="AS97"/>
  <c i="5" r="R124"/>
  <c r="J99"/>
  <c i="3" r="X125"/>
  <c r="X124"/>
  <c i="6" r="V122"/>
  <c r="V121"/>
  <c i="7" r="T124"/>
  <c r="T123"/>
  <c i="1" r="AW102"/>
  <c i="5" r="Q124"/>
  <c r="Q123"/>
  <c r="I98"/>
  <c r="K32"/>
  <c i="1" r="AS99"/>
  <c i="3" r="V125"/>
  <c r="V124"/>
  <c i="6" r="X122"/>
  <c r="X121"/>
  <c i="2" r="R125"/>
  <c r="J99"/>
  <c i="3" r="J100"/>
  <c i="5" r="J100"/>
  <c i="8" r="I100"/>
  <c i="4" r="J100"/>
  <c i="8" r="I103"/>
  <c r="R126"/>
  <c r="R125"/>
  <c r="J98"/>
  <c r="K33"/>
  <c i="1" r="AT103"/>
  <c i="3" r="I100"/>
  <c i="2" r="J100"/>
  <c i="6" r="J98"/>
  <c i="7" r="J100"/>
  <c i="2" r="I100"/>
  <c i="5" r="I100"/>
  <c i="6" r="I98"/>
  <c i="7" r="I100"/>
  <c i="8" r="J103"/>
  <c i="5" r="BK125"/>
  <c r="K125"/>
  <c r="K100"/>
  <c i="7" r="BK125"/>
  <c r="K125"/>
  <c r="K100"/>
  <c i="2" r="BK172"/>
  <c r="K172"/>
  <c r="K102"/>
  <c r="BK126"/>
  <c r="K126"/>
  <c r="K100"/>
  <c i="3" r="BK188"/>
  <c r="K188"/>
  <c r="K102"/>
  <c i="4" r="BK209"/>
  <c r="K209"/>
  <c r="K102"/>
  <c i="6" r="BK123"/>
  <c i="4" r="BK126"/>
  <c r="K126"/>
  <c r="K100"/>
  <c i="8" r="BK160"/>
  <c r="K160"/>
  <c r="K103"/>
  <c r="BK127"/>
  <c r="K127"/>
  <c r="K100"/>
  <c i="3" r="BK126"/>
  <c r="K126"/>
  <c r="K100"/>
  <c i="6" r="BK153"/>
  <c r="K153"/>
  <c r="K100"/>
  <c i="8" r="BK143"/>
  <c r="K143"/>
  <c r="K101"/>
  <c i="4" r="I99"/>
  <c i="3" r="K37"/>
  <c i="1" r="AX97"/>
  <c r="AV97"/>
  <c i="7" r="K37"/>
  <c i="1" r="AX102"/>
  <c r="AV102"/>
  <c r="AS101"/>
  <c r="AT101"/>
  <c r="AW95"/>
  <c i="4" r="K37"/>
  <c i="1" r="AX98"/>
  <c r="AV98"/>
  <c i="5" r="K37"/>
  <c i="1" r="AX99"/>
  <c r="AV99"/>
  <c r="BF101"/>
  <c r="BE101"/>
  <c r="BA101"/>
  <c i="3" r="F37"/>
  <c i="1" r="BB97"/>
  <c i="8" r="F37"/>
  <c i="1" r="BB103"/>
  <c i="2" r="F37"/>
  <c i="1" r="BB96"/>
  <c r="BC101"/>
  <c r="AY101"/>
  <c i="8" r="K37"/>
  <c i="1" r="AX103"/>
  <c r="AV103"/>
  <c r="BF95"/>
  <c r="BE95"/>
  <c r="BA95"/>
  <c i="6" r="K35"/>
  <c i="1" r="AX100"/>
  <c r="AV100"/>
  <c i="4" r="F37"/>
  <c i="1" r="BB98"/>
  <c i="2" r="K37"/>
  <c i="1" r="AX96"/>
  <c r="AV96"/>
  <c i="7" r="F37"/>
  <c i="1" r="BB102"/>
  <c r="BD95"/>
  <c r="AZ95"/>
  <c i="6" r="F35"/>
  <c i="1" r="BB100"/>
  <c i="5" r="F37"/>
  <c i="1" r="BB99"/>
  <c r="BC95"/>
  <c r="BD101"/>
  <c r="AZ101"/>
  <c i="6" l="1" r="BK122"/>
  <c r="K122"/>
  <c r="K97"/>
  <c i="3" r="BK125"/>
  <c r="BK124"/>
  <c r="K124"/>
  <c r="K98"/>
  <c i="4" r="BK125"/>
  <c r="K125"/>
  <c r="K99"/>
  <c i="5" r="R123"/>
  <c r="J98"/>
  <c r="K33"/>
  <c i="1" r="AT99"/>
  <c i="3" r="I99"/>
  <c i="8" r="J99"/>
  <c i="2" r="BK125"/>
  <c r="K125"/>
  <c r="K99"/>
  <c i="3" r="J99"/>
  <c i="2" r="R124"/>
  <c r="J98"/>
  <c r="K33"/>
  <c i="1" r="AT96"/>
  <c i="4" r="J99"/>
  <c i="6" r="J97"/>
  <c i="8" r="I99"/>
  <c r="BK126"/>
  <c i="5" r="BK124"/>
  <c r="K124"/>
  <c r="K99"/>
  <c r="I99"/>
  <c i="2" r="I99"/>
  <c i="6" r="Q121"/>
  <c r="I96"/>
  <c r="K30"/>
  <c i="1" r="AS100"/>
  <c i="7" r="BK124"/>
  <c r="BK123"/>
  <c r="K123"/>
  <c r="K98"/>
  <c i="8" r="BK159"/>
  <c r="K159"/>
  <c r="K102"/>
  <c i="6" r="K123"/>
  <c r="K98"/>
  <c i="1" r="AW101"/>
  <c r="BB101"/>
  <c r="AX101"/>
  <c r="AV101"/>
  <c r="BB95"/>
  <c r="AX95"/>
  <c r="BD94"/>
  <c r="W31"/>
  <c r="BF94"/>
  <c r="W33"/>
  <c r="AS95"/>
  <c r="AS94"/>
  <c r="AY95"/>
  <c r="BC94"/>
  <c r="AY94"/>
  <c r="AK30"/>
  <c r="BE94"/>
  <c r="W32"/>
  <c i="8" l="1" r="BK125"/>
  <c r="K125"/>
  <c r="K98"/>
  <c i="5" r="BK123"/>
  <c r="K123"/>
  <c i="4" r="BK124"/>
  <c r="K124"/>
  <c r="K98"/>
  <c i="7" r="K124"/>
  <c r="K99"/>
  <c i="2" r="BK124"/>
  <c r="K124"/>
  <c i="6" r="BK121"/>
  <c r="K121"/>
  <c r="K96"/>
  <c i="8" r="K126"/>
  <c r="K99"/>
  <c i="3" r="K125"/>
  <c r="K99"/>
  <c i="1" r="AW94"/>
  <c r="AT95"/>
  <c r="AT94"/>
  <c i="7" r="K34"/>
  <c i="1" r="AG102"/>
  <c i="5" r="K34"/>
  <c i="1" r="AG99"/>
  <c r="AN99"/>
  <c i="2" r="K34"/>
  <c i="1" r="AG96"/>
  <c r="AN96"/>
  <c i="3" r="K34"/>
  <c i="1" r="AG97"/>
  <c r="AN97"/>
  <c r="AV95"/>
  <c r="BB94"/>
  <c r="AX94"/>
  <c r="AK29"/>
  <c r="AZ94"/>
  <c r="W30"/>
  <c r="BA94"/>
  <c i="5" l="1" r="K43"/>
  <c i="1" r="AN102"/>
  <c i="2" r="K98"/>
  <c i="3" r="K43"/>
  <c i="7" r="K43"/>
  <c i="2" r="K43"/>
  <c i="5" r="K98"/>
  <c i="8" r="K34"/>
  <c i="1" r="AG103"/>
  <c r="W29"/>
  <c i="4" r="K34"/>
  <c i="1" r="AG98"/>
  <c r="AN98"/>
  <c r="AV94"/>
  <c i="6" r="K32"/>
  <c i="1" r="AG100"/>
  <c r="AN100"/>
  <c i="4" l="1" r="K43"/>
  <c i="6" r="K41"/>
  <c i="8" r="K43"/>
  <c i="1" r="AN103"/>
  <c r="AG101"/>
  <c r="AG95"/>
  <c r="AG94"/>
  <c r="AK26"/>
  <c l="1" r="AN95"/>
  <c r="AN101"/>
  <c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<sst xmlns="http://schemas.openxmlformats.org/spreadsheetml/2006/main">
  <si>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</si>
  <si>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</si>
  <si>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</si>
  <si>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</si>
  <si>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</si>
  <si>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</si>
  <si>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{d13ae6a2-fa18-454f-a9b7-464cea98aee2}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</si>
  <si>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</si>
  <si>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</si>
  <si>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</si>
  <si>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</si>
  <si>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</si>
  <si>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</si>
  <si>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</si>
  <si>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</si>
  <si>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2025027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</si>
  <si>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</si>
  <si>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</si>
  <si>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zeleně v ulici Americká I. etapa</t>
  </si>
  <si>
    <t>KSO:</t>
  </si>
  <si>
    <t>CC-CZ:</t>
  </si>
  <si>
    <t>Místo:</t>
  </si>
  <si>
    <t>Cheb</t>
  </si>
  <si>
    <t>Datum:</t>
  </si>
  <si>
    <t>29. 7. 2025</t>
  </si>
  <si>
    <t>Zadavatel:</t>
  </si>
  <si>
    <t>IČ:</t>
  </si>
  <si>
    <t>00253979</t>
  </si>
  <si>
    <t>Město Cheb</t>
  </si>
  <si>
    <t>DIČ:</t>
  </si>
  <si>
    <t>CZ00253979</t>
  </si>
  <si>
    <t>Uchazeč:</t>
  </si>
  <si>
    <t>Vyplň údaj</t>
  </si>
  <si>
    <t>Projektant:</t>
  </si>
  <si>
    <t>86944266</t>
  </si>
  <si>
    <t>Ing. Tomáš Prinz, DiS.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</si>
  <si>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</si>
  <si>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</si>
  <si>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</si>
  <si>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</si>
  <si>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</si>
  <si>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</si>
  <si>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</si>
  <si>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</si>
  <si>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</si>
  <si>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</si>
  <si>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</si>
  <si>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</si>
  <si>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</si>
  <si>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</si>
  <si>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</si>
  <si>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</si>
  <si>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</si>
  <si>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</si>
  <si>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</si>
  <si>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</si>
  <si>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</si>
  <si>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</si>
  <si>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</si>
  <si>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</si>
  <si>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</si>
  <si>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</si>
  <si>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</si>
  <si>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</si>
  <si>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</si>
  <si>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</si>
  <si>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</si>
  <si>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</si>
  <si>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</si>
  <si>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</si>
  <si>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</si>
  <si>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</si>
  <si>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</si>
  <si>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</si>
  <si>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</si>
  <si>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</si>
  <si>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</si>
  <si>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</si>
  <si>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</si>
  <si>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</si>
  <si>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</si>
  <si>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</si>
  <si>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</si>
  <si>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</si>
  <si>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</si>
  <si>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02</t>
  </si>
  <si>
    <t>Zeleň</t>
  </si>
  <si>
    <t>STA</t>
  </si>
  <si>
    <t>1</t>
  </si>
  <si>
    <t>{3ff851e9-f5dc-4bb2-ac83-f15f3a88799b}</t>
  </si>
  <si>
    <t>2</t>
  </si>
  <si>
    <t>/</t>
  </si>
  <si>
    <t>02.01</t>
  </si>
  <si>
    <t>Výsadba stromů</t>
  </si>
  <si>
    <t>Soupis</t>
  </si>
  <si>
    <t>{ba86abdf-9fe0-4e69-bc80-998504c5856f}</t>
  </si>
  <si>
    <t>02.02</t>
  </si>
  <si>
    <t>Výsadba keřů</t>
  </si>
  <si>
    <t>{440d3f46-c638-4215-9901-154b51a9af32}</t>
  </si>
  <si>
    <t>02.03</t>
  </si>
  <si>
    <t>Trvalkové záhony</t>
  </si>
  <si>
    <t>{dd60843d-0858-470b-ad83-bf92c97e3d0f}</t>
  </si>
  <si>
    <t>02.04</t>
  </si>
  <si>
    <t>Založení trávníku</t>
  </si>
  <si>
    <t>{8f30be15-8b49-437d-96c6-e54e2f5854a2}</t>
  </si>
  <si>
    <t>SO 03</t>
  </si>
  <si>
    <t>Mobiliář</t>
  </si>
  <si>
    <t>{5bfc97d3-b302-4103-8993-c91a31fcbdd4}</t>
  </si>
  <si>
    <t>SO 04</t>
  </si>
  <si>
    <t>Zpevněné plochy</t>
  </si>
  <si>
    <t>{6bbc5fb8-0759-4eb7-aa79-5fcc227091bc}</t>
  </si>
  <si>
    <t>04.01</t>
  </si>
  <si>
    <t>Odstranění stávajících ploch</t>
  </si>
  <si>
    <t>{40c1b4ac-9345-441d-82e5-198a216e527c}</t>
  </si>
  <si>
    <t>04.02</t>
  </si>
  <si>
    <t>Stavba nových cest a zpevněných ploch</t>
  </si>
  <si>
    <t>{7b09878c-fe6e-4cdc-865f-f4ec992e6acd}</t>
  </si>
  <si>
    <t>KRYCÍ LIST SOUPISU PRACÍ</t>
  </si>
  <si>
    <t>Objekt:</t>
  </si>
  <si>
    <t>SO 02 - Zeleň</t>
  </si>
  <si>
    <t>Soupis:</t>
  </si>
  <si>
    <t>02.01 - Výsadba stromů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</si>
  <si>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</si>
  <si>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</si>
  <si>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</si>
  <si>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</si>
  <si>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</si>
  <si>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</si>
  <si>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</si>
  <si>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</si>
  <si>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</si>
  <si>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</si>
  <si>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</si>
  <si>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998 - Přesun hmot</t>
  </si>
  <si>
    <t>02 - Specifikace rostlin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</si>
  <si>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</si>
  <si>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</si>
  <si>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</si>
  <si>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</si>
  <si>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</si>
  <si>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</si>
  <si>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</si>
  <si>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</si>
  <si>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</si>
  <si>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</si>
  <si>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</si>
  <si>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</si>
  <si>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</si>
  <si>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</si>
  <si>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</si>
  <si>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</si>
  <si>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</si>
  <si>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</si>
  <si>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</si>
  <si>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</si>
  <si>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</si>
  <si>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</si>
  <si>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183101221</t>
  </si>
  <si>
    <t>Hloubení jamek pro vysazování rostlin v zemině skupiny 1 až 4 s výměnou půdy z 50% v rovině nebo na svahu do 1:5, objemu přes 0,40 do 1,00 m3</t>
  </si>
  <si>
    <t>kus</t>
  </si>
  <si>
    <t>CS ÚRS 2025 02</t>
  </si>
  <si>
    <t>4</t>
  </si>
  <si>
    <t>753735046</t>
  </si>
  <si>
    <t>Online PSC</t>
  </si>
  <si>
    <t>https://podminky.urs.cz/item/CS_URS_2025_02/183101221</t>
  </si>
  <si>
    <t>M</t>
  </si>
  <si>
    <t>10321100</t>
  </si>
  <si>
    <t>zahradní substrát pro výsadbu VL</t>
  </si>
  <si>
    <t>m3</t>
  </si>
  <si>
    <t>8</t>
  </si>
  <si>
    <t>831803806</t>
  </si>
  <si>
    <t>VV</t>
  </si>
  <si>
    <t>22*0,5 'Přepočtené koeficientem množství</t>
  </si>
  <si>
    <t>3</t>
  </si>
  <si>
    <t>184102116</t>
  </si>
  <si>
    <t>Výsadba dřeviny s balem do předem vyhloubené jamky se zalitím v rovině nebo na svahu do 1:5, při průměru balu přes 600 do 800 mm</t>
  </si>
  <si>
    <t>-340361756</t>
  </si>
  <si>
    <t>https://podminky.urs.cz/item/CS_URS_2025_02/184102116</t>
  </si>
  <si>
    <t>184215112</t>
  </si>
  <si>
    <t>Ukotvení dřeviny kůly v rovině nebo na svahu do 1:5 jedním kůlem, délky přes 1 do 2 m</t>
  </si>
  <si>
    <t>643792998</t>
  </si>
  <si>
    <t>https://podminky.urs.cz/item/CS_URS_2025_02/184215112</t>
  </si>
  <si>
    <t>14" jehličnany, vícekmeny</t>
  </si>
  <si>
    <t>5</t>
  </si>
  <si>
    <t>60591253R</t>
  </si>
  <si>
    <t>kůl vyvazovací dřevěný impregnovaný D 6cm dl 2m</t>
  </si>
  <si>
    <t>1817942663</t>
  </si>
  <si>
    <t>6</t>
  </si>
  <si>
    <t>184215133</t>
  </si>
  <si>
    <t>Ukotvení dřeviny kůly v rovině nebo na svahu do 1:5 třemi kůly, délky přes 2 do 3 m</t>
  </si>
  <si>
    <t>1696117853</t>
  </si>
  <si>
    <t>https://podminky.urs.cz/item/CS_URS_2025_02/184215133</t>
  </si>
  <si>
    <t>8" vysokokmeny</t>
  </si>
  <si>
    <t>7</t>
  </si>
  <si>
    <t>60591257R</t>
  </si>
  <si>
    <t>kůl vyvazovací dřevěný impregnovaný D 6cm dl 3m</t>
  </si>
  <si>
    <t>-1701167839</t>
  </si>
  <si>
    <t>8*3 'Přepočtené koeficientem množství</t>
  </si>
  <si>
    <t>R1</t>
  </si>
  <si>
    <t>Úvazek balvněný, šířka 30 mm, balení po 50 bm</t>
  </si>
  <si>
    <t>m</t>
  </si>
  <si>
    <t>1815869266</t>
  </si>
  <si>
    <t>14*1,5" kotvení 1 kůlem, 1,5m/strom</t>
  </si>
  <si>
    <t>8*3 " kotvení 3 kůly, 3m/strom</t>
  </si>
  <si>
    <t>Součet</t>
  </si>
  <si>
    <t>9</t>
  </si>
  <si>
    <t>R2</t>
  </si>
  <si>
    <t xml:space="preserve">Vyvazovací příčka, půl kůlu pr. 7 cm, d 60 cm </t>
  </si>
  <si>
    <t>-2004683277</t>
  </si>
  <si>
    <t>8*3" stromy kotvené 3 kůly</t>
  </si>
  <si>
    <t>10</t>
  </si>
  <si>
    <t>184215412</t>
  </si>
  <si>
    <t>Zhotovení závlahové mísy u solitérních dřevin v rovině nebo na svahu do 1:5, o průměru mísy přes 0,5 do 1 m</t>
  </si>
  <si>
    <t>1093645750</t>
  </si>
  <si>
    <t>https://podminky.urs.cz/item/CS_URS_2025_02/184215412</t>
  </si>
  <si>
    <t>11</t>
  </si>
  <si>
    <t>184801121</t>
  </si>
  <si>
    <t>Ošetření vysazených dřevin solitérních v rovině nebo na svahu do 1:5</t>
  </si>
  <si>
    <t>-231566829</t>
  </si>
  <si>
    <t>https://podminky.urs.cz/item/CS_URS_2025_02/184801121</t>
  </si>
  <si>
    <t>184911421</t>
  </si>
  <si>
    <t>Mulčování vysazených rostlin mulčovací kůrou, tl. do 100 mm v rovině nebo na svahu do 1:5</t>
  </si>
  <si>
    <t>m2</t>
  </si>
  <si>
    <t>1959736904</t>
  </si>
  <si>
    <t>https://podminky.urs.cz/item/CS_URS_2025_02/184911421</t>
  </si>
  <si>
    <t>13" stromy v trávníku</t>
  </si>
  <si>
    <t>13</t>
  </si>
  <si>
    <t>10391100</t>
  </si>
  <si>
    <t>kůra mulčovací VL</t>
  </si>
  <si>
    <t>861047769</t>
  </si>
  <si>
    <t>13*0,103 'Přepočtené koeficientem množství</t>
  </si>
  <si>
    <t>14</t>
  </si>
  <si>
    <t>185802114</t>
  </si>
  <si>
    <t>Hnojení půdy nebo trávníku v rovině nebo na svahu do 1:5 umělým hnojivem s rozdělením k jednotlivým rostlinám</t>
  </si>
  <si>
    <t>t</t>
  </si>
  <si>
    <t>1274537178</t>
  </si>
  <si>
    <t>https://podminky.urs.cz/item/CS_URS_2025_02/185802114</t>
  </si>
  <si>
    <t>22*(50/1000000) " 5 tablet á 10 g/strom</t>
  </si>
  <si>
    <t>15</t>
  </si>
  <si>
    <t>R3</t>
  </si>
  <si>
    <t>Výživové tablety s pomalým uvolňováním hnojiv, 10g/tableta</t>
  </si>
  <si>
    <t>kg</t>
  </si>
  <si>
    <t>-1657823903</t>
  </si>
  <si>
    <t>22*(50/1000) " 5 tablet á 10 g/strom</t>
  </si>
  <si>
    <t>16</t>
  </si>
  <si>
    <t>185804311</t>
  </si>
  <si>
    <t>Zalití rostlin vodou plochy záhonů jednotlivě do 20 m2</t>
  </si>
  <si>
    <t>-1322101743</t>
  </si>
  <si>
    <t>https://podminky.urs.cz/item/CS_URS_2025_02/185804311</t>
  </si>
  <si>
    <t>22*0,1 " zálivka 100l/strom</t>
  </si>
  <si>
    <t>17</t>
  </si>
  <si>
    <t>R4</t>
  </si>
  <si>
    <t>Ochranný nátěr kmene</t>
  </si>
  <si>
    <t>427457332</t>
  </si>
  <si>
    <t>(8*0,23)/0,85" vysokokmeny, 850g/m2, průměrná plocha nátěru kmene 0,32 m2</t>
  </si>
  <si>
    <t>18</t>
  </si>
  <si>
    <t>R5</t>
  </si>
  <si>
    <t>Dopravné náklady - rostliny, materiál, zaměstnanci</t>
  </si>
  <si>
    <t>kpl.</t>
  </si>
  <si>
    <t>1647020252</t>
  </si>
  <si>
    <t>19</t>
  </si>
  <si>
    <t>R6</t>
  </si>
  <si>
    <t>Dopravné náklady - stromy</t>
  </si>
  <si>
    <t>1828804531</t>
  </si>
  <si>
    <t>998</t>
  </si>
  <si>
    <t>Přesun hmot</t>
  </si>
  <si>
    <t>20</t>
  </si>
  <si>
    <t>998231311</t>
  </si>
  <si>
    <t>Přesun hmot pro sadovnické a krajinářské úpravy strojně dopravní vzdálenost do 5000 m</t>
  </si>
  <si>
    <t>1029075180</t>
  </si>
  <si>
    <t>https://podminky.urs.cz/item/CS_URS_2025_02/998231311</t>
  </si>
  <si>
    <t>02</t>
  </si>
  <si>
    <t>Specifikace rostlin</t>
  </si>
  <si>
    <t>S1.1</t>
  </si>
  <si>
    <t>Fraxinus ornus, 16/18, zb</t>
  </si>
  <si>
    <t>2019896403</t>
  </si>
  <si>
    <t>22</t>
  </si>
  <si>
    <t>S2.1</t>
  </si>
  <si>
    <t>Pinus sylvestris, 200-250, zb</t>
  </si>
  <si>
    <t>-1111553843</t>
  </si>
  <si>
    <t>23</t>
  </si>
  <si>
    <t>S3.1</t>
  </si>
  <si>
    <t>Gleditsia triacanthos ‚Skyline‘, 16/18, zb</t>
  </si>
  <si>
    <t>-1417521809</t>
  </si>
  <si>
    <t>24</t>
  </si>
  <si>
    <t>S4.2</t>
  </si>
  <si>
    <t>Liquidambar styraciflua ‚Worplesdon‘, 16/18, zb</t>
  </si>
  <si>
    <t>-886688952</t>
  </si>
  <si>
    <t>25</t>
  </si>
  <si>
    <t>S5.2</t>
  </si>
  <si>
    <t>Acer campestre 16/18, zb</t>
  </si>
  <si>
    <t>-876114895</t>
  </si>
  <si>
    <t>26</t>
  </si>
  <si>
    <t>S6.2</t>
  </si>
  <si>
    <t>Prunus cerasifera ‚Pissardii‘, 16/18, zb</t>
  </si>
  <si>
    <t>1021662308</t>
  </si>
  <si>
    <t>27</t>
  </si>
  <si>
    <t>S7.1</t>
  </si>
  <si>
    <t>Paulownia tomentosa, 16/18, zb</t>
  </si>
  <si>
    <t>-456797975</t>
  </si>
  <si>
    <t>28</t>
  </si>
  <si>
    <t>S8.2</t>
  </si>
  <si>
    <t>Platanus hispanica, 20/25, zb</t>
  </si>
  <si>
    <t>-237025991</t>
  </si>
  <si>
    <t>29</t>
  </si>
  <si>
    <t>S9.2</t>
  </si>
  <si>
    <t>Robinia ‚Casque Rouge‘, 16/18, zb</t>
  </si>
  <si>
    <t>1723668641</t>
  </si>
  <si>
    <t>30</t>
  </si>
  <si>
    <t>S10.2</t>
  </si>
  <si>
    <t>Malus 'Evereste' - vck., 200-250, zb</t>
  </si>
  <si>
    <t>-1730465538</t>
  </si>
  <si>
    <t>31</t>
  </si>
  <si>
    <t>S11.2</t>
  </si>
  <si>
    <t>Acer monspessulanum - vck. 250-300, zb</t>
  </si>
  <si>
    <t>672952196</t>
  </si>
  <si>
    <t>32</t>
  </si>
  <si>
    <t>S12</t>
  </si>
  <si>
    <t>Koelteuria paniculata - vck., 200-250, ko 70l</t>
  </si>
  <si>
    <t>-232871417</t>
  </si>
  <si>
    <t>33</t>
  </si>
  <si>
    <t>S13.2</t>
  </si>
  <si>
    <t>Parrotia persica - vck. 250-300, zb</t>
  </si>
  <si>
    <t>-1111977557</t>
  </si>
  <si>
    <t>34</t>
  </si>
  <si>
    <t>S14.1</t>
  </si>
  <si>
    <t>Larix decidua, 250-300, zb</t>
  </si>
  <si>
    <t>681191448</t>
  </si>
  <si>
    <t>02.02 - Výsadba keřů</t>
  </si>
  <si>
    <t xml:space="preserve">    02 - Specifikace rostlin</t>
  </si>
  <si>
    <t>119005121</t>
  </si>
  <si>
    <t>Vytyčení výsadeb s rozmístěním rostlin dle projektové dokumentace zapojených nebo v záhonu, plochy přes 10 do 100 m2 ve sponu</t>
  </si>
  <si>
    <t>-1733904137</t>
  </si>
  <si>
    <t>https://podminky.urs.cz/item/CS_URS_2025_02/119005121</t>
  </si>
  <si>
    <t>183111211</t>
  </si>
  <si>
    <t>Hloubení jamek pro vysazování rostlin v zemině skupiny 1 až 4 s výměnou půdy z 50% v rovině nebo na svahu do 1:5, objemu do 0,002 m3</t>
  </si>
  <si>
    <t>-524211183</t>
  </si>
  <si>
    <t>https://podminky.urs.cz/item/CS_URS_2025_02/183111211</t>
  </si>
  <si>
    <t>430 " pokryvné keře, vel. 20-30</t>
  </si>
  <si>
    <t>183111213</t>
  </si>
  <si>
    <t>Hloubení jamek pro vysazování rostlin v zemině skupiny 1 až 4 s výměnou půdy z 50% v rovině nebo na svahu do 1:5, objemu přes 0,005 do 0,01 m3</t>
  </si>
  <si>
    <t>-1946499273</t>
  </si>
  <si>
    <t>https://podminky.urs.cz/item/CS_URS_2025_02/183111213</t>
  </si>
  <si>
    <t>19" keře vel. ko 5l</t>
  </si>
  <si>
    <t>183111214</t>
  </si>
  <si>
    <t>Hloubení jamek pro vysazování rostlin v zemině skupiny 1 až 4 s výměnou půdy z 50% v rovině nebo na svahu do 1:5, objemu přes 0,01 do 0,02 m3</t>
  </si>
  <si>
    <t>522340897</t>
  </si>
  <si>
    <t>https://podminky.urs.cz/item/CS_URS_2025_02/183111214</t>
  </si>
  <si>
    <t>8" keře vel. 80-100-125-150</t>
  </si>
  <si>
    <t>-931429952</t>
  </si>
  <si>
    <t>430*(0,002/2)" výměna půdy 50 %, keře vel. jamky do 0,002 m3</t>
  </si>
  <si>
    <t>19*(0,01/2)" výměna půdy 50% keře, vel. jamky do 0,01 m3</t>
  </si>
  <si>
    <t>8*(0,02/2)" výměna půdy 50% keře, vel. jamky do 0,02 m3</t>
  </si>
  <si>
    <t>183205112</t>
  </si>
  <si>
    <t>Založení záhonu pro výsadbu rostlin v rovině nebo na svahu do 1:5 v zemině skupiny 3</t>
  </si>
  <si>
    <t>156603899</t>
  </si>
  <si>
    <t>https://podminky.urs.cz/item/CS_URS_2025_02/183205112</t>
  </si>
  <si>
    <t>184102111</t>
  </si>
  <si>
    <t>Výsadba dřeviny s balem do předem vyhloubené jamky se zalitím v rovině nebo na svahu do 1:5, při průměru balu přes 100 do 200 mm</t>
  </si>
  <si>
    <t>-2080388122</t>
  </si>
  <si>
    <t>https://podminky.urs.cz/item/CS_URS_2025_02/184102111</t>
  </si>
  <si>
    <t>184102112</t>
  </si>
  <si>
    <t>Výsadba dřeviny s balem do předem vyhloubené jamky se zalitím v rovině nebo na svahu do 1:5, při průměru balu přes 200 do 300 mm</t>
  </si>
  <si>
    <t>465131304</t>
  </si>
  <si>
    <t>https://podminky.urs.cz/item/CS_URS_2025_02/184102112</t>
  </si>
  <si>
    <t>184102113</t>
  </si>
  <si>
    <t>Výsadba dřeviny s balem do předem vyhloubené jamky se zalitím v rovině nebo na svahu do 1:5, při průměru balu přes 300 do 400 mm</t>
  </si>
  <si>
    <t>-1994898014</t>
  </si>
  <si>
    <t>https://podminky.urs.cz/item/CS_URS_2025_02/184102113</t>
  </si>
  <si>
    <t>1488080091</t>
  </si>
  <si>
    <t>27" soliterní keře</t>
  </si>
  <si>
    <t>184801131</t>
  </si>
  <si>
    <t>Ošetření vysazených dřevin ve skupinách v rovině nebo na svahu do 1:5</t>
  </si>
  <si>
    <t>1259247247</t>
  </si>
  <si>
    <t>https://podminky.urs.cz/item/CS_URS_2025_02/184801131</t>
  </si>
  <si>
    <t>172 "keřový podrost</t>
  </si>
  <si>
    <t>184813511</t>
  </si>
  <si>
    <t>Chemické odplevelení půdy před založením kultury, trávníku nebo zpevněných ploch ručně o jakékoli výměře postřikem na široko v rovině nebo na svahu do 1:5</t>
  </si>
  <si>
    <t>973232676</t>
  </si>
  <si>
    <t>https://podminky.urs.cz/item/CS_URS_2025_02/184813511</t>
  </si>
  <si>
    <t>172" keřový podrost</t>
  </si>
  <si>
    <t>25234001</t>
  </si>
  <si>
    <t>herbicid totální systémový neselektivní</t>
  </si>
  <si>
    <t>litr</t>
  </si>
  <si>
    <t>1122148692</t>
  </si>
  <si>
    <t>172*0,0004" dávka 4l/ha</t>
  </si>
  <si>
    <t>578715601</t>
  </si>
  <si>
    <t>172 " keřový podrost</t>
  </si>
  <si>
    <t>2132633962</t>
  </si>
  <si>
    <t>172*0,103 'Přepočtené koeficientem množství</t>
  </si>
  <si>
    <t>185802113</t>
  </si>
  <si>
    <t>Hnojení půdy nebo trávníku v rovině nebo na svahu do 1:5 umělým hnojivem na široko</t>
  </si>
  <si>
    <t>-2146077542</t>
  </si>
  <si>
    <t>https://podminky.urs.cz/item/CS_URS_2025_02/185802113</t>
  </si>
  <si>
    <t>172*0,0002" minerální vícesložkové hnojivo 20g/m2, keřový podrost</t>
  </si>
  <si>
    <t>(27*0,5)*0,0002" soliterní keře, plocha 0,5m2/keř</t>
  </si>
  <si>
    <t>25111112</t>
  </si>
  <si>
    <t>hnojivo NPK</t>
  </si>
  <si>
    <t>-1698767567</t>
  </si>
  <si>
    <t>P</t>
  </si>
  <si>
    <t>Poznámka k položce:_x000d_
spotřeba: 0,03kg/m2</t>
  </si>
  <si>
    <t>-132532372</t>
  </si>
  <si>
    <t>(5*1)*0,02" soliterní keře, malé skupiny keřů, 20l/m2</t>
  </si>
  <si>
    <t>185804312</t>
  </si>
  <si>
    <t>Zalití rostlin vodou plochy záhonů jednotlivě přes 20 m2</t>
  </si>
  <si>
    <t>-2087573039</t>
  </si>
  <si>
    <t>https://podminky.urs.cz/item/CS_URS_2025_02/185804312</t>
  </si>
  <si>
    <t>172*0,02" keřový podrost se soliterami, 20l/m2</t>
  </si>
  <si>
    <t>Dopravné náklady - rostliny, ostatní materiál</t>
  </si>
  <si>
    <t>kpl</t>
  </si>
  <si>
    <t>25935790</t>
  </si>
  <si>
    <t>-735354090</t>
  </si>
  <si>
    <t>k1</t>
  </si>
  <si>
    <t>Buddleja davidii, 100-125, ko</t>
  </si>
  <si>
    <t>326335805</t>
  </si>
  <si>
    <t>k2.1</t>
  </si>
  <si>
    <t>Physocarpus opulifolius 'Diabolo', 175-200, zb</t>
  </si>
  <si>
    <t>-271233436</t>
  </si>
  <si>
    <t>k5.1</t>
  </si>
  <si>
    <t>Cornus alba 'Elegantissima', 175-200, zb</t>
  </si>
  <si>
    <t>1215125064</t>
  </si>
  <si>
    <t>k6</t>
  </si>
  <si>
    <t>Spirea japonica 'Goldflame', 40-50, ko 5l</t>
  </si>
  <si>
    <t>-1685373132</t>
  </si>
  <si>
    <t>k7.1</t>
  </si>
  <si>
    <t>Viburnum opulus 'Roseum', 175-200, zb</t>
  </si>
  <si>
    <t>-575714249</t>
  </si>
  <si>
    <t>k8</t>
  </si>
  <si>
    <t>Syringa vulgaris, 125-150, zb</t>
  </si>
  <si>
    <t>-1291145380</t>
  </si>
  <si>
    <t>k9.1</t>
  </si>
  <si>
    <t>Philadelphus coronarius,175-200, zb</t>
  </si>
  <si>
    <t>-1674965846</t>
  </si>
  <si>
    <t>k10</t>
  </si>
  <si>
    <t>Euonymus fortunei 'Coloratus', 20-30</t>
  </si>
  <si>
    <t>-2064629162</t>
  </si>
  <si>
    <t>k11</t>
  </si>
  <si>
    <t>Juniperus horizontalis, 20-30</t>
  </si>
  <si>
    <t>-932795359</t>
  </si>
  <si>
    <t>02.03 - Trvalkové záhony</t>
  </si>
  <si>
    <t>119005123</t>
  </si>
  <si>
    <t>Vytyčení výsadeb s rozmístěním rostlin dle projektové dokumentace zapojených nebo v záhonu, plochy přes 10 do 100 m2 individuálně ve stejnorodých skupinách</t>
  </si>
  <si>
    <t>557963194</t>
  </si>
  <si>
    <t>https://podminky.urs.cz/item/CS_URS_2025_02/119005123</t>
  </si>
  <si>
    <t>144,7 "štěrkové záhony</t>
  </si>
  <si>
    <t>122251102</t>
  </si>
  <si>
    <t>Odkopávky a prokopávky nezapažené strojně v hornině třídy těžitelnosti I skupiny 3 přes 20 do 50 m3</t>
  </si>
  <si>
    <t>2043604945</t>
  </si>
  <si>
    <t>https://podminky.urs.cz/item/CS_URS_2025_02/122251102</t>
  </si>
  <si>
    <t>(144,7-32)*0,16 "štěrkové záhony, tl. 160 mm; 32 m2 - dosypání ornice SO 01 - zrušené asfaltové plochy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</si>
  <si>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</si>
  <si>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</si>
  <si>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-1970783852</t>
  </si>
  <si>
    <t>https://podminky.urs.cz/item/CS_URS_2025_02/162751114</t>
  </si>
  <si>
    <t>171201221</t>
  </si>
  <si>
    <t>Poplatek za uložení stavebního odpadu na skládce (skládkovné) zeminy a kamení zatříděného do Katalogu odpadů pod kódem 17 05 04</t>
  </si>
  <si>
    <t>-1938820263</t>
  </si>
  <si>
    <t>https://podminky.urs.cz/item/CS_URS_2025_02/171201221</t>
  </si>
  <si>
    <t>Poznámka k položce:_x000d_
skládka Chocovice</t>
  </si>
  <si>
    <t>18,032*1,8 'Přepočtené koeficientem množství</t>
  </si>
  <si>
    <t>171251201</t>
  </si>
  <si>
    <t>Uložení sypaniny na skládky nebo meziskládky bez hutnění s upravením uložené sypaniny do předepsaného tvaru</t>
  </si>
  <si>
    <t>664841747</t>
  </si>
  <si>
    <t>https://podminky.urs.cz/item/CS_URS_2025_02/171251201</t>
  </si>
  <si>
    <t>181006111</t>
  </si>
  <si>
    <t>Rozprostření zemin schopných zúrodnění v rovině a ve sklonu do 1:5, tloušťka vrstvy do 0,10 m</t>
  </si>
  <si>
    <t>-1557756759</t>
  </si>
  <si>
    <t>https://podminky.urs.cz/item/CS_URS_2025_02/181006111</t>
  </si>
  <si>
    <t>144,7 "štěrkové záhony, doplnění substrátu tl. 10 cm</t>
  </si>
  <si>
    <t>706394729</t>
  </si>
  <si>
    <t>144,7*0,1 "štěrkové záhony, doplnění substrátu tl. 10 cm</t>
  </si>
  <si>
    <t>183111111</t>
  </si>
  <si>
    <t>Hloubení jamek pro vysazování rostlin v zemině skupiny 1 až 4 bez výměny půdy v rovině nebo na svahu do 1:5, objemu do 0,002 m3</t>
  </si>
  <si>
    <t>11388493</t>
  </si>
  <si>
    <t>https://podminky.urs.cz/item/CS_URS_2025_02/183111111</t>
  </si>
  <si>
    <t>637"trvalky, k9, k11</t>
  </si>
  <si>
    <t>183111112</t>
  </si>
  <si>
    <t>Hloubení jamek pro vysazování rostlin v zemině skupiny 1 až 4 bez výměny půdy v rovině nebo na svahu do 1:5, objemu přes 0,002 do 0,005 m3</t>
  </si>
  <si>
    <t>-1863357061</t>
  </si>
  <si>
    <t>https://podminky.urs.cz/item/CS_URS_2025_02/183111112</t>
  </si>
  <si>
    <t>128" trvalky, P1+</t>
  </si>
  <si>
    <t>183111113</t>
  </si>
  <si>
    <t>Hloubení jamek pro vysazování rostlin v zemině skupiny 1 až 4 bez výměny půdy v rovině nebo na svahu do 1:5, objemu přes 0,005 do 0,01 m3</t>
  </si>
  <si>
    <t>1080340305</t>
  </si>
  <si>
    <t>https://podminky.urs.cz/item/CS_URS_2025_02/183111113</t>
  </si>
  <si>
    <t>9" Hydrangea arb.</t>
  </si>
  <si>
    <t>183211322</t>
  </si>
  <si>
    <t>Výsadba květin do připravené půdy se zalitím do připravené půdy, se zalitím květin krytokořenných o průměru kontejneru přes 80 do 120 mm</t>
  </si>
  <si>
    <t>286399888</t>
  </si>
  <si>
    <t>https://podminky.urs.cz/item/CS_URS_2025_02/183211322</t>
  </si>
  <si>
    <t>637 "trvalky, k9, k11</t>
  </si>
  <si>
    <t>183211323</t>
  </si>
  <si>
    <t>Výsadba květin do připravené půdy se zalitím do připravené půdy, se zalitím květin krytokořenných o průměru kontejneru přes 120 do 250 mm</t>
  </si>
  <si>
    <t>-824808781</t>
  </si>
  <si>
    <t>https://podminky.urs.cz/item/CS_URS_2025_02/183211323</t>
  </si>
  <si>
    <t>183403113</t>
  </si>
  <si>
    <t>Obdělání půdy frézováním v rovině nebo na svahu do 1:5</t>
  </si>
  <si>
    <t>-210655676</t>
  </si>
  <si>
    <t>https://podminky.urs.cz/item/CS_URS_2025_02/183403113</t>
  </si>
  <si>
    <t>183403153</t>
  </si>
  <si>
    <t>Obdělání půdy hrabáním v rovině nebo na svahu do 1:5</t>
  </si>
  <si>
    <t>1528571350</t>
  </si>
  <si>
    <t>https://podminky.urs.cz/item/CS_URS_2025_02/183403153</t>
  </si>
  <si>
    <t>Poznámka k položce:_x000d_
opakování 2x</t>
  </si>
  <si>
    <t>144,7*2 'Přepočtené koeficientem množství</t>
  </si>
  <si>
    <t>-535866198</t>
  </si>
  <si>
    <t>9 " Hydrangea arb.</t>
  </si>
  <si>
    <t>184853511</t>
  </si>
  <si>
    <t>Chemické odplevelení půdy před založením kultury, trávníku nebo zpevněných ploch strojně o výměře jednotlivě přes 20 m2 postřikem na široko v rovině nebo na svahu do 1:5</t>
  </si>
  <si>
    <t>-1491004059</t>
  </si>
  <si>
    <t>https://podminky.urs.cz/item/CS_URS_2025_02/184853511</t>
  </si>
  <si>
    <t>1469911349</t>
  </si>
  <si>
    <t>144,7*0,0004 " dávkování 4l/ha</t>
  </si>
  <si>
    <t>184911161</t>
  </si>
  <si>
    <t>Mulčování záhonů kačírkem nebo drceným kamenivem tloušťky mulče přes 50 do 100 mm v rovině nebo na svahu do 1:5</t>
  </si>
  <si>
    <t>-1189183456</t>
  </si>
  <si>
    <t>https://podminky.urs.cz/item/CS_URS_2025_02/184911161</t>
  </si>
  <si>
    <t>58343865</t>
  </si>
  <si>
    <t>kamenivo drcené hrubé frakce 8/11</t>
  </si>
  <si>
    <t>1484371784</t>
  </si>
  <si>
    <t>144,7*0,06 " štěrk, světlý odstín, vrstva 6 cm</t>
  </si>
  <si>
    <t>8,682*2 'Přepočtené koeficientem množství</t>
  </si>
  <si>
    <t>184911311</t>
  </si>
  <si>
    <t>Položení mulčovací textilie proti prorůstání plevelů kolem vysázených rostlin v rovině nebo na svahu do 1:5</t>
  </si>
  <si>
    <t>1688279292</t>
  </si>
  <si>
    <t>https://podminky.urs.cz/item/CS_URS_2025_02/184911311</t>
  </si>
  <si>
    <t>69311191</t>
  </si>
  <si>
    <t>textilie mulčovací netkaná PP 80g/m2</t>
  </si>
  <si>
    <t>-344195615</t>
  </si>
  <si>
    <t>144,7*1,1 'Přepočtené koeficientem množství</t>
  </si>
  <si>
    <t>663545281</t>
  </si>
  <si>
    <t>144,7*0,00002 "štěrkové záhony, 20g/m2</t>
  </si>
  <si>
    <t>-145804503</t>
  </si>
  <si>
    <t>144,7*0,02 "štěrkové záhony, 20g/m2</t>
  </si>
  <si>
    <t>Dopravné náklady - rostlinný materiál, zaměstnanci</t>
  </si>
  <si>
    <t>1927092034</t>
  </si>
  <si>
    <t>-1083030583</t>
  </si>
  <si>
    <t>M051</t>
  </si>
  <si>
    <t>Aster dumosus ‚Mittelmeer‘, k9</t>
  </si>
  <si>
    <t>1583973225</t>
  </si>
  <si>
    <t>M052</t>
  </si>
  <si>
    <t>Allium giganteum, k9</t>
  </si>
  <si>
    <t>-203744902</t>
  </si>
  <si>
    <t>M053</t>
  </si>
  <si>
    <t>Akebia quinata, k9</t>
  </si>
  <si>
    <t>-155766634</t>
  </si>
  <si>
    <t>M054</t>
  </si>
  <si>
    <t>Clematis 'Jan Pawel II.', k9</t>
  </si>
  <si>
    <t>-883901181</t>
  </si>
  <si>
    <t>M055</t>
  </si>
  <si>
    <t>Cortaderia selloana 'Pumila, k9</t>
  </si>
  <si>
    <t>-830872726</t>
  </si>
  <si>
    <t>M056</t>
  </si>
  <si>
    <t>Euphorbia amygdaloides, k9</t>
  </si>
  <si>
    <t>-359504484</t>
  </si>
  <si>
    <t>M057</t>
  </si>
  <si>
    <t>Euphorbia myrsinites, k9</t>
  </si>
  <si>
    <t>1487962261</t>
  </si>
  <si>
    <t>M058</t>
  </si>
  <si>
    <t>Echinacea purpurea ‚Baby Swan Pink‘, k9</t>
  </si>
  <si>
    <t>784444704</t>
  </si>
  <si>
    <t>M059</t>
  </si>
  <si>
    <t>Epimedium youngianum 'Niveum', k9</t>
  </si>
  <si>
    <t>-1836432171</t>
  </si>
  <si>
    <t>35</t>
  </si>
  <si>
    <t>M060</t>
  </si>
  <si>
    <t>Helenium autumnale ‘Carmen’, P1</t>
  </si>
  <si>
    <t>-1390493382</t>
  </si>
  <si>
    <t>36</t>
  </si>
  <si>
    <t>M061</t>
  </si>
  <si>
    <t>Hemerocallis ‘Cream Drop´, k11</t>
  </si>
  <si>
    <t>-544423275</t>
  </si>
  <si>
    <t>37</t>
  </si>
  <si>
    <t>M062</t>
  </si>
  <si>
    <t>Hydrangea arborescens 'Strong Annabelle', 60-80</t>
  </si>
  <si>
    <t>783518354</t>
  </si>
  <si>
    <t>38</t>
  </si>
  <si>
    <t>M063</t>
  </si>
  <si>
    <t>Kniphofia uvaria ‘Flamenco’, P1</t>
  </si>
  <si>
    <t>-1034385122</t>
  </si>
  <si>
    <t>39</t>
  </si>
  <si>
    <t>M064</t>
  </si>
  <si>
    <t>Levandula angustifolia, k9</t>
  </si>
  <si>
    <t>-785299171</t>
  </si>
  <si>
    <t>40</t>
  </si>
  <si>
    <t>M065</t>
  </si>
  <si>
    <t>Lavandula angustifolia 'Hidcote', k9</t>
  </si>
  <si>
    <t>-1993520009</t>
  </si>
  <si>
    <t>41</t>
  </si>
  <si>
    <t>M066</t>
  </si>
  <si>
    <t>Liatris spicata ‚Alba‘, k9</t>
  </si>
  <si>
    <t>-90075612</t>
  </si>
  <si>
    <t>42</t>
  </si>
  <si>
    <t>M067</t>
  </si>
  <si>
    <t>Miscanthus sinensis ‚Graziella‘, k9</t>
  </si>
  <si>
    <t>1660566557</t>
  </si>
  <si>
    <t>43</t>
  </si>
  <si>
    <t>M068</t>
  </si>
  <si>
    <t>Nepeta nervosa ‘Blue Moon’, k9</t>
  </si>
  <si>
    <t>406524973</t>
  </si>
  <si>
    <t>44</t>
  </si>
  <si>
    <t>M069</t>
  </si>
  <si>
    <t>Origanum vulgare ‚Aureum‘, k9</t>
  </si>
  <si>
    <t>963379861</t>
  </si>
  <si>
    <t>45</t>
  </si>
  <si>
    <t>M070</t>
  </si>
  <si>
    <t>Pennisetum alopecuroides 'Hameln', K2,5</t>
  </si>
  <si>
    <t>1127114349</t>
  </si>
  <si>
    <t>46</t>
  </si>
  <si>
    <t>M071</t>
  </si>
  <si>
    <t>Perovskia atriplicifolia 'Little Spire', k9</t>
  </si>
  <si>
    <t>1487810667</t>
  </si>
  <si>
    <t>47</t>
  </si>
  <si>
    <t>M072</t>
  </si>
  <si>
    <t>Rosa 'Bonica', K2</t>
  </si>
  <si>
    <t>-1709745276</t>
  </si>
  <si>
    <t>48</t>
  </si>
  <si>
    <t>M073</t>
  </si>
  <si>
    <t>Rosa ‚Diamant‘, K2</t>
  </si>
  <si>
    <t>1919628158</t>
  </si>
  <si>
    <t>49</t>
  </si>
  <si>
    <t>M074</t>
  </si>
  <si>
    <t>Rosa 'Lykkefund', K2</t>
  </si>
  <si>
    <t>853824162</t>
  </si>
  <si>
    <t>50</t>
  </si>
  <si>
    <t>M075</t>
  </si>
  <si>
    <t>Sesleria autumnalis, k9</t>
  </si>
  <si>
    <t>-506487018</t>
  </si>
  <si>
    <t>51</t>
  </si>
  <si>
    <t>M076</t>
  </si>
  <si>
    <t>Salvia nemorosa ‚Rosakönigin‘, k9</t>
  </si>
  <si>
    <t>-115690958</t>
  </si>
  <si>
    <t>52</t>
  </si>
  <si>
    <t>M077</t>
  </si>
  <si>
    <t>Stipa tenuissima 'Pony Tails', k9</t>
  </si>
  <si>
    <t>-1527379654</t>
  </si>
  <si>
    <t>53</t>
  </si>
  <si>
    <t>M078</t>
  </si>
  <si>
    <t>Thymus vulgaris ‚Compactus‘,k9</t>
  </si>
  <si>
    <t>-1578656734</t>
  </si>
  <si>
    <t>54</t>
  </si>
  <si>
    <t>M079</t>
  </si>
  <si>
    <t>Verbena bonariensis, k9</t>
  </si>
  <si>
    <t>1408376916</t>
  </si>
  <si>
    <t>55</t>
  </si>
  <si>
    <t>M080</t>
  </si>
  <si>
    <t>Wisteria sinensis, C2, 40+</t>
  </si>
  <si>
    <t>162770475</t>
  </si>
  <si>
    <t>02.04 - Založení trávníku</t>
  </si>
  <si>
    <t>181411131</t>
  </si>
  <si>
    <t>Založení trávníku na půdě předem připravené plochy do 1000 m2 výsevem včetně utažení parkového v rovině nebo na svahu do 1:5</t>
  </si>
  <si>
    <t>1958464455</t>
  </si>
  <si>
    <t>https://podminky.urs.cz/item/CS_URS_2025_02/181411131</t>
  </si>
  <si>
    <t>00572410</t>
  </si>
  <si>
    <t>osivo směs travní parková</t>
  </si>
  <si>
    <t>-1223177590</t>
  </si>
  <si>
    <t>2030,7*0,02 'Přepočtené koeficientem množství</t>
  </si>
  <si>
    <t>1061871960</t>
  </si>
  <si>
    <t>Poznámka k položce:_x000d_
opakování 2x do kříže</t>
  </si>
  <si>
    <t>2030,7*2 'Přepočtené koeficientem množství</t>
  </si>
  <si>
    <t>183403151</t>
  </si>
  <si>
    <t>Obdělání půdy smykováním v rovině nebo na svahu do 1:5</t>
  </si>
  <si>
    <t>574566432</t>
  </si>
  <si>
    <t>https://podminky.urs.cz/item/CS_URS_2025_02/183403151</t>
  </si>
  <si>
    <t>112491508</t>
  </si>
  <si>
    <t>Poznámka k položce:_x000d_
opakování 3x</t>
  </si>
  <si>
    <t>2030,7*3 'Přepočtené koeficientem množství</t>
  </si>
  <si>
    <t>183403161</t>
  </si>
  <si>
    <t>Obdělání půdy válením v rovině nebo na svahu do 1:5</t>
  </si>
  <si>
    <t>-1941927976</t>
  </si>
  <si>
    <t>https://podminky.urs.cz/item/CS_URS_2025_02/183403161</t>
  </si>
  <si>
    <t>218611797</t>
  </si>
  <si>
    <t>-2063949791</t>
  </si>
  <si>
    <t>2030,7*0,0004 " dávkování 4l/ha</t>
  </si>
  <si>
    <t>-771427802</t>
  </si>
  <si>
    <t>2030,7*0,00002 " minerální vícesložkové hnojivo 20 g/m2</t>
  </si>
  <si>
    <t>-2070829902</t>
  </si>
  <si>
    <t>2030,7*0,02 " dávka 20 g/m2</t>
  </si>
  <si>
    <t>-1843718093</t>
  </si>
  <si>
    <t>2030,7*0,01 " zálivka 10l/m2</t>
  </si>
  <si>
    <t>1981280426</t>
  </si>
  <si>
    <t>SO 03 - Mobiliář</t>
  </si>
  <si>
    <t xml:space="preserve">    2 - Zakládání</t>
  </si>
  <si>
    <t xml:space="preserve">    03 - Mobiliář</t>
  </si>
  <si>
    <t>122211101</t>
  </si>
  <si>
    <t>Odkopávky a prokopávky ručně zapažené i nezapažené v hornině třídy těžitelnosti I skupiny 3</t>
  </si>
  <si>
    <t>CS ÚRS 2025 01</t>
  </si>
  <si>
    <t>-127322686</t>
  </si>
  <si>
    <t>https://podminky.urs.cz/item/CS_URS_2025_01/122211101</t>
  </si>
  <si>
    <t>(0,8*0,25*0,4)*12 " parkové lavičky s opěradlem 6 ks, 12 základových patek</t>
  </si>
  <si>
    <t>(0,8*0,25*0,40)*6" židle 3ks, 6 základové patky</t>
  </si>
  <si>
    <t>0,45*0,45*0,35" odpadkový koš 1 ks</t>
  </si>
  <si>
    <t>162551107</t>
  </si>
  <si>
    <t>Vodorovné přemístění výkopku nebo sypaniny po suchu na obvyklém dopravním prostředku, bez naložení výkopku, avšak se složením bez rozhrnutí z horniny třídy těžitelnosti I skupiny 1 až 3 na vzdálenost přes 2 000 do 2 500 m</t>
  </si>
  <si>
    <t>-1136231234</t>
  </si>
  <si>
    <t>https://podminky.urs.cz/item/CS_URS_2025_01/162551107</t>
  </si>
  <si>
    <t>Poznámka k položce:_x000d_
skládka Pískovna Skviřín</t>
  </si>
  <si>
    <t>137876953</t>
  </si>
  <si>
    <t>https://podminky.urs.cz/item/CS_URS_2025_01/171201221</t>
  </si>
  <si>
    <t>1,511*1,8 'Přepočtené koeficientem množství</t>
  </si>
  <si>
    <t>80103045</t>
  </si>
  <si>
    <t>https://podminky.urs.cz/item/CS_URS_2025_01/171251201</t>
  </si>
  <si>
    <t>Zakládání</t>
  </si>
  <si>
    <t>271532212</t>
  </si>
  <si>
    <t>Podsyp pod základové konstrukce se zhutněním a urovnáním povrchu z kameniva hrubého, frakce 16 - 32 mm</t>
  </si>
  <si>
    <t>1934178406</t>
  </si>
  <si>
    <t>https://podminky.urs.cz/item/CS_URS_2025_01/271532212</t>
  </si>
  <si>
    <t>Poznámka k položce:_x000d_
podsyp ŠD 0/32, vrstva 100 mm</t>
  </si>
  <si>
    <t>(0,8*0,25*0,1)*12" parkové lavičky s opěradlem 6 ks, 12 základových patek</t>
  </si>
  <si>
    <t>(0,8*0,25*0,1)*6" židle 3ks, 6 základové patky</t>
  </si>
  <si>
    <t>0,45*0,45*0,1" odpadkový koš 1 ks</t>
  </si>
  <si>
    <t>275313611</t>
  </si>
  <si>
    <t>Základy z betonu prostého patky a bloky z betonu kamenem neprokládaného tř. C 16/20</t>
  </si>
  <si>
    <t>1379929372</t>
  </si>
  <si>
    <t>https://podminky.urs.cz/item/CS_URS_2025_01/275313611</t>
  </si>
  <si>
    <t>(0,8*0,25*0,25)*12 " parkové lavičky s opěradlem 6 ks, 12 základových patek</t>
  </si>
  <si>
    <t>(0,8*0,25*0,25)*6" židle 3ks, 6 základové patky</t>
  </si>
  <si>
    <t>0,45*0,45*0,2" odpadkový koš 1 ks</t>
  </si>
  <si>
    <t>03</t>
  </si>
  <si>
    <t>M1.1 - Pergola pro 2 lavičky</t>
  </si>
  <si>
    <t>-97414669</t>
  </si>
  <si>
    <t>Poznámka k položce:_x000d_
cena vč. základových patek</t>
  </si>
  <si>
    <t>M1.2. - Pergola pro 3 lavičky</t>
  </si>
  <si>
    <t>312429114</t>
  </si>
  <si>
    <t>M2 - Parková lavička s opěradlem - alu slitina + prášková vypalovací barva RAL 7016, dřevěné latě - tropické dřevo, 1800 x 665 x 810 mm</t>
  </si>
  <si>
    <t>1737150905</t>
  </si>
  <si>
    <t>M3 - Židle - alu slitina + prášová vypalovací barva RAL 7016 , tropické dřevo, 600×665×810 mm</t>
  </si>
  <si>
    <t>-261423984</t>
  </si>
  <si>
    <t>M4 - Průchodové brány</t>
  </si>
  <si>
    <t>-1583972025</t>
  </si>
  <si>
    <t>M6 - Odpadkový koš - 40 l</t>
  </si>
  <si>
    <t>-1148111210</t>
  </si>
  <si>
    <t>R7</t>
  </si>
  <si>
    <t>M7 - Mostek</t>
  </si>
  <si>
    <t>2052633980</t>
  </si>
  <si>
    <t>R9</t>
  </si>
  <si>
    <t>Dopravné náklady</t>
  </si>
  <si>
    <t>1946160068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</si>
  <si>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</si>
  <si>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</si>
  <si>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-2005808456</t>
  </si>
  <si>
    <t>https://podminky.urs.cz/item/CS_URS_2025_02/998011001</t>
  </si>
  <si>
    <t>SO 04 - Zpevněné plochy</t>
  </si>
  <si>
    <t>04.01 - Odstranění stávajících ploch</t>
  </si>
  <si>
    <t xml:space="preserve">    997 - Doprava suti a vybouraných hmot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</si>
  <si>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</si>
  <si>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</si>
  <si>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-853838306</t>
  </si>
  <si>
    <t>https://podminky.urs.cz/item/CS_URS_2025_02/113106123</t>
  </si>
  <si>
    <t>19,2" dlažba, uložení na palety, odvoz na Chetes</t>
  </si>
  <si>
    <t>113107172</t>
  </si>
  <si>
    <t>Odstranění podkladů nebo krytů strojně plochy jednotlivě přes 50 m2 do 200 m2 s přemístěním hmot na skládku na vzdálenost do 20 m nebo s naložením na dopravní prostředek z betonu prostého, o tl. vrstvy přes 150 do 300 mm</t>
  </si>
  <si>
    <t>-1319471625</t>
  </si>
  <si>
    <t>https://podminky.urs.cz/item/CS_URS_2025_02/113107172</t>
  </si>
  <si>
    <t>432,5" podloží asfaltových ploch</t>
  </si>
  <si>
    <t>19,2" podloží betonové dlažby</t>
  </si>
  <si>
    <t>113107322R</t>
  </si>
  <si>
    <t>Odstranění podkladů nebo krytů strojně plochy jednotlivě do 50 m2 s přemístěním hmot na skládku na vzdálenost do 3 m nebo s naložením na dopravní prostředek z asfaltového recyklátu, o tl. vrstvy přes 100 do 200 mm</t>
  </si>
  <si>
    <t>705250346</t>
  </si>
  <si>
    <t>29,3" rušená cesta - asfaltový recyklát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</si>
  <si>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</si>
  <si>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</si>
  <si>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-1002158456</t>
  </si>
  <si>
    <t>https://podminky.urs.cz/item/CS_URS_2025_02/113107341</t>
  </si>
  <si>
    <t>432,5 " rušené asfaltové plochy</t>
  </si>
  <si>
    <t>113202111</t>
  </si>
  <si>
    <t>Vytrhání obrub s vybouráním lože, s přemístěním hmot na skládku na vzdálenost do 3 m nebo s naložením na dopravní prostředek z krajníků nebo obrubníků stojatých</t>
  </si>
  <si>
    <t>1000803916</t>
  </si>
  <si>
    <t>https://podminky.urs.cz/item/CS_URS_2025_02/113202111</t>
  </si>
  <si>
    <t>260 "obrubník stávajících zpevněných ploch</t>
  </si>
  <si>
    <t>181351005</t>
  </si>
  <si>
    <t>Rozprostření a urovnání ornice v rovině nebo ve svahu sklonu do 1:5 strojně při souvislé ploše do 100 m2, tl. vrstvy přes 250 do 300 mm</t>
  </si>
  <si>
    <t>-2000358190</t>
  </si>
  <si>
    <t>https://podminky.urs.cz/item/CS_URS_2025_02/181351005</t>
  </si>
  <si>
    <t xml:space="preserve">242,5" rušené zpevněné plochy </t>
  </si>
  <si>
    <t>10364101</t>
  </si>
  <si>
    <t>zemina pro terénní úpravy - ornice</t>
  </si>
  <si>
    <t>-488602051</t>
  </si>
  <si>
    <t>Poznámka k položce:_x000d_
cena vč. dopravy</t>
  </si>
  <si>
    <t>242,5*0,25</t>
  </si>
  <si>
    <t>60,625*1,8 'Přepočtené koeficientem množství</t>
  </si>
  <si>
    <t>997</t>
  </si>
  <si>
    <t>Doprava suti a vybouraných hmot</t>
  </si>
  <si>
    <t>997221571</t>
  </si>
  <si>
    <t>Vodorovná doprava vybouraných hmot bez naložení, ale se složením a s hrubým urovnáním na vzdálenost do 1 km</t>
  </si>
  <si>
    <t>-1711362750</t>
  </si>
  <si>
    <t>https://podminky.urs.cz/item/CS_URS_2025_02/997221571</t>
  </si>
  <si>
    <t>Poznámka k položce:_x000d_
odvoz na skládku Chocovice</t>
  </si>
  <si>
    <t>997221579</t>
  </si>
  <si>
    <t>Vodorovná doprava vybouraných hmot bez naložení, ale se složením a s hrubým urovnáním na vzdálenost Příplatek k ceně za každý další započatý 1 km přes 1 km</t>
  </si>
  <si>
    <t>-957598123</t>
  </si>
  <si>
    <t>https://podminky.urs.cz/item/CS_URS_2025_02/997221579</t>
  </si>
  <si>
    <t>4,992*2 "odvoz dlažby - Chetes, vzdálenost 3 km</t>
  </si>
  <si>
    <t>5,421*2" odvoz asfaltového recyklátu - Chetes, vzdálenost 3 km</t>
  </si>
  <si>
    <t>(335,613 +42,385)* 6" odvoz vybouraných betonů, asfaltu - skládka Chocovice, vzdálenost 7 km</t>
  </si>
  <si>
    <t>997221615</t>
  </si>
  <si>
    <t>Poplatek za uložení stavebního odpadu na skládce (skládkovné) z prostého betonu zatříděného do Katalogu odpadů pod kódem 17 01 01</t>
  </si>
  <si>
    <t>-1053260092</t>
  </si>
  <si>
    <t>https://podminky.urs.cz/item/CS_URS_2025_02/997221615</t>
  </si>
  <si>
    <t>53,3" betonové obrubníky</t>
  </si>
  <si>
    <t>282,313" betonové podloží asfaltových cestš</t>
  </si>
  <si>
    <t>997221645</t>
  </si>
  <si>
    <t>Poplatek za uložení stavebního odpadu na skládce (skládkovné) asfaltového bez obsahu dehtu zatříděného do Katalogu odpadů pod kódem 17 03 02</t>
  </si>
  <si>
    <t>2027253579</t>
  </si>
  <si>
    <t>https://podminky.urs.cz/item/CS_URS_2025_02/997221645</t>
  </si>
  <si>
    <t>42,385" asfaltový kryt</t>
  </si>
  <si>
    <t>04.02 - Stavba nových cest a zpevněných ploch</t>
  </si>
  <si>
    <t xml:space="preserve">    5 - Komunikace pozemní</t>
  </si>
  <si>
    <t>PSV - Práce a dodávky PSV</t>
  </si>
  <si>
    <t xml:space="preserve">    767 - Konstrukce zámečnické</t>
  </si>
  <si>
    <t>1772616348</t>
  </si>
  <si>
    <t>97,54*0,20 " nové asfaltové cesty a zpevněné plochy, tl. vrstvy 200 mm</t>
  </si>
  <si>
    <t>42,36*0,20 " mlatové plochy, tl. vrstvy 200 mm</t>
  </si>
  <si>
    <t>162751115</t>
  </si>
  <si>
    <t>Vodorovné přemístění výkopku nebo sypaniny po suchu na obvyklém dopravním prostředku, bez naložení výkopku, avšak se složením bez rozhrnutí z horniny třídy těžitelnosti I skupiny 1 až 3 na vzdálenost přes 7 000 do 8 000 m</t>
  </si>
  <si>
    <t>1923304484</t>
  </si>
  <si>
    <t>https://podminky.urs.cz/item/CS_URS_2025_02/162751115</t>
  </si>
  <si>
    <t>1422524164</t>
  </si>
  <si>
    <t>27,98*1,8 'Přepočtené koeficientem množství</t>
  </si>
  <si>
    <t>520459445</t>
  </si>
  <si>
    <t>184818232</t>
  </si>
  <si>
    <t>Ochrana kmene bedněním před poškozením stavebním provozem zřízení včetně odstranění výšky bednění do 2 m průměru kmene přes 300 do 500 mm</t>
  </si>
  <si>
    <t>218454738</t>
  </si>
  <si>
    <t>https://podminky.urs.cz/item/CS_URS_2025_02/184818232</t>
  </si>
  <si>
    <t>Komunikace pozemní</t>
  </si>
  <si>
    <t>564211011</t>
  </si>
  <si>
    <t>Podklad nebo podsyp ze štěrkopísku ŠP s rozprostřením, vlhčením a zhutněním plochy jednotlivě do 100 m2, po zhutnění tl. 50 mm</t>
  </si>
  <si>
    <t>-309594822</t>
  </si>
  <si>
    <t>https://podminky.urs.cz/item/CS_URS_2025_02/564211011</t>
  </si>
  <si>
    <t>105,7" kryt mlatové plochy, fr. 0/8 mm</t>
  </si>
  <si>
    <t>564740101</t>
  </si>
  <si>
    <t>Podklad nebo kryt z kameniva hrubého drceného vel. 16-32 mm s rozprostřením a zhutněním plochy jednotlivě do 100 m2, po zhutnění tl. 120 mm</t>
  </si>
  <si>
    <t>-700224721</t>
  </si>
  <si>
    <t>https://podminky.urs.cz/item/CS_URS_2025_02/564740101</t>
  </si>
  <si>
    <t>271,5" nově zakládané asfaltové cesty, zpevněné plochy, drcené kamenivo fr. 0/32</t>
  </si>
  <si>
    <t>564750101</t>
  </si>
  <si>
    <t>Podklad nebo kryt z kameniva hrubého drceného vel. 16-32 mm s rozprostřením a zhutněním plochy jednotlivě do 100 m2, po zhutnění tl. 150 mm</t>
  </si>
  <si>
    <t>1688468141</t>
  </si>
  <si>
    <t>https://podminky.urs.cz/item/CS_URS_2025_02/564750101</t>
  </si>
  <si>
    <t>105,7 " plocha s mlatovým povrchem, fr. 0/32</t>
  </si>
  <si>
    <t>564801011</t>
  </si>
  <si>
    <t>Podklad ze štěrkodrti ŠD s rozprostřením a zhutněním plochy jednotlivě do 100 m2, po zhutnění tl. 30 mm</t>
  </si>
  <si>
    <t>952055615</t>
  </si>
  <si>
    <t>https://podminky.urs.cz/item/CS_URS_2025_02/564801011</t>
  </si>
  <si>
    <t>271,5" nově zakládané asfaltové cesty, zpevněné plochy, drcené kamenivo fr. 4/8</t>
  </si>
  <si>
    <t>577143111R</t>
  </si>
  <si>
    <t>Asfaltový beton vrstva obrusná ACO 8 z nemodifikovaného asfaltu s rozprostřením a se zhutněním ACO 8 v pruhu šířky přes 1,5 do 3 m, po zhutnění tl. 50 mm - probarvený asfalt, barva béžová</t>
  </si>
  <si>
    <t>-2079608617</t>
  </si>
  <si>
    <t xml:space="preserve">271,5 " nový kryt </t>
  </si>
  <si>
    <t>PSV</t>
  </si>
  <si>
    <t>Práce a dodávky PSV</t>
  </si>
  <si>
    <t>767</t>
  </si>
  <si>
    <t>Konstrukce zámečnické</t>
  </si>
  <si>
    <t>767995115</t>
  </si>
  <si>
    <t>Montáž ostatních atypických zámečnických konstrukcí hmotnosti přes 50 do 100 kg</t>
  </si>
  <si>
    <t>-1711314243</t>
  </si>
  <si>
    <t>https://podminky.urs.cz/item/CS_URS_2025_02/767995115</t>
  </si>
  <si>
    <t>Poznámka k položce:_x000d_
montáž propustku včetně zabetonování</t>
  </si>
  <si>
    <t>(1,5*4)*25,3 "propustek pod mostkem, svařenec z U-profilu 200/75, d 1,5 m</t>
  </si>
  <si>
    <t>(2*4)*25,3" propustek pod komunikací, svařenec z U-profilu 200/75, d 2 m</t>
  </si>
  <si>
    <t>R10</t>
  </si>
  <si>
    <t>Ocelový U-profil 200/75</t>
  </si>
  <si>
    <t>68641847</t>
  </si>
  <si>
    <t>4*1,5" propustek pod mostkem 2x svařenec, d 1,5 m</t>
  </si>
  <si>
    <t>4*2" propustek pod komunikací, 2x svařenec, d 2 m</t>
  </si>
  <si>
    <t>Montáž atypických zámečnických konstrukcí - osazení zahradního obrubníku ocelového, včetně krácení materiálu a navaření ocelového trnu</t>
  </si>
  <si>
    <t>1375556227</t>
  </si>
  <si>
    <t>457,6*2,9 "celková délka obrub 447,5 m, hmotnost 2,9kg/m</t>
  </si>
  <si>
    <t>((457,6/0,8)*0,7)*1,21" žebírková ocel pr. 14 mm, d 700 mm, po 800 mm; hmotnost 1,21 kg/m</t>
  </si>
  <si>
    <t xml:space="preserve">Obrubník z ocelové pásoviny 70/5 mm, délka dle potřeby </t>
  </si>
  <si>
    <t>836638541</t>
  </si>
  <si>
    <t>116,3 " záhony</t>
  </si>
  <si>
    <t>341,3" cesty, zpeněné plochy</t>
  </si>
  <si>
    <t>Trny ocelové (roxor) tl. 14mm, délky 70cm (navařené po 80 cm k ocelové pásovině)</t>
  </si>
  <si>
    <t>-129743105</t>
  </si>
  <si>
    <t>(457,6/0,8)*0,7</t>
  </si>
  <si>
    <t xml:space="preserve">Nařezání ocelových trnů (roxorů) </t>
  </si>
  <si>
    <t>-1268962625</t>
  </si>
  <si>
    <t>457,6/0,8 " vzdálenost 80 cm</t>
  </si>
  <si>
    <t>R8</t>
  </si>
  <si>
    <t>doprava pracovníci + ostatní materiál</t>
  </si>
  <si>
    <t>608553741</t>
  </si>
  <si>
    <t>Dopravné náklady (ocel)</t>
  </si>
  <si>
    <t>-1536666438</t>
  </si>
  <si>
    <t>998767101</t>
  </si>
  <si>
    <t>Přesun hmot pro zámečnické konstrukce stanovený z hmotnosti přesunovaného materiálu vodorovná dopravní vzdálenost do 50 m základní v objektech výšky do 6 m</t>
  </si>
  <si>
    <t>1388747614</t>
  </si>
  <si>
    <t>https://podminky.urs.cz/item/CS_URS_2025_01/998767101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</si>
</sst>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horizontal="right" vertical="center"/>
    </xf>
    <xf numFmtId="4" fontId="14" fillId="0" borderId="0" xfId="0" applyNumberFormat="1" applyFont="1" applyBorder="1" applyAlignment="1" applyProtection="1">
      <alignment horizontal="right"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horizontal="right" vertical="center"/>
    </xf>
    <xf numFmtId="4" fontId="27" fillId="0" borderId="0" xfId="0" applyNumberFormat="1" applyFont="1" applyBorder="1" applyAlignment="1" applyProtection="1">
      <alignment horizontal="right"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4" xfId="0" applyNumberFormat="1" applyFont="1" applyBorder="1" applyAlignment="1" applyProtection="1">
      <alignment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2" fillId="0" borderId="12" xfId="0" applyNumberFormat="1" applyFont="1" applyBorder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4" fontId="22" fillId="0" borderId="20" xfId="0" applyNumberFormat="1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3101221" TargetMode="External" /><Relationship Id="rId2" Type="http://schemas.openxmlformats.org/officeDocument/2006/relationships/hyperlink" Target="https://podminky.urs.cz/item/CS_URS_2025_02/184102116" TargetMode="External" /><Relationship Id="rId3" Type="http://schemas.openxmlformats.org/officeDocument/2006/relationships/hyperlink" Target="https://podminky.urs.cz/item/CS_URS_2025_02/184215112" TargetMode="External" /><Relationship Id="rId4" Type="http://schemas.openxmlformats.org/officeDocument/2006/relationships/hyperlink" Target="https://podminky.urs.cz/item/CS_URS_2025_02/184215133" TargetMode="External" /><Relationship Id="rId5" Type="http://schemas.openxmlformats.org/officeDocument/2006/relationships/hyperlink" Target="https://podminky.urs.cz/item/CS_URS_2025_02/184215412" TargetMode="External" /><Relationship Id="rId6" Type="http://schemas.openxmlformats.org/officeDocument/2006/relationships/hyperlink" Target="https://podminky.urs.cz/item/CS_URS_2025_02/184801121" TargetMode="External" /><Relationship Id="rId7" Type="http://schemas.openxmlformats.org/officeDocument/2006/relationships/hyperlink" Target="https://podminky.urs.cz/item/CS_URS_2025_02/184911421" TargetMode="External" /><Relationship Id="rId8" Type="http://schemas.openxmlformats.org/officeDocument/2006/relationships/hyperlink" Target="https://podminky.urs.cz/item/CS_URS_2025_02/185802114" TargetMode="External" /><Relationship Id="rId9" Type="http://schemas.openxmlformats.org/officeDocument/2006/relationships/hyperlink" Target="https://podminky.urs.cz/item/CS_URS_2025_02/185804311" TargetMode="External" /><Relationship Id="rId10" Type="http://schemas.openxmlformats.org/officeDocument/2006/relationships/hyperlink" Target="https://podminky.urs.cz/item/CS_URS_2025_02/998231311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9005121" TargetMode="External" /><Relationship Id="rId2" Type="http://schemas.openxmlformats.org/officeDocument/2006/relationships/hyperlink" Target="https://podminky.urs.cz/item/CS_URS_2025_02/183111211" TargetMode="External" /><Relationship Id="rId3" Type="http://schemas.openxmlformats.org/officeDocument/2006/relationships/hyperlink" Target="https://podminky.urs.cz/item/CS_URS_2025_02/183111213" TargetMode="External" /><Relationship Id="rId4" Type="http://schemas.openxmlformats.org/officeDocument/2006/relationships/hyperlink" Target="https://podminky.urs.cz/item/CS_URS_2025_02/183111214" TargetMode="External" /><Relationship Id="rId5" Type="http://schemas.openxmlformats.org/officeDocument/2006/relationships/hyperlink" Target="https://podminky.urs.cz/item/CS_URS_2025_02/183205112" TargetMode="External" /><Relationship Id="rId6" Type="http://schemas.openxmlformats.org/officeDocument/2006/relationships/hyperlink" Target="https://podminky.urs.cz/item/CS_URS_2025_02/184102111" TargetMode="External" /><Relationship Id="rId7" Type="http://schemas.openxmlformats.org/officeDocument/2006/relationships/hyperlink" Target="https://podminky.urs.cz/item/CS_URS_2025_02/184102112" TargetMode="External" /><Relationship Id="rId8" Type="http://schemas.openxmlformats.org/officeDocument/2006/relationships/hyperlink" Target="https://podminky.urs.cz/item/CS_URS_2025_02/184102113" TargetMode="External" /><Relationship Id="rId9" Type="http://schemas.openxmlformats.org/officeDocument/2006/relationships/hyperlink" Target="https://podminky.urs.cz/item/CS_URS_2025_02/184801121" TargetMode="External" /><Relationship Id="rId10" Type="http://schemas.openxmlformats.org/officeDocument/2006/relationships/hyperlink" Target="https://podminky.urs.cz/item/CS_URS_2025_02/184801131" TargetMode="External" /><Relationship Id="rId11" Type="http://schemas.openxmlformats.org/officeDocument/2006/relationships/hyperlink" Target="https://podminky.urs.cz/item/CS_URS_2025_02/184813511" TargetMode="External" /><Relationship Id="rId12" Type="http://schemas.openxmlformats.org/officeDocument/2006/relationships/hyperlink" Target="https://podminky.urs.cz/item/CS_URS_2025_02/184911421" TargetMode="External" /><Relationship Id="rId13" Type="http://schemas.openxmlformats.org/officeDocument/2006/relationships/hyperlink" Target="https://podminky.urs.cz/item/CS_URS_2025_02/185802113" TargetMode="External" /><Relationship Id="rId14" Type="http://schemas.openxmlformats.org/officeDocument/2006/relationships/hyperlink" Target="https://podminky.urs.cz/item/CS_URS_2025_02/185804311" TargetMode="External" /><Relationship Id="rId15" Type="http://schemas.openxmlformats.org/officeDocument/2006/relationships/hyperlink" Target="https://podminky.urs.cz/item/CS_URS_2025_02/185804312" TargetMode="External" /><Relationship Id="rId16" Type="http://schemas.openxmlformats.org/officeDocument/2006/relationships/hyperlink" Target="https://podminky.urs.cz/item/CS_URS_2025_02/998231311" TargetMode="External" /><Relationship Id="rId1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9005123" TargetMode="External" /><Relationship Id="rId2" Type="http://schemas.openxmlformats.org/officeDocument/2006/relationships/hyperlink" Target="https://podminky.urs.cz/item/CS_URS_2025_02/122251102" TargetMode="External" /><Relationship Id="rId3" Type="http://schemas.openxmlformats.org/officeDocument/2006/relationships/hyperlink" Target="https://podminky.urs.cz/item/CS_URS_2025_02/162751114" TargetMode="External" /><Relationship Id="rId4" Type="http://schemas.openxmlformats.org/officeDocument/2006/relationships/hyperlink" Target="https://podminky.urs.cz/item/CS_URS_2025_02/171201221" TargetMode="External" /><Relationship Id="rId5" Type="http://schemas.openxmlformats.org/officeDocument/2006/relationships/hyperlink" Target="https://podminky.urs.cz/item/CS_URS_2025_02/171251201" TargetMode="External" /><Relationship Id="rId6" Type="http://schemas.openxmlformats.org/officeDocument/2006/relationships/hyperlink" Target="https://podminky.urs.cz/item/CS_URS_2025_02/181006111" TargetMode="External" /><Relationship Id="rId7" Type="http://schemas.openxmlformats.org/officeDocument/2006/relationships/hyperlink" Target="https://podminky.urs.cz/item/CS_URS_2025_02/183111111" TargetMode="External" /><Relationship Id="rId8" Type="http://schemas.openxmlformats.org/officeDocument/2006/relationships/hyperlink" Target="https://podminky.urs.cz/item/CS_URS_2025_02/183111112" TargetMode="External" /><Relationship Id="rId9" Type="http://schemas.openxmlformats.org/officeDocument/2006/relationships/hyperlink" Target="https://podminky.urs.cz/item/CS_URS_2025_02/183111113" TargetMode="External" /><Relationship Id="rId10" Type="http://schemas.openxmlformats.org/officeDocument/2006/relationships/hyperlink" Target="https://podminky.urs.cz/item/CS_URS_2025_02/183211322" TargetMode="External" /><Relationship Id="rId11" Type="http://schemas.openxmlformats.org/officeDocument/2006/relationships/hyperlink" Target="https://podminky.urs.cz/item/CS_URS_2025_02/183211323" TargetMode="External" /><Relationship Id="rId12" Type="http://schemas.openxmlformats.org/officeDocument/2006/relationships/hyperlink" Target="https://podminky.urs.cz/item/CS_URS_2025_02/183403113" TargetMode="External" /><Relationship Id="rId13" Type="http://schemas.openxmlformats.org/officeDocument/2006/relationships/hyperlink" Target="https://podminky.urs.cz/item/CS_URS_2025_02/183403153" TargetMode="External" /><Relationship Id="rId14" Type="http://schemas.openxmlformats.org/officeDocument/2006/relationships/hyperlink" Target="https://podminky.urs.cz/item/CS_URS_2025_02/184102112" TargetMode="External" /><Relationship Id="rId15" Type="http://schemas.openxmlformats.org/officeDocument/2006/relationships/hyperlink" Target="https://podminky.urs.cz/item/CS_URS_2025_02/184853511" TargetMode="External" /><Relationship Id="rId16" Type="http://schemas.openxmlformats.org/officeDocument/2006/relationships/hyperlink" Target="https://podminky.urs.cz/item/CS_URS_2025_02/184911161" TargetMode="External" /><Relationship Id="rId17" Type="http://schemas.openxmlformats.org/officeDocument/2006/relationships/hyperlink" Target="https://podminky.urs.cz/item/CS_URS_2025_02/184911311" TargetMode="External" /><Relationship Id="rId18" Type="http://schemas.openxmlformats.org/officeDocument/2006/relationships/hyperlink" Target="https://podminky.urs.cz/item/CS_URS_2025_02/185802113" TargetMode="External" /><Relationship Id="rId19" Type="http://schemas.openxmlformats.org/officeDocument/2006/relationships/hyperlink" Target="https://podminky.urs.cz/item/CS_URS_2025_02/998231311" TargetMode="External" /><Relationship Id="rId2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81411131" TargetMode="External" /><Relationship Id="rId2" Type="http://schemas.openxmlformats.org/officeDocument/2006/relationships/hyperlink" Target="https://podminky.urs.cz/item/CS_URS_2025_02/183403113" TargetMode="External" /><Relationship Id="rId3" Type="http://schemas.openxmlformats.org/officeDocument/2006/relationships/hyperlink" Target="https://podminky.urs.cz/item/CS_URS_2025_02/183403151" TargetMode="External" /><Relationship Id="rId4" Type="http://schemas.openxmlformats.org/officeDocument/2006/relationships/hyperlink" Target="https://podminky.urs.cz/item/CS_URS_2025_02/183403153" TargetMode="External" /><Relationship Id="rId5" Type="http://schemas.openxmlformats.org/officeDocument/2006/relationships/hyperlink" Target="https://podminky.urs.cz/item/CS_URS_2025_02/183403161" TargetMode="External" /><Relationship Id="rId6" Type="http://schemas.openxmlformats.org/officeDocument/2006/relationships/hyperlink" Target="https://podminky.urs.cz/item/CS_URS_2025_02/184853511" TargetMode="External" /><Relationship Id="rId7" Type="http://schemas.openxmlformats.org/officeDocument/2006/relationships/hyperlink" Target="https://podminky.urs.cz/item/CS_URS_2025_02/185802113" TargetMode="External" /><Relationship Id="rId8" Type="http://schemas.openxmlformats.org/officeDocument/2006/relationships/hyperlink" Target="https://podminky.urs.cz/item/CS_URS_2025_02/185804312" TargetMode="External" /><Relationship Id="rId9" Type="http://schemas.openxmlformats.org/officeDocument/2006/relationships/hyperlink" Target="https://podminky.urs.cz/item/CS_URS_2025_02/998231311" TargetMode="External" /><Relationship Id="rId1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11101" TargetMode="External" /><Relationship Id="rId2" Type="http://schemas.openxmlformats.org/officeDocument/2006/relationships/hyperlink" Target="https://podminky.urs.cz/item/CS_URS_2025_01/162551107" TargetMode="External" /><Relationship Id="rId3" Type="http://schemas.openxmlformats.org/officeDocument/2006/relationships/hyperlink" Target="https://podminky.urs.cz/item/CS_URS_2025_01/171201221" TargetMode="External" /><Relationship Id="rId4" Type="http://schemas.openxmlformats.org/officeDocument/2006/relationships/hyperlink" Target="https://podminky.urs.cz/item/CS_URS_2025_01/171251201" TargetMode="External" /><Relationship Id="rId5" Type="http://schemas.openxmlformats.org/officeDocument/2006/relationships/hyperlink" Target="https://podminky.urs.cz/item/CS_URS_2025_01/271532212" TargetMode="External" /><Relationship Id="rId6" Type="http://schemas.openxmlformats.org/officeDocument/2006/relationships/hyperlink" Target="https://podminky.urs.cz/item/CS_URS_2025_01/275313611" TargetMode="External" /><Relationship Id="rId7" Type="http://schemas.openxmlformats.org/officeDocument/2006/relationships/hyperlink" Target="https://podminky.urs.cz/item/CS_URS_2025_02/998011001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3" TargetMode="External" /><Relationship Id="rId2" Type="http://schemas.openxmlformats.org/officeDocument/2006/relationships/hyperlink" Target="https://podminky.urs.cz/item/CS_URS_2025_02/113107172" TargetMode="External" /><Relationship Id="rId3" Type="http://schemas.openxmlformats.org/officeDocument/2006/relationships/hyperlink" Target="https://podminky.urs.cz/item/CS_URS_2025_02/113107341" TargetMode="External" /><Relationship Id="rId4" Type="http://schemas.openxmlformats.org/officeDocument/2006/relationships/hyperlink" Target="https://podminky.urs.cz/item/CS_URS_2025_02/113202111" TargetMode="External" /><Relationship Id="rId5" Type="http://schemas.openxmlformats.org/officeDocument/2006/relationships/hyperlink" Target="https://podminky.urs.cz/item/CS_URS_2025_02/181351005" TargetMode="External" /><Relationship Id="rId6" Type="http://schemas.openxmlformats.org/officeDocument/2006/relationships/hyperlink" Target="https://podminky.urs.cz/item/CS_URS_2025_02/997221571" TargetMode="External" /><Relationship Id="rId7" Type="http://schemas.openxmlformats.org/officeDocument/2006/relationships/hyperlink" Target="https://podminky.urs.cz/item/CS_URS_2025_02/997221579" TargetMode="External" /><Relationship Id="rId8" Type="http://schemas.openxmlformats.org/officeDocument/2006/relationships/hyperlink" Target="https://podminky.urs.cz/item/CS_URS_2025_02/997221615" TargetMode="External" /><Relationship Id="rId9" Type="http://schemas.openxmlformats.org/officeDocument/2006/relationships/hyperlink" Target="https://podminky.urs.cz/item/CS_URS_2025_02/997221645" TargetMode="External" /><Relationship Id="rId1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2" TargetMode="External" /><Relationship Id="rId2" Type="http://schemas.openxmlformats.org/officeDocument/2006/relationships/hyperlink" Target="https://podminky.urs.cz/item/CS_URS_2025_02/162751115" TargetMode="External" /><Relationship Id="rId3" Type="http://schemas.openxmlformats.org/officeDocument/2006/relationships/hyperlink" Target="https://podminky.urs.cz/item/CS_URS_2025_02/171201221" TargetMode="External" /><Relationship Id="rId4" Type="http://schemas.openxmlformats.org/officeDocument/2006/relationships/hyperlink" Target="https://podminky.urs.cz/item/CS_URS_2025_02/171251201" TargetMode="External" /><Relationship Id="rId5" Type="http://schemas.openxmlformats.org/officeDocument/2006/relationships/hyperlink" Target="https://podminky.urs.cz/item/CS_URS_2025_02/184818232" TargetMode="External" /><Relationship Id="rId6" Type="http://schemas.openxmlformats.org/officeDocument/2006/relationships/hyperlink" Target="https://podminky.urs.cz/item/CS_URS_2025_02/564211011" TargetMode="External" /><Relationship Id="rId7" Type="http://schemas.openxmlformats.org/officeDocument/2006/relationships/hyperlink" Target="https://podminky.urs.cz/item/CS_URS_2025_02/564740101" TargetMode="External" /><Relationship Id="rId8" Type="http://schemas.openxmlformats.org/officeDocument/2006/relationships/hyperlink" Target="https://podminky.urs.cz/item/CS_URS_2025_02/564750101" TargetMode="External" /><Relationship Id="rId9" Type="http://schemas.openxmlformats.org/officeDocument/2006/relationships/hyperlink" Target="https://podminky.urs.cz/item/CS_URS_2025_02/564801011" TargetMode="External" /><Relationship Id="rId10" Type="http://schemas.openxmlformats.org/officeDocument/2006/relationships/hyperlink" Target="https://podminky.urs.cz/item/CS_URS_2025_02/767995115" TargetMode="External" /><Relationship Id="rId11" Type="http://schemas.openxmlformats.org/officeDocument/2006/relationships/hyperlink" Target="https://podminky.urs.cz/item/CS_URS_2025_01/998767101" TargetMode="External" /><Relationship Id="rId12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5</v>
      </c>
      <c r="BV1" s="15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6" t="s">
        <v>7</v>
      </c>
      <c r="BT2" s="16" t="s">
        <v>8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="1" customFormat="1" ht="24.96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G4" s="24" t="s">
        <v>12</v>
      </c>
      <c r="BS4" s="16" t="s">
        <v>13</v>
      </c>
    </row>
    <row r="5" s="1" customFormat="1" ht="12" customHeight="1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6" t="s">
        <v>15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G5" s="27" t="s">
        <v>16</v>
      </c>
      <c r="BS5" s="16" t="s">
        <v>7</v>
      </c>
    </row>
    <row r="6" s="1" customFormat="1" ht="36.96" customHeight="1">
      <c r="B6" s="20"/>
      <c r="C6" s="21"/>
      <c r="D6" s="28" t="s">
        <v>17</v>
      </c>
      <c r="E6" s="21"/>
      <c r="F6" s="21"/>
      <c r="G6" s="21"/>
      <c r="H6" s="21"/>
      <c r="I6" s="21"/>
      <c r="J6" s="21"/>
      <c r="K6" s="29" t="s">
        <v>18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G6" s="30"/>
      <c r="BS6" s="16" t="s">
        <v>7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</v>
      </c>
      <c r="AO7" s="21"/>
      <c r="AP7" s="21"/>
      <c r="AQ7" s="21"/>
      <c r="AR7" s="19"/>
      <c r="BG7" s="30"/>
      <c r="BS7" s="16" t="s">
        <v>7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G8" s="30"/>
      <c r="BS8" s="16" t="s">
        <v>7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G9" s="30"/>
      <c r="BS9" s="16" t="s">
        <v>7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G10" s="30"/>
      <c r="BS10" s="16" t="s">
        <v>7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G11" s="30"/>
      <c r="BS11" s="16" t="s">
        <v>7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G12" s="30"/>
      <c r="BS12" s="16" t="s">
        <v>7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G13" s="30"/>
      <c r="BS13" s="16" t="s">
        <v>7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G14" s="30"/>
      <c r="BS14" s="16" t="s">
        <v>7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G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34</v>
      </c>
      <c r="AO16" s="21"/>
      <c r="AP16" s="21"/>
      <c r="AQ16" s="21"/>
      <c r="AR16" s="19"/>
      <c r="BG16" s="30"/>
      <c r="BS16" s="16" t="s">
        <v>4</v>
      </c>
    </row>
    <row r="17" s="1" customFormat="1" ht="18.48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</v>
      </c>
      <c r="AO17" s="21"/>
      <c r="AP17" s="21"/>
      <c r="AQ17" s="21"/>
      <c r="AR17" s="19"/>
      <c r="BG17" s="30"/>
      <c r="BS17" s="16" t="s">
        <v>5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G18" s="30"/>
      <c r="BS18" s="16" t="s">
        <v>7</v>
      </c>
    </row>
    <row r="19" s="1" customFormat="1" ht="12" customHeight="1">
      <c r="B19" s="20"/>
      <c r="C19" s="21"/>
      <c r="D19" s="31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</v>
      </c>
      <c r="AO19" s="21"/>
      <c r="AP19" s="21"/>
      <c r="AQ19" s="21"/>
      <c r="AR19" s="19"/>
      <c r="BG19" s="30"/>
      <c r="BS19" s="16" t="s">
        <v>7</v>
      </c>
    </row>
    <row r="20" s="1" customFormat="1" ht="18.48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</v>
      </c>
      <c r="AO20" s="21"/>
      <c r="AP20" s="21"/>
      <c r="AQ20" s="21"/>
      <c r="AR20" s="19"/>
      <c r="BG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G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G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G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G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G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G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G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G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ROUND(BB94,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ROUND(AX94, 2)</f>
        <v>0</v>
      </c>
      <c r="AL29" s="46"/>
      <c r="AM29" s="46"/>
      <c r="AN29" s="46"/>
      <c r="AO29" s="46"/>
      <c r="AP29" s="46"/>
      <c r="AQ29" s="46"/>
      <c r="AR29" s="49"/>
      <c r="BG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ROUND(BC94,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ROUND(AY94, 2)</f>
        <v>0</v>
      </c>
      <c r="AL30" s="46"/>
      <c r="AM30" s="46"/>
      <c r="AN30" s="46"/>
      <c r="AO30" s="46"/>
      <c r="AP30" s="46"/>
      <c r="AQ30" s="46"/>
      <c r="AR30" s="49"/>
      <c r="BG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ROUND(BD94,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G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ROUND(BE94,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G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ROUND(BF94,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G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G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G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G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G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G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G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G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G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G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G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G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G83" s="37"/>
    </row>
    <row r="84" s="4" customFormat="1" ht="12" customHeight="1">
      <c r="A84" s="4"/>
      <c r="B84" s="69"/>
      <c r="C84" s="31" t="s">
        <v>14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2025027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G84" s="4"/>
    </row>
    <row r="85" s="5" customFormat="1" ht="36.96" customHeight="1">
      <c r="A85" s="5"/>
      <c r="B85" s="72"/>
      <c r="C85" s="73" t="s">
        <v>17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Revitalizace zeleně v ulici Americká I. etapa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G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G86" s="37"/>
    </row>
    <row r="87" s="2" customFormat="1" ht="12" customHeight="1">
      <c r="A87" s="37"/>
      <c r="B87" s="38"/>
      <c r="C87" s="31" t="s">
        <v>21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Cheb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23</v>
      </c>
      <c r="AJ87" s="39"/>
      <c r="AK87" s="39"/>
      <c r="AL87" s="39"/>
      <c r="AM87" s="78" t="str">
        <f>IF(AN8= "","",AN8)</f>
        <v>29. 7. 2025</v>
      </c>
      <c r="AN87" s="78"/>
      <c r="AO87" s="39"/>
      <c r="AP87" s="39"/>
      <c r="AQ87" s="39"/>
      <c r="AR87" s="43"/>
      <c r="BG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G88" s="37"/>
    </row>
    <row r="89" s="2" customFormat="1" ht="15.15" customHeight="1">
      <c r="A89" s="37"/>
      <c r="B89" s="38"/>
      <c r="C89" s="31" t="s">
        <v>25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Cheb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33</v>
      </c>
      <c r="AJ89" s="39"/>
      <c r="AK89" s="39"/>
      <c r="AL89" s="39"/>
      <c r="AM89" s="79" t="str">
        <f>IF(E17="","",E17)</f>
        <v>Ing. Tomáš Prinz, DiS.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3"/>
      <c r="BG89" s="37"/>
    </row>
    <row r="90" s="2" customFormat="1" ht="15.15" customHeight="1">
      <c r="A90" s="37"/>
      <c r="B90" s="38"/>
      <c r="C90" s="31" t="s">
        <v>31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36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7"/>
      <c r="BG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1"/>
      <c r="BG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0" t="s">
        <v>76</v>
      </c>
      <c r="BE92" s="100" t="s">
        <v>77</v>
      </c>
      <c r="BF92" s="101" t="s">
        <v>78</v>
      </c>
      <c r="BG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4"/>
      <c r="BG93" s="37"/>
    </row>
    <row r="94" s="6" customFormat="1" ht="32.4" customHeight="1">
      <c r="A94" s="6"/>
      <c r="B94" s="105"/>
      <c r="C94" s="106" t="s">
        <v>79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ROUND(AG95+AG100+AG101,2)</f>
        <v>0</v>
      </c>
      <c r="AH94" s="108"/>
      <c r="AI94" s="108"/>
      <c r="AJ94" s="108"/>
      <c r="AK94" s="108"/>
      <c r="AL94" s="108"/>
      <c r="AM94" s="108"/>
      <c r="AN94" s="109">
        <f>SUM(AG94,AV94)</f>
        <v>0</v>
      </c>
      <c r="AO94" s="109"/>
      <c r="AP94" s="109"/>
      <c r="AQ94" s="110" t="s">
        <v>1</v>
      </c>
      <c r="AR94" s="111"/>
      <c r="AS94" s="112">
        <f>ROUND(AS95+AS100+AS101,2)</f>
        <v>0</v>
      </c>
      <c r="AT94" s="113">
        <f>ROUND(AT95+AT100+AT101,2)</f>
        <v>0</v>
      </c>
      <c r="AU94" s="114">
        <f>ROUND(AU95+AU100+AU101,2)</f>
        <v>0</v>
      </c>
      <c r="AV94" s="114">
        <f>ROUND(SUM(AX94:AY94),2)</f>
        <v>0</v>
      </c>
      <c r="AW94" s="115">
        <f>ROUND(AW95+AW100+AW101,5)</f>
        <v>0</v>
      </c>
      <c r="AX94" s="114">
        <f>ROUND(BB94*L29,2)</f>
        <v>0</v>
      </c>
      <c r="AY94" s="114">
        <f>ROUND(BC94*L30,2)</f>
        <v>0</v>
      </c>
      <c r="AZ94" s="114">
        <f>ROUND(BD94*L29,2)</f>
        <v>0</v>
      </c>
      <c r="BA94" s="114">
        <f>ROUND(BE94*L30,2)</f>
        <v>0</v>
      </c>
      <c r="BB94" s="114">
        <f>ROUND(BB95+BB100+BB101,2)</f>
        <v>0</v>
      </c>
      <c r="BC94" s="114">
        <f>ROUND(BC95+BC100+BC101,2)</f>
        <v>0</v>
      </c>
      <c r="BD94" s="114">
        <f>ROUND(BD95+BD100+BD101,2)</f>
        <v>0</v>
      </c>
      <c r="BE94" s="114">
        <f>ROUND(BE95+BE100+BE101,2)</f>
        <v>0</v>
      </c>
      <c r="BF94" s="116">
        <f>ROUND(BF95+BF100+BF101,2)</f>
        <v>0</v>
      </c>
      <c r="BG94" s="6"/>
      <c r="BS94" s="117" t="s">
        <v>80</v>
      </c>
      <c r="BT94" s="117" t="s">
        <v>81</v>
      </c>
      <c r="BU94" s="118" t="s">
        <v>82</v>
      </c>
      <c r="BV94" s="117" t="s">
        <v>83</v>
      </c>
      <c r="BW94" s="117" t="s">
        <v>6</v>
      </c>
      <c r="BX94" s="117" t="s">
        <v>84</v>
      </c>
      <c r="CL94" s="117" t="s">
        <v>1</v>
      </c>
    </row>
    <row r="95" s="7" customFormat="1" ht="16.5" customHeight="1">
      <c r="A95" s="7"/>
      <c r="B95" s="119"/>
      <c r="C95" s="120"/>
      <c r="D95" s="121" t="s">
        <v>85</v>
      </c>
      <c r="E95" s="121"/>
      <c r="F95" s="121"/>
      <c r="G95" s="121"/>
      <c r="H95" s="121"/>
      <c r="I95" s="122"/>
      <c r="J95" s="121" t="s">
        <v>86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ROUND(SUM(AG96:AG99),2)</f>
        <v>0</v>
      </c>
      <c r="AH95" s="122"/>
      <c r="AI95" s="122"/>
      <c r="AJ95" s="122"/>
      <c r="AK95" s="122"/>
      <c r="AL95" s="122"/>
      <c r="AM95" s="122"/>
      <c r="AN95" s="124">
        <f>SUM(AG95,AV95)</f>
        <v>0</v>
      </c>
      <c r="AO95" s="122"/>
      <c r="AP95" s="122"/>
      <c r="AQ95" s="125" t="s">
        <v>87</v>
      </c>
      <c r="AR95" s="126"/>
      <c r="AS95" s="127">
        <f>ROUND(SUM(AS96:AS99),2)</f>
        <v>0</v>
      </c>
      <c r="AT95" s="128">
        <f>ROUND(SUM(AT96:AT99),2)</f>
        <v>0</v>
      </c>
      <c r="AU95" s="129">
        <f>ROUND(SUM(AU96:AU99),2)</f>
        <v>0</v>
      </c>
      <c r="AV95" s="129">
        <f>ROUND(SUM(AX95:AY95),2)</f>
        <v>0</v>
      </c>
      <c r="AW95" s="130">
        <f>ROUND(SUM(AW96:AW99),5)</f>
        <v>0</v>
      </c>
      <c r="AX95" s="129">
        <f>ROUND(BB95*L29,2)</f>
        <v>0</v>
      </c>
      <c r="AY95" s="129">
        <f>ROUND(BC95*L30,2)</f>
        <v>0</v>
      </c>
      <c r="AZ95" s="129">
        <f>ROUND(BD95*L29,2)</f>
        <v>0</v>
      </c>
      <c r="BA95" s="129">
        <f>ROUND(BE95*L30,2)</f>
        <v>0</v>
      </c>
      <c r="BB95" s="129">
        <f>ROUND(SUM(BB96:BB99),2)</f>
        <v>0</v>
      </c>
      <c r="BC95" s="129">
        <f>ROUND(SUM(BC96:BC99),2)</f>
        <v>0</v>
      </c>
      <c r="BD95" s="129">
        <f>ROUND(SUM(BD96:BD99),2)</f>
        <v>0</v>
      </c>
      <c r="BE95" s="129">
        <f>ROUND(SUM(BE96:BE99),2)</f>
        <v>0</v>
      </c>
      <c r="BF95" s="131">
        <f>ROUND(SUM(BF96:BF99),2)</f>
        <v>0</v>
      </c>
      <c r="BG95" s="7"/>
      <c r="BS95" s="132" t="s">
        <v>80</v>
      </c>
      <c r="BT95" s="132" t="s">
        <v>88</v>
      </c>
      <c r="BU95" s="132" t="s">
        <v>82</v>
      </c>
      <c r="BV95" s="132" t="s">
        <v>83</v>
      </c>
      <c r="BW95" s="132" t="s">
        <v>89</v>
      </c>
      <c r="BX95" s="132" t="s">
        <v>6</v>
      </c>
      <c r="CL95" s="132" t="s">
        <v>1</v>
      </c>
      <c r="CM95" s="132" t="s">
        <v>90</v>
      </c>
    </row>
    <row r="96" s="4" customFormat="1" ht="16.5" customHeight="1">
      <c r="A96" s="133" t="s">
        <v>91</v>
      </c>
      <c r="B96" s="69"/>
      <c r="C96" s="134"/>
      <c r="D96" s="134"/>
      <c r="E96" s="135" t="s">
        <v>92</v>
      </c>
      <c r="F96" s="135"/>
      <c r="G96" s="135"/>
      <c r="H96" s="135"/>
      <c r="I96" s="135"/>
      <c r="J96" s="134"/>
      <c r="K96" s="135" t="s">
        <v>93</v>
      </c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6">
        <f>'02.01 - Výsadba stromů'!K34</f>
        <v>0</v>
      </c>
      <c r="AH96" s="134"/>
      <c r="AI96" s="134"/>
      <c r="AJ96" s="134"/>
      <c r="AK96" s="134"/>
      <c r="AL96" s="134"/>
      <c r="AM96" s="134"/>
      <c r="AN96" s="136">
        <f>SUM(AG96,AV96)</f>
        <v>0</v>
      </c>
      <c r="AO96" s="134"/>
      <c r="AP96" s="134"/>
      <c r="AQ96" s="137" t="s">
        <v>94</v>
      </c>
      <c r="AR96" s="71"/>
      <c r="AS96" s="138">
        <f>'02.01 - Výsadba stromů'!K32</f>
        <v>0</v>
      </c>
      <c r="AT96" s="139">
        <f>'02.01 - Výsadba stromů'!K33</f>
        <v>0</v>
      </c>
      <c r="AU96" s="139">
        <v>0</v>
      </c>
      <c r="AV96" s="139">
        <f>ROUND(SUM(AX96:AY96),2)</f>
        <v>0</v>
      </c>
      <c r="AW96" s="140">
        <f>'02.01 - Výsadba stromů'!T124</f>
        <v>0</v>
      </c>
      <c r="AX96" s="139">
        <f>'02.01 - Výsadba stromů'!K37</f>
        <v>0</v>
      </c>
      <c r="AY96" s="139">
        <f>'02.01 - Výsadba stromů'!K38</f>
        <v>0</v>
      </c>
      <c r="AZ96" s="139">
        <f>'02.01 - Výsadba stromů'!K39</f>
        <v>0</v>
      </c>
      <c r="BA96" s="139">
        <f>'02.01 - Výsadba stromů'!K40</f>
        <v>0</v>
      </c>
      <c r="BB96" s="139">
        <f>'02.01 - Výsadba stromů'!F37</f>
        <v>0</v>
      </c>
      <c r="BC96" s="139">
        <f>'02.01 - Výsadba stromů'!F38</f>
        <v>0</v>
      </c>
      <c r="BD96" s="139">
        <f>'02.01 - Výsadba stromů'!F39</f>
        <v>0</v>
      </c>
      <c r="BE96" s="139">
        <f>'02.01 - Výsadba stromů'!F40</f>
        <v>0</v>
      </c>
      <c r="BF96" s="141">
        <f>'02.01 - Výsadba stromů'!F41</f>
        <v>0</v>
      </c>
      <c r="BG96" s="4"/>
      <c r="BT96" s="142" t="s">
        <v>90</v>
      </c>
      <c r="BV96" s="142" t="s">
        <v>83</v>
      </c>
      <c r="BW96" s="142" t="s">
        <v>95</v>
      </c>
      <c r="BX96" s="142" t="s">
        <v>89</v>
      </c>
      <c r="CL96" s="142" t="s">
        <v>1</v>
      </c>
    </row>
    <row r="97" s="4" customFormat="1" ht="16.5" customHeight="1">
      <c r="A97" s="133" t="s">
        <v>91</v>
      </c>
      <c r="B97" s="69"/>
      <c r="C97" s="134"/>
      <c r="D97" s="134"/>
      <c r="E97" s="135" t="s">
        <v>96</v>
      </c>
      <c r="F97" s="135"/>
      <c r="G97" s="135"/>
      <c r="H97" s="135"/>
      <c r="I97" s="135"/>
      <c r="J97" s="134"/>
      <c r="K97" s="135" t="s">
        <v>97</v>
      </c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6">
        <f>'02.02 - Výsadba keřů'!K34</f>
        <v>0</v>
      </c>
      <c r="AH97" s="134"/>
      <c r="AI97" s="134"/>
      <c r="AJ97" s="134"/>
      <c r="AK97" s="134"/>
      <c r="AL97" s="134"/>
      <c r="AM97" s="134"/>
      <c r="AN97" s="136">
        <f>SUM(AG97,AV97)</f>
        <v>0</v>
      </c>
      <c r="AO97" s="134"/>
      <c r="AP97" s="134"/>
      <c r="AQ97" s="137" t="s">
        <v>94</v>
      </c>
      <c r="AR97" s="71"/>
      <c r="AS97" s="138">
        <f>'02.02 - Výsadba keřů'!K32</f>
        <v>0</v>
      </c>
      <c r="AT97" s="139">
        <f>'02.02 - Výsadba keřů'!K33</f>
        <v>0</v>
      </c>
      <c r="AU97" s="139">
        <v>0</v>
      </c>
      <c r="AV97" s="139">
        <f>ROUND(SUM(AX97:AY97),2)</f>
        <v>0</v>
      </c>
      <c r="AW97" s="140">
        <f>'02.02 - Výsadba keřů'!T124</f>
        <v>0</v>
      </c>
      <c r="AX97" s="139">
        <f>'02.02 - Výsadba keřů'!K37</f>
        <v>0</v>
      </c>
      <c r="AY97" s="139">
        <f>'02.02 - Výsadba keřů'!K38</f>
        <v>0</v>
      </c>
      <c r="AZ97" s="139">
        <f>'02.02 - Výsadba keřů'!K39</f>
        <v>0</v>
      </c>
      <c r="BA97" s="139">
        <f>'02.02 - Výsadba keřů'!K40</f>
        <v>0</v>
      </c>
      <c r="BB97" s="139">
        <f>'02.02 - Výsadba keřů'!F37</f>
        <v>0</v>
      </c>
      <c r="BC97" s="139">
        <f>'02.02 - Výsadba keřů'!F38</f>
        <v>0</v>
      </c>
      <c r="BD97" s="139">
        <f>'02.02 - Výsadba keřů'!F39</f>
        <v>0</v>
      </c>
      <c r="BE97" s="139">
        <f>'02.02 - Výsadba keřů'!F40</f>
        <v>0</v>
      </c>
      <c r="BF97" s="141">
        <f>'02.02 - Výsadba keřů'!F41</f>
        <v>0</v>
      </c>
      <c r="BG97" s="4"/>
      <c r="BT97" s="142" t="s">
        <v>90</v>
      </c>
      <c r="BV97" s="142" t="s">
        <v>83</v>
      </c>
      <c r="BW97" s="142" t="s">
        <v>98</v>
      </c>
      <c r="BX97" s="142" t="s">
        <v>89</v>
      </c>
      <c r="CL97" s="142" t="s">
        <v>1</v>
      </c>
    </row>
    <row r="98" s="4" customFormat="1" ht="16.5" customHeight="1">
      <c r="A98" s="133" t="s">
        <v>91</v>
      </c>
      <c r="B98" s="69"/>
      <c r="C98" s="134"/>
      <c r="D98" s="134"/>
      <c r="E98" s="135" t="s">
        <v>99</v>
      </c>
      <c r="F98" s="135"/>
      <c r="G98" s="135"/>
      <c r="H98" s="135"/>
      <c r="I98" s="135"/>
      <c r="J98" s="134"/>
      <c r="K98" s="135" t="s">
        <v>100</v>
      </c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6">
        <f>'02.03 - Trvalkové záhony'!K34</f>
        <v>0</v>
      </c>
      <c r="AH98" s="134"/>
      <c r="AI98" s="134"/>
      <c r="AJ98" s="134"/>
      <c r="AK98" s="134"/>
      <c r="AL98" s="134"/>
      <c r="AM98" s="134"/>
      <c r="AN98" s="136">
        <f>SUM(AG98,AV98)</f>
        <v>0</v>
      </c>
      <c r="AO98" s="134"/>
      <c r="AP98" s="134"/>
      <c r="AQ98" s="137" t="s">
        <v>94</v>
      </c>
      <c r="AR98" s="71"/>
      <c r="AS98" s="138">
        <f>'02.03 - Trvalkové záhony'!K32</f>
        <v>0</v>
      </c>
      <c r="AT98" s="139">
        <f>'02.03 - Trvalkové záhony'!K33</f>
        <v>0</v>
      </c>
      <c r="AU98" s="139">
        <v>0</v>
      </c>
      <c r="AV98" s="139">
        <f>ROUND(SUM(AX98:AY98),2)</f>
        <v>0</v>
      </c>
      <c r="AW98" s="140">
        <f>'02.03 - Trvalkové záhony'!T124</f>
        <v>0</v>
      </c>
      <c r="AX98" s="139">
        <f>'02.03 - Trvalkové záhony'!K37</f>
        <v>0</v>
      </c>
      <c r="AY98" s="139">
        <f>'02.03 - Trvalkové záhony'!K38</f>
        <v>0</v>
      </c>
      <c r="AZ98" s="139">
        <f>'02.03 - Trvalkové záhony'!K39</f>
        <v>0</v>
      </c>
      <c r="BA98" s="139">
        <f>'02.03 - Trvalkové záhony'!K40</f>
        <v>0</v>
      </c>
      <c r="BB98" s="139">
        <f>'02.03 - Trvalkové záhony'!F37</f>
        <v>0</v>
      </c>
      <c r="BC98" s="139">
        <f>'02.03 - Trvalkové záhony'!F38</f>
        <v>0</v>
      </c>
      <c r="BD98" s="139">
        <f>'02.03 - Trvalkové záhony'!F39</f>
        <v>0</v>
      </c>
      <c r="BE98" s="139">
        <f>'02.03 - Trvalkové záhony'!F40</f>
        <v>0</v>
      </c>
      <c r="BF98" s="141">
        <f>'02.03 - Trvalkové záhony'!F41</f>
        <v>0</v>
      </c>
      <c r="BG98" s="4"/>
      <c r="BT98" s="142" t="s">
        <v>90</v>
      </c>
      <c r="BV98" s="142" t="s">
        <v>83</v>
      </c>
      <c r="BW98" s="142" t="s">
        <v>101</v>
      </c>
      <c r="BX98" s="142" t="s">
        <v>89</v>
      </c>
      <c r="CL98" s="142" t="s">
        <v>1</v>
      </c>
    </row>
    <row r="99" s="4" customFormat="1" ht="16.5" customHeight="1">
      <c r="A99" s="133" t="s">
        <v>91</v>
      </c>
      <c r="B99" s="69"/>
      <c r="C99" s="134"/>
      <c r="D99" s="134"/>
      <c r="E99" s="135" t="s">
        <v>102</v>
      </c>
      <c r="F99" s="135"/>
      <c r="G99" s="135"/>
      <c r="H99" s="135"/>
      <c r="I99" s="135"/>
      <c r="J99" s="134"/>
      <c r="K99" s="135" t="s">
        <v>103</v>
      </c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6">
        <f>'02.04 - Založení trávníku'!K34</f>
        <v>0</v>
      </c>
      <c r="AH99" s="134"/>
      <c r="AI99" s="134"/>
      <c r="AJ99" s="134"/>
      <c r="AK99" s="134"/>
      <c r="AL99" s="134"/>
      <c r="AM99" s="134"/>
      <c r="AN99" s="136">
        <f>SUM(AG99,AV99)</f>
        <v>0</v>
      </c>
      <c r="AO99" s="134"/>
      <c r="AP99" s="134"/>
      <c r="AQ99" s="137" t="s">
        <v>94</v>
      </c>
      <c r="AR99" s="71"/>
      <c r="AS99" s="138">
        <f>'02.04 - Založení trávníku'!K32</f>
        <v>0</v>
      </c>
      <c r="AT99" s="139">
        <f>'02.04 - Založení trávníku'!K33</f>
        <v>0</v>
      </c>
      <c r="AU99" s="139">
        <v>0</v>
      </c>
      <c r="AV99" s="139">
        <f>ROUND(SUM(AX99:AY99),2)</f>
        <v>0</v>
      </c>
      <c r="AW99" s="140">
        <f>'02.04 - Založení trávníku'!T123</f>
        <v>0</v>
      </c>
      <c r="AX99" s="139">
        <f>'02.04 - Založení trávníku'!K37</f>
        <v>0</v>
      </c>
      <c r="AY99" s="139">
        <f>'02.04 - Založení trávníku'!K38</f>
        <v>0</v>
      </c>
      <c r="AZ99" s="139">
        <f>'02.04 - Založení trávníku'!K39</f>
        <v>0</v>
      </c>
      <c r="BA99" s="139">
        <f>'02.04 - Založení trávníku'!K40</f>
        <v>0</v>
      </c>
      <c r="BB99" s="139">
        <f>'02.04 - Založení trávníku'!F37</f>
        <v>0</v>
      </c>
      <c r="BC99" s="139">
        <f>'02.04 - Založení trávníku'!F38</f>
        <v>0</v>
      </c>
      <c r="BD99" s="139">
        <f>'02.04 - Založení trávníku'!F39</f>
        <v>0</v>
      </c>
      <c r="BE99" s="139">
        <f>'02.04 - Založení trávníku'!F40</f>
        <v>0</v>
      </c>
      <c r="BF99" s="141">
        <f>'02.04 - Založení trávníku'!F41</f>
        <v>0</v>
      </c>
      <c r="BG99" s="4"/>
      <c r="BT99" s="142" t="s">
        <v>90</v>
      </c>
      <c r="BV99" s="142" t="s">
        <v>83</v>
      </c>
      <c r="BW99" s="142" t="s">
        <v>104</v>
      </c>
      <c r="BX99" s="142" t="s">
        <v>89</v>
      </c>
      <c r="CL99" s="142" t="s">
        <v>1</v>
      </c>
    </row>
    <row r="100" s="7" customFormat="1" ht="16.5" customHeight="1">
      <c r="A100" s="133" t="s">
        <v>91</v>
      </c>
      <c r="B100" s="119"/>
      <c r="C100" s="120"/>
      <c r="D100" s="121" t="s">
        <v>105</v>
      </c>
      <c r="E100" s="121"/>
      <c r="F100" s="121"/>
      <c r="G100" s="121"/>
      <c r="H100" s="121"/>
      <c r="I100" s="122"/>
      <c r="J100" s="121" t="s">
        <v>106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4">
        <f>'SO 03 - Mobiliář'!K32</f>
        <v>0</v>
      </c>
      <c r="AH100" s="122"/>
      <c r="AI100" s="122"/>
      <c r="AJ100" s="122"/>
      <c r="AK100" s="122"/>
      <c r="AL100" s="122"/>
      <c r="AM100" s="122"/>
      <c r="AN100" s="124">
        <f>SUM(AG100,AV100)</f>
        <v>0</v>
      </c>
      <c r="AO100" s="122"/>
      <c r="AP100" s="122"/>
      <c r="AQ100" s="125" t="s">
        <v>87</v>
      </c>
      <c r="AR100" s="126"/>
      <c r="AS100" s="143">
        <f>'SO 03 - Mobiliář'!K30</f>
        <v>0</v>
      </c>
      <c r="AT100" s="129">
        <f>'SO 03 - Mobiliář'!K31</f>
        <v>0</v>
      </c>
      <c r="AU100" s="129">
        <v>0</v>
      </c>
      <c r="AV100" s="129">
        <f>ROUND(SUM(AX100:AY100),2)</f>
        <v>0</v>
      </c>
      <c r="AW100" s="130">
        <f>'SO 03 - Mobiliář'!T121</f>
        <v>0</v>
      </c>
      <c r="AX100" s="129">
        <f>'SO 03 - Mobiliář'!K35</f>
        <v>0</v>
      </c>
      <c r="AY100" s="129">
        <f>'SO 03 - Mobiliář'!K36</f>
        <v>0</v>
      </c>
      <c r="AZ100" s="129">
        <f>'SO 03 - Mobiliář'!K37</f>
        <v>0</v>
      </c>
      <c r="BA100" s="129">
        <f>'SO 03 - Mobiliář'!K38</f>
        <v>0</v>
      </c>
      <c r="BB100" s="129">
        <f>'SO 03 - Mobiliář'!F35</f>
        <v>0</v>
      </c>
      <c r="BC100" s="129">
        <f>'SO 03 - Mobiliář'!F36</f>
        <v>0</v>
      </c>
      <c r="BD100" s="129">
        <f>'SO 03 - Mobiliář'!F37</f>
        <v>0</v>
      </c>
      <c r="BE100" s="129">
        <f>'SO 03 - Mobiliář'!F38</f>
        <v>0</v>
      </c>
      <c r="BF100" s="131">
        <f>'SO 03 - Mobiliář'!F39</f>
        <v>0</v>
      </c>
      <c r="BG100" s="7"/>
      <c r="BT100" s="132" t="s">
        <v>88</v>
      </c>
      <c r="BV100" s="132" t="s">
        <v>83</v>
      </c>
      <c r="BW100" s="132" t="s">
        <v>107</v>
      </c>
      <c r="BX100" s="132" t="s">
        <v>6</v>
      </c>
      <c r="CL100" s="132" t="s">
        <v>1</v>
      </c>
      <c r="CM100" s="132" t="s">
        <v>90</v>
      </c>
    </row>
    <row r="101" s="7" customFormat="1" ht="16.5" customHeight="1">
      <c r="A101" s="7"/>
      <c r="B101" s="119"/>
      <c r="C101" s="120"/>
      <c r="D101" s="121" t="s">
        <v>108</v>
      </c>
      <c r="E101" s="121"/>
      <c r="F101" s="121"/>
      <c r="G101" s="121"/>
      <c r="H101" s="121"/>
      <c r="I101" s="122"/>
      <c r="J101" s="121" t="s">
        <v>109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ROUND(SUM(AG102:AG103),2)</f>
        <v>0</v>
      </c>
      <c r="AH101" s="122"/>
      <c r="AI101" s="122"/>
      <c r="AJ101" s="122"/>
      <c r="AK101" s="122"/>
      <c r="AL101" s="122"/>
      <c r="AM101" s="122"/>
      <c r="AN101" s="124">
        <f>SUM(AG101,AV101)</f>
        <v>0</v>
      </c>
      <c r="AO101" s="122"/>
      <c r="AP101" s="122"/>
      <c r="AQ101" s="125" t="s">
        <v>87</v>
      </c>
      <c r="AR101" s="126"/>
      <c r="AS101" s="127">
        <f>ROUND(SUM(AS102:AS103),2)</f>
        <v>0</v>
      </c>
      <c r="AT101" s="128">
        <f>ROUND(SUM(AT102:AT103),2)</f>
        <v>0</v>
      </c>
      <c r="AU101" s="129">
        <f>ROUND(SUM(AU102:AU103),2)</f>
        <v>0</v>
      </c>
      <c r="AV101" s="129">
        <f>ROUND(SUM(AX101:AY101),2)</f>
        <v>0</v>
      </c>
      <c r="AW101" s="130">
        <f>ROUND(SUM(AW102:AW103),5)</f>
        <v>0</v>
      </c>
      <c r="AX101" s="129">
        <f>ROUND(BB101*L29,2)</f>
        <v>0</v>
      </c>
      <c r="AY101" s="129">
        <f>ROUND(BC101*L30,2)</f>
        <v>0</v>
      </c>
      <c r="AZ101" s="129">
        <f>ROUND(BD101*L29,2)</f>
        <v>0</v>
      </c>
      <c r="BA101" s="129">
        <f>ROUND(BE101*L30,2)</f>
        <v>0</v>
      </c>
      <c r="BB101" s="129">
        <f>ROUND(SUM(BB102:BB103),2)</f>
        <v>0</v>
      </c>
      <c r="BC101" s="129">
        <f>ROUND(SUM(BC102:BC103),2)</f>
        <v>0</v>
      </c>
      <c r="BD101" s="129">
        <f>ROUND(SUM(BD102:BD103),2)</f>
        <v>0</v>
      </c>
      <c r="BE101" s="129">
        <f>ROUND(SUM(BE102:BE103),2)</f>
        <v>0</v>
      </c>
      <c r="BF101" s="131">
        <f>ROUND(SUM(BF102:BF103),2)</f>
        <v>0</v>
      </c>
      <c r="BG101" s="7"/>
      <c r="BS101" s="132" t="s">
        <v>80</v>
      </c>
      <c r="BT101" s="132" t="s">
        <v>88</v>
      </c>
      <c r="BU101" s="132" t="s">
        <v>82</v>
      </c>
      <c r="BV101" s="132" t="s">
        <v>83</v>
      </c>
      <c r="BW101" s="132" t="s">
        <v>110</v>
      </c>
      <c r="BX101" s="132" t="s">
        <v>6</v>
      </c>
      <c r="CL101" s="132" t="s">
        <v>1</v>
      </c>
      <c r="CM101" s="132" t="s">
        <v>90</v>
      </c>
    </row>
    <row r="102" s="4" customFormat="1" ht="16.5" customHeight="1">
      <c r="A102" s="133" t="s">
        <v>91</v>
      </c>
      <c r="B102" s="69"/>
      <c r="C102" s="134"/>
      <c r="D102" s="134"/>
      <c r="E102" s="135" t="s">
        <v>111</v>
      </c>
      <c r="F102" s="135"/>
      <c r="G102" s="135"/>
      <c r="H102" s="135"/>
      <c r="I102" s="135"/>
      <c r="J102" s="134"/>
      <c r="K102" s="135" t="s">
        <v>112</v>
      </c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  <c r="AD102" s="135"/>
      <c r="AE102" s="135"/>
      <c r="AF102" s="135"/>
      <c r="AG102" s="136">
        <f>'04.01 - Odstranění stávaj...'!K34</f>
        <v>0</v>
      </c>
      <c r="AH102" s="134"/>
      <c r="AI102" s="134"/>
      <c r="AJ102" s="134"/>
      <c r="AK102" s="134"/>
      <c r="AL102" s="134"/>
      <c r="AM102" s="134"/>
      <c r="AN102" s="136">
        <f>SUM(AG102,AV102)</f>
        <v>0</v>
      </c>
      <c r="AO102" s="134"/>
      <c r="AP102" s="134"/>
      <c r="AQ102" s="137" t="s">
        <v>94</v>
      </c>
      <c r="AR102" s="71"/>
      <c r="AS102" s="138">
        <f>'04.01 - Odstranění stávaj...'!K32</f>
        <v>0</v>
      </c>
      <c r="AT102" s="139">
        <f>'04.01 - Odstranění stávaj...'!K33</f>
        <v>0</v>
      </c>
      <c r="AU102" s="139">
        <v>0</v>
      </c>
      <c r="AV102" s="139">
        <f>ROUND(SUM(AX102:AY102),2)</f>
        <v>0</v>
      </c>
      <c r="AW102" s="140">
        <f>'04.01 - Odstranění stávaj...'!T123</f>
        <v>0</v>
      </c>
      <c r="AX102" s="139">
        <f>'04.01 - Odstranění stávaj...'!K37</f>
        <v>0</v>
      </c>
      <c r="AY102" s="139">
        <f>'04.01 - Odstranění stávaj...'!K38</f>
        <v>0</v>
      </c>
      <c r="AZ102" s="139">
        <f>'04.01 - Odstranění stávaj...'!K39</f>
        <v>0</v>
      </c>
      <c r="BA102" s="139">
        <f>'04.01 - Odstranění stávaj...'!K40</f>
        <v>0</v>
      </c>
      <c r="BB102" s="139">
        <f>'04.01 - Odstranění stávaj...'!F37</f>
        <v>0</v>
      </c>
      <c r="BC102" s="139">
        <f>'04.01 - Odstranění stávaj...'!F38</f>
        <v>0</v>
      </c>
      <c r="BD102" s="139">
        <f>'04.01 - Odstranění stávaj...'!F39</f>
        <v>0</v>
      </c>
      <c r="BE102" s="139">
        <f>'04.01 - Odstranění stávaj...'!F40</f>
        <v>0</v>
      </c>
      <c r="BF102" s="141">
        <f>'04.01 - Odstranění stávaj...'!F41</f>
        <v>0</v>
      </c>
      <c r="BG102" s="4"/>
      <c r="BT102" s="142" t="s">
        <v>90</v>
      </c>
      <c r="BV102" s="142" t="s">
        <v>83</v>
      </c>
      <c r="BW102" s="142" t="s">
        <v>113</v>
      </c>
      <c r="BX102" s="142" t="s">
        <v>110</v>
      </c>
      <c r="CL102" s="142" t="s">
        <v>1</v>
      </c>
    </row>
    <row r="103" s="4" customFormat="1" ht="16.5" customHeight="1">
      <c r="A103" s="133" t="s">
        <v>91</v>
      </c>
      <c r="B103" s="69"/>
      <c r="C103" s="134"/>
      <c r="D103" s="134"/>
      <c r="E103" s="135" t="s">
        <v>114</v>
      </c>
      <c r="F103" s="135"/>
      <c r="G103" s="135"/>
      <c r="H103" s="135"/>
      <c r="I103" s="135"/>
      <c r="J103" s="134"/>
      <c r="K103" s="135" t="s">
        <v>115</v>
      </c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6">
        <f>'04.02 - Stavba nových ces...'!K34</f>
        <v>0</v>
      </c>
      <c r="AH103" s="134"/>
      <c r="AI103" s="134"/>
      <c r="AJ103" s="134"/>
      <c r="AK103" s="134"/>
      <c r="AL103" s="134"/>
      <c r="AM103" s="134"/>
      <c r="AN103" s="136">
        <f>SUM(AG103,AV103)</f>
        <v>0</v>
      </c>
      <c r="AO103" s="134"/>
      <c r="AP103" s="134"/>
      <c r="AQ103" s="137" t="s">
        <v>94</v>
      </c>
      <c r="AR103" s="71"/>
      <c r="AS103" s="144">
        <f>'04.02 - Stavba nových ces...'!K32</f>
        <v>0</v>
      </c>
      <c r="AT103" s="145">
        <f>'04.02 - Stavba nových ces...'!K33</f>
        <v>0</v>
      </c>
      <c r="AU103" s="145">
        <v>0</v>
      </c>
      <c r="AV103" s="145">
        <f>ROUND(SUM(AX103:AY103),2)</f>
        <v>0</v>
      </c>
      <c r="AW103" s="146">
        <f>'04.02 - Stavba nových ces...'!T125</f>
        <v>0</v>
      </c>
      <c r="AX103" s="145">
        <f>'04.02 - Stavba nových ces...'!K37</f>
        <v>0</v>
      </c>
      <c r="AY103" s="145">
        <f>'04.02 - Stavba nových ces...'!K38</f>
        <v>0</v>
      </c>
      <c r="AZ103" s="145">
        <f>'04.02 - Stavba nových ces...'!K39</f>
        <v>0</v>
      </c>
      <c r="BA103" s="145">
        <f>'04.02 - Stavba nových ces...'!K40</f>
        <v>0</v>
      </c>
      <c r="BB103" s="145">
        <f>'04.02 - Stavba nových ces...'!F37</f>
        <v>0</v>
      </c>
      <c r="BC103" s="145">
        <f>'04.02 - Stavba nových ces...'!F38</f>
        <v>0</v>
      </c>
      <c r="BD103" s="145">
        <f>'04.02 - Stavba nových ces...'!F39</f>
        <v>0</v>
      </c>
      <c r="BE103" s="145">
        <f>'04.02 - Stavba nových ces...'!F40</f>
        <v>0</v>
      </c>
      <c r="BF103" s="147">
        <f>'04.02 - Stavba nových ces...'!F41</f>
        <v>0</v>
      </c>
      <c r="BG103" s="4"/>
      <c r="BT103" s="142" t="s">
        <v>90</v>
      </c>
      <c r="BV103" s="142" t="s">
        <v>83</v>
      </c>
      <c r="BW103" s="142" t="s">
        <v>116</v>
      </c>
      <c r="BX103" s="142" t="s">
        <v>110</v>
      </c>
      <c r="CL103" s="142" t="s">
        <v>1</v>
      </c>
    </row>
    <row r="104" s="2" customFormat="1" ht="30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43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43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</row>
  </sheetData>
  <sheetProtection sheet="1" formatColumns="0" formatRows="0" objects="1" scenarios="1" spinCount="100000" saltValue="AVJE5ddLEK/lS5KQ/pcLy4ZwlOIVcJ6OcWBqulcs8M2LwKwno5t4r4XlhmbI1N+nWKoPVHNVaiCc50kq0J8lmg==" hashValue="zeO+6NHY9LzTIg4F3qU3mXzvlly4eOU6EWKbHL+wATnS5iQFAweBl5bGGLOqBscVWkV2nQr41iC545YIgzp/LQ==" algorithmName="SHA-512" password="CC35"/>
  <mergeCells count="7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E102:I102"/>
    <mergeCell ref="K102:AF102"/>
    <mergeCell ref="AN103:AP103"/>
    <mergeCell ref="AG103:AM103"/>
    <mergeCell ref="E103:I103"/>
    <mergeCell ref="K103:AF103"/>
    <mergeCell ref="AG94:AM94"/>
    <mergeCell ref="AN94:AP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G2"/>
  </mergeCells>
  <hyperlinks>
    <hyperlink ref="A96" location="'02.01 - Výsadba stromů'!C2" display="/"/>
    <hyperlink ref="A97" location="'02.02 - Výsadba keřů'!C2" display="/"/>
    <hyperlink ref="A98" location="'02.03 - Trvalkové záhony'!C2" display="/"/>
    <hyperlink ref="A99" location="'02.04 - Založení trávníku'!C2" display="/"/>
    <hyperlink ref="A100" location="'SO 03 - Mobiliář'!C2" display="/"/>
    <hyperlink ref="A102" location="'04.01 - Odstranění stávaj...'!C2" display="/"/>
    <hyperlink ref="A103" location="'04.02 - Stavba nových ce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95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9"/>
      <c r="AT3" s="16" t="s">
        <v>90</v>
      </c>
    </row>
    <row r="4" s="1" customFormat="1" ht="24.96" customHeight="1">
      <c r="B4" s="19"/>
      <c r="D4" s="150" t="s">
        <v>117</v>
      </c>
      <c r="M4" s="19"/>
      <c r="N4" s="151" t="s">
        <v>11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52" t="s">
        <v>17</v>
      </c>
      <c r="M6" s="19"/>
    </row>
    <row r="7" s="1" customFormat="1" ht="16.5" customHeight="1">
      <c r="B7" s="19"/>
      <c r="E7" s="153" t="str">
        <f>'Rekapitulace stavby'!K6</f>
        <v>Revitalizace zeleně v ulici Americká I. etapa</v>
      </c>
      <c r="F7" s="152"/>
      <c r="G7" s="152"/>
      <c r="H7" s="152"/>
      <c r="M7" s="19"/>
    </row>
    <row r="8" s="1" customFormat="1" ht="12" customHeight="1">
      <c r="B8" s="19"/>
      <c r="D8" s="152" t="s">
        <v>118</v>
      </c>
      <c r="M8" s="19"/>
    </row>
    <row r="9" s="2" customFormat="1" ht="16.5" customHeight="1">
      <c r="A9" s="37"/>
      <c r="B9" s="43"/>
      <c r="C9" s="37"/>
      <c r="D9" s="37"/>
      <c r="E9" s="153" t="s">
        <v>119</v>
      </c>
      <c r="F9" s="37"/>
      <c r="G9" s="37"/>
      <c r="H9" s="37"/>
      <c r="I9" s="37"/>
      <c r="J9" s="37"/>
      <c r="K9" s="37"/>
      <c r="L9" s="37"/>
      <c r="M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2" t="s">
        <v>120</v>
      </c>
      <c r="E10" s="37"/>
      <c r="F10" s="37"/>
      <c r="G10" s="37"/>
      <c r="H10" s="37"/>
      <c r="I10" s="37"/>
      <c r="J10" s="37"/>
      <c r="K10" s="37"/>
      <c r="L10" s="37"/>
      <c r="M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4" t="s">
        <v>121</v>
      </c>
      <c r="F11" s="37"/>
      <c r="G11" s="37"/>
      <c r="H11" s="37"/>
      <c r="I11" s="37"/>
      <c r="J11" s="37"/>
      <c r="K11" s="37"/>
      <c r="L11" s="37"/>
      <c r="M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2" t="s">
        <v>19</v>
      </c>
      <c r="E13" s="37"/>
      <c r="F13" s="142" t="s">
        <v>1</v>
      </c>
      <c r="G13" s="37"/>
      <c r="H13" s="37"/>
      <c r="I13" s="152" t="s">
        <v>20</v>
      </c>
      <c r="J13" s="142" t="s">
        <v>1</v>
      </c>
      <c r="K13" s="37"/>
      <c r="L13" s="37"/>
      <c r="M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2" t="s">
        <v>21</v>
      </c>
      <c r="E14" s="37"/>
      <c r="F14" s="142" t="s">
        <v>22</v>
      </c>
      <c r="G14" s="37"/>
      <c r="H14" s="37"/>
      <c r="I14" s="152" t="s">
        <v>23</v>
      </c>
      <c r="J14" s="155" t="str">
        <f>'Rekapitulace stavby'!AN8</f>
        <v>29. 7. 2025</v>
      </c>
      <c r="K14" s="37"/>
      <c r="L14" s="37"/>
      <c r="M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2" t="s">
        <v>25</v>
      </c>
      <c r="E16" s="37"/>
      <c r="F16" s="37"/>
      <c r="G16" s="37"/>
      <c r="H16" s="37"/>
      <c r="I16" s="152" t="s">
        <v>26</v>
      </c>
      <c r="J16" s="142" t="s">
        <v>27</v>
      </c>
      <c r="K16" s="37"/>
      <c r="L16" s="37"/>
      <c r="M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2" t="s">
        <v>28</v>
      </c>
      <c r="F17" s="37"/>
      <c r="G17" s="37"/>
      <c r="H17" s="37"/>
      <c r="I17" s="152" t="s">
        <v>29</v>
      </c>
      <c r="J17" s="142" t="s">
        <v>30</v>
      </c>
      <c r="K17" s="37"/>
      <c r="L17" s="37"/>
      <c r="M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2" t="s">
        <v>31</v>
      </c>
      <c r="E19" s="37"/>
      <c r="F19" s="37"/>
      <c r="G19" s="37"/>
      <c r="H19" s="37"/>
      <c r="I19" s="152" t="s">
        <v>26</v>
      </c>
      <c r="J19" s="32" t="str">
        <f>'Rekapitulace stavby'!AN13</f>
        <v>Vyplň údaj</v>
      </c>
      <c r="K19" s="37"/>
      <c r="L19" s="37"/>
      <c r="M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2"/>
      <c r="G20" s="142"/>
      <c r="H20" s="142"/>
      <c r="I20" s="152" t="s">
        <v>29</v>
      </c>
      <c r="J20" s="32" t="str">
        <f>'Rekapitulace stavby'!AN14</f>
        <v>Vyplň údaj</v>
      </c>
      <c r="K20" s="37"/>
      <c r="L20" s="37"/>
      <c r="M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2" t="s">
        <v>33</v>
      </c>
      <c r="E22" s="37"/>
      <c r="F22" s="37"/>
      <c r="G22" s="37"/>
      <c r="H22" s="37"/>
      <c r="I22" s="152" t="s">
        <v>26</v>
      </c>
      <c r="J22" s="142" t="s">
        <v>34</v>
      </c>
      <c r="K22" s="37"/>
      <c r="L22" s="37"/>
      <c r="M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2" t="s">
        <v>35</v>
      </c>
      <c r="F23" s="37"/>
      <c r="G23" s="37"/>
      <c r="H23" s="37"/>
      <c r="I23" s="152" t="s">
        <v>29</v>
      </c>
      <c r="J23" s="142" t="s">
        <v>1</v>
      </c>
      <c r="K23" s="37"/>
      <c r="L23" s="37"/>
      <c r="M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2" t="s">
        <v>36</v>
      </c>
      <c r="E25" s="37"/>
      <c r="F25" s="37"/>
      <c r="G25" s="37"/>
      <c r="H25" s="37"/>
      <c r="I25" s="152" t="s">
        <v>26</v>
      </c>
      <c r="J25" s="142" t="str">
        <f>IF('Rekapitulace stavby'!AN19="","",'Rekapitulace stavby'!AN19)</f>
        <v/>
      </c>
      <c r="K25" s="37"/>
      <c r="L25" s="37"/>
      <c r="M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2" t="str">
        <f>IF('Rekapitulace stavby'!E20="","",'Rekapitulace stavby'!E20)</f>
        <v xml:space="preserve"> </v>
      </c>
      <c r="F26" s="37"/>
      <c r="G26" s="37"/>
      <c r="H26" s="37"/>
      <c r="I26" s="152" t="s">
        <v>29</v>
      </c>
      <c r="J26" s="142" t="str">
        <f>IF('Rekapitulace stavby'!AN20="","",'Rekapitulace stavby'!AN20)</f>
        <v/>
      </c>
      <c r="K26" s="37"/>
      <c r="L26" s="37"/>
      <c r="M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2" t="s">
        <v>38</v>
      </c>
      <c r="E28" s="37"/>
      <c r="F28" s="37"/>
      <c r="G28" s="37"/>
      <c r="H28" s="37"/>
      <c r="I28" s="37"/>
      <c r="J28" s="37"/>
      <c r="K28" s="37"/>
      <c r="L28" s="37"/>
      <c r="M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6"/>
      <c r="M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60"/>
      <c r="E31" s="160"/>
      <c r="F31" s="160"/>
      <c r="G31" s="160"/>
      <c r="H31" s="160"/>
      <c r="I31" s="160"/>
      <c r="J31" s="160"/>
      <c r="K31" s="160"/>
      <c r="L31" s="160"/>
      <c r="M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>
      <c r="A32" s="37"/>
      <c r="B32" s="43"/>
      <c r="C32" s="37"/>
      <c r="D32" s="37"/>
      <c r="E32" s="152" t="s">
        <v>122</v>
      </c>
      <c r="F32" s="37"/>
      <c r="G32" s="37"/>
      <c r="H32" s="37"/>
      <c r="I32" s="37"/>
      <c r="J32" s="37"/>
      <c r="K32" s="161">
        <f>I98</f>
        <v>0</v>
      </c>
      <c r="L32" s="37"/>
      <c r="M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>
      <c r="A33" s="37"/>
      <c r="B33" s="43"/>
      <c r="C33" s="37"/>
      <c r="D33" s="37"/>
      <c r="E33" s="152" t="s">
        <v>123</v>
      </c>
      <c r="F33" s="37"/>
      <c r="G33" s="37"/>
      <c r="H33" s="37"/>
      <c r="I33" s="37"/>
      <c r="J33" s="37"/>
      <c r="K33" s="161">
        <f>J98</f>
        <v>0</v>
      </c>
      <c r="L33" s="37"/>
      <c r="M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2" t="s">
        <v>39</v>
      </c>
      <c r="E34" s="37"/>
      <c r="F34" s="37"/>
      <c r="G34" s="37"/>
      <c r="H34" s="37"/>
      <c r="I34" s="37"/>
      <c r="J34" s="37"/>
      <c r="K34" s="163">
        <f>ROUND(K124, 2)</f>
        <v>0</v>
      </c>
      <c r="L34" s="37"/>
      <c r="M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60"/>
      <c r="E35" s="160"/>
      <c r="F35" s="160"/>
      <c r="G35" s="160"/>
      <c r="H35" s="160"/>
      <c r="I35" s="160"/>
      <c r="J35" s="160"/>
      <c r="K35" s="160"/>
      <c r="L35" s="160"/>
      <c r="M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4" t="s">
        <v>41</v>
      </c>
      <c r="G36" s="37"/>
      <c r="H36" s="37"/>
      <c r="I36" s="164" t="s">
        <v>40</v>
      </c>
      <c r="J36" s="37"/>
      <c r="K36" s="164" t="s">
        <v>42</v>
      </c>
      <c r="L36" s="37"/>
      <c r="M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5" t="s">
        <v>43</v>
      </c>
      <c r="E37" s="152" t="s">
        <v>44</v>
      </c>
      <c r="F37" s="161">
        <f>ROUND((SUM(BE124:BE186)),  2)</f>
        <v>0</v>
      </c>
      <c r="G37" s="37"/>
      <c r="H37" s="37"/>
      <c r="I37" s="166">
        <v>0.20999999999999999</v>
      </c>
      <c r="J37" s="37"/>
      <c r="K37" s="161">
        <f>ROUND(((SUM(BE124:BE186))*I37),  2)</f>
        <v>0</v>
      </c>
      <c r="L37" s="37"/>
      <c r="M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2" t="s">
        <v>45</v>
      </c>
      <c r="F38" s="161">
        <f>ROUND((SUM(BF124:BF186)),  2)</f>
        <v>0</v>
      </c>
      <c r="G38" s="37"/>
      <c r="H38" s="37"/>
      <c r="I38" s="166">
        <v>0.12</v>
      </c>
      <c r="J38" s="37"/>
      <c r="K38" s="161">
        <f>ROUND(((SUM(BF124:BF186))*I38),  2)</f>
        <v>0</v>
      </c>
      <c r="L38" s="37"/>
      <c r="M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2" t="s">
        <v>46</v>
      </c>
      <c r="F39" s="161">
        <f>ROUND((SUM(BG124:BG186)),  2)</f>
        <v>0</v>
      </c>
      <c r="G39" s="37"/>
      <c r="H39" s="37"/>
      <c r="I39" s="166">
        <v>0.20999999999999999</v>
      </c>
      <c r="J39" s="37"/>
      <c r="K39" s="161">
        <f>0</f>
        <v>0</v>
      </c>
      <c r="L39" s="37"/>
      <c r="M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2" t="s">
        <v>47</v>
      </c>
      <c r="F40" s="161">
        <f>ROUND((SUM(BH124:BH186)),  2)</f>
        <v>0</v>
      </c>
      <c r="G40" s="37"/>
      <c r="H40" s="37"/>
      <c r="I40" s="166">
        <v>0.12</v>
      </c>
      <c r="J40" s="37"/>
      <c r="K40" s="161">
        <f>0</f>
        <v>0</v>
      </c>
      <c r="L40" s="37"/>
      <c r="M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2" t="s">
        <v>48</v>
      </c>
      <c r="F41" s="161">
        <f>ROUND((SUM(BI124:BI186)),  2)</f>
        <v>0</v>
      </c>
      <c r="G41" s="37"/>
      <c r="H41" s="37"/>
      <c r="I41" s="166">
        <v>0</v>
      </c>
      <c r="J41" s="37"/>
      <c r="K41" s="161">
        <f>0</f>
        <v>0</v>
      </c>
      <c r="L41" s="37"/>
      <c r="M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69"/>
      <c r="K43" s="172">
        <f>SUM(K34:K41)</f>
        <v>0</v>
      </c>
      <c r="L43" s="173"/>
      <c r="M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2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175"/>
      <c r="M50" s="62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177"/>
      <c r="M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180"/>
      <c r="M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177"/>
      <c r="M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39"/>
      <c r="M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39"/>
      <c r="M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Revitalizace zeleně v ulici Americká I. etapa</v>
      </c>
      <c r="F85" s="31"/>
      <c r="G85" s="31"/>
      <c r="H85" s="31"/>
      <c r="I85" s="39"/>
      <c r="J85" s="39"/>
      <c r="K85" s="39"/>
      <c r="L85" s="39"/>
      <c r="M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21"/>
      <c r="M86" s="19"/>
    </row>
    <row r="87" s="2" customFormat="1" ht="16.5" customHeight="1">
      <c r="A87" s="37"/>
      <c r="B87" s="38"/>
      <c r="C87" s="39"/>
      <c r="D87" s="39"/>
      <c r="E87" s="185" t="s">
        <v>119</v>
      </c>
      <c r="F87" s="39"/>
      <c r="G87" s="39"/>
      <c r="H87" s="39"/>
      <c r="I87" s="39"/>
      <c r="J87" s="39"/>
      <c r="K87" s="39"/>
      <c r="L87" s="39"/>
      <c r="M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39"/>
      <c r="M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02.01 - Výsadba stromů</v>
      </c>
      <c r="F89" s="39"/>
      <c r="G89" s="39"/>
      <c r="H89" s="39"/>
      <c r="I89" s="39"/>
      <c r="J89" s="39"/>
      <c r="K89" s="39"/>
      <c r="L89" s="39"/>
      <c r="M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Cheb</v>
      </c>
      <c r="G91" s="39"/>
      <c r="H91" s="39"/>
      <c r="I91" s="31" t="s">
        <v>23</v>
      </c>
      <c r="J91" s="78" t="str">
        <f>IF(J14="","",J14)</f>
        <v>29. 7. 2025</v>
      </c>
      <c r="K91" s="39"/>
      <c r="L91" s="39"/>
      <c r="M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Město Cheb</v>
      </c>
      <c r="G93" s="39"/>
      <c r="H93" s="39"/>
      <c r="I93" s="31" t="s">
        <v>33</v>
      </c>
      <c r="J93" s="35" t="str">
        <f>E23</f>
        <v>Ing. Tomáš Prinz, DiS.</v>
      </c>
      <c r="K93" s="39"/>
      <c r="L93" s="39"/>
      <c r="M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31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39"/>
      <c r="M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8" t="s">
        <v>126</v>
      </c>
      <c r="J96" s="188" t="s">
        <v>127</v>
      </c>
      <c r="K96" s="188" t="s">
        <v>128</v>
      </c>
      <c r="L96" s="187"/>
      <c r="M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129</v>
      </c>
      <c r="D98" s="39"/>
      <c r="E98" s="39"/>
      <c r="F98" s="39"/>
      <c r="G98" s="39"/>
      <c r="H98" s="39"/>
      <c r="I98" s="109">
        <f>Q124</f>
        <v>0</v>
      </c>
      <c r="J98" s="109">
        <f>R124</f>
        <v>0</v>
      </c>
      <c r="K98" s="109">
        <f>K124</f>
        <v>0</v>
      </c>
      <c r="L98" s="39"/>
      <c r="M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130</v>
      </c>
    </row>
    <row r="99" s="9" customFormat="1" ht="24.96" customHeight="1">
      <c r="A99" s="9"/>
      <c r="B99" s="190"/>
      <c r="C99" s="191"/>
      <c r="D99" s="192" t="s">
        <v>131</v>
      </c>
      <c r="E99" s="193"/>
      <c r="F99" s="193"/>
      <c r="G99" s="193"/>
      <c r="H99" s="193"/>
      <c r="I99" s="194">
        <f>Q125</f>
        <v>0</v>
      </c>
      <c r="J99" s="194">
        <f>R125</f>
        <v>0</v>
      </c>
      <c r="K99" s="194">
        <f>K125</f>
        <v>0</v>
      </c>
      <c r="L99" s="191"/>
      <c r="M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132</v>
      </c>
      <c r="E100" s="198"/>
      <c r="F100" s="198"/>
      <c r="G100" s="198"/>
      <c r="H100" s="198"/>
      <c r="I100" s="199">
        <f>Q126</f>
        <v>0</v>
      </c>
      <c r="J100" s="199">
        <f>R126</f>
        <v>0</v>
      </c>
      <c r="K100" s="199">
        <f>K126</f>
        <v>0</v>
      </c>
      <c r="L100" s="134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133</v>
      </c>
      <c r="E101" s="198"/>
      <c r="F101" s="198"/>
      <c r="G101" s="198"/>
      <c r="H101" s="198"/>
      <c r="I101" s="199">
        <f>Q169</f>
        <v>0</v>
      </c>
      <c r="J101" s="199">
        <f>R169</f>
        <v>0</v>
      </c>
      <c r="K101" s="199">
        <f>K169</f>
        <v>0</v>
      </c>
      <c r="L101" s="134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134</v>
      </c>
      <c r="E102" s="193"/>
      <c r="F102" s="193"/>
      <c r="G102" s="193"/>
      <c r="H102" s="193"/>
      <c r="I102" s="194">
        <f>Q172</f>
        <v>0</v>
      </c>
      <c r="J102" s="194">
        <f>R172</f>
        <v>0</v>
      </c>
      <c r="K102" s="194">
        <f>K172</f>
        <v>0</v>
      </c>
      <c r="L102" s="191"/>
      <c r="M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135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17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5" t="str">
        <f>E7</f>
        <v>Revitalizace zeleně v ulici Americká I. etapa</v>
      </c>
      <c r="F112" s="31"/>
      <c r="G112" s="31"/>
      <c r="H112" s="31"/>
      <c r="I112" s="39"/>
      <c r="J112" s="39"/>
      <c r="K112" s="39"/>
      <c r="L112" s="39"/>
      <c r="M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0"/>
      <c r="C113" s="31" t="s">
        <v>118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19"/>
    </row>
    <row r="114" s="2" customFormat="1" ht="16.5" customHeight="1">
      <c r="A114" s="37"/>
      <c r="B114" s="38"/>
      <c r="C114" s="39"/>
      <c r="D114" s="39"/>
      <c r="E114" s="185" t="s">
        <v>119</v>
      </c>
      <c r="F114" s="39"/>
      <c r="G114" s="39"/>
      <c r="H114" s="39"/>
      <c r="I114" s="39"/>
      <c r="J114" s="39"/>
      <c r="K114" s="39"/>
      <c r="L114" s="39"/>
      <c r="M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120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E11</f>
        <v>02.01 - Výsadba stromů</v>
      </c>
      <c r="F116" s="39"/>
      <c r="G116" s="39"/>
      <c r="H116" s="39"/>
      <c r="I116" s="39"/>
      <c r="J116" s="39"/>
      <c r="K116" s="39"/>
      <c r="L116" s="39"/>
      <c r="M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21</v>
      </c>
      <c r="D118" s="39"/>
      <c r="E118" s="39"/>
      <c r="F118" s="26" t="str">
        <f>F14</f>
        <v>Cheb</v>
      </c>
      <c r="G118" s="39"/>
      <c r="H118" s="39"/>
      <c r="I118" s="31" t="s">
        <v>23</v>
      </c>
      <c r="J118" s="78" t="str">
        <f>IF(J14="","",J14)</f>
        <v>29. 7. 2025</v>
      </c>
      <c r="K118" s="39"/>
      <c r="L118" s="39"/>
      <c r="M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25</v>
      </c>
      <c r="D120" s="39"/>
      <c r="E120" s="39"/>
      <c r="F120" s="26" t="str">
        <f>E17</f>
        <v>Město Cheb</v>
      </c>
      <c r="G120" s="39"/>
      <c r="H120" s="39"/>
      <c r="I120" s="31" t="s">
        <v>33</v>
      </c>
      <c r="J120" s="35" t="str">
        <f>E23</f>
        <v>Ing. Tomáš Prinz, DiS.</v>
      </c>
      <c r="K120" s="39"/>
      <c r="L120" s="39"/>
      <c r="M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31</v>
      </c>
      <c r="D121" s="39"/>
      <c r="E121" s="39"/>
      <c r="F121" s="26" t="str">
        <f>IF(E20="","",E20)</f>
        <v>Vyplň údaj</v>
      </c>
      <c r="G121" s="39"/>
      <c r="H121" s="39"/>
      <c r="I121" s="31" t="s">
        <v>36</v>
      </c>
      <c r="J121" s="35" t="str">
        <f>E26</f>
        <v xml:space="preserve"> </v>
      </c>
      <c r="K121" s="39"/>
      <c r="L121" s="39"/>
      <c r="M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201"/>
      <c r="B123" s="202"/>
      <c r="C123" s="203" t="s">
        <v>136</v>
      </c>
      <c r="D123" s="204" t="s">
        <v>64</v>
      </c>
      <c r="E123" s="204" t="s">
        <v>60</v>
      </c>
      <c r="F123" s="204" t="s">
        <v>61</v>
      </c>
      <c r="G123" s="204" t="s">
        <v>137</v>
      </c>
      <c r="H123" s="204" t="s">
        <v>138</v>
      </c>
      <c r="I123" s="204" t="s">
        <v>139</v>
      </c>
      <c r="J123" s="204" t="s">
        <v>140</v>
      </c>
      <c r="K123" s="204" t="s">
        <v>128</v>
      </c>
      <c r="L123" s="205" t="s">
        <v>141</v>
      </c>
      <c r="M123" s="206"/>
      <c r="N123" s="99" t="s">
        <v>1</v>
      </c>
      <c r="O123" s="100" t="s">
        <v>43</v>
      </c>
      <c r="P123" s="100" t="s">
        <v>142</v>
      </c>
      <c r="Q123" s="100" t="s">
        <v>143</v>
      </c>
      <c r="R123" s="100" t="s">
        <v>144</v>
      </c>
      <c r="S123" s="100" t="s">
        <v>145</v>
      </c>
      <c r="T123" s="100" t="s">
        <v>146</v>
      </c>
      <c r="U123" s="100" t="s">
        <v>147</v>
      </c>
      <c r="V123" s="100" t="s">
        <v>148</v>
      </c>
      <c r="W123" s="100" t="s">
        <v>149</v>
      </c>
      <c r="X123" s="101" t="s">
        <v>150</v>
      </c>
      <c r="Y123" s="201"/>
      <c r="Z123" s="201"/>
      <c r="AA123" s="201"/>
      <c r="AB123" s="201"/>
      <c r="AC123" s="201"/>
      <c r="AD123" s="201"/>
      <c r="AE123" s="201"/>
    </row>
    <row r="124" s="2" customFormat="1" ht="22.8" customHeight="1">
      <c r="A124" s="37"/>
      <c r="B124" s="38"/>
      <c r="C124" s="106" t="s">
        <v>151</v>
      </c>
      <c r="D124" s="39"/>
      <c r="E124" s="39"/>
      <c r="F124" s="39"/>
      <c r="G124" s="39"/>
      <c r="H124" s="39"/>
      <c r="I124" s="39"/>
      <c r="J124" s="39"/>
      <c r="K124" s="207">
        <f>BK124</f>
        <v>0</v>
      </c>
      <c r="L124" s="39"/>
      <c r="M124" s="43"/>
      <c r="N124" s="102"/>
      <c r="O124" s="208"/>
      <c r="P124" s="103"/>
      <c r="Q124" s="209">
        <f>Q125+Q172</f>
        <v>0</v>
      </c>
      <c r="R124" s="209">
        <f>R125+R172</f>
        <v>0</v>
      </c>
      <c r="S124" s="103"/>
      <c r="T124" s="210">
        <f>T125+T172</f>
        <v>0</v>
      </c>
      <c r="U124" s="103"/>
      <c r="V124" s="210">
        <f>V125+V172</f>
        <v>2.9252199999999999</v>
      </c>
      <c r="W124" s="103"/>
      <c r="X124" s="211">
        <f>X125+X172</f>
        <v>0</v>
      </c>
      <c r="Y124" s="37"/>
      <c r="Z124" s="37"/>
      <c r="AA124" s="37"/>
      <c r="AB124" s="37"/>
      <c r="AC124" s="37"/>
      <c r="AD124" s="37"/>
      <c r="AE124" s="37"/>
      <c r="AT124" s="16" t="s">
        <v>80</v>
      </c>
      <c r="AU124" s="16" t="s">
        <v>130</v>
      </c>
      <c r="BK124" s="212">
        <f>BK125+BK172</f>
        <v>0</v>
      </c>
    </row>
    <row r="125" s="12" customFormat="1" ht="25.92" customHeight="1">
      <c r="A125" s="12"/>
      <c r="B125" s="213"/>
      <c r="C125" s="214"/>
      <c r="D125" s="215" t="s">
        <v>80</v>
      </c>
      <c r="E125" s="216" t="s">
        <v>152</v>
      </c>
      <c r="F125" s="216" t="s">
        <v>153</v>
      </c>
      <c r="G125" s="214"/>
      <c r="H125" s="214"/>
      <c r="I125" s="217"/>
      <c r="J125" s="217"/>
      <c r="K125" s="218">
        <f>BK125</f>
        <v>0</v>
      </c>
      <c r="L125" s="214"/>
      <c r="M125" s="219"/>
      <c r="N125" s="220"/>
      <c r="O125" s="221"/>
      <c r="P125" s="221"/>
      <c r="Q125" s="222">
        <f>Q126+Q169</f>
        <v>0</v>
      </c>
      <c r="R125" s="222">
        <f>R126+R169</f>
        <v>0</v>
      </c>
      <c r="S125" s="221"/>
      <c r="T125" s="223">
        <f>T126+T169</f>
        <v>0</v>
      </c>
      <c r="U125" s="221"/>
      <c r="V125" s="223">
        <f>V126+V169</f>
        <v>2.9252199999999999</v>
      </c>
      <c r="W125" s="221"/>
      <c r="X125" s="224">
        <f>X126+X169</f>
        <v>0</v>
      </c>
      <c r="Y125" s="12"/>
      <c r="Z125" s="12"/>
      <c r="AA125" s="12"/>
      <c r="AB125" s="12"/>
      <c r="AC125" s="12"/>
      <c r="AD125" s="12"/>
      <c r="AE125" s="12"/>
      <c r="AR125" s="225" t="s">
        <v>88</v>
      </c>
      <c r="AT125" s="226" t="s">
        <v>80</v>
      </c>
      <c r="AU125" s="226" t="s">
        <v>81</v>
      </c>
      <c r="AY125" s="225" t="s">
        <v>154</v>
      </c>
      <c r="BK125" s="227">
        <f>BK126+BK169</f>
        <v>0</v>
      </c>
    </row>
    <row r="126" s="12" customFormat="1" ht="22.8" customHeight="1">
      <c r="A126" s="12"/>
      <c r="B126" s="213"/>
      <c r="C126" s="214"/>
      <c r="D126" s="215" t="s">
        <v>80</v>
      </c>
      <c r="E126" s="228" t="s">
        <v>88</v>
      </c>
      <c r="F126" s="228" t="s">
        <v>155</v>
      </c>
      <c r="G126" s="214"/>
      <c r="H126" s="214"/>
      <c r="I126" s="217"/>
      <c r="J126" s="217"/>
      <c r="K126" s="229">
        <f>BK126</f>
        <v>0</v>
      </c>
      <c r="L126" s="214"/>
      <c r="M126" s="219"/>
      <c r="N126" s="220"/>
      <c r="O126" s="221"/>
      <c r="P126" s="221"/>
      <c r="Q126" s="222">
        <f>SUM(Q127:Q168)</f>
        <v>0</v>
      </c>
      <c r="R126" s="222">
        <f>SUM(R127:R168)</f>
        <v>0</v>
      </c>
      <c r="S126" s="221"/>
      <c r="T126" s="223">
        <f>SUM(T127:T168)</f>
        <v>0</v>
      </c>
      <c r="U126" s="221"/>
      <c r="V126" s="223">
        <f>SUM(V127:V168)</f>
        <v>2.9252199999999999</v>
      </c>
      <c r="W126" s="221"/>
      <c r="X126" s="224">
        <f>SUM(X127:X168)</f>
        <v>0</v>
      </c>
      <c r="Y126" s="12"/>
      <c r="Z126" s="12"/>
      <c r="AA126" s="12"/>
      <c r="AB126" s="12"/>
      <c r="AC126" s="12"/>
      <c r="AD126" s="12"/>
      <c r="AE126" s="12"/>
      <c r="AR126" s="225" t="s">
        <v>88</v>
      </c>
      <c r="AT126" s="226" t="s">
        <v>80</v>
      </c>
      <c r="AU126" s="226" t="s">
        <v>88</v>
      </c>
      <c r="AY126" s="225" t="s">
        <v>154</v>
      </c>
      <c r="BK126" s="227">
        <f>SUM(BK127:BK168)</f>
        <v>0</v>
      </c>
    </row>
    <row r="127" s="2" customFormat="1" ht="44.25" customHeight="1">
      <c r="A127" s="37"/>
      <c r="B127" s="38"/>
      <c r="C127" s="230" t="s">
        <v>88</v>
      </c>
      <c r="D127" s="230" t="s">
        <v>156</v>
      </c>
      <c r="E127" s="231" t="s">
        <v>157</v>
      </c>
      <c r="F127" s="232" t="s">
        <v>158</v>
      </c>
      <c r="G127" s="233" t="s">
        <v>159</v>
      </c>
      <c r="H127" s="234">
        <v>22</v>
      </c>
      <c r="I127" s="235"/>
      <c r="J127" s="235"/>
      <c r="K127" s="236">
        <f>ROUND(P127*H127,2)</f>
        <v>0</v>
      </c>
      <c r="L127" s="232" t="s">
        <v>160</v>
      </c>
      <c r="M127" s="43"/>
      <c r="N127" s="237" t="s">
        <v>1</v>
      </c>
      <c r="O127" s="238" t="s">
        <v>44</v>
      </c>
      <c r="P127" s="239">
        <f>I127+J127</f>
        <v>0</v>
      </c>
      <c r="Q127" s="239">
        <f>ROUND(I127*H127,2)</f>
        <v>0</v>
      </c>
      <c r="R127" s="239">
        <f>ROUND(J127*H127,2)</f>
        <v>0</v>
      </c>
      <c r="S127" s="90"/>
      <c r="T127" s="240">
        <f>S127*H127</f>
        <v>0</v>
      </c>
      <c r="U127" s="240">
        <v>0</v>
      </c>
      <c r="V127" s="240">
        <f>U127*H127</f>
        <v>0</v>
      </c>
      <c r="W127" s="240">
        <v>0</v>
      </c>
      <c r="X127" s="241">
        <f>W127*H127</f>
        <v>0</v>
      </c>
      <c r="Y127" s="37"/>
      <c r="Z127" s="37"/>
      <c r="AA127" s="37"/>
      <c r="AB127" s="37"/>
      <c r="AC127" s="37"/>
      <c r="AD127" s="37"/>
      <c r="AE127" s="37"/>
      <c r="AR127" s="242" t="s">
        <v>161</v>
      </c>
      <c r="AT127" s="242" t="s">
        <v>156</v>
      </c>
      <c r="AU127" s="242" t="s">
        <v>90</v>
      </c>
      <c r="AY127" s="16" t="s">
        <v>154</v>
      </c>
      <c r="BE127" s="243">
        <f>IF(O127="základní",K127,0)</f>
        <v>0</v>
      </c>
      <c r="BF127" s="243">
        <f>IF(O127="snížená",K127,0)</f>
        <v>0</v>
      </c>
      <c r="BG127" s="243">
        <f>IF(O127="zákl. přenesená",K127,0)</f>
        <v>0</v>
      </c>
      <c r="BH127" s="243">
        <f>IF(O127="sníž. přenesená",K127,0)</f>
        <v>0</v>
      </c>
      <c r="BI127" s="243">
        <f>IF(O127="nulová",K127,0)</f>
        <v>0</v>
      </c>
      <c r="BJ127" s="16" t="s">
        <v>88</v>
      </c>
      <c r="BK127" s="243">
        <f>ROUND(P127*H127,2)</f>
        <v>0</v>
      </c>
      <c r="BL127" s="16" t="s">
        <v>161</v>
      </c>
      <c r="BM127" s="242" t="s">
        <v>162</v>
      </c>
    </row>
    <row r="128" s="2" customFormat="1">
      <c r="A128" s="37"/>
      <c r="B128" s="38"/>
      <c r="C128" s="39"/>
      <c r="D128" s="244" t="s">
        <v>163</v>
      </c>
      <c r="E128" s="39"/>
      <c r="F128" s="245" t="s">
        <v>164</v>
      </c>
      <c r="G128" s="39"/>
      <c r="H128" s="39"/>
      <c r="I128" s="246"/>
      <c r="J128" s="246"/>
      <c r="K128" s="39"/>
      <c r="L128" s="39"/>
      <c r="M128" s="43"/>
      <c r="N128" s="247"/>
      <c r="O128" s="248"/>
      <c r="P128" s="90"/>
      <c r="Q128" s="90"/>
      <c r="R128" s="90"/>
      <c r="S128" s="90"/>
      <c r="T128" s="90"/>
      <c r="U128" s="90"/>
      <c r="V128" s="90"/>
      <c r="W128" s="90"/>
      <c r="X128" s="91"/>
      <c r="Y128" s="37"/>
      <c r="Z128" s="37"/>
      <c r="AA128" s="37"/>
      <c r="AB128" s="37"/>
      <c r="AC128" s="37"/>
      <c r="AD128" s="37"/>
      <c r="AE128" s="37"/>
      <c r="AT128" s="16" t="s">
        <v>163</v>
      </c>
      <c r="AU128" s="16" t="s">
        <v>90</v>
      </c>
    </row>
    <row r="129" s="2" customFormat="1" ht="24.15" customHeight="1">
      <c r="A129" s="37"/>
      <c r="B129" s="38"/>
      <c r="C129" s="249" t="s">
        <v>90</v>
      </c>
      <c r="D129" s="249" t="s">
        <v>165</v>
      </c>
      <c r="E129" s="250" t="s">
        <v>166</v>
      </c>
      <c r="F129" s="251" t="s">
        <v>167</v>
      </c>
      <c r="G129" s="252" t="s">
        <v>168</v>
      </c>
      <c r="H129" s="253">
        <v>11</v>
      </c>
      <c r="I129" s="254"/>
      <c r="J129" s="255"/>
      <c r="K129" s="256">
        <f>ROUND(P129*H129,2)</f>
        <v>0</v>
      </c>
      <c r="L129" s="251" t="s">
        <v>160</v>
      </c>
      <c r="M129" s="257"/>
      <c r="N129" s="258" t="s">
        <v>1</v>
      </c>
      <c r="O129" s="238" t="s">
        <v>44</v>
      </c>
      <c r="P129" s="239">
        <f>I129+J129</f>
        <v>0</v>
      </c>
      <c r="Q129" s="239">
        <f>ROUND(I129*H129,2)</f>
        <v>0</v>
      </c>
      <c r="R129" s="239">
        <f>ROUND(J129*H129,2)</f>
        <v>0</v>
      </c>
      <c r="S129" s="90"/>
      <c r="T129" s="240">
        <f>S129*H129</f>
        <v>0</v>
      </c>
      <c r="U129" s="240">
        <v>0.22</v>
      </c>
      <c r="V129" s="240">
        <f>U129*H129</f>
        <v>2.4199999999999999</v>
      </c>
      <c r="W129" s="240">
        <v>0</v>
      </c>
      <c r="X129" s="241">
        <f>W129*H129</f>
        <v>0</v>
      </c>
      <c r="Y129" s="37"/>
      <c r="Z129" s="37"/>
      <c r="AA129" s="37"/>
      <c r="AB129" s="37"/>
      <c r="AC129" s="37"/>
      <c r="AD129" s="37"/>
      <c r="AE129" s="37"/>
      <c r="AR129" s="242" t="s">
        <v>169</v>
      </c>
      <c r="AT129" s="242" t="s">
        <v>165</v>
      </c>
      <c r="AU129" s="242" t="s">
        <v>90</v>
      </c>
      <c r="AY129" s="16" t="s">
        <v>154</v>
      </c>
      <c r="BE129" s="243">
        <f>IF(O129="základní",K129,0)</f>
        <v>0</v>
      </c>
      <c r="BF129" s="243">
        <f>IF(O129="snížená",K129,0)</f>
        <v>0</v>
      </c>
      <c r="BG129" s="243">
        <f>IF(O129="zákl. přenesená",K129,0)</f>
        <v>0</v>
      </c>
      <c r="BH129" s="243">
        <f>IF(O129="sníž. přenesená",K129,0)</f>
        <v>0</v>
      </c>
      <c r="BI129" s="243">
        <f>IF(O129="nulová",K129,0)</f>
        <v>0</v>
      </c>
      <c r="BJ129" s="16" t="s">
        <v>88</v>
      </c>
      <c r="BK129" s="243">
        <f>ROUND(P129*H129,2)</f>
        <v>0</v>
      </c>
      <c r="BL129" s="16" t="s">
        <v>161</v>
      </c>
      <c r="BM129" s="242" t="s">
        <v>170</v>
      </c>
    </row>
    <row r="130" s="13" customFormat="1">
      <c r="A130" s="13"/>
      <c r="B130" s="259"/>
      <c r="C130" s="260"/>
      <c r="D130" s="261" t="s">
        <v>171</v>
      </c>
      <c r="E130" s="260"/>
      <c r="F130" s="262" t="s">
        <v>172</v>
      </c>
      <c r="G130" s="260"/>
      <c r="H130" s="263">
        <v>11</v>
      </c>
      <c r="I130" s="264"/>
      <c r="J130" s="264"/>
      <c r="K130" s="260"/>
      <c r="L130" s="260"/>
      <c r="M130" s="265"/>
      <c r="N130" s="266"/>
      <c r="O130" s="267"/>
      <c r="P130" s="267"/>
      <c r="Q130" s="267"/>
      <c r="R130" s="267"/>
      <c r="S130" s="267"/>
      <c r="T130" s="267"/>
      <c r="U130" s="267"/>
      <c r="V130" s="267"/>
      <c r="W130" s="267"/>
      <c r="X130" s="268"/>
      <c r="Y130" s="13"/>
      <c r="Z130" s="13"/>
      <c r="AA130" s="13"/>
      <c r="AB130" s="13"/>
      <c r="AC130" s="13"/>
      <c r="AD130" s="13"/>
      <c r="AE130" s="13"/>
      <c r="AT130" s="269" t="s">
        <v>171</v>
      </c>
      <c r="AU130" s="269" t="s">
        <v>90</v>
      </c>
      <c r="AV130" s="13" t="s">
        <v>90</v>
      </c>
      <c r="AW130" s="13" t="s">
        <v>4</v>
      </c>
      <c r="AX130" s="13" t="s">
        <v>88</v>
      </c>
      <c r="AY130" s="269" t="s">
        <v>154</v>
      </c>
    </row>
    <row r="131" s="2" customFormat="1" ht="37.8" customHeight="1">
      <c r="A131" s="37"/>
      <c r="B131" s="38"/>
      <c r="C131" s="230" t="s">
        <v>173</v>
      </c>
      <c r="D131" s="230" t="s">
        <v>156</v>
      </c>
      <c r="E131" s="231" t="s">
        <v>174</v>
      </c>
      <c r="F131" s="232" t="s">
        <v>175</v>
      </c>
      <c r="G131" s="233" t="s">
        <v>159</v>
      </c>
      <c r="H131" s="234">
        <v>22</v>
      </c>
      <c r="I131" s="235"/>
      <c r="J131" s="235"/>
      <c r="K131" s="236">
        <f>ROUND(P131*H131,2)</f>
        <v>0</v>
      </c>
      <c r="L131" s="232" t="s">
        <v>160</v>
      </c>
      <c r="M131" s="43"/>
      <c r="N131" s="237" t="s">
        <v>1</v>
      </c>
      <c r="O131" s="238" t="s">
        <v>44</v>
      </c>
      <c r="P131" s="239">
        <f>I131+J131</f>
        <v>0</v>
      </c>
      <c r="Q131" s="239">
        <f>ROUND(I131*H131,2)</f>
        <v>0</v>
      </c>
      <c r="R131" s="239">
        <f>ROUND(J131*H131,2)</f>
        <v>0</v>
      </c>
      <c r="S131" s="90"/>
      <c r="T131" s="240">
        <f>S131*H131</f>
        <v>0</v>
      </c>
      <c r="U131" s="240">
        <v>0</v>
      </c>
      <c r="V131" s="240">
        <f>U131*H131</f>
        <v>0</v>
      </c>
      <c r="W131" s="240">
        <v>0</v>
      </c>
      <c r="X131" s="241">
        <f>W131*H131</f>
        <v>0</v>
      </c>
      <c r="Y131" s="37"/>
      <c r="Z131" s="37"/>
      <c r="AA131" s="37"/>
      <c r="AB131" s="37"/>
      <c r="AC131" s="37"/>
      <c r="AD131" s="37"/>
      <c r="AE131" s="37"/>
      <c r="AR131" s="242" t="s">
        <v>161</v>
      </c>
      <c r="AT131" s="242" t="s">
        <v>156</v>
      </c>
      <c r="AU131" s="242" t="s">
        <v>90</v>
      </c>
      <c r="AY131" s="16" t="s">
        <v>154</v>
      </c>
      <c r="BE131" s="243">
        <f>IF(O131="základní",K131,0)</f>
        <v>0</v>
      </c>
      <c r="BF131" s="243">
        <f>IF(O131="snížená",K131,0)</f>
        <v>0</v>
      </c>
      <c r="BG131" s="243">
        <f>IF(O131="zákl. přenesená",K131,0)</f>
        <v>0</v>
      </c>
      <c r="BH131" s="243">
        <f>IF(O131="sníž. přenesená",K131,0)</f>
        <v>0</v>
      </c>
      <c r="BI131" s="243">
        <f>IF(O131="nulová",K131,0)</f>
        <v>0</v>
      </c>
      <c r="BJ131" s="16" t="s">
        <v>88</v>
      </c>
      <c r="BK131" s="243">
        <f>ROUND(P131*H131,2)</f>
        <v>0</v>
      </c>
      <c r="BL131" s="16" t="s">
        <v>161</v>
      </c>
      <c r="BM131" s="242" t="s">
        <v>176</v>
      </c>
    </row>
    <row r="132" s="2" customFormat="1">
      <c r="A132" s="37"/>
      <c r="B132" s="38"/>
      <c r="C132" s="39"/>
      <c r="D132" s="244" t="s">
        <v>163</v>
      </c>
      <c r="E132" s="39"/>
      <c r="F132" s="245" t="s">
        <v>177</v>
      </c>
      <c r="G132" s="39"/>
      <c r="H132" s="39"/>
      <c r="I132" s="246"/>
      <c r="J132" s="246"/>
      <c r="K132" s="39"/>
      <c r="L132" s="39"/>
      <c r="M132" s="43"/>
      <c r="N132" s="247"/>
      <c r="O132" s="248"/>
      <c r="P132" s="90"/>
      <c r="Q132" s="90"/>
      <c r="R132" s="90"/>
      <c r="S132" s="90"/>
      <c r="T132" s="90"/>
      <c r="U132" s="90"/>
      <c r="V132" s="90"/>
      <c r="W132" s="90"/>
      <c r="X132" s="91"/>
      <c r="Y132" s="37"/>
      <c r="Z132" s="37"/>
      <c r="AA132" s="37"/>
      <c r="AB132" s="37"/>
      <c r="AC132" s="37"/>
      <c r="AD132" s="37"/>
      <c r="AE132" s="37"/>
      <c r="AT132" s="16" t="s">
        <v>163</v>
      </c>
      <c r="AU132" s="16" t="s">
        <v>90</v>
      </c>
    </row>
    <row r="133" s="2" customFormat="1" ht="24.15" customHeight="1">
      <c r="A133" s="37"/>
      <c r="B133" s="38"/>
      <c r="C133" s="230" t="s">
        <v>161</v>
      </c>
      <c r="D133" s="230" t="s">
        <v>156</v>
      </c>
      <c r="E133" s="231" t="s">
        <v>178</v>
      </c>
      <c r="F133" s="232" t="s">
        <v>179</v>
      </c>
      <c r="G133" s="233" t="s">
        <v>159</v>
      </c>
      <c r="H133" s="234">
        <v>14</v>
      </c>
      <c r="I133" s="235"/>
      <c r="J133" s="235"/>
      <c r="K133" s="236">
        <f>ROUND(P133*H133,2)</f>
        <v>0</v>
      </c>
      <c r="L133" s="232" t="s">
        <v>160</v>
      </c>
      <c r="M133" s="43"/>
      <c r="N133" s="237" t="s">
        <v>1</v>
      </c>
      <c r="O133" s="238" t="s">
        <v>44</v>
      </c>
      <c r="P133" s="239">
        <f>I133+J133</f>
        <v>0</v>
      </c>
      <c r="Q133" s="239">
        <f>ROUND(I133*H133,2)</f>
        <v>0</v>
      </c>
      <c r="R133" s="239">
        <f>ROUND(J133*H133,2)</f>
        <v>0</v>
      </c>
      <c r="S133" s="90"/>
      <c r="T133" s="240">
        <f>S133*H133</f>
        <v>0</v>
      </c>
      <c r="U133" s="240">
        <v>5.0000000000000002E-05</v>
      </c>
      <c r="V133" s="240">
        <f>U133*H133</f>
        <v>0.00069999999999999999</v>
      </c>
      <c r="W133" s="240">
        <v>0</v>
      </c>
      <c r="X133" s="241">
        <f>W133*H133</f>
        <v>0</v>
      </c>
      <c r="Y133" s="37"/>
      <c r="Z133" s="37"/>
      <c r="AA133" s="37"/>
      <c r="AB133" s="37"/>
      <c r="AC133" s="37"/>
      <c r="AD133" s="37"/>
      <c r="AE133" s="37"/>
      <c r="AR133" s="242" t="s">
        <v>161</v>
      </c>
      <c r="AT133" s="242" t="s">
        <v>156</v>
      </c>
      <c r="AU133" s="242" t="s">
        <v>90</v>
      </c>
      <c r="AY133" s="16" t="s">
        <v>154</v>
      </c>
      <c r="BE133" s="243">
        <f>IF(O133="základní",K133,0)</f>
        <v>0</v>
      </c>
      <c r="BF133" s="243">
        <f>IF(O133="snížená",K133,0)</f>
        <v>0</v>
      </c>
      <c r="BG133" s="243">
        <f>IF(O133="zákl. přenesená",K133,0)</f>
        <v>0</v>
      </c>
      <c r="BH133" s="243">
        <f>IF(O133="sníž. přenesená",K133,0)</f>
        <v>0</v>
      </c>
      <c r="BI133" s="243">
        <f>IF(O133="nulová",K133,0)</f>
        <v>0</v>
      </c>
      <c r="BJ133" s="16" t="s">
        <v>88</v>
      </c>
      <c r="BK133" s="243">
        <f>ROUND(P133*H133,2)</f>
        <v>0</v>
      </c>
      <c r="BL133" s="16" t="s">
        <v>161</v>
      </c>
      <c r="BM133" s="242" t="s">
        <v>180</v>
      </c>
    </row>
    <row r="134" s="2" customFormat="1">
      <c r="A134" s="37"/>
      <c r="B134" s="38"/>
      <c r="C134" s="39"/>
      <c r="D134" s="244" t="s">
        <v>163</v>
      </c>
      <c r="E134" s="39"/>
      <c r="F134" s="245" t="s">
        <v>181</v>
      </c>
      <c r="G134" s="39"/>
      <c r="H134" s="39"/>
      <c r="I134" s="246"/>
      <c r="J134" s="246"/>
      <c r="K134" s="39"/>
      <c r="L134" s="39"/>
      <c r="M134" s="43"/>
      <c r="N134" s="247"/>
      <c r="O134" s="248"/>
      <c r="P134" s="90"/>
      <c r="Q134" s="90"/>
      <c r="R134" s="90"/>
      <c r="S134" s="90"/>
      <c r="T134" s="90"/>
      <c r="U134" s="90"/>
      <c r="V134" s="90"/>
      <c r="W134" s="90"/>
      <c r="X134" s="91"/>
      <c r="Y134" s="37"/>
      <c r="Z134" s="37"/>
      <c r="AA134" s="37"/>
      <c r="AB134" s="37"/>
      <c r="AC134" s="37"/>
      <c r="AD134" s="37"/>
      <c r="AE134" s="37"/>
      <c r="AT134" s="16" t="s">
        <v>163</v>
      </c>
      <c r="AU134" s="16" t="s">
        <v>90</v>
      </c>
    </row>
    <row r="135" s="13" customFormat="1">
      <c r="A135" s="13"/>
      <c r="B135" s="259"/>
      <c r="C135" s="260"/>
      <c r="D135" s="261" t="s">
        <v>171</v>
      </c>
      <c r="E135" s="270" t="s">
        <v>1</v>
      </c>
      <c r="F135" s="262" t="s">
        <v>182</v>
      </c>
      <c r="G135" s="260"/>
      <c r="H135" s="263">
        <v>14</v>
      </c>
      <c r="I135" s="264"/>
      <c r="J135" s="264"/>
      <c r="K135" s="260"/>
      <c r="L135" s="260"/>
      <c r="M135" s="265"/>
      <c r="N135" s="266"/>
      <c r="O135" s="267"/>
      <c r="P135" s="267"/>
      <c r="Q135" s="267"/>
      <c r="R135" s="267"/>
      <c r="S135" s="267"/>
      <c r="T135" s="267"/>
      <c r="U135" s="267"/>
      <c r="V135" s="267"/>
      <c r="W135" s="267"/>
      <c r="X135" s="268"/>
      <c r="Y135" s="13"/>
      <c r="Z135" s="13"/>
      <c r="AA135" s="13"/>
      <c r="AB135" s="13"/>
      <c r="AC135" s="13"/>
      <c r="AD135" s="13"/>
      <c r="AE135" s="13"/>
      <c r="AT135" s="269" t="s">
        <v>171</v>
      </c>
      <c r="AU135" s="269" t="s">
        <v>90</v>
      </c>
      <c r="AV135" s="13" t="s">
        <v>90</v>
      </c>
      <c r="AW135" s="13" t="s">
        <v>5</v>
      </c>
      <c r="AX135" s="13" t="s">
        <v>88</v>
      </c>
      <c r="AY135" s="269" t="s">
        <v>154</v>
      </c>
    </row>
    <row r="136" s="2" customFormat="1" ht="21.75" customHeight="1">
      <c r="A136" s="37"/>
      <c r="B136" s="38"/>
      <c r="C136" s="249" t="s">
        <v>183</v>
      </c>
      <c r="D136" s="249" t="s">
        <v>165</v>
      </c>
      <c r="E136" s="250" t="s">
        <v>184</v>
      </c>
      <c r="F136" s="251" t="s">
        <v>185</v>
      </c>
      <c r="G136" s="252" t="s">
        <v>159</v>
      </c>
      <c r="H136" s="253">
        <v>14</v>
      </c>
      <c r="I136" s="254"/>
      <c r="J136" s="255"/>
      <c r="K136" s="256">
        <f>ROUND(P136*H136,2)</f>
        <v>0</v>
      </c>
      <c r="L136" s="251" t="s">
        <v>1</v>
      </c>
      <c r="M136" s="257"/>
      <c r="N136" s="258" t="s">
        <v>1</v>
      </c>
      <c r="O136" s="238" t="s">
        <v>44</v>
      </c>
      <c r="P136" s="239">
        <f>I136+J136</f>
        <v>0</v>
      </c>
      <c r="Q136" s="239">
        <f>ROUND(I136*H136,2)</f>
        <v>0</v>
      </c>
      <c r="R136" s="239">
        <f>ROUND(J136*H136,2)</f>
        <v>0</v>
      </c>
      <c r="S136" s="90"/>
      <c r="T136" s="240">
        <f>S136*H136</f>
        <v>0</v>
      </c>
      <c r="U136" s="240">
        <v>0.0047200000000000002</v>
      </c>
      <c r="V136" s="240">
        <f>U136*H136</f>
        <v>0.06608</v>
      </c>
      <c r="W136" s="240">
        <v>0</v>
      </c>
      <c r="X136" s="241">
        <f>W136*H136</f>
        <v>0</v>
      </c>
      <c r="Y136" s="37"/>
      <c r="Z136" s="37"/>
      <c r="AA136" s="37"/>
      <c r="AB136" s="37"/>
      <c r="AC136" s="37"/>
      <c r="AD136" s="37"/>
      <c r="AE136" s="37"/>
      <c r="AR136" s="242" t="s">
        <v>169</v>
      </c>
      <c r="AT136" s="242" t="s">
        <v>165</v>
      </c>
      <c r="AU136" s="242" t="s">
        <v>90</v>
      </c>
      <c r="AY136" s="16" t="s">
        <v>154</v>
      </c>
      <c r="BE136" s="243">
        <f>IF(O136="základní",K136,0)</f>
        <v>0</v>
      </c>
      <c r="BF136" s="243">
        <f>IF(O136="snížená",K136,0)</f>
        <v>0</v>
      </c>
      <c r="BG136" s="243">
        <f>IF(O136="zákl. přenesená",K136,0)</f>
        <v>0</v>
      </c>
      <c r="BH136" s="243">
        <f>IF(O136="sníž. přenesená",K136,0)</f>
        <v>0</v>
      </c>
      <c r="BI136" s="243">
        <f>IF(O136="nulová",K136,0)</f>
        <v>0</v>
      </c>
      <c r="BJ136" s="16" t="s">
        <v>88</v>
      </c>
      <c r="BK136" s="243">
        <f>ROUND(P136*H136,2)</f>
        <v>0</v>
      </c>
      <c r="BL136" s="16" t="s">
        <v>161</v>
      </c>
      <c r="BM136" s="242" t="s">
        <v>186</v>
      </c>
    </row>
    <row r="137" s="2" customFormat="1" ht="24.15" customHeight="1">
      <c r="A137" s="37"/>
      <c r="B137" s="38"/>
      <c r="C137" s="230" t="s">
        <v>187</v>
      </c>
      <c r="D137" s="230" t="s">
        <v>156</v>
      </c>
      <c r="E137" s="231" t="s">
        <v>188</v>
      </c>
      <c r="F137" s="232" t="s">
        <v>189</v>
      </c>
      <c r="G137" s="233" t="s">
        <v>159</v>
      </c>
      <c r="H137" s="234">
        <v>8</v>
      </c>
      <c r="I137" s="235"/>
      <c r="J137" s="235"/>
      <c r="K137" s="236">
        <f>ROUND(P137*H137,2)</f>
        <v>0</v>
      </c>
      <c r="L137" s="232" t="s">
        <v>160</v>
      </c>
      <c r="M137" s="43"/>
      <c r="N137" s="237" t="s">
        <v>1</v>
      </c>
      <c r="O137" s="238" t="s">
        <v>44</v>
      </c>
      <c r="P137" s="239">
        <f>I137+J137</f>
        <v>0</v>
      </c>
      <c r="Q137" s="239">
        <f>ROUND(I137*H137,2)</f>
        <v>0</v>
      </c>
      <c r="R137" s="239">
        <f>ROUND(J137*H137,2)</f>
        <v>0</v>
      </c>
      <c r="S137" s="90"/>
      <c r="T137" s="240">
        <f>S137*H137</f>
        <v>0</v>
      </c>
      <c r="U137" s="240">
        <v>6.0000000000000002E-05</v>
      </c>
      <c r="V137" s="240">
        <f>U137*H137</f>
        <v>0.00048000000000000001</v>
      </c>
      <c r="W137" s="240">
        <v>0</v>
      </c>
      <c r="X137" s="241">
        <f>W137*H137</f>
        <v>0</v>
      </c>
      <c r="Y137" s="37"/>
      <c r="Z137" s="37"/>
      <c r="AA137" s="37"/>
      <c r="AB137" s="37"/>
      <c r="AC137" s="37"/>
      <c r="AD137" s="37"/>
      <c r="AE137" s="37"/>
      <c r="AR137" s="242" t="s">
        <v>161</v>
      </c>
      <c r="AT137" s="242" t="s">
        <v>156</v>
      </c>
      <c r="AU137" s="242" t="s">
        <v>90</v>
      </c>
      <c r="AY137" s="16" t="s">
        <v>154</v>
      </c>
      <c r="BE137" s="243">
        <f>IF(O137="základní",K137,0)</f>
        <v>0</v>
      </c>
      <c r="BF137" s="243">
        <f>IF(O137="snížená",K137,0)</f>
        <v>0</v>
      </c>
      <c r="BG137" s="243">
        <f>IF(O137="zákl. přenesená",K137,0)</f>
        <v>0</v>
      </c>
      <c r="BH137" s="243">
        <f>IF(O137="sníž. přenesená",K137,0)</f>
        <v>0</v>
      </c>
      <c r="BI137" s="243">
        <f>IF(O137="nulová",K137,0)</f>
        <v>0</v>
      </c>
      <c r="BJ137" s="16" t="s">
        <v>88</v>
      </c>
      <c r="BK137" s="243">
        <f>ROUND(P137*H137,2)</f>
        <v>0</v>
      </c>
      <c r="BL137" s="16" t="s">
        <v>161</v>
      </c>
      <c r="BM137" s="242" t="s">
        <v>190</v>
      </c>
    </row>
    <row r="138" s="2" customFormat="1">
      <c r="A138" s="37"/>
      <c r="B138" s="38"/>
      <c r="C138" s="39"/>
      <c r="D138" s="244" t="s">
        <v>163</v>
      </c>
      <c r="E138" s="39"/>
      <c r="F138" s="245" t="s">
        <v>191</v>
      </c>
      <c r="G138" s="39"/>
      <c r="H138" s="39"/>
      <c r="I138" s="246"/>
      <c r="J138" s="246"/>
      <c r="K138" s="39"/>
      <c r="L138" s="39"/>
      <c r="M138" s="43"/>
      <c r="N138" s="247"/>
      <c r="O138" s="248"/>
      <c r="P138" s="90"/>
      <c r="Q138" s="90"/>
      <c r="R138" s="90"/>
      <c r="S138" s="90"/>
      <c r="T138" s="90"/>
      <c r="U138" s="90"/>
      <c r="V138" s="90"/>
      <c r="W138" s="90"/>
      <c r="X138" s="91"/>
      <c r="Y138" s="37"/>
      <c r="Z138" s="37"/>
      <c r="AA138" s="37"/>
      <c r="AB138" s="37"/>
      <c r="AC138" s="37"/>
      <c r="AD138" s="37"/>
      <c r="AE138" s="37"/>
      <c r="AT138" s="16" t="s">
        <v>163</v>
      </c>
      <c r="AU138" s="16" t="s">
        <v>90</v>
      </c>
    </row>
    <row r="139" s="13" customFormat="1">
      <c r="A139" s="13"/>
      <c r="B139" s="259"/>
      <c r="C139" s="260"/>
      <c r="D139" s="261" t="s">
        <v>171</v>
      </c>
      <c r="E139" s="270" t="s">
        <v>1</v>
      </c>
      <c r="F139" s="262" t="s">
        <v>192</v>
      </c>
      <c r="G139" s="260"/>
      <c r="H139" s="263">
        <v>8</v>
      </c>
      <c r="I139" s="264"/>
      <c r="J139" s="264"/>
      <c r="K139" s="260"/>
      <c r="L139" s="260"/>
      <c r="M139" s="265"/>
      <c r="N139" s="266"/>
      <c r="O139" s="267"/>
      <c r="P139" s="267"/>
      <c r="Q139" s="267"/>
      <c r="R139" s="267"/>
      <c r="S139" s="267"/>
      <c r="T139" s="267"/>
      <c r="U139" s="267"/>
      <c r="V139" s="267"/>
      <c r="W139" s="267"/>
      <c r="X139" s="268"/>
      <c r="Y139" s="13"/>
      <c r="Z139" s="13"/>
      <c r="AA139" s="13"/>
      <c r="AB139" s="13"/>
      <c r="AC139" s="13"/>
      <c r="AD139" s="13"/>
      <c r="AE139" s="13"/>
      <c r="AT139" s="269" t="s">
        <v>171</v>
      </c>
      <c r="AU139" s="269" t="s">
        <v>90</v>
      </c>
      <c r="AV139" s="13" t="s">
        <v>90</v>
      </c>
      <c r="AW139" s="13" t="s">
        <v>5</v>
      </c>
      <c r="AX139" s="13" t="s">
        <v>88</v>
      </c>
      <c r="AY139" s="269" t="s">
        <v>154</v>
      </c>
    </row>
    <row r="140" s="2" customFormat="1" ht="21.75" customHeight="1">
      <c r="A140" s="37"/>
      <c r="B140" s="38"/>
      <c r="C140" s="249" t="s">
        <v>193</v>
      </c>
      <c r="D140" s="249" t="s">
        <v>165</v>
      </c>
      <c r="E140" s="250" t="s">
        <v>194</v>
      </c>
      <c r="F140" s="251" t="s">
        <v>195</v>
      </c>
      <c r="G140" s="252" t="s">
        <v>159</v>
      </c>
      <c r="H140" s="253">
        <v>24</v>
      </c>
      <c r="I140" s="254"/>
      <c r="J140" s="255"/>
      <c r="K140" s="256">
        <f>ROUND(P140*H140,2)</f>
        <v>0</v>
      </c>
      <c r="L140" s="251" t="s">
        <v>1</v>
      </c>
      <c r="M140" s="257"/>
      <c r="N140" s="258" t="s">
        <v>1</v>
      </c>
      <c r="O140" s="238" t="s">
        <v>44</v>
      </c>
      <c r="P140" s="239">
        <f>I140+J140</f>
        <v>0</v>
      </c>
      <c r="Q140" s="239">
        <f>ROUND(I140*H140,2)</f>
        <v>0</v>
      </c>
      <c r="R140" s="239">
        <f>ROUND(J140*H140,2)</f>
        <v>0</v>
      </c>
      <c r="S140" s="90"/>
      <c r="T140" s="240">
        <f>S140*H140</f>
        <v>0</v>
      </c>
      <c r="U140" s="240">
        <v>0.0070899999999999999</v>
      </c>
      <c r="V140" s="240">
        <f>U140*H140</f>
        <v>0.17016000000000001</v>
      </c>
      <c r="W140" s="240">
        <v>0</v>
      </c>
      <c r="X140" s="241">
        <f>W140*H140</f>
        <v>0</v>
      </c>
      <c r="Y140" s="37"/>
      <c r="Z140" s="37"/>
      <c r="AA140" s="37"/>
      <c r="AB140" s="37"/>
      <c r="AC140" s="37"/>
      <c r="AD140" s="37"/>
      <c r="AE140" s="37"/>
      <c r="AR140" s="242" t="s">
        <v>169</v>
      </c>
      <c r="AT140" s="242" t="s">
        <v>165</v>
      </c>
      <c r="AU140" s="242" t="s">
        <v>90</v>
      </c>
      <c r="AY140" s="16" t="s">
        <v>154</v>
      </c>
      <c r="BE140" s="243">
        <f>IF(O140="základní",K140,0)</f>
        <v>0</v>
      </c>
      <c r="BF140" s="243">
        <f>IF(O140="snížená",K140,0)</f>
        <v>0</v>
      </c>
      <c r="BG140" s="243">
        <f>IF(O140="zákl. přenesená",K140,0)</f>
        <v>0</v>
      </c>
      <c r="BH140" s="243">
        <f>IF(O140="sníž. přenesená",K140,0)</f>
        <v>0</v>
      </c>
      <c r="BI140" s="243">
        <f>IF(O140="nulová",K140,0)</f>
        <v>0</v>
      </c>
      <c r="BJ140" s="16" t="s">
        <v>88</v>
      </c>
      <c r="BK140" s="243">
        <f>ROUND(P140*H140,2)</f>
        <v>0</v>
      </c>
      <c r="BL140" s="16" t="s">
        <v>161</v>
      </c>
      <c r="BM140" s="242" t="s">
        <v>196</v>
      </c>
    </row>
    <row r="141" s="13" customFormat="1">
      <c r="A141" s="13"/>
      <c r="B141" s="259"/>
      <c r="C141" s="260"/>
      <c r="D141" s="261" t="s">
        <v>171</v>
      </c>
      <c r="E141" s="260"/>
      <c r="F141" s="262" t="s">
        <v>197</v>
      </c>
      <c r="G141" s="260"/>
      <c r="H141" s="263">
        <v>24</v>
      </c>
      <c r="I141" s="264"/>
      <c r="J141" s="264"/>
      <c r="K141" s="260"/>
      <c r="L141" s="260"/>
      <c r="M141" s="265"/>
      <c r="N141" s="266"/>
      <c r="O141" s="267"/>
      <c r="P141" s="267"/>
      <c r="Q141" s="267"/>
      <c r="R141" s="267"/>
      <c r="S141" s="267"/>
      <c r="T141" s="267"/>
      <c r="U141" s="267"/>
      <c r="V141" s="267"/>
      <c r="W141" s="267"/>
      <c r="X141" s="268"/>
      <c r="Y141" s="13"/>
      <c r="Z141" s="13"/>
      <c r="AA141" s="13"/>
      <c r="AB141" s="13"/>
      <c r="AC141" s="13"/>
      <c r="AD141" s="13"/>
      <c r="AE141" s="13"/>
      <c r="AT141" s="269" t="s">
        <v>171</v>
      </c>
      <c r="AU141" s="269" t="s">
        <v>90</v>
      </c>
      <c r="AV141" s="13" t="s">
        <v>90</v>
      </c>
      <c r="AW141" s="13" t="s">
        <v>4</v>
      </c>
      <c r="AX141" s="13" t="s">
        <v>88</v>
      </c>
      <c r="AY141" s="269" t="s">
        <v>154</v>
      </c>
    </row>
    <row r="142" s="2" customFormat="1" ht="21.75" customHeight="1">
      <c r="A142" s="37"/>
      <c r="B142" s="38"/>
      <c r="C142" s="249" t="s">
        <v>169</v>
      </c>
      <c r="D142" s="249" t="s">
        <v>165</v>
      </c>
      <c r="E142" s="250" t="s">
        <v>198</v>
      </c>
      <c r="F142" s="251" t="s">
        <v>199</v>
      </c>
      <c r="G142" s="252" t="s">
        <v>200</v>
      </c>
      <c r="H142" s="253">
        <v>45</v>
      </c>
      <c r="I142" s="254"/>
      <c r="J142" s="255"/>
      <c r="K142" s="256">
        <f>ROUND(P142*H142,2)</f>
        <v>0</v>
      </c>
      <c r="L142" s="251" t="s">
        <v>1</v>
      </c>
      <c r="M142" s="257"/>
      <c r="N142" s="258" t="s">
        <v>1</v>
      </c>
      <c r="O142" s="238" t="s">
        <v>44</v>
      </c>
      <c r="P142" s="239">
        <f>I142+J142</f>
        <v>0</v>
      </c>
      <c r="Q142" s="239">
        <f>ROUND(I142*H142,2)</f>
        <v>0</v>
      </c>
      <c r="R142" s="239">
        <f>ROUND(J142*H142,2)</f>
        <v>0</v>
      </c>
      <c r="S142" s="90"/>
      <c r="T142" s="240">
        <f>S142*H142</f>
        <v>0</v>
      </c>
      <c r="U142" s="240">
        <v>0</v>
      </c>
      <c r="V142" s="240">
        <f>U142*H142</f>
        <v>0</v>
      </c>
      <c r="W142" s="240">
        <v>0</v>
      </c>
      <c r="X142" s="241">
        <f>W142*H142</f>
        <v>0</v>
      </c>
      <c r="Y142" s="37"/>
      <c r="Z142" s="37"/>
      <c r="AA142" s="37"/>
      <c r="AB142" s="37"/>
      <c r="AC142" s="37"/>
      <c r="AD142" s="37"/>
      <c r="AE142" s="37"/>
      <c r="AR142" s="242" t="s">
        <v>169</v>
      </c>
      <c r="AT142" s="242" t="s">
        <v>165</v>
      </c>
      <c r="AU142" s="242" t="s">
        <v>90</v>
      </c>
      <c r="AY142" s="16" t="s">
        <v>154</v>
      </c>
      <c r="BE142" s="243">
        <f>IF(O142="základní",K142,0)</f>
        <v>0</v>
      </c>
      <c r="BF142" s="243">
        <f>IF(O142="snížená",K142,0)</f>
        <v>0</v>
      </c>
      <c r="BG142" s="243">
        <f>IF(O142="zákl. přenesená",K142,0)</f>
        <v>0</v>
      </c>
      <c r="BH142" s="243">
        <f>IF(O142="sníž. přenesená",K142,0)</f>
        <v>0</v>
      </c>
      <c r="BI142" s="243">
        <f>IF(O142="nulová",K142,0)</f>
        <v>0</v>
      </c>
      <c r="BJ142" s="16" t="s">
        <v>88</v>
      </c>
      <c r="BK142" s="243">
        <f>ROUND(P142*H142,2)</f>
        <v>0</v>
      </c>
      <c r="BL142" s="16" t="s">
        <v>161</v>
      </c>
      <c r="BM142" s="242" t="s">
        <v>201</v>
      </c>
    </row>
    <row r="143" s="13" customFormat="1">
      <c r="A143" s="13"/>
      <c r="B143" s="259"/>
      <c r="C143" s="260"/>
      <c r="D143" s="261" t="s">
        <v>171</v>
      </c>
      <c r="E143" s="270" t="s">
        <v>1</v>
      </c>
      <c r="F143" s="262" t="s">
        <v>202</v>
      </c>
      <c r="G143" s="260"/>
      <c r="H143" s="263">
        <v>21</v>
      </c>
      <c r="I143" s="264"/>
      <c r="J143" s="264"/>
      <c r="K143" s="260"/>
      <c r="L143" s="260"/>
      <c r="M143" s="265"/>
      <c r="N143" s="266"/>
      <c r="O143" s="267"/>
      <c r="P143" s="267"/>
      <c r="Q143" s="267"/>
      <c r="R143" s="267"/>
      <c r="S143" s="267"/>
      <c r="T143" s="267"/>
      <c r="U143" s="267"/>
      <c r="V143" s="267"/>
      <c r="W143" s="267"/>
      <c r="X143" s="268"/>
      <c r="Y143" s="13"/>
      <c r="Z143" s="13"/>
      <c r="AA143" s="13"/>
      <c r="AB143" s="13"/>
      <c r="AC143" s="13"/>
      <c r="AD143" s="13"/>
      <c r="AE143" s="13"/>
      <c r="AT143" s="269" t="s">
        <v>171</v>
      </c>
      <c r="AU143" s="269" t="s">
        <v>90</v>
      </c>
      <c r="AV143" s="13" t="s">
        <v>90</v>
      </c>
      <c r="AW143" s="13" t="s">
        <v>5</v>
      </c>
      <c r="AX143" s="13" t="s">
        <v>81</v>
      </c>
      <c r="AY143" s="269" t="s">
        <v>154</v>
      </c>
    </row>
    <row r="144" s="13" customFormat="1">
      <c r="A144" s="13"/>
      <c r="B144" s="259"/>
      <c r="C144" s="260"/>
      <c r="D144" s="261" t="s">
        <v>171</v>
      </c>
      <c r="E144" s="270" t="s">
        <v>1</v>
      </c>
      <c r="F144" s="262" t="s">
        <v>203</v>
      </c>
      <c r="G144" s="260"/>
      <c r="H144" s="263">
        <v>24</v>
      </c>
      <c r="I144" s="264"/>
      <c r="J144" s="264"/>
      <c r="K144" s="260"/>
      <c r="L144" s="260"/>
      <c r="M144" s="265"/>
      <c r="N144" s="266"/>
      <c r="O144" s="267"/>
      <c r="P144" s="267"/>
      <c r="Q144" s="267"/>
      <c r="R144" s="267"/>
      <c r="S144" s="267"/>
      <c r="T144" s="267"/>
      <c r="U144" s="267"/>
      <c r="V144" s="267"/>
      <c r="W144" s="267"/>
      <c r="X144" s="268"/>
      <c r="Y144" s="13"/>
      <c r="Z144" s="13"/>
      <c r="AA144" s="13"/>
      <c r="AB144" s="13"/>
      <c r="AC144" s="13"/>
      <c r="AD144" s="13"/>
      <c r="AE144" s="13"/>
      <c r="AT144" s="269" t="s">
        <v>171</v>
      </c>
      <c r="AU144" s="269" t="s">
        <v>90</v>
      </c>
      <c r="AV144" s="13" t="s">
        <v>90</v>
      </c>
      <c r="AW144" s="13" t="s">
        <v>5</v>
      </c>
      <c r="AX144" s="13" t="s">
        <v>81</v>
      </c>
      <c r="AY144" s="269" t="s">
        <v>154</v>
      </c>
    </row>
    <row r="145" s="14" customFormat="1">
      <c r="A145" s="14"/>
      <c r="B145" s="271"/>
      <c r="C145" s="272"/>
      <c r="D145" s="261" t="s">
        <v>171</v>
      </c>
      <c r="E145" s="273" t="s">
        <v>1</v>
      </c>
      <c r="F145" s="274" t="s">
        <v>204</v>
      </c>
      <c r="G145" s="272"/>
      <c r="H145" s="275">
        <v>45</v>
      </c>
      <c r="I145" s="276"/>
      <c r="J145" s="276"/>
      <c r="K145" s="272"/>
      <c r="L145" s="272"/>
      <c r="M145" s="277"/>
      <c r="N145" s="278"/>
      <c r="O145" s="279"/>
      <c r="P145" s="279"/>
      <c r="Q145" s="279"/>
      <c r="R145" s="279"/>
      <c r="S145" s="279"/>
      <c r="T145" s="279"/>
      <c r="U145" s="279"/>
      <c r="V145" s="279"/>
      <c r="W145" s="279"/>
      <c r="X145" s="280"/>
      <c r="Y145" s="14"/>
      <c r="Z145" s="14"/>
      <c r="AA145" s="14"/>
      <c r="AB145" s="14"/>
      <c r="AC145" s="14"/>
      <c r="AD145" s="14"/>
      <c r="AE145" s="14"/>
      <c r="AT145" s="281" t="s">
        <v>171</v>
      </c>
      <c r="AU145" s="281" t="s">
        <v>90</v>
      </c>
      <c r="AV145" s="14" t="s">
        <v>161</v>
      </c>
      <c r="AW145" s="14" t="s">
        <v>5</v>
      </c>
      <c r="AX145" s="14" t="s">
        <v>88</v>
      </c>
      <c r="AY145" s="281" t="s">
        <v>154</v>
      </c>
    </row>
    <row r="146" s="2" customFormat="1" ht="21.75" customHeight="1">
      <c r="A146" s="37"/>
      <c r="B146" s="38"/>
      <c r="C146" s="249" t="s">
        <v>205</v>
      </c>
      <c r="D146" s="249" t="s">
        <v>165</v>
      </c>
      <c r="E146" s="250" t="s">
        <v>206</v>
      </c>
      <c r="F146" s="251" t="s">
        <v>207</v>
      </c>
      <c r="G146" s="252" t="s">
        <v>159</v>
      </c>
      <c r="H146" s="253">
        <v>24</v>
      </c>
      <c r="I146" s="254"/>
      <c r="J146" s="255"/>
      <c r="K146" s="256">
        <f>ROUND(P146*H146,2)</f>
        <v>0</v>
      </c>
      <c r="L146" s="251" t="s">
        <v>1</v>
      </c>
      <c r="M146" s="257"/>
      <c r="N146" s="258" t="s">
        <v>1</v>
      </c>
      <c r="O146" s="238" t="s">
        <v>44</v>
      </c>
      <c r="P146" s="239">
        <f>I146+J146</f>
        <v>0</v>
      </c>
      <c r="Q146" s="239">
        <f>ROUND(I146*H146,2)</f>
        <v>0</v>
      </c>
      <c r="R146" s="239">
        <f>ROUND(J146*H146,2)</f>
        <v>0</v>
      </c>
      <c r="S146" s="90"/>
      <c r="T146" s="240">
        <f>S146*H146</f>
        <v>0</v>
      </c>
      <c r="U146" s="240">
        <v>0</v>
      </c>
      <c r="V146" s="240">
        <f>U146*H146</f>
        <v>0</v>
      </c>
      <c r="W146" s="240">
        <v>0</v>
      </c>
      <c r="X146" s="241">
        <f>W146*H146</f>
        <v>0</v>
      </c>
      <c r="Y146" s="37"/>
      <c r="Z146" s="37"/>
      <c r="AA146" s="37"/>
      <c r="AB146" s="37"/>
      <c r="AC146" s="37"/>
      <c r="AD146" s="37"/>
      <c r="AE146" s="37"/>
      <c r="AR146" s="242" t="s">
        <v>169</v>
      </c>
      <c r="AT146" s="242" t="s">
        <v>165</v>
      </c>
      <c r="AU146" s="242" t="s">
        <v>90</v>
      </c>
      <c r="AY146" s="16" t="s">
        <v>154</v>
      </c>
      <c r="BE146" s="243">
        <f>IF(O146="základní",K146,0)</f>
        <v>0</v>
      </c>
      <c r="BF146" s="243">
        <f>IF(O146="snížená",K146,0)</f>
        <v>0</v>
      </c>
      <c r="BG146" s="243">
        <f>IF(O146="zákl. přenesená",K146,0)</f>
        <v>0</v>
      </c>
      <c r="BH146" s="243">
        <f>IF(O146="sníž. přenesená",K146,0)</f>
        <v>0</v>
      </c>
      <c r="BI146" s="243">
        <f>IF(O146="nulová",K146,0)</f>
        <v>0</v>
      </c>
      <c r="BJ146" s="16" t="s">
        <v>88</v>
      </c>
      <c r="BK146" s="243">
        <f>ROUND(P146*H146,2)</f>
        <v>0</v>
      </c>
      <c r="BL146" s="16" t="s">
        <v>161</v>
      </c>
      <c r="BM146" s="242" t="s">
        <v>208</v>
      </c>
    </row>
    <row r="147" s="13" customFormat="1">
      <c r="A147" s="13"/>
      <c r="B147" s="259"/>
      <c r="C147" s="260"/>
      <c r="D147" s="261" t="s">
        <v>171</v>
      </c>
      <c r="E147" s="270" t="s">
        <v>1</v>
      </c>
      <c r="F147" s="262" t="s">
        <v>209</v>
      </c>
      <c r="G147" s="260"/>
      <c r="H147" s="263">
        <v>24</v>
      </c>
      <c r="I147" s="264"/>
      <c r="J147" s="264"/>
      <c r="K147" s="260"/>
      <c r="L147" s="260"/>
      <c r="M147" s="265"/>
      <c r="N147" s="266"/>
      <c r="O147" s="267"/>
      <c r="P147" s="267"/>
      <c r="Q147" s="267"/>
      <c r="R147" s="267"/>
      <c r="S147" s="267"/>
      <c r="T147" s="267"/>
      <c r="U147" s="267"/>
      <c r="V147" s="267"/>
      <c r="W147" s="267"/>
      <c r="X147" s="268"/>
      <c r="Y147" s="13"/>
      <c r="Z147" s="13"/>
      <c r="AA147" s="13"/>
      <c r="AB147" s="13"/>
      <c r="AC147" s="13"/>
      <c r="AD147" s="13"/>
      <c r="AE147" s="13"/>
      <c r="AT147" s="269" t="s">
        <v>171</v>
      </c>
      <c r="AU147" s="269" t="s">
        <v>90</v>
      </c>
      <c r="AV147" s="13" t="s">
        <v>90</v>
      </c>
      <c r="AW147" s="13" t="s">
        <v>5</v>
      </c>
      <c r="AX147" s="13" t="s">
        <v>88</v>
      </c>
      <c r="AY147" s="269" t="s">
        <v>154</v>
      </c>
    </row>
    <row r="148" s="2" customFormat="1" ht="33" customHeight="1">
      <c r="A148" s="37"/>
      <c r="B148" s="38"/>
      <c r="C148" s="230" t="s">
        <v>210</v>
      </c>
      <c r="D148" s="230" t="s">
        <v>156</v>
      </c>
      <c r="E148" s="231" t="s">
        <v>211</v>
      </c>
      <c r="F148" s="232" t="s">
        <v>212</v>
      </c>
      <c r="G148" s="233" t="s">
        <v>159</v>
      </c>
      <c r="H148" s="234">
        <v>22</v>
      </c>
      <c r="I148" s="235"/>
      <c r="J148" s="235"/>
      <c r="K148" s="236">
        <f>ROUND(P148*H148,2)</f>
        <v>0</v>
      </c>
      <c r="L148" s="232" t="s">
        <v>160</v>
      </c>
      <c r="M148" s="43"/>
      <c r="N148" s="237" t="s">
        <v>1</v>
      </c>
      <c r="O148" s="238" t="s">
        <v>44</v>
      </c>
      <c r="P148" s="239">
        <f>I148+J148</f>
        <v>0</v>
      </c>
      <c r="Q148" s="239">
        <f>ROUND(I148*H148,2)</f>
        <v>0</v>
      </c>
      <c r="R148" s="239">
        <f>ROUND(J148*H148,2)</f>
        <v>0</v>
      </c>
      <c r="S148" s="90"/>
      <c r="T148" s="240">
        <f>S148*H148</f>
        <v>0</v>
      </c>
      <c r="U148" s="240">
        <v>0</v>
      </c>
      <c r="V148" s="240">
        <f>U148*H148</f>
        <v>0</v>
      </c>
      <c r="W148" s="240">
        <v>0</v>
      </c>
      <c r="X148" s="241">
        <f>W148*H148</f>
        <v>0</v>
      </c>
      <c r="Y148" s="37"/>
      <c r="Z148" s="37"/>
      <c r="AA148" s="37"/>
      <c r="AB148" s="37"/>
      <c r="AC148" s="37"/>
      <c r="AD148" s="37"/>
      <c r="AE148" s="37"/>
      <c r="AR148" s="242" t="s">
        <v>161</v>
      </c>
      <c r="AT148" s="242" t="s">
        <v>156</v>
      </c>
      <c r="AU148" s="242" t="s">
        <v>90</v>
      </c>
      <c r="AY148" s="16" t="s">
        <v>154</v>
      </c>
      <c r="BE148" s="243">
        <f>IF(O148="základní",K148,0)</f>
        <v>0</v>
      </c>
      <c r="BF148" s="243">
        <f>IF(O148="snížená",K148,0)</f>
        <v>0</v>
      </c>
      <c r="BG148" s="243">
        <f>IF(O148="zákl. přenesená",K148,0)</f>
        <v>0</v>
      </c>
      <c r="BH148" s="243">
        <f>IF(O148="sníž. přenesená",K148,0)</f>
        <v>0</v>
      </c>
      <c r="BI148" s="243">
        <f>IF(O148="nulová",K148,0)</f>
        <v>0</v>
      </c>
      <c r="BJ148" s="16" t="s">
        <v>88</v>
      </c>
      <c r="BK148" s="243">
        <f>ROUND(P148*H148,2)</f>
        <v>0</v>
      </c>
      <c r="BL148" s="16" t="s">
        <v>161</v>
      </c>
      <c r="BM148" s="242" t="s">
        <v>213</v>
      </c>
    </row>
    <row r="149" s="2" customFormat="1">
      <c r="A149" s="37"/>
      <c r="B149" s="38"/>
      <c r="C149" s="39"/>
      <c r="D149" s="244" t="s">
        <v>163</v>
      </c>
      <c r="E149" s="39"/>
      <c r="F149" s="245" t="s">
        <v>214</v>
      </c>
      <c r="G149" s="39"/>
      <c r="H149" s="39"/>
      <c r="I149" s="246"/>
      <c r="J149" s="246"/>
      <c r="K149" s="39"/>
      <c r="L149" s="39"/>
      <c r="M149" s="43"/>
      <c r="N149" s="247"/>
      <c r="O149" s="248"/>
      <c r="P149" s="90"/>
      <c r="Q149" s="90"/>
      <c r="R149" s="90"/>
      <c r="S149" s="90"/>
      <c r="T149" s="90"/>
      <c r="U149" s="90"/>
      <c r="V149" s="90"/>
      <c r="W149" s="90"/>
      <c r="X149" s="91"/>
      <c r="Y149" s="37"/>
      <c r="Z149" s="37"/>
      <c r="AA149" s="37"/>
      <c r="AB149" s="37"/>
      <c r="AC149" s="37"/>
      <c r="AD149" s="37"/>
      <c r="AE149" s="37"/>
      <c r="AT149" s="16" t="s">
        <v>163</v>
      </c>
      <c r="AU149" s="16" t="s">
        <v>90</v>
      </c>
    </row>
    <row r="150" s="2" customFormat="1" ht="24.15" customHeight="1">
      <c r="A150" s="37"/>
      <c r="B150" s="38"/>
      <c r="C150" s="230" t="s">
        <v>215</v>
      </c>
      <c r="D150" s="230" t="s">
        <v>156</v>
      </c>
      <c r="E150" s="231" t="s">
        <v>216</v>
      </c>
      <c r="F150" s="232" t="s">
        <v>217</v>
      </c>
      <c r="G150" s="233" t="s">
        <v>159</v>
      </c>
      <c r="H150" s="234">
        <v>22</v>
      </c>
      <c r="I150" s="235"/>
      <c r="J150" s="235"/>
      <c r="K150" s="236">
        <f>ROUND(P150*H150,2)</f>
        <v>0</v>
      </c>
      <c r="L150" s="232" t="s">
        <v>160</v>
      </c>
      <c r="M150" s="43"/>
      <c r="N150" s="237" t="s">
        <v>1</v>
      </c>
      <c r="O150" s="238" t="s">
        <v>44</v>
      </c>
      <c r="P150" s="239">
        <f>I150+J150</f>
        <v>0</v>
      </c>
      <c r="Q150" s="239">
        <f>ROUND(I150*H150,2)</f>
        <v>0</v>
      </c>
      <c r="R150" s="239">
        <f>ROUND(J150*H150,2)</f>
        <v>0</v>
      </c>
      <c r="S150" s="90"/>
      <c r="T150" s="240">
        <f>S150*H150</f>
        <v>0</v>
      </c>
      <c r="U150" s="240">
        <v>0</v>
      </c>
      <c r="V150" s="240">
        <f>U150*H150</f>
        <v>0</v>
      </c>
      <c r="W150" s="240">
        <v>0</v>
      </c>
      <c r="X150" s="241">
        <f>W150*H150</f>
        <v>0</v>
      </c>
      <c r="Y150" s="37"/>
      <c r="Z150" s="37"/>
      <c r="AA150" s="37"/>
      <c r="AB150" s="37"/>
      <c r="AC150" s="37"/>
      <c r="AD150" s="37"/>
      <c r="AE150" s="37"/>
      <c r="AR150" s="242" t="s">
        <v>161</v>
      </c>
      <c r="AT150" s="242" t="s">
        <v>156</v>
      </c>
      <c r="AU150" s="242" t="s">
        <v>90</v>
      </c>
      <c r="AY150" s="16" t="s">
        <v>154</v>
      </c>
      <c r="BE150" s="243">
        <f>IF(O150="základní",K150,0)</f>
        <v>0</v>
      </c>
      <c r="BF150" s="243">
        <f>IF(O150="snížená",K150,0)</f>
        <v>0</v>
      </c>
      <c r="BG150" s="243">
        <f>IF(O150="zákl. přenesená",K150,0)</f>
        <v>0</v>
      </c>
      <c r="BH150" s="243">
        <f>IF(O150="sníž. přenesená",K150,0)</f>
        <v>0</v>
      </c>
      <c r="BI150" s="243">
        <f>IF(O150="nulová",K150,0)</f>
        <v>0</v>
      </c>
      <c r="BJ150" s="16" t="s">
        <v>88</v>
      </c>
      <c r="BK150" s="243">
        <f>ROUND(P150*H150,2)</f>
        <v>0</v>
      </c>
      <c r="BL150" s="16" t="s">
        <v>161</v>
      </c>
      <c r="BM150" s="242" t="s">
        <v>218</v>
      </c>
    </row>
    <row r="151" s="2" customFormat="1">
      <c r="A151" s="37"/>
      <c r="B151" s="38"/>
      <c r="C151" s="39"/>
      <c r="D151" s="244" t="s">
        <v>163</v>
      </c>
      <c r="E151" s="39"/>
      <c r="F151" s="245" t="s">
        <v>219</v>
      </c>
      <c r="G151" s="39"/>
      <c r="H151" s="39"/>
      <c r="I151" s="246"/>
      <c r="J151" s="246"/>
      <c r="K151" s="39"/>
      <c r="L151" s="39"/>
      <c r="M151" s="43"/>
      <c r="N151" s="247"/>
      <c r="O151" s="248"/>
      <c r="P151" s="90"/>
      <c r="Q151" s="90"/>
      <c r="R151" s="90"/>
      <c r="S151" s="90"/>
      <c r="T151" s="90"/>
      <c r="U151" s="90"/>
      <c r="V151" s="90"/>
      <c r="W151" s="90"/>
      <c r="X151" s="91"/>
      <c r="Y151" s="37"/>
      <c r="Z151" s="37"/>
      <c r="AA151" s="37"/>
      <c r="AB151" s="37"/>
      <c r="AC151" s="37"/>
      <c r="AD151" s="37"/>
      <c r="AE151" s="37"/>
      <c r="AT151" s="16" t="s">
        <v>163</v>
      </c>
      <c r="AU151" s="16" t="s">
        <v>90</v>
      </c>
    </row>
    <row r="152" s="2" customFormat="1" ht="24.15" customHeight="1">
      <c r="A152" s="37"/>
      <c r="B152" s="38"/>
      <c r="C152" s="230" t="s">
        <v>9</v>
      </c>
      <c r="D152" s="230" t="s">
        <v>156</v>
      </c>
      <c r="E152" s="231" t="s">
        <v>220</v>
      </c>
      <c r="F152" s="232" t="s">
        <v>221</v>
      </c>
      <c r="G152" s="233" t="s">
        <v>222</v>
      </c>
      <c r="H152" s="234">
        <v>13</v>
      </c>
      <c r="I152" s="235"/>
      <c r="J152" s="235"/>
      <c r="K152" s="236">
        <f>ROUND(P152*H152,2)</f>
        <v>0</v>
      </c>
      <c r="L152" s="232" t="s">
        <v>160</v>
      </c>
      <c r="M152" s="43"/>
      <c r="N152" s="237" t="s">
        <v>1</v>
      </c>
      <c r="O152" s="238" t="s">
        <v>44</v>
      </c>
      <c r="P152" s="239">
        <f>I152+J152</f>
        <v>0</v>
      </c>
      <c r="Q152" s="239">
        <f>ROUND(I152*H152,2)</f>
        <v>0</v>
      </c>
      <c r="R152" s="239">
        <f>ROUND(J152*H152,2)</f>
        <v>0</v>
      </c>
      <c r="S152" s="90"/>
      <c r="T152" s="240">
        <f>S152*H152</f>
        <v>0</v>
      </c>
      <c r="U152" s="240">
        <v>0</v>
      </c>
      <c r="V152" s="240">
        <f>U152*H152</f>
        <v>0</v>
      </c>
      <c r="W152" s="240">
        <v>0</v>
      </c>
      <c r="X152" s="241">
        <f>W152*H152</f>
        <v>0</v>
      </c>
      <c r="Y152" s="37"/>
      <c r="Z152" s="37"/>
      <c r="AA152" s="37"/>
      <c r="AB152" s="37"/>
      <c r="AC152" s="37"/>
      <c r="AD152" s="37"/>
      <c r="AE152" s="37"/>
      <c r="AR152" s="242" t="s">
        <v>161</v>
      </c>
      <c r="AT152" s="242" t="s">
        <v>156</v>
      </c>
      <c r="AU152" s="242" t="s">
        <v>90</v>
      </c>
      <c r="AY152" s="16" t="s">
        <v>154</v>
      </c>
      <c r="BE152" s="243">
        <f>IF(O152="základní",K152,0)</f>
        <v>0</v>
      </c>
      <c r="BF152" s="243">
        <f>IF(O152="snížená",K152,0)</f>
        <v>0</v>
      </c>
      <c r="BG152" s="243">
        <f>IF(O152="zákl. přenesená",K152,0)</f>
        <v>0</v>
      </c>
      <c r="BH152" s="243">
        <f>IF(O152="sníž. přenesená",K152,0)</f>
        <v>0</v>
      </c>
      <c r="BI152" s="243">
        <f>IF(O152="nulová",K152,0)</f>
        <v>0</v>
      </c>
      <c r="BJ152" s="16" t="s">
        <v>88</v>
      </c>
      <c r="BK152" s="243">
        <f>ROUND(P152*H152,2)</f>
        <v>0</v>
      </c>
      <c r="BL152" s="16" t="s">
        <v>161</v>
      </c>
      <c r="BM152" s="242" t="s">
        <v>223</v>
      </c>
    </row>
    <row r="153" s="2" customFormat="1">
      <c r="A153" s="37"/>
      <c r="B153" s="38"/>
      <c r="C153" s="39"/>
      <c r="D153" s="244" t="s">
        <v>163</v>
      </c>
      <c r="E153" s="39"/>
      <c r="F153" s="245" t="s">
        <v>224</v>
      </c>
      <c r="G153" s="39"/>
      <c r="H153" s="39"/>
      <c r="I153" s="246"/>
      <c r="J153" s="246"/>
      <c r="K153" s="39"/>
      <c r="L153" s="39"/>
      <c r="M153" s="43"/>
      <c r="N153" s="247"/>
      <c r="O153" s="248"/>
      <c r="P153" s="90"/>
      <c r="Q153" s="90"/>
      <c r="R153" s="90"/>
      <c r="S153" s="90"/>
      <c r="T153" s="90"/>
      <c r="U153" s="90"/>
      <c r="V153" s="90"/>
      <c r="W153" s="90"/>
      <c r="X153" s="91"/>
      <c r="Y153" s="37"/>
      <c r="Z153" s="37"/>
      <c r="AA153" s="37"/>
      <c r="AB153" s="37"/>
      <c r="AC153" s="37"/>
      <c r="AD153" s="37"/>
      <c r="AE153" s="37"/>
      <c r="AT153" s="16" t="s">
        <v>163</v>
      </c>
      <c r="AU153" s="16" t="s">
        <v>90</v>
      </c>
    </row>
    <row r="154" s="13" customFormat="1">
      <c r="A154" s="13"/>
      <c r="B154" s="259"/>
      <c r="C154" s="260"/>
      <c r="D154" s="261" t="s">
        <v>171</v>
      </c>
      <c r="E154" s="270" t="s">
        <v>1</v>
      </c>
      <c r="F154" s="262" t="s">
        <v>225</v>
      </c>
      <c r="G154" s="260"/>
      <c r="H154" s="263">
        <v>13</v>
      </c>
      <c r="I154" s="264"/>
      <c r="J154" s="264"/>
      <c r="K154" s="260"/>
      <c r="L154" s="260"/>
      <c r="M154" s="265"/>
      <c r="N154" s="266"/>
      <c r="O154" s="267"/>
      <c r="P154" s="267"/>
      <c r="Q154" s="267"/>
      <c r="R154" s="267"/>
      <c r="S154" s="267"/>
      <c r="T154" s="267"/>
      <c r="U154" s="267"/>
      <c r="V154" s="267"/>
      <c r="W154" s="267"/>
      <c r="X154" s="268"/>
      <c r="Y154" s="13"/>
      <c r="Z154" s="13"/>
      <c r="AA154" s="13"/>
      <c r="AB154" s="13"/>
      <c r="AC154" s="13"/>
      <c r="AD154" s="13"/>
      <c r="AE154" s="13"/>
      <c r="AT154" s="269" t="s">
        <v>171</v>
      </c>
      <c r="AU154" s="269" t="s">
        <v>90</v>
      </c>
      <c r="AV154" s="13" t="s">
        <v>90</v>
      </c>
      <c r="AW154" s="13" t="s">
        <v>5</v>
      </c>
      <c r="AX154" s="13" t="s">
        <v>88</v>
      </c>
      <c r="AY154" s="269" t="s">
        <v>154</v>
      </c>
    </row>
    <row r="155" s="2" customFormat="1" ht="24.15" customHeight="1">
      <c r="A155" s="37"/>
      <c r="B155" s="38"/>
      <c r="C155" s="249" t="s">
        <v>226</v>
      </c>
      <c r="D155" s="249" t="s">
        <v>165</v>
      </c>
      <c r="E155" s="250" t="s">
        <v>227</v>
      </c>
      <c r="F155" s="251" t="s">
        <v>228</v>
      </c>
      <c r="G155" s="252" t="s">
        <v>168</v>
      </c>
      <c r="H155" s="253">
        <v>1.339</v>
      </c>
      <c r="I155" s="254"/>
      <c r="J155" s="255"/>
      <c r="K155" s="256">
        <f>ROUND(P155*H155,2)</f>
        <v>0</v>
      </c>
      <c r="L155" s="251" t="s">
        <v>160</v>
      </c>
      <c r="M155" s="257"/>
      <c r="N155" s="258" t="s">
        <v>1</v>
      </c>
      <c r="O155" s="238" t="s">
        <v>44</v>
      </c>
      <c r="P155" s="239">
        <f>I155+J155</f>
        <v>0</v>
      </c>
      <c r="Q155" s="239">
        <f>ROUND(I155*H155,2)</f>
        <v>0</v>
      </c>
      <c r="R155" s="239">
        <f>ROUND(J155*H155,2)</f>
        <v>0</v>
      </c>
      <c r="S155" s="90"/>
      <c r="T155" s="240">
        <f>S155*H155</f>
        <v>0</v>
      </c>
      <c r="U155" s="240">
        <v>0.20000000000000001</v>
      </c>
      <c r="V155" s="240">
        <f>U155*H155</f>
        <v>0.26779999999999998</v>
      </c>
      <c r="W155" s="240">
        <v>0</v>
      </c>
      <c r="X155" s="241">
        <f>W155*H155</f>
        <v>0</v>
      </c>
      <c r="Y155" s="37"/>
      <c r="Z155" s="37"/>
      <c r="AA155" s="37"/>
      <c r="AB155" s="37"/>
      <c r="AC155" s="37"/>
      <c r="AD155" s="37"/>
      <c r="AE155" s="37"/>
      <c r="AR155" s="242" t="s">
        <v>169</v>
      </c>
      <c r="AT155" s="242" t="s">
        <v>165</v>
      </c>
      <c r="AU155" s="242" t="s">
        <v>90</v>
      </c>
      <c r="AY155" s="16" t="s">
        <v>154</v>
      </c>
      <c r="BE155" s="243">
        <f>IF(O155="základní",K155,0)</f>
        <v>0</v>
      </c>
      <c r="BF155" s="243">
        <f>IF(O155="snížená",K155,0)</f>
        <v>0</v>
      </c>
      <c r="BG155" s="243">
        <f>IF(O155="zákl. přenesená",K155,0)</f>
        <v>0</v>
      </c>
      <c r="BH155" s="243">
        <f>IF(O155="sníž. přenesená",K155,0)</f>
        <v>0</v>
      </c>
      <c r="BI155" s="243">
        <f>IF(O155="nulová",K155,0)</f>
        <v>0</v>
      </c>
      <c r="BJ155" s="16" t="s">
        <v>88</v>
      </c>
      <c r="BK155" s="243">
        <f>ROUND(P155*H155,2)</f>
        <v>0</v>
      </c>
      <c r="BL155" s="16" t="s">
        <v>161</v>
      </c>
      <c r="BM155" s="242" t="s">
        <v>229</v>
      </c>
    </row>
    <row r="156" s="13" customFormat="1">
      <c r="A156" s="13"/>
      <c r="B156" s="259"/>
      <c r="C156" s="260"/>
      <c r="D156" s="261" t="s">
        <v>171</v>
      </c>
      <c r="E156" s="260"/>
      <c r="F156" s="262" t="s">
        <v>230</v>
      </c>
      <c r="G156" s="260"/>
      <c r="H156" s="263">
        <v>1.339</v>
      </c>
      <c r="I156" s="264"/>
      <c r="J156" s="264"/>
      <c r="K156" s="260"/>
      <c r="L156" s="260"/>
      <c r="M156" s="265"/>
      <c r="N156" s="266"/>
      <c r="O156" s="267"/>
      <c r="P156" s="267"/>
      <c r="Q156" s="267"/>
      <c r="R156" s="267"/>
      <c r="S156" s="267"/>
      <c r="T156" s="267"/>
      <c r="U156" s="267"/>
      <c r="V156" s="267"/>
      <c r="W156" s="267"/>
      <c r="X156" s="268"/>
      <c r="Y156" s="13"/>
      <c r="Z156" s="13"/>
      <c r="AA156" s="13"/>
      <c r="AB156" s="13"/>
      <c r="AC156" s="13"/>
      <c r="AD156" s="13"/>
      <c r="AE156" s="13"/>
      <c r="AT156" s="269" t="s">
        <v>171</v>
      </c>
      <c r="AU156" s="269" t="s">
        <v>90</v>
      </c>
      <c r="AV156" s="13" t="s">
        <v>90</v>
      </c>
      <c r="AW156" s="13" t="s">
        <v>4</v>
      </c>
      <c r="AX156" s="13" t="s">
        <v>88</v>
      </c>
      <c r="AY156" s="269" t="s">
        <v>154</v>
      </c>
    </row>
    <row r="157" s="2" customFormat="1" ht="37.8" customHeight="1">
      <c r="A157" s="37"/>
      <c r="B157" s="38"/>
      <c r="C157" s="230" t="s">
        <v>231</v>
      </c>
      <c r="D157" s="230" t="s">
        <v>156</v>
      </c>
      <c r="E157" s="231" t="s">
        <v>232</v>
      </c>
      <c r="F157" s="232" t="s">
        <v>233</v>
      </c>
      <c r="G157" s="233" t="s">
        <v>234</v>
      </c>
      <c r="H157" s="234">
        <v>0.001</v>
      </c>
      <c r="I157" s="235"/>
      <c r="J157" s="235"/>
      <c r="K157" s="236">
        <f>ROUND(P157*H157,2)</f>
        <v>0</v>
      </c>
      <c r="L157" s="232" t="s">
        <v>160</v>
      </c>
      <c r="M157" s="43"/>
      <c r="N157" s="237" t="s">
        <v>1</v>
      </c>
      <c r="O157" s="238" t="s">
        <v>44</v>
      </c>
      <c r="P157" s="239">
        <f>I157+J157</f>
        <v>0</v>
      </c>
      <c r="Q157" s="239">
        <f>ROUND(I157*H157,2)</f>
        <v>0</v>
      </c>
      <c r="R157" s="239">
        <f>ROUND(J157*H157,2)</f>
        <v>0</v>
      </c>
      <c r="S157" s="90"/>
      <c r="T157" s="240">
        <f>S157*H157</f>
        <v>0</v>
      </c>
      <c r="U157" s="240">
        <v>0</v>
      </c>
      <c r="V157" s="240">
        <f>U157*H157</f>
        <v>0</v>
      </c>
      <c r="W157" s="240">
        <v>0</v>
      </c>
      <c r="X157" s="241">
        <f>W157*H157</f>
        <v>0</v>
      </c>
      <c r="Y157" s="37"/>
      <c r="Z157" s="37"/>
      <c r="AA157" s="37"/>
      <c r="AB157" s="37"/>
      <c r="AC157" s="37"/>
      <c r="AD157" s="37"/>
      <c r="AE157" s="37"/>
      <c r="AR157" s="242" t="s">
        <v>161</v>
      </c>
      <c r="AT157" s="242" t="s">
        <v>156</v>
      </c>
      <c r="AU157" s="242" t="s">
        <v>90</v>
      </c>
      <c r="AY157" s="16" t="s">
        <v>154</v>
      </c>
      <c r="BE157" s="243">
        <f>IF(O157="základní",K157,0)</f>
        <v>0</v>
      </c>
      <c r="BF157" s="243">
        <f>IF(O157="snížená",K157,0)</f>
        <v>0</v>
      </c>
      <c r="BG157" s="243">
        <f>IF(O157="zákl. přenesená",K157,0)</f>
        <v>0</v>
      </c>
      <c r="BH157" s="243">
        <f>IF(O157="sníž. přenesená",K157,0)</f>
        <v>0</v>
      </c>
      <c r="BI157" s="243">
        <f>IF(O157="nulová",K157,0)</f>
        <v>0</v>
      </c>
      <c r="BJ157" s="16" t="s">
        <v>88</v>
      </c>
      <c r="BK157" s="243">
        <f>ROUND(P157*H157,2)</f>
        <v>0</v>
      </c>
      <c r="BL157" s="16" t="s">
        <v>161</v>
      </c>
      <c r="BM157" s="242" t="s">
        <v>235</v>
      </c>
    </row>
    <row r="158" s="2" customFormat="1">
      <c r="A158" s="37"/>
      <c r="B158" s="38"/>
      <c r="C158" s="39"/>
      <c r="D158" s="244" t="s">
        <v>163</v>
      </c>
      <c r="E158" s="39"/>
      <c r="F158" s="245" t="s">
        <v>236</v>
      </c>
      <c r="G158" s="39"/>
      <c r="H158" s="39"/>
      <c r="I158" s="246"/>
      <c r="J158" s="246"/>
      <c r="K158" s="39"/>
      <c r="L158" s="39"/>
      <c r="M158" s="43"/>
      <c r="N158" s="247"/>
      <c r="O158" s="248"/>
      <c r="P158" s="90"/>
      <c r="Q158" s="90"/>
      <c r="R158" s="90"/>
      <c r="S158" s="90"/>
      <c r="T158" s="90"/>
      <c r="U158" s="90"/>
      <c r="V158" s="90"/>
      <c r="W158" s="90"/>
      <c r="X158" s="91"/>
      <c r="Y158" s="37"/>
      <c r="Z158" s="37"/>
      <c r="AA158" s="37"/>
      <c r="AB158" s="37"/>
      <c r="AC158" s="37"/>
      <c r="AD158" s="37"/>
      <c r="AE158" s="37"/>
      <c r="AT158" s="16" t="s">
        <v>163</v>
      </c>
      <c r="AU158" s="16" t="s">
        <v>90</v>
      </c>
    </row>
    <row r="159" s="13" customFormat="1">
      <c r="A159" s="13"/>
      <c r="B159" s="259"/>
      <c r="C159" s="260"/>
      <c r="D159" s="261" t="s">
        <v>171</v>
      </c>
      <c r="E159" s="270" t="s">
        <v>1</v>
      </c>
      <c r="F159" s="262" t="s">
        <v>237</v>
      </c>
      <c r="G159" s="260"/>
      <c r="H159" s="263">
        <v>0.001</v>
      </c>
      <c r="I159" s="264"/>
      <c r="J159" s="264"/>
      <c r="K159" s="260"/>
      <c r="L159" s="260"/>
      <c r="M159" s="265"/>
      <c r="N159" s="266"/>
      <c r="O159" s="267"/>
      <c r="P159" s="267"/>
      <c r="Q159" s="267"/>
      <c r="R159" s="267"/>
      <c r="S159" s="267"/>
      <c r="T159" s="267"/>
      <c r="U159" s="267"/>
      <c r="V159" s="267"/>
      <c r="W159" s="267"/>
      <c r="X159" s="268"/>
      <c r="Y159" s="13"/>
      <c r="Z159" s="13"/>
      <c r="AA159" s="13"/>
      <c r="AB159" s="13"/>
      <c r="AC159" s="13"/>
      <c r="AD159" s="13"/>
      <c r="AE159" s="13"/>
      <c r="AT159" s="269" t="s">
        <v>171</v>
      </c>
      <c r="AU159" s="269" t="s">
        <v>90</v>
      </c>
      <c r="AV159" s="13" t="s">
        <v>90</v>
      </c>
      <c r="AW159" s="13" t="s">
        <v>5</v>
      </c>
      <c r="AX159" s="13" t="s">
        <v>88</v>
      </c>
      <c r="AY159" s="269" t="s">
        <v>154</v>
      </c>
    </row>
    <row r="160" s="2" customFormat="1" ht="24.15" customHeight="1">
      <c r="A160" s="37"/>
      <c r="B160" s="38"/>
      <c r="C160" s="249" t="s">
        <v>238</v>
      </c>
      <c r="D160" s="249" t="s">
        <v>165</v>
      </c>
      <c r="E160" s="250" t="s">
        <v>239</v>
      </c>
      <c r="F160" s="251" t="s">
        <v>240</v>
      </c>
      <c r="G160" s="252" t="s">
        <v>241</v>
      </c>
      <c r="H160" s="253">
        <v>1.1000000000000001</v>
      </c>
      <c r="I160" s="254"/>
      <c r="J160" s="255"/>
      <c r="K160" s="256">
        <f>ROUND(P160*H160,2)</f>
        <v>0</v>
      </c>
      <c r="L160" s="251" t="s">
        <v>1</v>
      </c>
      <c r="M160" s="257"/>
      <c r="N160" s="258" t="s">
        <v>1</v>
      </c>
      <c r="O160" s="238" t="s">
        <v>44</v>
      </c>
      <c r="P160" s="239">
        <f>I160+J160</f>
        <v>0</v>
      </c>
      <c r="Q160" s="239">
        <f>ROUND(I160*H160,2)</f>
        <v>0</v>
      </c>
      <c r="R160" s="239">
        <f>ROUND(J160*H160,2)</f>
        <v>0</v>
      </c>
      <c r="S160" s="90"/>
      <c r="T160" s="240">
        <f>S160*H160</f>
        <v>0</v>
      </c>
      <c r="U160" s="240">
        <v>0</v>
      </c>
      <c r="V160" s="240">
        <f>U160*H160</f>
        <v>0</v>
      </c>
      <c r="W160" s="240">
        <v>0</v>
      </c>
      <c r="X160" s="241">
        <f>W160*H160</f>
        <v>0</v>
      </c>
      <c r="Y160" s="37"/>
      <c r="Z160" s="37"/>
      <c r="AA160" s="37"/>
      <c r="AB160" s="37"/>
      <c r="AC160" s="37"/>
      <c r="AD160" s="37"/>
      <c r="AE160" s="37"/>
      <c r="AR160" s="242" t="s">
        <v>169</v>
      </c>
      <c r="AT160" s="242" t="s">
        <v>165</v>
      </c>
      <c r="AU160" s="242" t="s">
        <v>90</v>
      </c>
      <c r="AY160" s="16" t="s">
        <v>154</v>
      </c>
      <c r="BE160" s="243">
        <f>IF(O160="základní",K160,0)</f>
        <v>0</v>
      </c>
      <c r="BF160" s="243">
        <f>IF(O160="snížená",K160,0)</f>
        <v>0</v>
      </c>
      <c r="BG160" s="243">
        <f>IF(O160="zákl. přenesená",K160,0)</f>
        <v>0</v>
      </c>
      <c r="BH160" s="243">
        <f>IF(O160="sníž. přenesená",K160,0)</f>
        <v>0</v>
      </c>
      <c r="BI160" s="243">
        <f>IF(O160="nulová",K160,0)</f>
        <v>0</v>
      </c>
      <c r="BJ160" s="16" t="s">
        <v>88</v>
      </c>
      <c r="BK160" s="243">
        <f>ROUND(P160*H160,2)</f>
        <v>0</v>
      </c>
      <c r="BL160" s="16" t="s">
        <v>161</v>
      </c>
      <c r="BM160" s="242" t="s">
        <v>242</v>
      </c>
    </row>
    <row r="161" s="13" customFormat="1">
      <c r="A161" s="13"/>
      <c r="B161" s="259"/>
      <c r="C161" s="260"/>
      <c r="D161" s="261" t="s">
        <v>171</v>
      </c>
      <c r="E161" s="270" t="s">
        <v>1</v>
      </c>
      <c r="F161" s="262" t="s">
        <v>243</v>
      </c>
      <c r="G161" s="260"/>
      <c r="H161" s="263">
        <v>1.1000000000000001</v>
      </c>
      <c r="I161" s="264"/>
      <c r="J161" s="264"/>
      <c r="K161" s="260"/>
      <c r="L161" s="260"/>
      <c r="M161" s="265"/>
      <c r="N161" s="266"/>
      <c r="O161" s="267"/>
      <c r="P161" s="267"/>
      <c r="Q161" s="267"/>
      <c r="R161" s="267"/>
      <c r="S161" s="267"/>
      <c r="T161" s="267"/>
      <c r="U161" s="267"/>
      <c r="V161" s="267"/>
      <c r="W161" s="267"/>
      <c r="X161" s="268"/>
      <c r="Y161" s="13"/>
      <c r="Z161" s="13"/>
      <c r="AA161" s="13"/>
      <c r="AB161" s="13"/>
      <c r="AC161" s="13"/>
      <c r="AD161" s="13"/>
      <c r="AE161" s="13"/>
      <c r="AT161" s="269" t="s">
        <v>171</v>
      </c>
      <c r="AU161" s="269" t="s">
        <v>90</v>
      </c>
      <c r="AV161" s="13" t="s">
        <v>90</v>
      </c>
      <c r="AW161" s="13" t="s">
        <v>5</v>
      </c>
      <c r="AX161" s="13" t="s">
        <v>88</v>
      </c>
      <c r="AY161" s="269" t="s">
        <v>154</v>
      </c>
    </row>
    <row r="162" s="2" customFormat="1">
      <c r="A162" s="37"/>
      <c r="B162" s="38"/>
      <c r="C162" s="230" t="s">
        <v>244</v>
      </c>
      <c r="D162" s="230" t="s">
        <v>156</v>
      </c>
      <c r="E162" s="231" t="s">
        <v>245</v>
      </c>
      <c r="F162" s="232" t="s">
        <v>246</v>
      </c>
      <c r="G162" s="233" t="s">
        <v>168</v>
      </c>
      <c r="H162" s="234">
        <v>2.2000000000000002</v>
      </c>
      <c r="I162" s="235"/>
      <c r="J162" s="235"/>
      <c r="K162" s="236">
        <f>ROUND(P162*H162,2)</f>
        <v>0</v>
      </c>
      <c r="L162" s="232" t="s">
        <v>160</v>
      </c>
      <c r="M162" s="43"/>
      <c r="N162" s="237" t="s">
        <v>1</v>
      </c>
      <c r="O162" s="238" t="s">
        <v>44</v>
      </c>
      <c r="P162" s="239">
        <f>I162+J162</f>
        <v>0</v>
      </c>
      <c r="Q162" s="239">
        <f>ROUND(I162*H162,2)</f>
        <v>0</v>
      </c>
      <c r="R162" s="239">
        <f>ROUND(J162*H162,2)</f>
        <v>0</v>
      </c>
      <c r="S162" s="90"/>
      <c r="T162" s="240">
        <f>S162*H162</f>
        <v>0</v>
      </c>
      <c r="U162" s="240">
        <v>0</v>
      </c>
      <c r="V162" s="240">
        <f>U162*H162</f>
        <v>0</v>
      </c>
      <c r="W162" s="240">
        <v>0</v>
      </c>
      <c r="X162" s="241">
        <f>W162*H162</f>
        <v>0</v>
      </c>
      <c r="Y162" s="37"/>
      <c r="Z162" s="37"/>
      <c r="AA162" s="37"/>
      <c r="AB162" s="37"/>
      <c r="AC162" s="37"/>
      <c r="AD162" s="37"/>
      <c r="AE162" s="37"/>
      <c r="AR162" s="242" t="s">
        <v>161</v>
      </c>
      <c r="AT162" s="242" t="s">
        <v>156</v>
      </c>
      <c r="AU162" s="242" t="s">
        <v>90</v>
      </c>
      <c r="AY162" s="16" t="s">
        <v>154</v>
      </c>
      <c r="BE162" s="243">
        <f>IF(O162="základní",K162,0)</f>
        <v>0</v>
      </c>
      <c r="BF162" s="243">
        <f>IF(O162="snížená",K162,0)</f>
        <v>0</v>
      </c>
      <c r="BG162" s="243">
        <f>IF(O162="zákl. přenesená",K162,0)</f>
        <v>0</v>
      </c>
      <c r="BH162" s="243">
        <f>IF(O162="sníž. přenesená",K162,0)</f>
        <v>0</v>
      </c>
      <c r="BI162" s="243">
        <f>IF(O162="nulová",K162,0)</f>
        <v>0</v>
      </c>
      <c r="BJ162" s="16" t="s">
        <v>88</v>
      </c>
      <c r="BK162" s="243">
        <f>ROUND(P162*H162,2)</f>
        <v>0</v>
      </c>
      <c r="BL162" s="16" t="s">
        <v>161</v>
      </c>
      <c r="BM162" s="242" t="s">
        <v>247</v>
      </c>
    </row>
    <row r="163" s="2" customFormat="1">
      <c r="A163" s="37"/>
      <c r="B163" s="38"/>
      <c r="C163" s="39"/>
      <c r="D163" s="244" t="s">
        <v>163</v>
      </c>
      <c r="E163" s="39"/>
      <c r="F163" s="245" t="s">
        <v>248</v>
      </c>
      <c r="G163" s="39"/>
      <c r="H163" s="39"/>
      <c r="I163" s="246"/>
      <c r="J163" s="246"/>
      <c r="K163" s="39"/>
      <c r="L163" s="39"/>
      <c r="M163" s="43"/>
      <c r="N163" s="247"/>
      <c r="O163" s="248"/>
      <c r="P163" s="90"/>
      <c r="Q163" s="90"/>
      <c r="R163" s="90"/>
      <c r="S163" s="90"/>
      <c r="T163" s="90"/>
      <c r="U163" s="90"/>
      <c r="V163" s="90"/>
      <c r="W163" s="90"/>
      <c r="X163" s="91"/>
      <c r="Y163" s="37"/>
      <c r="Z163" s="37"/>
      <c r="AA163" s="37"/>
      <c r="AB163" s="37"/>
      <c r="AC163" s="37"/>
      <c r="AD163" s="37"/>
      <c r="AE163" s="37"/>
      <c r="AT163" s="16" t="s">
        <v>163</v>
      </c>
      <c r="AU163" s="16" t="s">
        <v>90</v>
      </c>
    </row>
    <row r="164" s="13" customFormat="1">
      <c r="A164" s="13"/>
      <c r="B164" s="259"/>
      <c r="C164" s="260"/>
      <c r="D164" s="261" t="s">
        <v>171</v>
      </c>
      <c r="E164" s="270" t="s">
        <v>1</v>
      </c>
      <c r="F164" s="262" t="s">
        <v>249</v>
      </c>
      <c r="G164" s="260"/>
      <c r="H164" s="263">
        <v>2.2000000000000002</v>
      </c>
      <c r="I164" s="264"/>
      <c r="J164" s="264"/>
      <c r="K164" s="260"/>
      <c r="L164" s="260"/>
      <c r="M164" s="265"/>
      <c r="N164" s="266"/>
      <c r="O164" s="267"/>
      <c r="P164" s="267"/>
      <c r="Q164" s="267"/>
      <c r="R164" s="267"/>
      <c r="S164" s="267"/>
      <c r="T164" s="267"/>
      <c r="U164" s="267"/>
      <c r="V164" s="267"/>
      <c r="W164" s="267"/>
      <c r="X164" s="268"/>
      <c r="Y164" s="13"/>
      <c r="Z164" s="13"/>
      <c r="AA164" s="13"/>
      <c r="AB164" s="13"/>
      <c r="AC164" s="13"/>
      <c r="AD164" s="13"/>
      <c r="AE164" s="13"/>
      <c r="AT164" s="269" t="s">
        <v>171</v>
      </c>
      <c r="AU164" s="269" t="s">
        <v>90</v>
      </c>
      <c r="AV164" s="13" t="s">
        <v>90</v>
      </c>
      <c r="AW164" s="13" t="s">
        <v>5</v>
      </c>
      <c r="AX164" s="13" t="s">
        <v>88</v>
      </c>
      <c r="AY164" s="269" t="s">
        <v>154</v>
      </c>
    </row>
    <row r="165" s="2" customFormat="1" ht="16.5" customHeight="1">
      <c r="A165" s="37"/>
      <c r="B165" s="38"/>
      <c r="C165" s="230" t="s">
        <v>250</v>
      </c>
      <c r="D165" s="230" t="s">
        <v>156</v>
      </c>
      <c r="E165" s="231" t="s">
        <v>251</v>
      </c>
      <c r="F165" s="232" t="s">
        <v>252</v>
      </c>
      <c r="G165" s="233" t="s">
        <v>241</v>
      </c>
      <c r="H165" s="234">
        <v>2.165</v>
      </c>
      <c r="I165" s="235"/>
      <c r="J165" s="235"/>
      <c r="K165" s="236">
        <f>ROUND(P165*H165,2)</f>
        <v>0</v>
      </c>
      <c r="L165" s="232" t="s">
        <v>1</v>
      </c>
      <c r="M165" s="43"/>
      <c r="N165" s="237" t="s">
        <v>1</v>
      </c>
      <c r="O165" s="238" t="s">
        <v>44</v>
      </c>
      <c r="P165" s="239">
        <f>I165+J165</f>
        <v>0</v>
      </c>
      <c r="Q165" s="239">
        <f>ROUND(I165*H165,2)</f>
        <v>0</v>
      </c>
      <c r="R165" s="239">
        <f>ROUND(J165*H165,2)</f>
        <v>0</v>
      </c>
      <c r="S165" s="90"/>
      <c r="T165" s="240">
        <f>S165*H165</f>
        <v>0</v>
      </c>
      <c r="U165" s="240">
        <v>0</v>
      </c>
      <c r="V165" s="240">
        <f>U165*H165</f>
        <v>0</v>
      </c>
      <c r="W165" s="240">
        <v>0</v>
      </c>
      <c r="X165" s="241">
        <f>W165*H165</f>
        <v>0</v>
      </c>
      <c r="Y165" s="37"/>
      <c r="Z165" s="37"/>
      <c r="AA165" s="37"/>
      <c r="AB165" s="37"/>
      <c r="AC165" s="37"/>
      <c r="AD165" s="37"/>
      <c r="AE165" s="37"/>
      <c r="AR165" s="242" t="s">
        <v>161</v>
      </c>
      <c r="AT165" s="242" t="s">
        <v>156</v>
      </c>
      <c r="AU165" s="242" t="s">
        <v>90</v>
      </c>
      <c r="AY165" s="16" t="s">
        <v>154</v>
      </c>
      <c r="BE165" s="243">
        <f>IF(O165="základní",K165,0)</f>
        <v>0</v>
      </c>
      <c r="BF165" s="243">
        <f>IF(O165="snížená",K165,0)</f>
        <v>0</v>
      </c>
      <c r="BG165" s="243">
        <f>IF(O165="zákl. přenesená",K165,0)</f>
        <v>0</v>
      </c>
      <c r="BH165" s="243">
        <f>IF(O165="sníž. přenesená",K165,0)</f>
        <v>0</v>
      </c>
      <c r="BI165" s="243">
        <f>IF(O165="nulová",K165,0)</f>
        <v>0</v>
      </c>
      <c r="BJ165" s="16" t="s">
        <v>88</v>
      </c>
      <c r="BK165" s="243">
        <f>ROUND(P165*H165,2)</f>
        <v>0</v>
      </c>
      <c r="BL165" s="16" t="s">
        <v>161</v>
      </c>
      <c r="BM165" s="242" t="s">
        <v>253</v>
      </c>
    </row>
    <row r="166" s="13" customFormat="1">
      <c r="A166" s="13"/>
      <c r="B166" s="259"/>
      <c r="C166" s="260"/>
      <c r="D166" s="261" t="s">
        <v>171</v>
      </c>
      <c r="E166" s="270" t="s">
        <v>1</v>
      </c>
      <c r="F166" s="262" t="s">
        <v>254</v>
      </c>
      <c r="G166" s="260"/>
      <c r="H166" s="263">
        <v>2.165</v>
      </c>
      <c r="I166" s="264"/>
      <c r="J166" s="264"/>
      <c r="K166" s="260"/>
      <c r="L166" s="260"/>
      <c r="M166" s="265"/>
      <c r="N166" s="266"/>
      <c r="O166" s="267"/>
      <c r="P166" s="267"/>
      <c r="Q166" s="267"/>
      <c r="R166" s="267"/>
      <c r="S166" s="267"/>
      <c r="T166" s="267"/>
      <c r="U166" s="267"/>
      <c r="V166" s="267"/>
      <c r="W166" s="267"/>
      <c r="X166" s="268"/>
      <c r="Y166" s="13"/>
      <c r="Z166" s="13"/>
      <c r="AA166" s="13"/>
      <c r="AB166" s="13"/>
      <c r="AC166" s="13"/>
      <c r="AD166" s="13"/>
      <c r="AE166" s="13"/>
      <c r="AT166" s="269" t="s">
        <v>171</v>
      </c>
      <c r="AU166" s="269" t="s">
        <v>90</v>
      </c>
      <c r="AV166" s="13" t="s">
        <v>90</v>
      </c>
      <c r="AW166" s="13" t="s">
        <v>5</v>
      </c>
      <c r="AX166" s="13" t="s">
        <v>88</v>
      </c>
      <c r="AY166" s="269" t="s">
        <v>154</v>
      </c>
    </row>
    <row r="167" s="2" customFormat="1" ht="21.75" customHeight="1">
      <c r="A167" s="37"/>
      <c r="B167" s="38"/>
      <c r="C167" s="230" t="s">
        <v>255</v>
      </c>
      <c r="D167" s="230" t="s">
        <v>156</v>
      </c>
      <c r="E167" s="231" t="s">
        <v>256</v>
      </c>
      <c r="F167" s="232" t="s">
        <v>257</v>
      </c>
      <c r="G167" s="233" t="s">
        <v>258</v>
      </c>
      <c r="H167" s="234">
        <v>1</v>
      </c>
      <c r="I167" s="235"/>
      <c r="J167" s="235"/>
      <c r="K167" s="236">
        <f>ROUND(P167*H167,2)</f>
        <v>0</v>
      </c>
      <c r="L167" s="232" t="s">
        <v>1</v>
      </c>
      <c r="M167" s="43"/>
      <c r="N167" s="237" t="s">
        <v>1</v>
      </c>
      <c r="O167" s="238" t="s">
        <v>44</v>
      </c>
      <c r="P167" s="239">
        <f>I167+J167</f>
        <v>0</v>
      </c>
      <c r="Q167" s="239">
        <f>ROUND(I167*H167,2)</f>
        <v>0</v>
      </c>
      <c r="R167" s="239">
        <f>ROUND(J167*H167,2)</f>
        <v>0</v>
      </c>
      <c r="S167" s="90"/>
      <c r="T167" s="240">
        <f>S167*H167</f>
        <v>0</v>
      </c>
      <c r="U167" s="240">
        <v>0</v>
      </c>
      <c r="V167" s="240">
        <f>U167*H167</f>
        <v>0</v>
      </c>
      <c r="W167" s="240">
        <v>0</v>
      </c>
      <c r="X167" s="241">
        <f>W167*H167</f>
        <v>0</v>
      </c>
      <c r="Y167" s="37"/>
      <c r="Z167" s="37"/>
      <c r="AA167" s="37"/>
      <c r="AB167" s="37"/>
      <c r="AC167" s="37"/>
      <c r="AD167" s="37"/>
      <c r="AE167" s="37"/>
      <c r="AR167" s="242" t="s">
        <v>161</v>
      </c>
      <c r="AT167" s="242" t="s">
        <v>156</v>
      </c>
      <c r="AU167" s="242" t="s">
        <v>90</v>
      </c>
      <c r="AY167" s="16" t="s">
        <v>154</v>
      </c>
      <c r="BE167" s="243">
        <f>IF(O167="základní",K167,0)</f>
        <v>0</v>
      </c>
      <c r="BF167" s="243">
        <f>IF(O167="snížená",K167,0)</f>
        <v>0</v>
      </c>
      <c r="BG167" s="243">
        <f>IF(O167="zákl. přenesená",K167,0)</f>
        <v>0</v>
      </c>
      <c r="BH167" s="243">
        <f>IF(O167="sníž. přenesená",K167,0)</f>
        <v>0</v>
      </c>
      <c r="BI167" s="243">
        <f>IF(O167="nulová",K167,0)</f>
        <v>0</v>
      </c>
      <c r="BJ167" s="16" t="s">
        <v>88</v>
      </c>
      <c r="BK167" s="243">
        <f>ROUND(P167*H167,2)</f>
        <v>0</v>
      </c>
      <c r="BL167" s="16" t="s">
        <v>161</v>
      </c>
      <c r="BM167" s="242" t="s">
        <v>259</v>
      </c>
    </row>
    <row r="168" s="2" customFormat="1" ht="16.5" customHeight="1">
      <c r="A168" s="37"/>
      <c r="B168" s="38"/>
      <c r="C168" s="230" t="s">
        <v>260</v>
      </c>
      <c r="D168" s="230" t="s">
        <v>156</v>
      </c>
      <c r="E168" s="231" t="s">
        <v>261</v>
      </c>
      <c r="F168" s="232" t="s">
        <v>262</v>
      </c>
      <c r="G168" s="233" t="s">
        <v>258</v>
      </c>
      <c r="H168" s="234">
        <v>1</v>
      </c>
      <c r="I168" s="235"/>
      <c r="J168" s="235"/>
      <c r="K168" s="236">
        <f>ROUND(P168*H168,2)</f>
        <v>0</v>
      </c>
      <c r="L168" s="232" t="s">
        <v>1</v>
      </c>
      <c r="M168" s="43"/>
      <c r="N168" s="237" t="s">
        <v>1</v>
      </c>
      <c r="O168" s="238" t="s">
        <v>44</v>
      </c>
      <c r="P168" s="239">
        <f>I168+J168</f>
        <v>0</v>
      </c>
      <c r="Q168" s="239">
        <f>ROUND(I168*H168,2)</f>
        <v>0</v>
      </c>
      <c r="R168" s="239">
        <f>ROUND(J168*H168,2)</f>
        <v>0</v>
      </c>
      <c r="S168" s="90"/>
      <c r="T168" s="240">
        <f>S168*H168</f>
        <v>0</v>
      </c>
      <c r="U168" s="240">
        <v>0</v>
      </c>
      <c r="V168" s="240">
        <f>U168*H168</f>
        <v>0</v>
      </c>
      <c r="W168" s="240">
        <v>0</v>
      </c>
      <c r="X168" s="241">
        <f>W168*H168</f>
        <v>0</v>
      </c>
      <c r="Y168" s="37"/>
      <c r="Z168" s="37"/>
      <c r="AA168" s="37"/>
      <c r="AB168" s="37"/>
      <c r="AC168" s="37"/>
      <c r="AD168" s="37"/>
      <c r="AE168" s="37"/>
      <c r="AR168" s="242" t="s">
        <v>161</v>
      </c>
      <c r="AT168" s="242" t="s">
        <v>156</v>
      </c>
      <c r="AU168" s="242" t="s">
        <v>90</v>
      </c>
      <c r="AY168" s="16" t="s">
        <v>154</v>
      </c>
      <c r="BE168" s="243">
        <f>IF(O168="základní",K168,0)</f>
        <v>0</v>
      </c>
      <c r="BF168" s="243">
        <f>IF(O168="snížená",K168,0)</f>
        <v>0</v>
      </c>
      <c r="BG168" s="243">
        <f>IF(O168="zákl. přenesená",K168,0)</f>
        <v>0</v>
      </c>
      <c r="BH168" s="243">
        <f>IF(O168="sníž. přenesená",K168,0)</f>
        <v>0</v>
      </c>
      <c r="BI168" s="243">
        <f>IF(O168="nulová",K168,0)</f>
        <v>0</v>
      </c>
      <c r="BJ168" s="16" t="s">
        <v>88</v>
      </c>
      <c r="BK168" s="243">
        <f>ROUND(P168*H168,2)</f>
        <v>0</v>
      </c>
      <c r="BL168" s="16" t="s">
        <v>161</v>
      </c>
      <c r="BM168" s="242" t="s">
        <v>263</v>
      </c>
    </row>
    <row r="169" s="12" customFormat="1" ht="22.8" customHeight="1">
      <c r="A169" s="12"/>
      <c r="B169" s="213"/>
      <c r="C169" s="214"/>
      <c r="D169" s="215" t="s">
        <v>80</v>
      </c>
      <c r="E169" s="228" t="s">
        <v>264</v>
      </c>
      <c r="F169" s="228" t="s">
        <v>265</v>
      </c>
      <c r="G169" s="214"/>
      <c r="H169" s="214"/>
      <c r="I169" s="217"/>
      <c r="J169" s="217"/>
      <c r="K169" s="229">
        <f>BK169</f>
        <v>0</v>
      </c>
      <c r="L169" s="214"/>
      <c r="M169" s="219"/>
      <c r="N169" s="220"/>
      <c r="O169" s="221"/>
      <c r="P169" s="221"/>
      <c r="Q169" s="222">
        <f>SUM(Q170:Q171)</f>
        <v>0</v>
      </c>
      <c r="R169" s="222">
        <f>SUM(R170:R171)</f>
        <v>0</v>
      </c>
      <c r="S169" s="221"/>
      <c r="T169" s="223">
        <f>SUM(T170:T171)</f>
        <v>0</v>
      </c>
      <c r="U169" s="221"/>
      <c r="V169" s="223">
        <f>SUM(V170:V171)</f>
        <v>0</v>
      </c>
      <c r="W169" s="221"/>
      <c r="X169" s="224">
        <f>SUM(X170:X171)</f>
        <v>0</v>
      </c>
      <c r="Y169" s="12"/>
      <c r="Z169" s="12"/>
      <c r="AA169" s="12"/>
      <c r="AB169" s="12"/>
      <c r="AC169" s="12"/>
      <c r="AD169" s="12"/>
      <c r="AE169" s="12"/>
      <c r="AR169" s="225" t="s">
        <v>88</v>
      </c>
      <c r="AT169" s="226" t="s">
        <v>80</v>
      </c>
      <c r="AU169" s="226" t="s">
        <v>88</v>
      </c>
      <c r="AY169" s="225" t="s">
        <v>154</v>
      </c>
      <c r="BK169" s="227">
        <f>SUM(BK170:BK171)</f>
        <v>0</v>
      </c>
    </row>
    <row r="170" s="2" customFormat="1" ht="24.15" customHeight="1">
      <c r="A170" s="37"/>
      <c r="B170" s="38"/>
      <c r="C170" s="230" t="s">
        <v>266</v>
      </c>
      <c r="D170" s="230" t="s">
        <v>156</v>
      </c>
      <c r="E170" s="231" t="s">
        <v>267</v>
      </c>
      <c r="F170" s="232" t="s">
        <v>268</v>
      </c>
      <c r="G170" s="233" t="s">
        <v>234</v>
      </c>
      <c r="H170" s="234">
        <v>2.9249999999999998</v>
      </c>
      <c r="I170" s="235"/>
      <c r="J170" s="235"/>
      <c r="K170" s="236">
        <f>ROUND(P170*H170,2)</f>
        <v>0</v>
      </c>
      <c r="L170" s="232" t="s">
        <v>160</v>
      </c>
      <c r="M170" s="43"/>
      <c r="N170" s="237" t="s">
        <v>1</v>
      </c>
      <c r="O170" s="238" t="s">
        <v>44</v>
      </c>
      <c r="P170" s="239">
        <f>I170+J170</f>
        <v>0</v>
      </c>
      <c r="Q170" s="239">
        <f>ROUND(I170*H170,2)</f>
        <v>0</v>
      </c>
      <c r="R170" s="239">
        <f>ROUND(J170*H170,2)</f>
        <v>0</v>
      </c>
      <c r="S170" s="90"/>
      <c r="T170" s="240">
        <f>S170*H170</f>
        <v>0</v>
      </c>
      <c r="U170" s="240">
        <v>0</v>
      </c>
      <c r="V170" s="240">
        <f>U170*H170</f>
        <v>0</v>
      </c>
      <c r="W170" s="240">
        <v>0</v>
      </c>
      <c r="X170" s="241">
        <f>W170*H170</f>
        <v>0</v>
      </c>
      <c r="Y170" s="37"/>
      <c r="Z170" s="37"/>
      <c r="AA170" s="37"/>
      <c r="AB170" s="37"/>
      <c r="AC170" s="37"/>
      <c r="AD170" s="37"/>
      <c r="AE170" s="37"/>
      <c r="AR170" s="242" t="s">
        <v>161</v>
      </c>
      <c r="AT170" s="242" t="s">
        <v>156</v>
      </c>
      <c r="AU170" s="242" t="s">
        <v>90</v>
      </c>
      <c r="AY170" s="16" t="s">
        <v>154</v>
      </c>
      <c r="BE170" s="243">
        <f>IF(O170="základní",K170,0)</f>
        <v>0</v>
      </c>
      <c r="BF170" s="243">
        <f>IF(O170="snížená",K170,0)</f>
        <v>0</v>
      </c>
      <c r="BG170" s="243">
        <f>IF(O170="zákl. přenesená",K170,0)</f>
        <v>0</v>
      </c>
      <c r="BH170" s="243">
        <f>IF(O170="sníž. přenesená",K170,0)</f>
        <v>0</v>
      </c>
      <c r="BI170" s="243">
        <f>IF(O170="nulová",K170,0)</f>
        <v>0</v>
      </c>
      <c r="BJ170" s="16" t="s">
        <v>88</v>
      </c>
      <c r="BK170" s="243">
        <f>ROUND(P170*H170,2)</f>
        <v>0</v>
      </c>
      <c r="BL170" s="16" t="s">
        <v>161</v>
      </c>
      <c r="BM170" s="242" t="s">
        <v>269</v>
      </c>
    </row>
    <row r="171" s="2" customFormat="1">
      <c r="A171" s="37"/>
      <c r="B171" s="38"/>
      <c r="C171" s="39"/>
      <c r="D171" s="244" t="s">
        <v>163</v>
      </c>
      <c r="E171" s="39"/>
      <c r="F171" s="245" t="s">
        <v>270</v>
      </c>
      <c r="G171" s="39"/>
      <c r="H171" s="39"/>
      <c r="I171" s="246"/>
      <c r="J171" s="246"/>
      <c r="K171" s="39"/>
      <c r="L171" s="39"/>
      <c r="M171" s="43"/>
      <c r="N171" s="247"/>
      <c r="O171" s="248"/>
      <c r="P171" s="90"/>
      <c r="Q171" s="90"/>
      <c r="R171" s="90"/>
      <c r="S171" s="90"/>
      <c r="T171" s="90"/>
      <c r="U171" s="90"/>
      <c r="V171" s="90"/>
      <c r="W171" s="90"/>
      <c r="X171" s="91"/>
      <c r="Y171" s="37"/>
      <c r="Z171" s="37"/>
      <c r="AA171" s="37"/>
      <c r="AB171" s="37"/>
      <c r="AC171" s="37"/>
      <c r="AD171" s="37"/>
      <c r="AE171" s="37"/>
      <c r="AT171" s="16" t="s">
        <v>163</v>
      </c>
      <c r="AU171" s="16" t="s">
        <v>90</v>
      </c>
    </row>
    <row r="172" s="12" customFormat="1" ht="25.92" customHeight="1">
      <c r="A172" s="12"/>
      <c r="B172" s="213"/>
      <c r="C172" s="214"/>
      <c r="D172" s="215" t="s">
        <v>80</v>
      </c>
      <c r="E172" s="216" t="s">
        <v>271</v>
      </c>
      <c r="F172" s="216" t="s">
        <v>272</v>
      </c>
      <c r="G172" s="214"/>
      <c r="H172" s="214"/>
      <c r="I172" s="217"/>
      <c r="J172" s="217"/>
      <c r="K172" s="218">
        <f>BK172</f>
        <v>0</v>
      </c>
      <c r="L172" s="214"/>
      <c r="M172" s="219"/>
      <c r="N172" s="220"/>
      <c r="O172" s="221"/>
      <c r="P172" s="221"/>
      <c r="Q172" s="222">
        <f>SUM(Q173:Q186)</f>
        <v>0</v>
      </c>
      <c r="R172" s="222">
        <f>SUM(R173:R186)</f>
        <v>0</v>
      </c>
      <c r="S172" s="221"/>
      <c r="T172" s="223">
        <f>SUM(T173:T186)</f>
        <v>0</v>
      </c>
      <c r="U172" s="221"/>
      <c r="V172" s="223">
        <f>SUM(V173:V186)</f>
        <v>0</v>
      </c>
      <c r="W172" s="221"/>
      <c r="X172" s="224">
        <f>SUM(X173:X186)</f>
        <v>0</v>
      </c>
      <c r="Y172" s="12"/>
      <c r="Z172" s="12"/>
      <c r="AA172" s="12"/>
      <c r="AB172" s="12"/>
      <c r="AC172" s="12"/>
      <c r="AD172" s="12"/>
      <c r="AE172" s="12"/>
      <c r="AR172" s="225" t="s">
        <v>88</v>
      </c>
      <c r="AT172" s="226" t="s">
        <v>80</v>
      </c>
      <c r="AU172" s="226" t="s">
        <v>81</v>
      </c>
      <c r="AY172" s="225" t="s">
        <v>154</v>
      </c>
      <c r="BK172" s="227">
        <f>SUM(BK173:BK186)</f>
        <v>0</v>
      </c>
    </row>
    <row r="173" s="2" customFormat="1" ht="16.5" customHeight="1">
      <c r="A173" s="37"/>
      <c r="B173" s="38"/>
      <c r="C173" s="249" t="s">
        <v>8</v>
      </c>
      <c r="D173" s="249" t="s">
        <v>165</v>
      </c>
      <c r="E173" s="250" t="s">
        <v>273</v>
      </c>
      <c r="F173" s="251" t="s">
        <v>274</v>
      </c>
      <c r="G173" s="252" t="s">
        <v>159</v>
      </c>
      <c r="H173" s="253">
        <v>1</v>
      </c>
      <c r="I173" s="254"/>
      <c r="J173" s="255"/>
      <c r="K173" s="256">
        <f>ROUND(P173*H173,2)</f>
        <v>0</v>
      </c>
      <c r="L173" s="251" t="s">
        <v>1</v>
      </c>
      <c r="M173" s="257"/>
      <c r="N173" s="258" t="s">
        <v>1</v>
      </c>
      <c r="O173" s="238" t="s">
        <v>44</v>
      </c>
      <c r="P173" s="239">
        <f>I173+J173</f>
        <v>0</v>
      </c>
      <c r="Q173" s="239">
        <f>ROUND(I173*H173,2)</f>
        <v>0</v>
      </c>
      <c r="R173" s="239">
        <f>ROUND(J173*H173,2)</f>
        <v>0</v>
      </c>
      <c r="S173" s="90"/>
      <c r="T173" s="240">
        <f>S173*H173</f>
        <v>0</v>
      </c>
      <c r="U173" s="240">
        <v>0</v>
      </c>
      <c r="V173" s="240">
        <f>U173*H173</f>
        <v>0</v>
      </c>
      <c r="W173" s="240">
        <v>0</v>
      </c>
      <c r="X173" s="241">
        <f>W173*H173</f>
        <v>0</v>
      </c>
      <c r="Y173" s="37"/>
      <c r="Z173" s="37"/>
      <c r="AA173" s="37"/>
      <c r="AB173" s="37"/>
      <c r="AC173" s="37"/>
      <c r="AD173" s="37"/>
      <c r="AE173" s="37"/>
      <c r="AR173" s="242" t="s">
        <v>169</v>
      </c>
      <c r="AT173" s="242" t="s">
        <v>165</v>
      </c>
      <c r="AU173" s="242" t="s">
        <v>88</v>
      </c>
      <c r="AY173" s="16" t="s">
        <v>154</v>
      </c>
      <c r="BE173" s="243">
        <f>IF(O173="základní",K173,0)</f>
        <v>0</v>
      </c>
      <c r="BF173" s="243">
        <f>IF(O173="snížená",K173,0)</f>
        <v>0</v>
      </c>
      <c r="BG173" s="243">
        <f>IF(O173="zákl. přenesená",K173,0)</f>
        <v>0</v>
      </c>
      <c r="BH173" s="243">
        <f>IF(O173="sníž. přenesená",K173,0)</f>
        <v>0</v>
      </c>
      <c r="BI173" s="243">
        <f>IF(O173="nulová",K173,0)</f>
        <v>0</v>
      </c>
      <c r="BJ173" s="16" t="s">
        <v>88</v>
      </c>
      <c r="BK173" s="243">
        <f>ROUND(P173*H173,2)</f>
        <v>0</v>
      </c>
      <c r="BL173" s="16" t="s">
        <v>161</v>
      </c>
      <c r="BM173" s="242" t="s">
        <v>275</v>
      </c>
    </row>
    <row r="174" s="2" customFormat="1" ht="16.5" customHeight="1">
      <c r="A174" s="37"/>
      <c r="B174" s="38"/>
      <c r="C174" s="249" t="s">
        <v>276</v>
      </c>
      <c r="D174" s="249" t="s">
        <v>165</v>
      </c>
      <c r="E174" s="250" t="s">
        <v>277</v>
      </c>
      <c r="F174" s="251" t="s">
        <v>278</v>
      </c>
      <c r="G174" s="252" t="s">
        <v>159</v>
      </c>
      <c r="H174" s="253">
        <v>5</v>
      </c>
      <c r="I174" s="254"/>
      <c r="J174" s="255"/>
      <c r="K174" s="256">
        <f>ROUND(P174*H174,2)</f>
        <v>0</v>
      </c>
      <c r="L174" s="251" t="s">
        <v>1</v>
      </c>
      <c r="M174" s="257"/>
      <c r="N174" s="258" t="s">
        <v>1</v>
      </c>
      <c r="O174" s="238" t="s">
        <v>44</v>
      </c>
      <c r="P174" s="239">
        <f>I174+J174</f>
        <v>0</v>
      </c>
      <c r="Q174" s="239">
        <f>ROUND(I174*H174,2)</f>
        <v>0</v>
      </c>
      <c r="R174" s="239">
        <f>ROUND(J174*H174,2)</f>
        <v>0</v>
      </c>
      <c r="S174" s="90"/>
      <c r="T174" s="240">
        <f>S174*H174</f>
        <v>0</v>
      </c>
      <c r="U174" s="240">
        <v>0</v>
      </c>
      <c r="V174" s="240">
        <f>U174*H174</f>
        <v>0</v>
      </c>
      <c r="W174" s="240">
        <v>0</v>
      </c>
      <c r="X174" s="241">
        <f>W174*H174</f>
        <v>0</v>
      </c>
      <c r="Y174" s="37"/>
      <c r="Z174" s="37"/>
      <c r="AA174" s="37"/>
      <c r="AB174" s="37"/>
      <c r="AC174" s="37"/>
      <c r="AD174" s="37"/>
      <c r="AE174" s="37"/>
      <c r="AR174" s="242" t="s">
        <v>169</v>
      </c>
      <c r="AT174" s="242" t="s">
        <v>165</v>
      </c>
      <c r="AU174" s="242" t="s">
        <v>88</v>
      </c>
      <c r="AY174" s="16" t="s">
        <v>154</v>
      </c>
      <c r="BE174" s="243">
        <f>IF(O174="základní",K174,0)</f>
        <v>0</v>
      </c>
      <c r="BF174" s="243">
        <f>IF(O174="snížená",K174,0)</f>
        <v>0</v>
      </c>
      <c r="BG174" s="243">
        <f>IF(O174="zákl. přenesená",K174,0)</f>
        <v>0</v>
      </c>
      <c r="BH174" s="243">
        <f>IF(O174="sníž. přenesená",K174,0)</f>
        <v>0</v>
      </c>
      <c r="BI174" s="243">
        <f>IF(O174="nulová",K174,0)</f>
        <v>0</v>
      </c>
      <c r="BJ174" s="16" t="s">
        <v>88</v>
      </c>
      <c r="BK174" s="243">
        <f>ROUND(P174*H174,2)</f>
        <v>0</v>
      </c>
      <c r="BL174" s="16" t="s">
        <v>161</v>
      </c>
      <c r="BM174" s="242" t="s">
        <v>279</v>
      </c>
    </row>
    <row r="175" s="2" customFormat="1" ht="16.5" customHeight="1">
      <c r="A175" s="37"/>
      <c r="B175" s="38"/>
      <c r="C175" s="249" t="s">
        <v>280</v>
      </c>
      <c r="D175" s="249" t="s">
        <v>165</v>
      </c>
      <c r="E175" s="250" t="s">
        <v>281</v>
      </c>
      <c r="F175" s="251" t="s">
        <v>282</v>
      </c>
      <c r="G175" s="252" t="s">
        <v>159</v>
      </c>
      <c r="H175" s="253">
        <v>1</v>
      </c>
      <c r="I175" s="254"/>
      <c r="J175" s="255"/>
      <c r="K175" s="256">
        <f>ROUND(P175*H175,2)</f>
        <v>0</v>
      </c>
      <c r="L175" s="251" t="s">
        <v>1</v>
      </c>
      <c r="M175" s="257"/>
      <c r="N175" s="258" t="s">
        <v>1</v>
      </c>
      <c r="O175" s="238" t="s">
        <v>44</v>
      </c>
      <c r="P175" s="239">
        <f>I175+J175</f>
        <v>0</v>
      </c>
      <c r="Q175" s="239">
        <f>ROUND(I175*H175,2)</f>
        <v>0</v>
      </c>
      <c r="R175" s="239">
        <f>ROUND(J175*H175,2)</f>
        <v>0</v>
      </c>
      <c r="S175" s="90"/>
      <c r="T175" s="240">
        <f>S175*H175</f>
        <v>0</v>
      </c>
      <c r="U175" s="240">
        <v>0</v>
      </c>
      <c r="V175" s="240">
        <f>U175*H175</f>
        <v>0</v>
      </c>
      <c r="W175" s="240">
        <v>0</v>
      </c>
      <c r="X175" s="241">
        <f>W175*H175</f>
        <v>0</v>
      </c>
      <c r="Y175" s="37"/>
      <c r="Z175" s="37"/>
      <c r="AA175" s="37"/>
      <c r="AB175" s="37"/>
      <c r="AC175" s="37"/>
      <c r="AD175" s="37"/>
      <c r="AE175" s="37"/>
      <c r="AR175" s="242" t="s">
        <v>169</v>
      </c>
      <c r="AT175" s="242" t="s">
        <v>165</v>
      </c>
      <c r="AU175" s="242" t="s">
        <v>88</v>
      </c>
      <c r="AY175" s="16" t="s">
        <v>154</v>
      </c>
      <c r="BE175" s="243">
        <f>IF(O175="základní",K175,0)</f>
        <v>0</v>
      </c>
      <c r="BF175" s="243">
        <f>IF(O175="snížená",K175,0)</f>
        <v>0</v>
      </c>
      <c r="BG175" s="243">
        <f>IF(O175="zákl. přenesená",K175,0)</f>
        <v>0</v>
      </c>
      <c r="BH175" s="243">
        <f>IF(O175="sníž. přenesená",K175,0)</f>
        <v>0</v>
      </c>
      <c r="BI175" s="243">
        <f>IF(O175="nulová",K175,0)</f>
        <v>0</v>
      </c>
      <c r="BJ175" s="16" t="s">
        <v>88</v>
      </c>
      <c r="BK175" s="243">
        <f>ROUND(P175*H175,2)</f>
        <v>0</v>
      </c>
      <c r="BL175" s="16" t="s">
        <v>161</v>
      </c>
      <c r="BM175" s="242" t="s">
        <v>283</v>
      </c>
    </row>
    <row r="176" s="2" customFormat="1" ht="16.5" customHeight="1">
      <c r="A176" s="37"/>
      <c r="B176" s="38"/>
      <c r="C176" s="249" t="s">
        <v>284</v>
      </c>
      <c r="D176" s="249" t="s">
        <v>165</v>
      </c>
      <c r="E176" s="250" t="s">
        <v>285</v>
      </c>
      <c r="F176" s="251" t="s">
        <v>286</v>
      </c>
      <c r="G176" s="252" t="s">
        <v>159</v>
      </c>
      <c r="H176" s="253">
        <v>1</v>
      </c>
      <c r="I176" s="254"/>
      <c r="J176" s="255"/>
      <c r="K176" s="256">
        <f>ROUND(P176*H176,2)</f>
        <v>0</v>
      </c>
      <c r="L176" s="251" t="s">
        <v>1</v>
      </c>
      <c r="M176" s="257"/>
      <c r="N176" s="258" t="s">
        <v>1</v>
      </c>
      <c r="O176" s="238" t="s">
        <v>44</v>
      </c>
      <c r="P176" s="239">
        <f>I176+J176</f>
        <v>0</v>
      </c>
      <c r="Q176" s="239">
        <f>ROUND(I176*H176,2)</f>
        <v>0</v>
      </c>
      <c r="R176" s="239">
        <f>ROUND(J176*H176,2)</f>
        <v>0</v>
      </c>
      <c r="S176" s="90"/>
      <c r="T176" s="240">
        <f>S176*H176</f>
        <v>0</v>
      </c>
      <c r="U176" s="240">
        <v>0</v>
      </c>
      <c r="V176" s="240">
        <f>U176*H176</f>
        <v>0</v>
      </c>
      <c r="W176" s="240">
        <v>0</v>
      </c>
      <c r="X176" s="241">
        <f>W176*H176</f>
        <v>0</v>
      </c>
      <c r="Y176" s="37"/>
      <c r="Z176" s="37"/>
      <c r="AA176" s="37"/>
      <c r="AB176" s="37"/>
      <c r="AC176" s="37"/>
      <c r="AD176" s="37"/>
      <c r="AE176" s="37"/>
      <c r="AR176" s="242" t="s">
        <v>169</v>
      </c>
      <c r="AT176" s="242" t="s">
        <v>165</v>
      </c>
      <c r="AU176" s="242" t="s">
        <v>88</v>
      </c>
      <c r="AY176" s="16" t="s">
        <v>154</v>
      </c>
      <c r="BE176" s="243">
        <f>IF(O176="základní",K176,0)</f>
        <v>0</v>
      </c>
      <c r="BF176" s="243">
        <f>IF(O176="snížená",K176,0)</f>
        <v>0</v>
      </c>
      <c r="BG176" s="243">
        <f>IF(O176="zákl. přenesená",K176,0)</f>
        <v>0</v>
      </c>
      <c r="BH176" s="243">
        <f>IF(O176="sníž. přenesená",K176,0)</f>
        <v>0</v>
      </c>
      <c r="BI176" s="243">
        <f>IF(O176="nulová",K176,0)</f>
        <v>0</v>
      </c>
      <c r="BJ176" s="16" t="s">
        <v>88</v>
      </c>
      <c r="BK176" s="243">
        <f>ROUND(P176*H176,2)</f>
        <v>0</v>
      </c>
      <c r="BL176" s="16" t="s">
        <v>161</v>
      </c>
      <c r="BM176" s="242" t="s">
        <v>287</v>
      </c>
    </row>
    <row r="177" s="2" customFormat="1" ht="16.5" customHeight="1">
      <c r="A177" s="37"/>
      <c r="B177" s="38"/>
      <c r="C177" s="249" t="s">
        <v>288</v>
      </c>
      <c r="D177" s="249" t="s">
        <v>165</v>
      </c>
      <c r="E177" s="250" t="s">
        <v>289</v>
      </c>
      <c r="F177" s="251" t="s">
        <v>290</v>
      </c>
      <c r="G177" s="252" t="s">
        <v>159</v>
      </c>
      <c r="H177" s="253">
        <v>1</v>
      </c>
      <c r="I177" s="254"/>
      <c r="J177" s="255"/>
      <c r="K177" s="256">
        <f>ROUND(P177*H177,2)</f>
        <v>0</v>
      </c>
      <c r="L177" s="251" t="s">
        <v>1</v>
      </c>
      <c r="M177" s="257"/>
      <c r="N177" s="258" t="s">
        <v>1</v>
      </c>
      <c r="O177" s="238" t="s">
        <v>44</v>
      </c>
      <c r="P177" s="239">
        <f>I177+J177</f>
        <v>0</v>
      </c>
      <c r="Q177" s="239">
        <f>ROUND(I177*H177,2)</f>
        <v>0</v>
      </c>
      <c r="R177" s="239">
        <f>ROUND(J177*H177,2)</f>
        <v>0</v>
      </c>
      <c r="S177" s="90"/>
      <c r="T177" s="240">
        <f>S177*H177</f>
        <v>0</v>
      </c>
      <c r="U177" s="240">
        <v>0</v>
      </c>
      <c r="V177" s="240">
        <f>U177*H177</f>
        <v>0</v>
      </c>
      <c r="W177" s="240">
        <v>0</v>
      </c>
      <c r="X177" s="241">
        <f>W177*H177</f>
        <v>0</v>
      </c>
      <c r="Y177" s="37"/>
      <c r="Z177" s="37"/>
      <c r="AA177" s="37"/>
      <c r="AB177" s="37"/>
      <c r="AC177" s="37"/>
      <c r="AD177" s="37"/>
      <c r="AE177" s="37"/>
      <c r="AR177" s="242" t="s">
        <v>169</v>
      </c>
      <c r="AT177" s="242" t="s">
        <v>165</v>
      </c>
      <c r="AU177" s="242" t="s">
        <v>88</v>
      </c>
      <c r="AY177" s="16" t="s">
        <v>154</v>
      </c>
      <c r="BE177" s="243">
        <f>IF(O177="základní",K177,0)</f>
        <v>0</v>
      </c>
      <c r="BF177" s="243">
        <f>IF(O177="snížená",K177,0)</f>
        <v>0</v>
      </c>
      <c r="BG177" s="243">
        <f>IF(O177="zákl. přenesená",K177,0)</f>
        <v>0</v>
      </c>
      <c r="BH177" s="243">
        <f>IF(O177="sníž. přenesená",K177,0)</f>
        <v>0</v>
      </c>
      <c r="BI177" s="243">
        <f>IF(O177="nulová",K177,0)</f>
        <v>0</v>
      </c>
      <c r="BJ177" s="16" t="s">
        <v>88</v>
      </c>
      <c r="BK177" s="243">
        <f>ROUND(P177*H177,2)</f>
        <v>0</v>
      </c>
      <c r="BL177" s="16" t="s">
        <v>161</v>
      </c>
      <c r="BM177" s="242" t="s">
        <v>291</v>
      </c>
    </row>
    <row r="178" s="2" customFormat="1" ht="16.5" customHeight="1">
      <c r="A178" s="37"/>
      <c r="B178" s="38"/>
      <c r="C178" s="249" t="s">
        <v>292</v>
      </c>
      <c r="D178" s="249" t="s">
        <v>165</v>
      </c>
      <c r="E178" s="250" t="s">
        <v>293</v>
      </c>
      <c r="F178" s="251" t="s">
        <v>294</v>
      </c>
      <c r="G178" s="252" t="s">
        <v>159</v>
      </c>
      <c r="H178" s="253">
        <v>1</v>
      </c>
      <c r="I178" s="254"/>
      <c r="J178" s="255"/>
      <c r="K178" s="256">
        <f>ROUND(P178*H178,2)</f>
        <v>0</v>
      </c>
      <c r="L178" s="251" t="s">
        <v>1</v>
      </c>
      <c r="M178" s="257"/>
      <c r="N178" s="258" t="s">
        <v>1</v>
      </c>
      <c r="O178" s="238" t="s">
        <v>44</v>
      </c>
      <c r="P178" s="239">
        <f>I178+J178</f>
        <v>0</v>
      </c>
      <c r="Q178" s="239">
        <f>ROUND(I178*H178,2)</f>
        <v>0</v>
      </c>
      <c r="R178" s="239">
        <f>ROUND(J178*H178,2)</f>
        <v>0</v>
      </c>
      <c r="S178" s="90"/>
      <c r="T178" s="240">
        <f>S178*H178</f>
        <v>0</v>
      </c>
      <c r="U178" s="240">
        <v>0</v>
      </c>
      <c r="V178" s="240">
        <f>U178*H178</f>
        <v>0</v>
      </c>
      <c r="W178" s="240">
        <v>0</v>
      </c>
      <c r="X178" s="241">
        <f>W178*H178</f>
        <v>0</v>
      </c>
      <c r="Y178" s="37"/>
      <c r="Z178" s="37"/>
      <c r="AA178" s="37"/>
      <c r="AB178" s="37"/>
      <c r="AC178" s="37"/>
      <c r="AD178" s="37"/>
      <c r="AE178" s="37"/>
      <c r="AR178" s="242" t="s">
        <v>169</v>
      </c>
      <c r="AT178" s="242" t="s">
        <v>165</v>
      </c>
      <c r="AU178" s="242" t="s">
        <v>88</v>
      </c>
      <c r="AY178" s="16" t="s">
        <v>154</v>
      </c>
      <c r="BE178" s="243">
        <f>IF(O178="základní",K178,0)</f>
        <v>0</v>
      </c>
      <c r="BF178" s="243">
        <f>IF(O178="snížená",K178,0)</f>
        <v>0</v>
      </c>
      <c r="BG178" s="243">
        <f>IF(O178="zákl. přenesená",K178,0)</f>
        <v>0</v>
      </c>
      <c r="BH178" s="243">
        <f>IF(O178="sníž. přenesená",K178,0)</f>
        <v>0</v>
      </c>
      <c r="BI178" s="243">
        <f>IF(O178="nulová",K178,0)</f>
        <v>0</v>
      </c>
      <c r="BJ178" s="16" t="s">
        <v>88</v>
      </c>
      <c r="BK178" s="243">
        <f>ROUND(P178*H178,2)</f>
        <v>0</v>
      </c>
      <c r="BL178" s="16" t="s">
        <v>161</v>
      </c>
      <c r="BM178" s="242" t="s">
        <v>295</v>
      </c>
    </row>
    <row r="179" s="2" customFormat="1" ht="16.5" customHeight="1">
      <c r="A179" s="37"/>
      <c r="B179" s="38"/>
      <c r="C179" s="249" t="s">
        <v>296</v>
      </c>
      <c r="D179" s="249" t="s">
        <v>165</v>
      </c>
      <c r="E179" s="250" t="s">
        <v>297</v>
      </c>
      <c r="F179" s="251" t="s">
        <v>298</v>
      </c>
      <c r="G179" s="252" t="s">
        <v>159</v>
      </c>
      <c r="H179" s="253">
        <v>1</v>
      </c>
      <c r="I179" s="254"/>
      <c r="J179" s="255"/>
      <c r="K179" s="256">
        <f>ROUND(P179*H179,2)</f>
        <v>0</v>
      </c>
      <c r="L179" s="251" t="s">
        <v>1</v>
      </c>
      <c r="M179" s="257"/>
      <c r="N179" s="258" t="s">
        <v>1</v>
      </c>
      <c r="O179" s="238" t="s">
        <v>44</v>
      </c>
      <c r="P179" s="239">
        <f>I179+J179</f>
        <v>0</v>
      </c>
      <c r="Q179" s="239">
        <f>ROUND(I179*H179,2)</f>
        <v>0</v>
      </c>
      <c r="R179" s="239">
        <f>ROUND(J179*H179,2)</f>
        <v>0</v>
      </c>
      <c r="S179" s="90"/>
      <c r="T179" s="240">
        <f>S179*H179</f>
        <v>0</v>
      </c>
      <c r="U179" s="240">
        <v>0</v>
      </c>
      <c r="V179" s="240">
        <f>U179*H179</f>
        <v>0</v>
      </c>
      <c r="W179" s="240">
        <v>0</v>
      </c>
      <c r="X179" s="241">
        <f>W179*H179</f>
        <v>0</v>
      </c>
      <c r="Y179" s="37"/>
      <c r="Z179" s="37"/>
      <c r="AA179" s="37"/>
      <c r="AB179" s="37"/>
      <c r="AC179" s="37"/>
      <c r="AD179" s="37"/>
      <c r="AE179" s="37"/>
      <c r="AR179" s="242" t="s">
        <v>169</v>
      </c>
      <c r="AT179" s="242" t="s">
        <v>165</v>
      </c>
      <c r="AU179" s="242" t="s">
        <v>88</v>
      </c>
      <c r="AY179" s="16" t="s">
        <v>154</v>
      </c>
      <c r="BE179" s="243">
        <f>IF(O179="základní",K179,0)</f>
        <v>0</v>
      </c>
      <c r="BF179" s="243">
        <f>IF(O179="snížená",K179,0)</f>
        <v>0</v>
      </c>
      <c r="BG179" s="243">
        <f>IF(O179="zákl. přenesená",K179,0)</f>
        <v>0</v>
      </c>
      <c r="BH179" s="243">
        <f>IF(O179="sníž. přenesená",K179,0)</f>
        <v>0</v>
      </c>
      <c r="BI179" s="243">
        <f>IF(O179="nulová",K179,0)</f>
        <v>0</v>
      </c>
      <c r="BJ179" s="16" t="s">
        <v>88</v>
      </c>
      <c r="BK179" s="243">
        <f>ROUND(P179*H179,2)</f>
        <v>0</v>
      </c>
      <c r="BL179" s="16" t="s">
        <v>161</v>
      </c>
      <c r="BM179" s="242" t="s">
        <v>299</v>
      </c>
    </row>
    <row r="180" s="2" customFormat="1" ht="16.5" customHeight="1">
      <c r="A180" s="37"/>
      <c r="B180" s="38"/>
      <c r="C180" s="249" t="s">
        <v>300</v>
      </c>
      <c r="D180" s="249" t="s">
        <v>165</v>
      </c>
      <c r="E180" s="250" t="s">
        <v>301</v>
      </c>
      <c r="F180" s="251" t="s">
        <v>302</v>
      </c>
      <c r="G180" s="252" t="s">
        <v>159</v>
      </c>
      <c r="H180" s="253">
        <v>1</v>
      </c>
      <c r="I180" s="254"/>
      <c r="J180" s="255"/>
      <c r="K180" s="256">
        <f>ROUND(P180*H180,2)</f>
        <v>0</v>
      </c>
      <c r="L180" s="251" t="s">
        <v>1</v>
      </c>
      <c r="M180" s="257"/>
      <c r="N180" s="258" t="s">
        <v>1</v>
      </c>
      <c r="O180" s="238" t="s">
        <v>44</v>
      </c>
      <c r="P180" s="239">
        <f>I180+J180</f>
        <v>0</v>
      </c>
      <c r="Q180" s="239">
        <f>ROUND(I180*H180,2)</f>
        <v>0</v>
      </c>
      <c r="R180" s="239">
        <f>ROUND(J180*H180,2)</f>
        <v>0</v>
      </c>
      <c r="S180" s="90"/>
      <c r="T180" s="240">
        <f>S180*H180</f>
        <v>0</v>
      </c>
      <c r="U180" s="240">
        <v>0</v>
      </c>
      <c r="V180" s="240">
        <f>U180*H180</f>
        <v>0</v>
      </c>
      <c r="W180" s="240">
        <v>0</v>
      </c>
      <c r="X180" s="241">
        <f>W180*H180</f>
        <v>0</v>
      </c>
      <c r="Y180" s="37"/>
      <c r="Z180" s="37"/>
      <c r="AA180" s="37"/>
      <c r="AB180" s="37"/>
      <c r="AC180" s="37"/>
      <c r="AD180" s="37"/>
      <c r="AE180" s="37"/>
      <c r="AR180" s="242" t="s">
        <v>169</v>
      </c>
      <c r="AT180" s="242" t="s">
        <v>165</v>
      </c>
      <c r="AU180" s="242" t="s">
        <v>88</v>
      </c>
      <c r="AY180" s="16" t="s">
        <v>154</v>
      </c>
      <c r="BE180" s="243">
        <f>IF(O180="základní",K180,0)</f>
        <v>0</v>
      </c>
      <c r="BF180" s="243">
        <f>IF(O180="snížená",K180,0)</f>
        <v>0</v>
      </c>
      <c r="BG180" s="243">
        <f>IF(O180="zákl. přenesená",K180,0)</f>
        <v>0</v>
      </c>
      <c r="BH180" s="243">
        <f>IF(O180="sníž. přenesená",K180,0)</f>
        <v>0</v>
      </c>
      <c r="BI180" s="243">
        <f>IF(O180="nulová",K180,0)</f>
        <v>0</v>
      </c>
      <c r="BJ180" s="16" t="s">
        <v>88</v>
      </c>
      <c r="BK180" s="243">
        <f>ROUND(P180*H180,2)</f>
        <v>0</v>
      </c>
      <c r="BL180" s="16" t="s">
        <v>161</v>
      </c>
      <c r="BM180" s="242" t="s">
        <v>303</v>
      </c>
    </row>
    <row r="181" s="2" customFormat="1" ht="16.5" customHeight="1">
      <c r="A181" s="37"/>
      <c r="B181" s="38"/>
      <c r="C181" s="249" t="s">
        <v>304</v>
      </c>
      <c r="D181" s="249" t="s">
        <v>165</v>
      </c>
      <c r="E181" s="250" t="s">
        <v>305</v>
      </c>
      <c r="F181" s="251" t="s">
        <v>306</v>
      </c>
      <c r="G181" s="252" t="s">
        <v>159</v>
      </c>
      <c r="H181" s="253">
        <v>1</v>
      </c>
      <c r="I181" s="254"/>
      <c r="J181" s="255"/>
      <c r="K181" s="256">
        <f>ROUND(P181*H181,2)</f>
        <v>0</v>
      </c>
      <c r="L181" s="251" t="s">
        <v>1</v>
      </c>
      <c r="M181" s="257"/>
      <c r="N181" s="258" t="s">
        <v>1</v>
      </c>
      <c r="O181" s="238" t="s">
        <v>44</v>
      </c>
      <c r="P181" s="239">
        <f>I181+J181</f>
        <v>0</v>
      </c>
      <c r="Q181" s="239">
        <f>ROUND(I181*H181,2)</f>
        <v>0</v>
      </c>
      <c r="R181" s="239">
        <f>ROUND(J181*H181,2)</f>
        <v>0</v>
      </c>
      <c r="S181" s="90"/>
      <c r="T181" s="240">
        <f>S181*H181</f>
        <v>0</v>
      </c>
      <c r="U181" s="240">
        <v>0</v>
      </c>
      <c r="V181" s="240">
        <f>U181*H181</f>
        <v>0</v>
      </c>
      <c r="W181" s="240">
        <v>0</v>
      </c>
      <c r="X181" s="241">
        <f>W181*H181</f>
        <v>0</v>
      </c>
      <c r="Y181" s="37"/>
      <c r="Z181" s="37"/>
      <c r="AA181" s="37"/>
      <c r="AB181" s="37"/>
      <c r="AC181" s="37"/>
      <c r="AD181" s="37"/>
      <c r="AE181" s="37"/>
      <c r="AR181" s="242" t="s">
        <v>169</v>
      </c>
      <c r="AT181" s="242" t="s">
        <v>165</v>
      </c>
      <c r="AU181" s="242" t="s">
        <v>88</v>
      </c>
      <c r="AY181" s="16" t="s">
        <v>154</v>
      </c>
      <c r="BE181" s="243">
        <f>IF(O181="základní",K181,0)</f>
        <v>0</v>
      </c>
      <c r="BF181" s="243">
        <f>IF(O181="snížená",K181,0)</f>
        <v>0</v>
      </c>
      <c r="BG181" s="243">
        <f>IF(O181="zákl. přenesená",K181,0)</f>
        <v>0</v>
      </c>
      <c r="BH181" s="243">
        <f>IF(O181="sníž. přenesená",K181,0)</f>
        <v>0</v>
      </c>
      <c r="BI181" s="243">
        <f>IF(O181="nulová",K181,0)</f>
        <v>0</v>
      </c>
      <c r="BJ181" s="16" t="s">
        <v>88</v>
      </c>
      <c r="BK181" s="243">
        <f>ROUND(P181*H181,2)</f>
        <v>0</v>
      </c>
      <c r="BL181" s="16" t="s">
        <v>161</v>
      </c>
      <c r="BM181" s="242" t="s">
        <v>307</v>
      </c>
    </row>
    <row r="182" s="2" customFormat="1" ht="16.5" customHeight="1">
      <c r="A182" s="37"/>
      <c r="B182" s="38"/>
      <c r="C182" s="249" t="s">
        <v>308</v>
      </c>
      <c r="D182" s="249" t="s">
        <v>165</v>
      </c>
      <c r="E182" s="250" t="s">
        <v>309</v>
      </c>
      <c r="F182" s="251" t="s">
        <v>310</v>
      </c>
      <c r="G182" s="252" t="s">
        <v>159</v>
      </c>
      <c r="H182" s="253">
        <v>2</v>
      </c>
      <c r="I182" s="254"/>
      <c r="J182" s="255"/>
      <c r="K182" s="256">
        <f>ROUND(P182*H182,2)</f>
        <v>0</v>
      </c>
      <c r="L182" s="251" t="s">
        <v>1</v>
      </c>
      <c r="M182" s="257"/>
      <c r="N182" s="258" t="s">
        <v>1</v>
      </c>
      <c r="O182" s="238" t="s">
        <v>44</v>
      </c>
      <c r="P182" s="239">
        <f>I182+J182</f>
        <v>0</v>
      </c>
      <c r="Q182" s="239">
        <f>ROUND(I182*H182,2)</f>
        <v>0</v>
      </c>
      <c r="R182" s="239">
        <f>ROUND(J182*H182,2)</f>
        <v>0</v>
      </c>
      <c r="S182" s="90"/>
      <c r="T182" s="240">
        <f>S182*H182</f>
        <v>0</v>
      </c>
      <c r="U182" s="240">
        <v>0</v>
      </c>
      <c r="V182" s="240">
        <f>U182*H182</f>
        <v>0</v>
      </c>
      <c r="W182" s="240">
        <v>0</v>
      </c>
      <c r="X182" s="241">
        <f>W182*H182</f>
        <v>0</v>
      </c>
      <c r="Y182" s="37"/>
      <c r="Z182" s="37"/>
      <c r="AA182" s="37"/>
      <c r="AB182" s="37"/>
      <c r="AC182" s="37"/>
      <c r="AD182" s="37"/>
      <c r="AE182" s="37"/>
      <c r="AR182" s="242" t="s">
        <v>169</v>
      </c>
      <c r="AT182" s="242" t="s">
        <v>165</v>
      </c>
      <c r="AU182" s="242" t="s">
        <v>88</v>
      </c>
      <c r="AY182" s="16" t="s">
        <v>154</v>
      </c>
      <c r="BE182" s="243">
        <f>IF(O182="základní",K182,0)</f>
        <v>0</v>
      </c>
      <c r="BF182" s="243">
        <f>IF(O182="snížená",K182,0)</f>
        <v>0</v>
      </c>
      <c r="BG182" s="243">
        <f>IF(O182="zákl. přenesená",K182,0)</f>
        <v>0</v>
      </c>
      <c r="BH182" s="243">
        <f>IF(O182="sníž. přenesená",K182,0)</f>
        <v>0</v>
      </c>
      <c r="BI182" s="243">
        <f>IF(O182="nulová",K182,0)</f>
        <v>0</v>
      </c>
      <c r="BJ182" s="16" t="s">
        <v>88</v>
      </c>
      <c r="BK182" s="243">
        <f>ROUND(P182*H182,2)</f>
        <v>0</v>
      </c>
      <c r="BL182" s="16" t="s">
        <v>161</v>
      </c>
      <c r="BM182" s="242" t="s">
        <v>311</v>
      </c>
    </row>
    <row r="183" s="2" customFormat="1" ht="16.5" customHeight="1">
      <c r="A183" s="37"/>
      <c r="B183" s="38"/>
      <c r="C183" s="249" t="s">
        <v>312</v>
      </c>
      <c r="D183" s="249" t="s">
        <v>165</v>
      </c>
      <c r="E183" s="250" t="s">
        <v>313</v>
      </c>
      <c r="F183" s="251" t="s">
        <v>314</v>
      </c>
      <c r="G183" s="252" t="s">
        <v>159</v>
      </c>
      <c r="H183" s="253">
        <v>2</v>
      </c>
      <c r="I183" s="254"/>
      <c r="J183" s="255"/>
      <c r="K183" s="256">
        <f>ROUND(P183*H183,2)</f>
        <v>0</v>
      </c>
      <c r="L183" s="251" t="s">
        <v>1</v>
      </c>
      <c r="M183" s="257"/>
      <c r="N183" s="258" t="s">
        <v>1</v>
      </c>
      <c r="O183" s="238" t="s">
        <v>44</v>
      </c>
      <c r="P183" s="239">
        <f>I183+J183</f>
        <v>0</v>
      </c>
      <c r="Q183" s="239">
        <f>ROUND(I183*H183,2)</f>
        <v>0</v>
      </c>
      <c r="R183" s="239">
        <f>ROUND(J183*H183,2)</f>
        <v>0</v>
      </c>
      <c r="S183" s="90"/>
      <c r="T183" s="240">
        <f>S183*H183</f>
        <v>0</v>
      </c>
      <c r="U183" s="240">
        <v>0</v>
      </c>
      <c r="V183" s="240">
        <f>U183*H183</f>
        <v>0</v>
      </c>
      <c r="W183" s="240">
        <v>0</v>
      </c>
      <c r="X183" s="241">
        <f>W183*H183</f>
        <v>0</v>
      </c>
      <c r="Y183" s="37"/>
      <c r="Z183" s="37"/>
      <c r="AA183" s="37"/>
      <c r="AB183" s="37"/>
      <c r="AC183" s="37"/>
      <c r="AD183" s="37"/>
      <c r="AE183" s="37"/>
      <c r="AR183" s="242" t="s">
        <v>169</v>
      </c>
      <c r="AT183" s="242" t="s">
        <v>165</v>
      </c>
      <c r="AU183" s="242" t="s">
        <v>88</v>
      </c>
      <c r="AY183" s="16" t="s">
        <v>154</v>
      </c>
      <c r="BE183" s="243">
        <f>IF(O183="základní",K183,0)</f>
        <v>0</v>
      </c>
      <c r="BF183" s="243">
        <f>IF(O183="snížená",K183,0)</f>
        <v>0</v>
      </c>
      <c r="BG183" s="243">
        <f>IF(O183="zákl. přenesená",K183,0)</f>
        <v>0</v>
      </c>
      <c r="BH183" s="243">
        <f>IF(O183="sníž. přenesená",K183,0)</f>
        <v>0</v>
      </c>
      <c r="BI183" s="243">
        <f>IF(O183="nulová",K183,0)</f>
        <v>0</v>
      </c>
      <c r="BJ183" s="16" t="s">
        <v>88</v>
      </c>
      <c r="BK183" s="243">
        <f>ROUND(P183*H183,2)</f>
        <v>0</v>
      </c>
      <c r="BL183" s="16" t="s">
        <v>161</v>
      </c>
      <c r="BM183" s="242" t="s">
        <v>315</v>
      </c>
    </row>
    <row r="184" s="2" customFormat="1" ht="16.5" customHeight="1">
      <c r="A184" s="37"/>
      <c r="B184" s="38"/>
      <c r="C184" s="249" t="s">
        <v>316</v>
      </c>
      <c r="D184" s="249" t="s">
        <v>165</v>
      </c>
      <c r="E184" s="250" t="s">
        <v>317</v>
      </c>
      <c r="F184" s="251" t="s">
        <v>318</v>
      </c>
      <c r="G184" s="252" t="s">
        <v>159</v>
      </c>
      <c r="H184" s="253">
        <v>2</v>
      </c>
      <c r="I184" s="254"/>
      <c r="J184" s="255"/>
      <c r="K184" s="256">
        <f>ROUND(P184*H184,2)</f>
        <v>0</v>
      </c>
      <c r="L184" s="251" t="s">
        <v>1</v>
      </c>
      <c r="M184" s="257"/>
      <c r="N184" s="258" t="s">
        <v>1</v>
      </c>
      <c r="O184" s="238" t="s">
        <v>44</v>
      </c>
      <c r="P184" s="239">
        <f>I184+J184</f>
        <v>0</v>
      </c>
      <c r="Q184" s="239">
        <f>ROUND(I184*H184,2)</f>
        <v>0</v>
      </c>
      <c r="R184" s="239">
        <f>ROUND(J184*H184,2)</f>
        <v>0</v>
      </c>
      <c r="S184" s="90"/>
      <c r="T184" s="240">
        <f>S184*H184</f>
        <v>0</v>
      </c>
      <c r="U184" s="240">
        <v>0</v>
      </c>
      <c r="V184" s="240">
        <f>U184*H184</f>
        <v>0</v>
      </c>
      <c r="W184" s="240">
        <v>0</v>
      </c>
      <c r="X184" s="241">
        <f>W184*H184</f>
        <v>0</v>
      </c>
      <c r="Y184" s="37"/>
      <c r="Z184" s="37"/>
      <c r="AA184" s="37"/>
      <c r="AB184" s="37"/>
      <c r="AC184" s="37"/>
      <c r="AD184" s="37"/>
      <c r="AE184" s="37"/>
      <c r="AR184" s="242" t="s">
        <v>169</v>
      </c>
      <c r="AT184" s="242" t="s">
        <v>165</v>
      </c>
      <c r="AU184" s="242" t="s">
        <v>88</v>
      </c>
      <c r="AY184" s="16" t="s">
        <v>154</v>
      </c>
      <c r="BE184" s="243">
        <f>IF(O184="základní",K184,0)</f>
        <v>0</v>
      </c>
      <c r="BF184" s="243">
        <f>IF(O184="snížená",K184,0)</f>
        <v>0</v>
      </c>
      <c r="BG184" s="243">
        <f>IF(O184="zákl. přenesená",K184,0)</f>
        <v>0</v>
      </c>
      <c r="BH184" s="243">
        <f>IF(O184="sníž. přenesená",K184,0)</f>
        <v>0</v>
      </c>
      <c r="BI184" s="243">
        <f>IF(O184="nulová",K184,0)</f>
        <v>0</v>
      </c>
      <c r="BJ184" s="16" t="s">
        <v>88</v>
      </c>
      <c r="BK184" s="243">
        <f>ROUND(P184*H184,2)</f>
        <v>0</v>
      </c>
      <c r="BL184" s="16" t="s">
        <v>161</v>
      </c>
      <c r="BM184" s="242" t="s">
        <v>319</v>
      </c>
    </row>
    <row r="185" s="2" customFormat="1" ht="16.5" customHeight="1">
      <c r="A185" s="37"/>
      <c r="B185" s="38"/>
      <c r="C185" s="249" t="s">
        <v>320</v>
      </c>
      <c r="D185" s="249" t="s">
        <v>165</v>
      </c>
      <c r="E185" s="250" t="s">
        <v>321</v>
      </c>
      <c r="F185" s="251" t="s">
        <v>322</v>
      </c>
      <c r="G185" s="252" t="s">
        <v>159</v>
      </c>
      <c r="H185" s="253">
        <v>1</v>
      </c>
      <c r="I185" s="254"/>
      <c r="J185" s="255"/>
      <c r="K185" s="256">
        <f>ROUND(P185*H185,2)</f>
        <v>0</v>
      </c>
      <c r="L185" s="251" t="s">
        <v>1</v>
      </c>
      <c r="M185" s="257"/>
      <c r="N185" s="258" t="s">
        <v>1</v>
      </c>
      <c r="O185" s="238" t="s">
        <v>44</v>
      </c>
      <c r="P185" s="239">
        <f>I185+J185</f>
        <v>0</v>
      </c>
      <c r="Q185" s="239">
        <f>ROUND(I185*H185,2)</f>
        <v>0</v>
      </c>
      <c r="R185" s="239">
        <f>ROUND(J185*H185,2)</f>
        <v>0</v>
      </c>
      <c r="S185" s="90"/>
      <c r="T185" s="240">
        <f>S185*H185</f>
        <v>0</v>
      </c>
      <c r="U185" s="240">
        <v>0</v>
      </c>
      <c r="V185" s="240">
        <f>U185*H185</f>
        <v>0</v>
      </c>
      <c r="W185" s="240">
        <v>0</v>
      </c>
      <c r="X185" s="241">
        <f>W185*H185</f>
        <v>0</v>
      </c>
      <c r="Y185" s="37"/>
      <c r="Z185" s="37"/>
      <c r="AA185" s="37"/>
      <c r="AB185" s="37"/>
      <c r="AC185" s="37"/>
      <c r="AD185" s="37"/>
      <c r="AE185" s="37"/>
      <c r="AR185" s="242" t="s">
        <v>169</v>
      </c>
      <c r="AT185" s="242" t="s">
        <v>165</v>
      </c>
      <c r="AU185" s="242" t="s">
        <v>88</v>
      </c>
      <c r="AY185" s="16" t="s">
        <v>154</v>
      </c>
      <c r="BE185" s="243">
        <f>IF(O185="základní",K185,0)</f>
        <v>0</v>
      </c>
      <c r="BF185" s="243">
        <f>IF(O185="snížená",K185,0)</f>
        <v>0</v>
      </c>
      <c r="BG185" s="243">
        <f>IF(O185="zákl. přenesená",K185,0)</f>
        <v>0</v>
      </c>
      <c r="BH185" s="243">
        <f>IF(O185="sníž. přenesená",K185,0)</f>
        <v>0</v>
      </c>
      <c r="BI185" s="243">
        <f>IF(O185="nulová",K185,0)</f>
        <v>0</v>
      </c>
      <c r="BJ185" s="16" t="s">
        <v>88</v>
      </c>
      <c r="BK185" s="243">
        <f>ROUND(P185*H185,2)</f>
        <v>0</v>
      </c>
      <c r="BL185" s="16" t="s">
        <v>161</v>
      </c>
      <c r="BM185" s="242" t="s">
        <v>323</v>
      </c>
    </row>
    <row r="186" s="2" customFormat="1" ht="16.5" customHeight="1">
      <c r="A186" s="37"/>
      <c r="B186" s="38"/>
      <c r="C186" s="249" t="s">
        <v>324</v>
      </c>
      <c r="D186" s="249" t="s">
        <v>165</v>
      </c>
      <c r="E186" s="250" t="s">
        <v>325</v>
      </c>
      <c r="F186" s="251" t="s">
        <v>326</v>
      </c>
      <c r="G186" s="252" t="s">
        <v>159</v>
      </c>
      <c r="H186" s="253">
        <v>2</v>
      </c>
      <c r="I186" s="254"/>
      <c r="J186" s="255"/>
      <c r="K186" s="256">
        <f>ROUND(P186*H186,2)</f>
        <v>0</v>
      </c>
      <c r="L186" s="251" t="s">
        <v>1</v>
      </c>
      <c r="M186" s="257"/>
      <c r="N186" s="282" t="s">
        <v>1</v>
      </c>
      <c r="O186" s="283" t="s">
        <v>44</v>
      </c>
      <c r="P186" s="284">
        <f>I186+J186</f>
        <v>0</v>
      </c>
      <c r="Q186" s="284">
        <f>ROUND(I186*H186,2)</f>
        <v>0</v>
      </c>
      <c r="R186" s="284">
        <f>ROUND(J186*H186,2)</f>
        <v>0</v>
      </c>
      <c r="S186" s="285"/>
      <c r="T186" s="286">
        <f>S186*H186</f>
        <v>0</v>
      </c>
      <c r="U186" s="286">
        <v>0</v>
      </c>
      <c r="V186" s="286">
        <f>U186*H186</f>
        <v>0</v>
      </c>
      <c r="W186" s="286">
        <v>0</v>
      </c>
      <c r="X186" s="287">
        <f>W186*H186</f>
        <v>0</v>
      </c>
      <c r="Y186" s="37"/>
      <c r="Z186" s="37"/>
      <c r="AA186" s="37"/>
      <c r="AB186" s="37"/>
      <c r="AC186" s="37"/>
      <c r="AD186" s="37"/>
      <c r="AE186" s="37"/>
      <c r="AR186" s="242" t="s">
        <v>169</v>
      </c>
      <c r="AT186" s="242" t="s">
        <v>165</v>
      </c>
      <c r="AU186" s="242" t="s">
        <v>88</v>
      </c>
      <c r="AY186" s="16" t="s">
        <v>154</v>
      </c>
      <c r="BE186" s="243">
        <f>IF(O186="základní",K186,0)</f>
        <v>0</v>
      </c>
      <c r="BF186" s="243">
        <f>IF(O186="snížená",K186,0)</f>
        <v>0</v>
      </c>
      <c r="BG186" s="243">
        <f>IF(O186="zákl. přenesená",K186,0)</f>
        <v>0</v>
      </c>
      <c r="BH186" s="243">
        <f>IF(O186="sníž. přenesená",K186,0)</f>
        <v>0</v>
      </c>
      <c r="BI186" s="243">
        <f>IF(O186="nulová",K186,0)</f>
        <v>0</v>
      </c>
      <c r="BJ186" s="16" t="s">
        <v>88</v>
      </c>
      <c r="BK186" s="243">
        <f>ROUND(P186*H186,2)</f>
        <v>0</v>
      </c>
      <c r="BL186" s="16" t="s">
        <v>161</v>
      </c>
      <c r="BM186" s="242" t="s">
        <v>327</v>
      </c>
    </row>
    <row r="187" s="2" customFormat="1" ht="6.96" customHeight="1">
      <c r="A187" s="37"/>
      <c r="B187" s="65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43"/>
      <c r="N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</row>
  </sheetData>
  <sheetProtection sheet="1" autoFilter="0" formatColumns="0" formatRows="0" objects="1" scenarios="1" spinCount="100000" saltValue="l/PW576iF0m3NWRGUbLDv9tvdrhUghJ2RvJgpL+gNkAou/nYe8DJygFETWg7GI73Z9f6WaO+dZlZ5uIzQM/TsQ==" hashValue="X8KInU0/tAsJAbbr2o347NQCL9etABBhMZ5oRux3kyDIElVtJGu6W2obwzdKN9TxanRr3JQJrJMpj+57Dt4QyA==" algorithmName="SHA-512" password="CC35"/>
  <autoFilter ref="C123:L18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M2:Z2"/>
  </mergeCells>
  <hyperlinks>
    <hyperlink ref="F128" r:id="rId1" display="https://podminky.urs.cz/item/CS_URS_2025_02/183101221"/>
    <hyperlink ref="F132" r:id="rId2" display="https://podminky.urs.cz/item/CS_URS_2025_02/184102116"/>
    <hyperlink ref="F134" r:id="rId3" display="https://podminky.urs.cz/item/CS_URS_2025_02/184215112"/>
    <hyperlink ref="F138" r:id="rId4" display="https://podminky.urs.cz/item/CS_URS_2025_02/184215133"/>
    <hyperlink ref="F149" r:id="rId5" display="https://podminky.urs.cz/item/CS_URS_2025_02/184215412"/>
    <hyperlink ref="F151" r:id="rId6" display="https://podminky.urs.cz/item/CS_URS_2025_02/184801121"/>
    <hyperlink ref="F153" r:id="rId7" display="https://podminky.urs.cz/item/CS_URS_2025_02/184911421"/>
    <hyperlink ref="F158" r:id="rId8" display="https://podminky.urs.cz/item/CS_URS_2025_02/185802114"/>
    <hyperlink ref="F163" r:id="rId9" display="https://podminky.urs.cz/item/CS_URS_2025_02/185804311"/>
    <hyperlink ref="F171" r:id="rId10" display="https://podminky.urs.cz/item/CS_URS_2025_02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98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9"/>
      <c r="AT3" s="16" t="s">
        <v>90</v>
      </c>
    </row>
    <row r="4" s="1" customFormat="1" ht="24.96" customHeight="1">
      <c r="B4" s="19"/>
      <c r="D4" s="150" t="s">
        <v>117</v>
      </c>
      <c r="M4" s="19"/>
      <c r="N4" s="151" t="s">
        <v>11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52" t="s">
        <v>17</v>
      </c>
      <c r="M6" s="19"/>
    </row>
    <row r="7" s="1" customFormat="1" ht="16.5" customHeight="1">
      <c r="B7" s="19"/>
      <c r="E7" s="153" t="str">
        <f>'Rekapitulace stavby'!K6</f>
        <v>Revitalizace zeleně v ulici Americká I. etapa</v>
      </c>
      <c r="F7" s="152"/>
      <c r="G7" s="152"/>
      <c r="H7" s="152"/>
      <c r="M7" s="19"/>
    </row>
    <row r="8" s="1" customFormat="1" ht="12" customHeight="1">
      <c r="B8" s="19"/>
      <c r="D8" s="152" t="s">
        <v>118</v>
      </c>
      <c r="M8" s="19"/>
    </row>
    <row r="9" s="2" customFormat="1" ht="16.5" customHeight="1">
      <c r="A9" s="37"/>
      <c r="B9" s="43"/>
      <c r="C9" s="37"/>
      <c r="D9" s="37"/>
      <c r="E9" s="153" t="s">
        <v>119</v>
      </c>
      <c r="F9" s="37"/>
      <c r="G9" s="37"/>
      <c r="H9" s="37"/>
      <c r="I9" s="37"/>
      <c r="J9" s="37"/>
      <c r="K9" s="37"/>
      <c r="L9" s="37"/>
      <c r="M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2" t="s">
        <v>120</v>
      </c>
      <c r="E10" s="37"/>
      <c r="F10" s="37"/>
      <c r="G10" s="37"/>
      <c r="H10" s="37"/>
      <c r="I10" s="37"/>
      <c r="J10" s="37"/>
      <c r="K10" s="37"/>
      <c r="L10" s="37"/>
      <c r="M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4" t="s">
        <v>328</v>
      </c>
      <c r="F11" s="37"/>
      <c r="G11" s="37"/>
      <c r="H11" s="37"/>
      <c r="I11" s="37"/>
      <c r="J11" s="37"/>
      <c r="K11" s="37"/>
      <c r="L11" s="37"/>
      <c r="M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2" t="s">
        <v>19</v>
      </c>
      <c r="E13" s="37"/>
      <c r="F13" s="142" t="s">
        <v>1</v>
      </c>
      <c r="G13" s="37"/>
      <c r="H13" s="37"/>
      <c r="I13" s="152" t="s">
        <v>20</v>
      </c>
      <c r="J13" s="142" t="s">
        <v>1</v>
      </c>
      <c r="K13" s="37"/>
      <c r="L13" s="37"/>
      <c r="M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2" t="s">
        <v>21</v>
      </c>
      <c r="E14" s="37"/>
      <c r="F14" s="142" t="s">
        <v>22</v>
      </c>
      <c r="G14" s="37"/>
      <c r="H14" s="37"/>
      <c r="I14" s="152" t="s">
        <v>23</v>
      </c>
      <c r="J14" s="155" t="str">
        <f>'Rekapitulace stavby'!AN8</f>
        <v>29. 7. 2025</v>
      </c>
      <c r="K14" s="37"/>
      <c r="L14" s="37"/>
      <c r="M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2" t="s">
        <v>25</v>
      </c>
      <c r="E16" s="37"/>
      <c r="F16" s="37"/>
      <c r="G16" s="37"/>
      <c r="H16" s="37"/>
      <c r="I16" s="152" t="s">
        <v>26</v>
      </c>
      <c r="J16" s="142" t="s">
        <v>27</v>
      </c>
      <c r="K16" s="37"/>
      <c r="L16" s="37"/>
      <c r="M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2" t="s">
        <v>28</v>
      </c>
      <c r="F17" s="37"/>
      <c r="G17" s="37"/>
      <c r="H17" s="37"/>
      <c r="I17" s="152" t="s">
        <v>29</v>
      </c>
      <c r="J17" s="142" t="s">
        <v>30</v>
      </c>
      <c r="K17" s="37"/>
      <c r="L17" s="37"/>
      <c r="M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2" t="s">
        <v>31</v>
      </c>
      <c r="E19" s="37"/>
      <c r="F19" s="37"/>
      <c r="G19" s="37"/>
      <c r="H19" s="37"/>
      <c r="I19" s="152" t="s">
        <v>26</v>
      </c>
      <c r="J19" s="32" t="str">
        <f>'Rekapitulace stavby'!AN13</f>
        <v>Vyplň údaj</v>
      </c>
      <c r="K19" s="37"/>
      <c r="L19" s="37"/>
      <c r="M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2"/>
      <c r="G20" s="142"/>
      <c r="H20" s="142"/>
      <c r="I20" s="152" t="s">
        <v>29</v>
      </c>
      <c r="J20" s="32" t="str">
        <f>'Rekapitulace stavby'!AN14</f>
        <v>Vyplň údaj</v>
      </c>
      <c r="K20" s="37"/>
      <c r="L20" s="37"/>
      <c r="M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2" t="s">
        <v>33</v>
      </c>
      <c r="E22" s="37"/>
      <c r="F22" s="37"/>
      <c r="G22" s="37"/>
      <c r="H22" s="37"/>
      <c r="I22" s="152" t="s">
        <v>26</v>
      </c>
      <c r="J22" s="142" t="s">
        <v>34</v>
      </c>
      <c r="K22" s="37"/>
      <c r="L22" s="37"/>
      <c r="M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2" t="s">
        <v>35</v>
      </c>
      <c r="F23" s="37"/>
      <c r="G23" s="37"/>
      <c r="H23" s="37"/>
      <c r="I23" s="152" t="s">
        <v>29</v>
      </c>
      <c r="J23" s="142" t="s">
        <v>1</v>
      </c>
      <c r="K23" s="37"/>
      <c r="L23" s="37"/>
      <c r="M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2" t="s">
        <v>36</v>
      </c>
      <c r="E25" s="37"/>
      <c r="F25" s="37"/>
      <c r="G25" s="37"/>
      <c r="H25" s="37"/>
      <c r="I25" s="152" t="s">
        <v>26</v>
      </c>
      <c r="J25" s="142" t="str">
        <f>IF('Rekapitulace stavby'!AN19="","",'Rekapitulace stavby'!AN19)</f>
        <v/>
      </c>
      <c r="K25" s="37"/>
      <c r="L25" s="37"/>
      <c r="M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2" t="str">
        <f>IF('Rekapitulace stavby'!E20="","",'Rekapitulace stavby'!E20)</f>
        <v xml:space="preserve"> </v>
      </c>
      <c r="F26" s="37"/>
      <c r="G26" s="37"/>
      <c r="H26" s="37"/>
      <c r="I26" s="152" t="s">
        <v>29</v>
      </c>
      <c r="J26" s="142" t="str">
        <f>IF('Rekapitulace stavby'!AN20="","",'Rekapitulace stavby'!AN20)</f>
        <v/>
      </c>
      <c r="K26" s="37"/>
      <c r="L26" s="37"/>
      <c r="M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2" t="s">
        <v>38</v>
      </c>
      <c r="E28" s="37"/>
      <c r="F28" s="37"/>
      <c r="G28" s="37"/>
      <c r="H28" s="37"/>
      <c r="I28" s="37"/>
      <c r="J28" s="37"/>
      <c r="K28" s="37"/>
      <c r="L28" s="37"/>
      <c r="M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6"/>
      <c r="M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60"/>
      <c r="E31" s="160"/>
      <c r="F31" s="160"/>
      <c r="G31" s="160"/>
      <c r="H31" s="160"/>
      <c r="I31" s="160"/>
      <c r="J31" s="160"/>
      <c r="K31" s="160"/>
      <c r="L31" s="160"/>
      <c r="M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>
      <c r="A32" s="37"/>
      <c r="B32" s="43"/>
      <c r="C32" s="37"/>
      <c r="D32" s="37"/>
      <c r="E32" s="152" t="s">
        <v>122</v>
      </c>
      <c r="F32" s="37"/>
      <c r="G32" s="37"/>
      <c r="H32" s="37"/>
      <c r="I32" s="37"/>
      <c r="J32" s="37"/>
      <c r="K32" s="161">
        <f>I98</f>
        <v>0</v>
      </c>
      <c r="L32" s="37"/>
      <c r="M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>
      <c r="A33" s="37"/>
      <c r="B33" s="43"/>
      <c r="C33" s="37"/>
      <c r="D33" s="37"/>
      <c r="E33" s="152" t="s">
        <v>123</v>
      </c>
      <c r="F33" s="37"/>
      <c r="G33" s="37"/>
      <c r="H33" s="37"/>
      <c r="I33" s="37"/>
      <c r="J33" s="37"/>
      <c r="K33" s="161">
        <f>J98</f>
        <v>0</v>
      </c>
      <c r="L33" s="37"/>
      <c r="M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2" t="s">
        <v>39</v>
      </c>
      <c r="E34" s="37"/>
      <c r="F34" s="37"/>
      <c r="G34" s="37"/>
      <c r="H34" s="37"/>
      <c r="I34" s="37"/>
      <c r="J34" s="37"/>
      <c r="K34" s="163">
        <f>ROUND(K124, 2)</f>
        <v>0</v>
      </c>
      <c r="L34" s="37"/>
      <c r="M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60"/>
      <c r="E35" s="160"/>
      <c r="F35" s="160"/>
      <c r="G35" s="160"/>
      <c r="H35" s="160"/>
      <c r="I35" s="160"/>
      <c r="J35" s="160"/>
      <c r="K35" s="160"/>
      <c r="L35" s="160"/>
      <c r="M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4" t="s">
        <v>41</v>
      </c>
      <c r="G36" s="37"/>
      <c r="H36" s="37"/>
      <c r="I36" s="164" t="s">
        <v>40</v>
      </c>
      <c r="J36" s="37"/>
      <c r="K36" s="164" t="s">
        <v>42</v>
      </c>
      <c r="L36" s="37"/>
      <c r="M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5" t="s">
        <v>43</v>
      </c>
      <c r="E37" s="152" t="s">
        <v>44</v>
      </c>
      <c r="F37" s="161">
        <f>ROUND((SUM(BE124:BE197)),  2)</f>
        <v>0</v>
      </c>
      <c r="G37" s="37"/>
      <c r="H37" s="37"/>
      <c r="I37" s="166">
        <v>0.20999999999999999</v>
      </c>
      <c r="J37" s="37"/>
      <c r="K37" s="161">
        <f>ROUND(((SUM(BE124:BE197))*I37),  2)</f>
        <v>0</v>
      </c>
      <c r="L37" s="37"/>
      <c r="M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2" t="s">
        <v>45</v>
      </c>
      <c r="F38" s="161">
        <f>ROUND((SUM(BF124:BF197)),  2)</f>
        <v>0</v>
      </c>
      <c r="G38" s="37"/>
      <c r="H38" s="37"/>
      <c r="I38" s="166">
        <v>0.12</v>
      </c>
      <c r="J38" s="37"/>
      <c r="K38" s="161">
        <f>ROUND(((SUM(BF124:BF197))*I38),  2)</f>
        <v>0</v>
      </c>
      <c r="L38" s="37"/>
      <c r="M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2" t="s">
        <v>46</v>
      </c>
      <c r="F39" s="161">
        <f>ROUND((SUM(BG124:BG197)),  2)</f>
        <v>0</v>
      </c>
      <c r="G39" s="37"/>
      <c r="H39" s="37"/>
      <c r="I39" s="166">
        <v>0.20999999999999999</v>
      </c>
      <c r="J39" s="37"/>
      <c r="K39" s="161">
        <f>0</f>
        <v>0</v>
      </c>
      <c r="L39" s="37"/>
      <c r="M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2" t="s">
        <v>47</v>
      </c>
      <c r="F40" s="161">
        <f>ROUND((SUM(BH124:BH197)),  2)</f>
        <v>0</v>
      </c>
      <c r="G40" s="37"/>
      <c r="H40" s="37"/>
      <c r="I40" s="166">
        <v>0.12</v>
      </c>
      <c r="J40" s="37"/>
      <c r="K40" s="161">
        <f>0</f>
        <v>0</v>
      </c>
      <c r="L40" s="37"/>
      <c r="M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2" t="s">
        <v>48</v>
      </c>
      <c r="F41" s="161">
        <f>ROUND((SUM(BI124:BI197)),  2)</f>
        <v>0</v>
      </c>
      <c r="G41" s="37"/>
      <c r="H41" s="37"/>
      <c r="I41" s="166">
        <v>0</v>
      </c>
      <c r="J41" s="37"/>
      <c r="K41" s="161">
        <f>0</f>
        <v>0</v>
      </c>
      <c r="L41" s="37"/>
      <c r="M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69"/>
      <c r="K43" s="172">
        <f>SUM(K34:K41)</f>
        <v>0</v>
      </c>
      <c r="L43" s="173"/>
      <c r="M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2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175"/>
      <c r="M50" s="62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177"/>
      <c r="M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180"/>
      <c r="M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177"/>
      <c r="M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39"/>
      <c r="M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39"/>
      <c r="M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Revitalizace zeleně v ulici Americká I. etapa</v>
      </c>
      <c r="F85" s="31"/>
      <c r="G85" s="31"/>
      <c r="H85" s="31"/>
      <c r="I85" s="39"/>
      <c r="J85" s="39"/>
      <c r="K85" s="39"/>
      <c r="L85" s="39"/>
      <c r="M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21"/>
      <c r="M86" s="19"/>
    </row>
    <row r="87" s="2" customFormat="1" ht="16.5" customHeight="1">
      <c r="A87" s="37"/>
      <c r="B87" s="38"/>
      <c r="C87" s="39"/>
      <c r="D87" s="39"/>
      <c r="E87" s="185" t="s">
        <v>119</v>
      </c>
      <c r="F87" s="39"/>
      <c r="G87" s="39"/>
      <c r="H87" s="39"/>
      <c r="I87" s="39"/>
      <c r="J87" s="39"/>
      <c r="K87" s="39"/>
      <c r="L87" s="39"/>
      <c r="M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39"/>
      <c r="M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02.02 - Výsadba keřů</v>
      </c>
      <c r="F89" s="39"/>
      <c r="G89" s="39"/>
      <c r="H89" s="39"/>
      <c r="I89" s="39"/>
      <c r="J89" s="39"/>
      <c r="K89" s="39"/>
      <c r="L89" s="39"/>
      <c r="M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Cheb</v>
      </c>
      <c r="G91" s="39"/>
      <c r="H91" s="39"/>
      <c r="I91" s="31" t="s">
        <v>23</v>
      </c>
      <c r="J91" s="78" t="str">
        <f>IF(J14="","",J14)</f>
        <v>29. 7. 2025</v>
      </c>
      <c r="K91" s="39"/>
      <c r="L91" s="39"/>
      <c r="M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Město Cheb</v>
      </c>
      <c r="G93" s="39"/>
      <c r="H93" s="39"/>
      <c r="I93" s="31" t="s">
        <v>33</v>
      </c>
      <c r="J93" s="35" t="str">
        <f>E23</f>
        <v>Ing. Tomáš Prinz, DiS.</v>
      </c>
      <c r="K93" s="39"/>
      <c r="L93" s="39"/>
      <c r="M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31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39"/>
      <c r="M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8" t="s">
        <v>126</v>
      </c>
      <c r="J96" s="188" t="s">
        <v>127</v>
      </c>
      <c r="K96" s="188" t="s">
        <v>128</v>
      </c>
      <c r="L96" s="187"/>
      <c r="M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129</v>
      </c>
      <c r="D98" s="39"/>
      <c r="E98" s="39"/>
      <c r="F98" s="39"/>
      <c r="G98" s="39"/>
      <c r="H98" s="39"/>
      <c r="I98" s="109">
        <f>Q124</f>
        <v>0</v>
      </c>
      <c r="J98" s="109">
        <f>R124</f>
        <v>0</v>
      </c>
      <c r="K98" s="109">
        <f>K124</f>
        <v>0</v>
      </c>
      <c r="L98" s="39"/>
      <c r="M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130</v>
      </c>
    </row>
    <row r="99" s="9" customFormat="1" ht="24.96" customHeight="1">
      <c r="A99" s="9"/>
      <c r="B99" s="190"/>
      <c r="C99" s="191"/>
      <c r="D99" s="192" t="s">
        <v>131</v>
      </c>
      <c r="E99" s="193"/>
      <c r="F99" s="193"/>
      <c r="G99" s="193"/>
      <c r="H99" s="193"/>
      <c r="I99" s="194">
        <f>Q125</f>
        <v>0</v>
      </c>
      <c r="J99" s="194">
        <f>R125</f>
        <v>0</v>
      </c>
      <c r="K99" s="194">
        <f>K125</f>
        <v>0</v>
      </c>
      <c r="L99" s="191"/>
      <c r="M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132</v>
      </c>
      <c r="E100" s="198"/>
      <c r="F100" s="198"/>
      <c r="G100" s="198"/>
      <c r="H100" s="198"/>
      <c r="I100" s="199">
        <f>Q126</f>
        <v>0</v>
      </c>
      <c r="J100" s="199">
        <f>R126</f>
        <v>0</v>
      </c>
      <c r="K100" s="199">
        <f>K126</f>
        <v>0</v>
      </c>
      <c r="L100" s="134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133</v>
      </c>
      <c r="E101" s="198"/>
      <c r="F101" s="198"/>
      <c r="G101" s="198"/>
      <c r="H101" s="198"/>
      <c r="I101" s="199">
        <f>Q185</f>
        <v>0</v>
      </c>
      <c r="J101" s="199">
        <f>R185</f>
        <v>0</v>
      </c>
      <c r="K101" s="199">
        <f>K185</f>
        <v>0</v>
      </c>
      <c r="L101" s="134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34"/>
      <c r="D102" s="197" t="s">
        <v>329</v>
      </c>
      <c r="E102" s="198"/>
      <c r="F102" s="198"/>
      <c r="G102" s="198"/>
      <c r="H102" s="198"/>
      <c r="I102" s="199">
        <f>Q188</f>
        <v>0</v>
      </c>
      <c r="J102" s="199">
        <f>R188</f>
        <v>0</v>
      </c>
      <c r="K102" s="199">
        <f>K188</f>
        <v>0</v>
      </c>
      <c r="L102" s="134"/>
      <c r="M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135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17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5" t="str">
        <f>E7</f>
        <v>Revitalizace zeleně v ulici Americká I. etapa</v>
      </c>
      <c r="F112" s="31"/>
      <c r="G112" s="31"/>
      <c r="H112" s="31"/>
      <c r="I112" s="39"/>
      <c r="J112" s="39"/>
      <c r="K112" s="39"/>
      <c r="L112" s="39"/>
      <c r="M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0"/>
      <c r="C113" s="31" t="s">
        <v>118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19"/>
    </row>
    <row r="114" s="2" customFormat="1" ht="16.5" customHeight="1">
      <c r="A114" s="37"/>
      <c r="B114" s="38"/>
      <c r="C114" s="39"/>
      <c r="D114" s="39"/>
      <c r="E114" s="185" t="s">
        <v>119</v>
      </c>
      <c r="F114" s="39"/>
      <c r="G114" s="39"/>
      <c r="H114" s="39"/>
      <c r="I114" s="39"/>
      <c r="J114" s="39"/>
      <c r="K114" s="39"/>
      <c r="L114" s="39"/>
      <c r="M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120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E11</f>
        <v>02.02 - Výsadba keřů</v>
      </c>
      <c r="F116" s="39"/>
      <c r="G116" s="39"/>
      <c r="H116" s="39"/>
      <c r="I116" s="39"/>
      <c r="J116" s="39"/>
      <c r="K116" s="39"/>
      <c r="L116" s="39"/>
      <c r="M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21</v>
      </c>
      <c r="D118" s="39"/>
      <c r="E118" s="39"/>
      <c r="F118" s="26" t="str">
        <f>F14</f>
        <v>Cheb</v>
      </c>
      <c r="G118" s="39"/>
      <c r="H118" s="39"/>
      <c r="I118" s="31" t="s">
        <v>23</v>
      </c>
      <c r="J118" s="78" t="str">
        <f>IF(J14="","",J14)</f>
        <v>29. 7. 2025</v>
      </c>
      <c r="K118" s="39"/>
      <c r="L118" s="39"/>
      <c r="M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25</v>
      </c>
      <c r="D120" s="39"/>
      <c r="E120" s="39"/>
      <c r="F120" s="26" t="str">
        <f>E17</f>
        <v>Město Cheb</v>
      </c>
      <c r="G120" s="39"/>
      <c r="H120" s="39"/>
      <c r="I120" s="31" t="s">
        <v>33</v>
      </c>
      <c r="J120" s="35" t="str">
        <f>E23</f>
        <v>Ing. Tomáš Prinz, DiS.</v>
      </c>
      <c r="K120" s="39"/>
      <c r="L120" s="39"/>
      <c r="M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31</v>
      </c>
      <c r="D121" s="39"/>
      <c r="E121" s="39"/>
      <c r="F121" s="26" t="str">
        <f>IF(E20="","",E20)</f>
        <v>Vyplň údaj</v>
      </c>
      <c r="G121" s="39"/>
      <c r="H121" s="39"/>
      <c r="I121" s="31" t="s">
        <v>36</v>
      </c>
      <c r="J121" s="35" t="str">
        <f>E26</f>
        <v xml:space="preserve"> </v>
      </c>
      <c r="K121" s="39"/>
      <c r="L121" s="39"/>
      <c r="M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201"/>
      <c r="B123" s="202"/>
      <c r="C123" s="203" t="s">
        <v>136</v>
      </c>
      <c r="D123" s="204" t="s">
        <v>64</v>
      </c>
      <c r="E123" s="204" t="s">
        <v>60</v>
      </c>
      <c r="F123" s="204" t="s">
        <v>61</v>
      </c>
      <c r="G123" s="204" t="s">
        <v>137</v>
      </c>
      <c r="H123" s="204" t="s">
        <v>138</v>
      </c>
      <c r="I123" s="204" t="s">
        <v>139</v>
      </c>
      <c r="J123" s="204" t="s">
        <v>140</v>
      </c>
      <c r="K123" s="204" t="s">
        <v>128</v>
      </c>
      <c r="L123" s="205" t="s">
        <v>141</v>
      </c>
      <c r="M123" s="206"/>
      <c r="N123" s="99" t="s">
        <v>1</v>
      </c>
      <c r="O123" s="100" t="s">
        <v>43</v>
      </c>
      <c r="P123" s="100" t="s">
        <v>142</v>
      </c>
      <c r="Q123" s="100" t="s">
        <v>143</v>
      </c>
      <c r="R123" s="100" t="s">
        <v>144</v>
      </c>
      <c r="S123" s="100" t="s">
        <v>145</v>
      </c>
      <c r="T123" s="100" t="s">
        <v>146</v>
      </c>
      <c r="U123" s="100" t="s">
        <v>147</v>
      </c>
      <c r="V123" s="100" t="s">
        <v>148</v>
      </c>
      <c r="W123" s="100" t="s">
        <v>149</v>
      </c>
      <c r="X123" s="101" t="s">
        <v>150</v>
      </c>
      <c r="Y123" s="201"/>
      <c r="Z123" s="201"/>
      <c r="AA123" s="201"/>
      <c r="AB123" s="201"/>
      <c r="AC123" s="201"/>
      <c r="AD123" s="201"/>
      <c r="AE123" s="201"/>
    </row>
    <row r="124" s="2" customFormat="1" ht="22.8" customHeight="1">
      <c r="A124" s="37"/>
      <c r="B124" s="38"/>
      <c r="C124" s="106" t="s">
        <v>151</v>
      </c>
      <c r="D124" s="39"/>
      <c r="E124" s="39"/>
      <c r="F124" s="39"/>
      <c r="G124" s="39"/>
      <c r="H124" s="39"/>
      <c r="I124" s="39"/>
      <c r="J124" s="39"/>
      <c r="K124" s="207">
        <f>BK124</f>
        <v>0</v>
      </c>
      <c r="L124" s="39"/>
      <c r="M124" s="43"/>
      <c r="N124" s="102"/>
      <c r="O124" s="208"/>
      <c r="P124" s="103"/>
      <c r="Q124" s="209">
        <f>Q125</f>
        <v>0</v>
      </c>
      <c r="R124" s="209">
        <f>R125</f>
        <v>0</v>
      </c>
      <c r="S124" s="103"/>
      <c r="T124" s="210">
        <f>T125</f>
        <v>0</v>
      </c>
      <c r="U124" s="103"/>
      <c r="V124" s="210">
        <f>V125</f>
        <v>3.7133690000000006</v>
      </c>
      <c r="W124" s="103"/>
      <c r="X124" s="211">
        <f>X125</f>
        <v>0</v>
      </c>
      <c r="Y124" s="37"/>
      <c r="Z124" s="37"/>
      <c r="AA124" s="37"/>
      <c r="AB124" s="37"/>
      <c r="AC124" s="37"/>
      <c r="AD124" s="37"/>
      <c r="AE124" s="37"/>
      <c r="AT124" s="16" t="s">
        <v>80</v>
      </c>
      <c r="AU124" s="16" t="s">
        <v>130</v>
      </c>
      <c r="BK124" s="212">
        <f>BK125</f>
        <v>0</v>
      </c>
    </row>
    <row r="125" s="12" customFormat="1" ht="25.92" customHeight="1">
      <c r="A125" s="12"/>
      <c r="B125" s="213"/>
      <c r="C125" s="214"/>
      <c r="D125" s="215" t="s">
        <v>80</v>
      </c>
      <c r="E125" s="216" t="s">
        <v>152</v>
      </c>
      <c r="F125" s="216" t="s">
        <v>153</v>
      </c>
      <c r="G125" s="214"/>
      <c r="H125" s="214"/>
      <c r="I125" s="217"/>
      <c r="J125" s="217"/>
      <c r="K125" s="218">
        <f>BK125</f>
        <v>0</v>
      </c>
      <c r="L125" s="214"/>
      <c r="M125" s="219"/>
      <c r="N125" s="220"/>
      <c r="O125" s="221"/>
      <c r="P125" s="221"/>
      <c r="Q125" s="222">
        <f>Q126+Q185+Q188</f>
        <v>0</v>
      </c>
      <c r="R125" s="222">
        <f>R126+R185+R188</f>
        <v>0</v>
      </c>
      <c r="S125" s="221"/>
      <c r="T125" s="223">
        <f>T126+T185+T188</f>
        <v>0</v>
      </c>
      <c r="U125" s="221"/>
      <c r="V125" s="223">
        <f>V126+V185+V188</f>
        <v>3.7133690000000006</v>
      </c>
      <c r="W125" s="221"/>
      <c r="X125" s="224">
        <f>X126+X185+X188</f>
        <v>0</v>
      </c>
      <c r="Y125" s="12"/>
      <c r="Z125" s="12"/>
      <c r="AA125" s="12"/>
      <c r="AB125" s="12"/>
      <c r="AC125" s="12"/>
      <c r="AD125" s="12"/>
      <c r="AE125" s="12"/>
      <c r="AR125" s="225" t="s">
        <v>88</v>
      </c>
      <c r="AT125" s="226" t="s">
        <v>80</v>
      </c>
      <c r="AU125" s="226" t="s">
        <v>81</v>
      </c>
      <c r="AY125" s="225" t="s">
        <v>154</v>
      </c>
      <c r="BK125" s="227">
        <f>BK126+BK185+BK188</f>
        <v>0</v>
      </c>
    </row>
    <row r="126" s="12" customFormat="1" ht="22.8" customHeight="1">
      <c r="A126" s="12"/>
      <c r="B126" s="213"/>
      <c r="C126" s="214"/>
      <c r="D126" s="215" t="s">
        <v>80</v>
      </c>
      <c r="E126" s="228" t="s">
        <v>88</v>
      </c>
      <c r="F126" s="228" t="s">
        <v>155</v>
      </c>
      <c r="G126" s="214"/>
      <c r="H126" s="214"/>
      <c r="I126" s="217"/>
      <c r="J126" s="217"/>
      <c r="K126" s="229">
        <f>BK126</f>
        <v>0</v>
      </c>
      <c r="L126" s="214"/>
      <c r="M126" s="219"/>
      <c r="N126" s="220"/>
      <c r="O126" s="221"/>
      <c r="P126" s="221"/>
      <c r="Q126" s="222">
        <f>SUM(Q127:Q184)</f>
        <v>0</v>
      </c>
      <c r="R126" s="222">
        <f>SUM(R127:R184)</f>
        <v>0</v>
      </c>
      <c r="S126" s="221"/>
      <c r="T126" s="223">
        <f>SUM(T127:T184)</f>
        <v>0</v>
      </c>
      <c r="U126" s="221"/>
      <c r="V126" s="223">
        <f>SUM(V127:V184)</f>
        <v>3.7133690000000006</v>
      </c>
      <c r="W126" s="221"/>
      <c r="X126" s="224">
        <f>SUM(X127:X184)</f>
        <v>0</v>
      </c>
      <c r="Y126" s="12"/>
      <c r="Z126" s="12"/>
      <c r="AA126" s="12"/>
      <c r="AB126" s="12"/>
      <c r="AC126" s="12"/>
      <c r="AD126" s="12"/>
      <c r="AE126" s="12"/>
      <c r="AR126" s="225" t="s">
        <v>88</v>
      </c>
      <c r="AT126" s="226" t="s">
        <v>80</v>
      </c>
      <c r="AU126" s="226" t="s">
        <v>88</v>
      </c>
      <c r="AY126" s="225" t="s">
        <v>154</v>
      </c>
      <c r="BK126" s="227">
        <f>SUM(BK127:BK184)</f>
        <v>0</v>
      </c>
    </row>
    <row r="127" s="2" customFormat="1" ht="37.8" customHeight="1">
      <c r="A127" s="37"/>
      <c r="B127" s="38"/>
      <c r="C127" s="230" t="s">
        <v>88</v>
      </c>
      <c r="D127" s="230" t="s">
        <v>156</v>
      </c>
      <c r="E127" s="231" t="s">
        <v>330</v>
      </c>
      <c r="F127" s="232" t="s">
        <v>331</v>
      </c>
      <c r="G127" s="233" t="s">
        <v>222</v>
      </c>
      <c r="H127" s="234">
        <v>172</v>
      </c>
      <c r="I127" s="235"/>
      <c r="J127" s="235"/>
      <c r="K127" s="236">
        <f>ROUND(P127*H127,2)</f>
        <v>0</v>
      </c>
      <c r="L127" s="232" t="s">
        <v>160</v>
      </c>
      <c r="M127" s="43"/>
      <c r="N127" s="237" t="s">
        <v>1</v>
      </c>
      <c r="O127" s="238" t="s">
        <v>44</v>
      </c>
      <c r="P127" s="239">
        <f>I127+J127</f>
        <v>0</v>
      </c>
      <c r="Q127" s="239">
        <f>ROUND(I127*H127,2)</f>
        <v>0</v>
      </c>
      <c r="R127" s="239">
        <f>ROUND(J127*H127,2)</f>
        <v>0</v>
      </c>
      <c r="S127" s="90"/>
      <c r="T127" s="240">
        <f>S127*H127</f>
        <v>0</v>
      </c>
      <c r="U127" s="240">
        <v>0</v>
      </c>
      <c r="V127" s="240">
        <f>U127*H127</f>
        <v>0</v>
      </c>
      <c r="W127" s="240">
        <v>0</v>
      </c>
      <c r="X127" s="241">
        <f>W127*H127</f>
        <v>0</v>
      </c>
      <c r="Y127" s="37"/>
      <c r="Z127" s="37"/>
      <c r="AA127" s="37"/>
      <c r="AB127" s="37"/>
      <c r="AC127" s="37"/>
      <c r="AD127" s="37"/>
      <c r="AE127" s="37"/>
      <c r="AR127" s="242" t="s">
        <v>161</v>
      </c>
      <c r="AT127" s="242" t="s">
        <v>156</v>
      </c>
      <c r="AU127" s="242" t="s">
        <v>90</v>
      </c>
      <c r="AY127" s="16" t="s">
        <v>154</v>
      </c>
      <c r="BE127" s="243">
        <f>IF(O127="základní",K127,0)</f>
        <v>0</v>
      </c>
      <c r="BF127" s="243">
        <f>IF(O127="snížená",K127,0)</f>
        <v>0</v>
      </c>
      <c r="BG127" s="243">
        <f>IF(O127="zákl. přenesená",K127,0)</f>
        <v>0</v>
      </c>
      <c r="BH127" s="243">
        <f>IF(O127="sníž. přenesená",K127,0)</f>
        <v>0</v>
      </c>
      <c r="BI127" s="243">
        <f>IF(O127="nulová",K127,0)</f>
        <v>0</v>
      </c>
      <c r="BJ127" s="16" t="s">
        <v>88</v>
      </c>
      <c r="BK127" s="243">
        <f>ROUND(P127*H127,2)</f>
        <v>0</v>
      </c>
      <c r="BL127" s="16" t="s">
        <v>161</v>
      </c>
      <c r="BM127" s="242" t="s">
        <v>332</v>
      </c>
    </row>
    <row r="128" s="2" customFormat="1">
      <c r="A128" s="37"/>
      <c r="B128" s="38"/>
      <c r="C128" s="39"/>
      <c r="D128" s="244" t="s">
        <v>163</v>
      </c>
      <c r="E128" s="39"/>
      <c r="F128" s="245" t="s">
        <v>333</v>
      </c>
      <c r="G128" s="39"/>
      <c r="H128" s="39"/>
      <c r="I128" s="246"/>
      <c r="J128" s="246"/>
      <c r="K128" s="39"/>
      <c r="L128" s="39"/>
      <c r="M128" s="43"/>
      <c r="N128" s="247"/>
      <c r="O128" s="248"/>
      <c r="P128" s="90"/>
      <c r="Q128" s="90"/>
      <c r="R128" s="90"/>
      <c r="S128" s="90"/>
      <c r="T128" s="90"/>
      <c r="U128" s="90"/>
      <c r="V128" s="90"/>
      <c r="W128" s="90"/>
      <c r="X128" s="91"/>
      <c r="Y128" s="37"/>
      <c r="Z128" s="37"/>
      <c r="AA128" s="37"/>
      <c r="AB128" s="37"/>
      <c r="AC128" s="37"/>
      <c r="AD128" s="37"/>
      <c r="AE128" s="37"/>
      <c r="AT128" s="16" t="s">
        <v>163</v>
      </c>
      <c r="AU128" s="16" t="s">
        <v>90</v>
      </c>
    </row>
    <row r="129" s="2" customFormat="1" ht="44.25" customHeight="1">
      <c r="A129" s="37"/>
      <c r="B129" s="38"/>
      <c r="C129" s="230" t="s">
        <v>90</v>
      </c>
      <c r="D129" s="230" t="s">
        <v>156</v>
      </c>
      <c r="E129" s="231" t="s">
        <v>334</v>
      </c>
      <c r="F129" s="232" t="s">
        <v>335</v>
      </c>
      <c r="G129" s="233" t="s">
        <v>159</v>
      </c>
      <c r="H129" s="234">
        <v>430</v>
      </c>
      <c r="I129" s="235"/>
      <c r="J129" s="235"/>
      <c r="K129" s="236">
        <f>ROUND(P129*H129,2)</f>
        <v>0</v>
      </c>
      <c r="L129" s="232" t="s">
        <v>160</v>
      </c>
      <c r="M129" s="43"/>
      <c r="N129" s="237" t="s">
        <v>1</v>
      </c>
      <c r="O129" s="238" t="s">
        <v>44</v>
      </c>
      <c r="P129" s="239">
        <f>I129+J129</f>
        <v>0</v>
      </c>
      <c r="Q129" s="239">
        <f>ROUND(I129*H129,2)</f>
        <v>0</v>
      </c>
      <c r="R129" s="239">
        <f>ROUND(J129*H129,2)</f>
        <v>0</v>
      </c>
      <c r="S129" s="90"/>
      <c r="T129" s="240">
        <f>S129*H129</f>
        <v>0</v>
      </c>
      <c r="U129" s="240">
        <v>0</v>
      </c>
      <c r="V129" s="240">
        <f>U129*H129</f>
        <v>0</v>
      </c>
      <c r="W129" s="240">
        <v>0</v>
      </c>
      <c r="X129" s="241">
        <f>W129*H129</f>
        <v>0</v>
      </c>
      <c r="Y129" s="37"/>
      <c r="Z129" s="37"/>
      <c r="AA129" s="37"/>
      <c r="AB129" s="37"/>
      <c r="AC129" s="37"/>
      <c r="AD129" s="37"/>
      <c r="AE129" s="37"/>
      <c r="AR129" s="242" t="s">
        <v>161</v>
      </c>
      <c r="AT129" s="242" t="s">
        <v>156</v>
      </c>
      <c r="AU129" s="242" t="s">
        <v>90</v>
      </c>
      <c r="AY129" s="16" t="s">
        <v>154</v>
      </c>
      <c r="BE129" s="243">
        <f>IF(O129="základní",K129,0)</f>
        <v>0</v>
      </c>
      <c r="BF129" s="243">
        <f>IF(O129="snížená",K129,0)</f>
        <v>0</v>
      </c>
      <c r="BG129" s="243">
        <f>IF(O129="zákl. přenesená",K129,0)</f>
        <v>0</v>
      </c>
      <c r="BH129" s="243">
        <f>IF(O129="sníž. přenesená",K129,0)</f>
        <v>0</v>
      </c>
      <c r="BI129" s="243">
        <f>IF(O129="nulová",K129,0)</f>
        <v>0</v>
      </c>
      <c r="BJ129" s="16" t="s">
        <v>88</v>
      </c>
      <c r="BK129" s="243">
        <f>ROUND(P129*H129,2)</f>
        <v>0</v>
      </c>
      <c r="BL129" s="16" t="s">
        <v>161</v>
      </c>
      <c r="BM129" s="242" t="s">
        <v>336</v>
      </c>
    </row>
    <row r="130" s="2" customFormat="1">
      <c r="A130" s="37"/>
      <c r="B130" s="38"/>
      <c r="C130" s="39"/>
      <c r="D130" s="244" t="s">
        <v>163</v>
      </c>
      <c r="E130" s="39"/>
      <c r="F130" s="245" t="s">
        <v>337</v>
      </c>
      <c r="G130" s="39"/>
      <c r="H130" s="39"/>
      <c r="I130" s="246"/>
      <c r="J130" s="246"/>
      <c r="K130" s="39"/>
      <c r="L130" s="39"/>
      <c r="M130" s="43"/>
      <c r="N130" s="247"/>
      <c r="O130" s="248"/>
      <c r="P130" s="90"/>
      <c r="Q130" s="90"/>
      <c r="R130" s="90"/>
      <c r="S130" s="90"/>
      <c r="T130" s="90"/>
      <c r="U130" s="90"/>
      <c r="V130" s="90"/>
      <c r="W130" s="90"/>
      <c r="X130" s="91"/>
      <c r="Y130" s="37"/>
      <c r="Z130" s="37"/>
      <c r="AA130" s="37"/>
      <c r="AB130" s="37"/>
      <c r="AC130" s="37"/>
      <c r="AD130" s="37"/>
      <c r="AE130" s="37"/>
      <c r="AT130" s="16" t="s">
        <v>163</v>
      </c>
      <c r="AU130" s="16" t="s">
        <v>90</v>
      </c>
    </row>
    <row r="131" s="13" customFormat="1">
      <c r="A131" s="13"/>
      <c r="B131" s="259"/>
      <c r="C131" s="260"/>
      <c r="D131" s="261" t="s">
        <v>171</v>
      </c>
      <c r="E131" s="270" t="s">
        <v>1</v>
      </c>
      <c r="F131" s="262" t="s">
        <v>338</v>
      </c>
      <c r="G131" s="260"/>
      <c r="H131" s="263">
        <v>430</v>
      </c>
      <c r="I131" s="264"/>
      <c r="J131" s="264"/>
      <c r="K131" s="260"/>
      <c r="L131" s="260"/>
      <c r="M131" s="265"/>
      <c r="N131" s="266"/>
      <c r="O131" s="267"/>
      <c r="P131" s="267"/>
      <c r="Q131" s="267"/>
      <c r="R131" s="267"/>
      <c r="S131" s="267"/>
      <c r="T131" s="267"/>
      <c r="U131" s="267"/>
      <c r="V131" s="267"/>
      <c r="W131" s="267"/>
      <c r="X131" s="268"/>
      <c r="Y131" s="13"/>
      <c r="Z131" s="13"/>
      <c r="AA131" s="13"/>
      <c r="AB131" s="13"/>
      <c r="AC131" s="13"/>
      <c r="AD131" s="13"/>
      <c r="AE131" s="13"/>
      <c r="AT131" s="269" t="s">
        <v>171</v>
      </c>
      <c r="AU131" s="269" t="s">
        <v>90</v>
      </c>
      <c r="AV131" s="13" t="s">
        <v>90</v>
      </c>
      <c r="AW131" s="13" t="s">
        <v>5</v>
      </c>
      <c r="AX131" s="13" t="s">
        <v>88</v>
      </c>
      <c r="AY131" s="269" t="s">
        <v>154</v>
      </c>
    </row>
    <row r="132" s="2" customFormat="1" ht="44.25" customHeight="1">
      <c r="A132" s="37"/>
      <c r="B132" s="38"/>
      <c r="C132" s="230" t="s">
        <v>173</v>
      </c>
      <c r="D132" s="230" t="s">
        <v>156</v>
      </c>
      <c r="E132" s="231" t="s">
        <v>339</v>
      </c>
      <c r="F132" s="232" t="s">
        <v>340</v>
      </c>
      <c r="G132" s="233" t="s">
        <v>159</v>
      </c>
      <c r="H132" s="234">
        <v>19</v>
      </c>
      <c r="I132" s="235"/>
      <c r="J132" s="235"/>
      <c r="K132" s="236">
        <f>ROUND(P132*H132,2)</f>
        <v>0</v>
      </c>
      <c r="L132" s="232" t="s">
        <v>160</v>
      </c>
      <c r="M132" s="43"/>
      <c r="N132" s="237" t="s">
        <v>1</v>
      </c>
      <c r="O132" s="238" t="s">
        <v>44</v>
      </c>
      <c r="P132" s="239">
        <f>I132+J132</f>
        <v>0</v>
      </c>
      <c r="Q132" s="239">
        <f>ROUND(I132*H132,2)</f>
        <v>0</v>
      </c>
      <c r="R132" s="239">
        <f>ROUND(J132*H132,2)</f>
        <v>0</v>
      </c>
      <c r="S132" s="90"/>
      <c r="T132" s="240">
        <f>S132*H132</f>
        <v>0</v>
      </c>
      <c r="U132" s="240">
        <v>0</v>
      </c>
      <c r="V132" s="240">
        <f>U132*H132</f>
        <v>0</v>
      </c>
      <c r="W132" s="240">
        <v>0</v>
      </c>
      <c r="X132" s="241">
        <f>W132*H132</f>
        <v>0</v>
      </c>
      <c r="Y132" s="37"/>
      <c r="Z132" s="37"/>
      <c r="AA132" s="37"/>
      <c r="AB132" s="37"/>
      <c r="AC132" s="37"/>
      <c r="AD132" s="37"/>
      <c r="AE132" s="37"/>
      <c r="AR132" s="242" t="s">
        <v>161</v>
      </c>
      <c r="AT132" s="242" t="s">
        <v>156</v>
      </c>
      <c r="AU132" s="242" t="s">
        <v>90</v>
      </c>
      <c r="AY132" s="16" t="s">
        <v>154</v>
      </c>
      <c r="BE132" s="243">
        <f>IF(O132="základní",K132,0)</f>
        <v>0</v>
      </c>
      <c r="BF132" s="243">
        <f>IF(O132="snížená",K132,0)</f>
        <v>0</v>
      </c>
      <c r="BG132" s="243">
        <f>IF(O132="zákl. přenesená",K132,0)</f>
        <v>0</v>
      </c>
      <c r="BH132" s="243">
        <f>IF(O132="sníž. přenesená",K132,0)</f>
        <v>0</v>
      </c>
      <c r="BI132" s="243">
        <f>IF(O132="nulová",K132,0)</f>
        <v>0</v>
      </c>
      <c r="BJ132" s="16" t="s">
        <v>88</v>
      </c>
      <c r="BK132" s="243">
        <f>ROUND(P132*H132,2)</f>
        <v>0</v>
      </c>
      <c r="BL132" s="16" t="s">
        <v>161</v>
      </c>
      <c r="BM132" s="242" t="s">
        <v>341</v>
      </c>
    </row>
    <row r="133" s="2" customFormat="1">
      <c r="A133" s="37"/>
      <c r="B133" s="38"/>
      <c r="C133" s="39"/>
      <c r="D133" s="244" t="s">
        <v>163</v>
      </c>
      <c r="E133" s="39"/>
      <c r="F133" s="245" t="s">
        <v>342</v>
      </c>
      <c r="G133" s="39"/>
      <c r="H133" s="39"/>
      <c r="I133" s="246"/>
      <c r="J133" s="246"/>
      <c r="K133" s="39"/>
      <c r="L133" s="39"/>
      <c r="M133" s="43"/>
      <c r="N133" s="247"/>
      <c r="O133" s="248"/>
      <c r="P133" s="90"/>
      <c r="Q133" s="90"/>
      <c r="R133" s="90"/>
      <c r="S133" s="90"/>
      <c r="T133" s="90"/>
      <c r="U133" s="90"/>
      <c r="V133" s="90"/>
      <c r="W133" s="90"/>
      <c r="X133" s="91"/>
      <c r="Y133" s="37"/>
      <c r="Z133" s="37"/>
      <c r="AA133" s="37"/>
      <c r="AB133" s="37"/>
      <c r="AC133" s="37"/>
      <c r="AD133" s="37"/>
      <c r="AE133" s="37"/>
      <c r="AT133" s="16" t="s">
        <v>163</v>
      </c>
      <c r="AU133" s="16" t="s">
        <v>90</v>
      </c>
    </row>
    <row r="134" s="13" customFormat="1">
      <c r="A134" s="13"/>
      <c r="B134" s="259"/>
      <c r="C134" s="260"/>
      <c r="D134" s="261" t="s">
        <v>171</v>
      </c>
      <c r="E134" s="270" t="s">
        <v>1</v>
      </c>
      <c r="F134" s="262" t="s">
        <v>343</v>
      </c>
      <c r="G134" s="260"/>
      <c r="H134" s="263">
        <v>19</v>
      </c>
      <c r="I134" s="264"/>
      <c r="J134" s="264"/>
      <c r="K134" s="260"/>
      <c r="L134" s="260"/>
      <c r="M134" s="265"/>
      <c r="N134" s="266"/>
      <c r="O134" s="267"/>
      <c r="P134" s="267"/>
      <c r="Q134" s="267"/>
      <c r="R134" s="267"/>
      <c r="S134" s="267"/>
      <c r="T134" s="267"/>
      <c r="U134" s="267"/>
      <c r="V134" s="267"/>
      <c r="W134" s="267"/>
      <c r="X134" s="268"/>
      <c r="Y134" s="13"/>
      <c r="Z134" s="13"/>
      <c r="AA134" s="13"/>
      <c r="AB134" s="13"/>
      <c r="AC134" s="13"/>
      <c r="AD134" s="13"/>
      <c r="AE134" s="13"/>
      <c r="AT134" s="269" t="s">
        <v>171</v>
      </c>
      <c r="AU134" s="269" t="s">
        <v>90</v>
      </c>
      <c r="AV134" s="13" t="s">
        <v>90</v>
      </c>
      <c r="AW134" s="13" t="s">
        <v>5</v>
      </c>
      <c r="AX134" s="13" t="s">
        <v>88</v>
      </c>
      <c r="AY134" s="269" t="s">
        <v>154</v>
      </c>
    </row>
    <row r="135" s="2" customFormat="1" ht="44.25" customHeight="1">
      <c r="A135" s="37"/>
      <c r="B135" s="38"/>
      <c r="C135" s="230" t="s">
        <v>161</v>
      </c>
      <c r="D135" s="230" t="s">
        <v>156</v>
      </c>
      <c r="E135" s="231" t="s">
        <v>344</v>
      </c>
      <c r="F135" s="232" t="s">
        <v>345</v>
      </c>
      <c r="G135" s="233" t="s">
        <v>159</v>
      </c>
      <c r="H135" s="234">
        <v>8</v>
      </c>
      <c r="I135" s="235"/>
      <c r="J135" s="235"/>
      <c r="K135" s="236">
        <f>ROUND(P135*H135,2)</f>
        <v>0</v>
      </c>
      <c r="L135" s="232" t="s">
        <v>160</v>
      </c>
      <c r="M135" s="43"/>
      <c r="N135" s="237" t="s">
        <v>1</v>
      </c>
      <c r="O135" s="238" t="s">
        <v>44</v>
      </c>
      <c r="P135" s="239">
        <f>I135+J135</f>
        <v>0</v>
      </c>
      <c r="Q135" s="239">
        <f>ROUND(I135*H135,2)</f>
        <v>0</v>
      </c>
      <c r="R135" s="239">
        <f>ROUND(J135*H135,2)</f>
        <v>0</v>
      </c>
      <c r="S135" s="90"/>
      <c r="T135" s="240">
        <f>S135*H135</f>
        <v>0</v>
      </c>
      <c r="U135" s="240">
        <v>0</v>
      </c>
      <c r="V135" s="240">
        <f>U135*H135</f>
        <v>0</v>
      </c>
      <c r="W135" s="240">
        <v>0</v>
      </c>
      <c r="X135" s="241">
        <f>W135*H135</f>
        <v>0</v>
      </c>
      <c r="Y135" s="37"/>
      <c r="Z135" s="37"/>
      <c r="AA135" s="37"/>
      <c r="AB135" s="37"/>
      <c r="AC135" s="37"/>
      <c r="AD135" s="37"/>
      <c r="AE135" s="37"/>
      <c r="AR135" s="242" t="s">
        <v>161</v>
      </c>
      <c r="AT135" s="242" t="s">
        <v>156</v>
      </c>
      <c r="AU135" s="242" t="s">
        <v>90</v>
      </c>
      <c r="AY135" s="16" t="s">
        <v>154</v>
      </c>
      <c r="BE135" s="243">
        <f>IF(O135="základní",K135,0)</f>
        <v>0</v>
      </c>
      <c r="BF135" s="243">
        <f>IF(O135="snížená",K135,0)</f>
        <v>0</v>
      </c>
      <c r="BG135" s="243">
        <f>IF(O135="zákl. přenesená",K135,0)</f>
        <v>0</v>
      </c>
      <c r="BH135" s="243">
        <f>IF(O135="sníž. přenesená",K135,0)</f>
        <v>0</v>
      </c>
      <c r="BI135" s="243">
        <f>IF(O135="nulová",K135,0)</f>
        <v>0</v>
      </c>
      <c r="BJ135" s="16" t="s">
        <v>88</v>
      </c>
      <c r="BK135" s="243">
        <f>ROUND(P135*H135,2)</f>
        <v>0</v>
      </c>
      <c r="BL135" s="16" t="s">
        <v>161</v>
      </c>
      <c r="BM135" s="242" t="s">
        <v>346</v>
      </c>
    </row>
    <row r="136" s="2" customFormat="1">
      <c r="A136" s="37"/>
      <c r="B136" s="38"/>
      <c r="C136" s="39"/>
      <c r="D136" s="244" t="s">
        <v>163</v>
      </c>
      <c r="E136" s="39"/>
      <c r="F136" s="245" t="s">
        <v>347</v>
      </c>
      <c r="G136" s="39"/>
      <c r="H136" s="39"/>
      <c r="I136" s="246"/>
      <c r="J136" s="246"/>
      <c r="K136" s="39"/>
      <c r="L136" s="39"/>
      <c r="M136" s="43"/>
      <c r="N136" s="247"/>
      <c r="O136" s="248"/>
      <c r="P136" s="90"/>
      <c r="Q136" s="90"/>
      <c r="R136" s="90"/>
      <c r="S136" s="90"/>
      <c r="T136" s="90"/>
      <c r="U136" s="90"/>
      <c r="V136" s="90"/>
      <c r="W136" s="90"/>
      <c r="X136" s="91"/>
      <c r="Y136" s="37"/>
      <c r="Z136" s="37"/>
      <c r="AA136" s="37"/>
      <c r="AB136" s="37"/>
      <c r="AC136" s="37"/>
      <c r="AD136" s="37"/>
      <c r="AE136" s="37"/>
      <c r="AT136" s="16" t="s">
        <v>163</v>
      </c>
      <c r="AU136" s="16" t="s">
        <v>90</v>
      </c>
    </row>
    <row r="137" s="13" customFormat="1">
      <c r="A137" s="13"/>
      <c r="B137" s="259"/>
      <c r="C137" s="260"/>
      <c r="D137" s="261" t="s">
        <v>171</v>
      </c>
      <c r="E137" s="270" t="s">
        <v>1</v>
      </c>
      <c r="F137" s="262" t="s">
        <v>348</v>
      </c>
      <c r="G137" s="260"/>
      <c r="H137" s="263">
        <v>8</v>
      </c>
      <c r="I137" s="264"/>
      <c r="J137" s="264"/>
      <c r="K137" s="260"/>
      <c r="L137" s="260"/>
      <c r="M137" s="265"/>
      <c r="N137" s="266"/>
      <c r="O137" s="267"/>
      <c r="P137" s="267"/>
      <c r="Q137" s="267"/>
      <c r="R137" s="267"/>
      <c r="S137" s="267"/>
      <c r="T137" s="267"/>
      <c r="U137" s="267"/>
      <c r="V137" s="267"/>
      <c r="W137" s="267"/>
      <c r="X137" s="268"/>
      <c r="Y137" s="13"/>
      <c r="Z137" s="13"/>
      <c r="AA137" s="13"/>
      <c r="AB137" s="13"/>
      <c r="AC137" s="13"/>
      <c r="AD137" s="13"/>
      <c r="AE137" s="13"/>
      <c r="AT137" s="269" t="s">
        <v>171</v>
      </c>
      <c r="AU137" s="269" t="s">
        <v>90</v>
      </c>
      <c r="AV137" s="13" t="s">
        <v>90</v>
      </c>
      <c r="AW137" s="13" t="s">
        <v>5</v>
      </c>
      <c r="AX137" s="13" t="s">
        <v>88</v>
      </c>
      <c r="AY137" s="269" t="s">
        <v>154</v>
      </c>
    </row>
    <row r="138" s="2" customFormat="1" ht="24.15" customHeight="1">
      <c r="A138" s="37"/>
      <c r="B138" s="38"/>
      <c r="C138" s="249" t="s">
        <v>183</v>
      </c>
      <c r="D138" s="249" t="s">
        <v>165</v>
      </c>
      <c r="E138" s="250" t="s">
        <v>166</v>
      </c>
      <c r="F138" s="251" t="s">
        <v>167</v>
      </c>
      <c r="G138" s="252" t="s">
        <v>168</v>
      </c>
      <c r="H138" s="253">
        <v>0.60499999999999998</v>
      </c>
      <c r="I138" s="254"/>
      <c r="J138" s="255"/>
      <c r="K138" s="256">
        <f>ROUND(P138*H138,2)</f>
        <v>0</v>
      </c>
      <c r="L138" s="251" t="s">
        <v>160</v>
      </c>
      <c r="M138" s="257"/>
      <c r="N138" s="258" t="s">
        <v>1</v>
      </c>
      <c r="O138" s="238" t="s">
        <v>44</v>
      </c>
      <c r="P138" s="239">
        <f>I138+J138</f>
        <v>0</v>
      </c>
      <c r="Q138" s="239">
        <f>ROUND(I138*H138,2)</f>
        <v>0</v>
      </c>
      <c r="R138" s="239">
        <f>ROUND(J138*H138,2)</f>
        <v>0</v>
      </c>
      <c r="S138" s="90"/>
      <c r="T138" s="240">
        <f>S138*H138</f>
        <v>0</v>
      </c>
      <c r="U138" s="240">
        <v>0.22</v>
      </c>
      <c r="V138" s="240">
        <f>U138*H138</f>
        <v>0.1331</v>
      </c>
      <c r="W138" s="240">
        <v>0</v>
      </c>
      <c r="X138" s="241">
        <f>W138*H138</f>
        <v>0</v>
      </c>
      <c r="Y138" s="37"/>
      <c r="Z138" s="37"/>
      <c r="AA138" s="37"/>
      <c r="AB138" s="37"/>
      <c r="AC138" s="37"/>
      <c r="AD138" s="37"/>
      <c r="AE138" s="37"/>
      <c r="AR138" s="242" t="s">
        <v>169</v>
      </c>
      <c r="AT138" s="242" t="s">
        <v>165</v>
      </c>
      <c r="AU138" s="242" t="s">
        <v>90</v>
      </c>
      <c r="AY138" s="16" t="s">
        <v>154</v>
      </c>
      <c r="BE138" s="243">
        <f>IF(O138="základní",K138,0)</f>
        <v>0</v>
      </c>
      <c r="BF138" s="243">
        <f>IF(O138="snížená",K138,0)</f>
        <v>0</v>
      </c>
      <c r="BG138" s="243">
        <f>IF(O138="zákl. přenesená",K138,0)</f>
        <v>0</v>
      </c>
      <c r="BH138" s="243">
        <f>IF(O138="sníž. přenesená",K138,0)</f>
        <v>0</v>
      </c>
      <c r="BI138" s="243">
        <f>IF(O138="nulová",K138,0)</f>
        <v>0</v>
      </c>
      <c r="BJ138" s="16" t="s">
        <v>88</v>
      </c>
      <c r="BK138" s="243">
        <f>ROUND(P138*H138,2)</f>
        <v>0</v>
      </c>
      <c r="BL138" s="16" t="s">
        <v>161</v>
      </c>
      <c r="BM138" s="242" t="s">
        <v>349</v>
      </c>
    </row>
    <row r="139" s="13" customFormat="1">
      <c r="A139" s="13"/>
      <c r="B139" s="259"/>
      <c r="C139" s="260"/>
      <c r="D139" s="261" t="s">
        <v>171</v>
      </c>
      <c r="E139" s="270" t="s">
        <v>1</v>
      </c>
      <c r="F139" s="262" t="s">
        <v>350</v>
      </c>
      <c r="G139" s="260"/>
      <c r="H139" s="263">
        <v>0.42999999999999999</v>
      </c>
      <c r="I139" s="264"/>
      <c r="J139" s="264"/>
      <c r="K139" s="260"/>
      <c r="L139" s="260"/>
      <c r="M139" s="265"/>
      <c r="N139" s="266"/>
      <c r="O139" s="267"/>
      <c r="P139" s="267"/>
      <c r="Q139" s="267"/>
      <c r="R139" s="267"/>
      <c r="S139" s="267"/>
      <c r="T139" s="267"/>
      <c r="U139" s="267"/>
      <c r="V139" s="267"/>
      <c r="W139" s="267"/>
      <c r="X139" s="268"/>
      <c r="Y139" s="13"/>
      <c r="Z139" s="13"/>
      <c r="AA139" s="13"/>
      <c r="AB139" s="13"/>
      <c r="AC139" s="13"/>
      <c r="AD139" s="13"/>
      <c r="AE139" s="13"/>
      <c r="AT139" s="269" t="s">
        <v>171</v>
      </c>
      <c r="AU139" s="269" t="s">
        <v>90</v>
      </c>
      <c r="AV139" s="13" t="s">
        <v>90</v>
      </c>
      <c r="AW139" s="13" t="s">
        <v>5</v>
      </c>
      <c r="AX139" s="13" t="s">
        <v>81</v>
      </c>
      <c r="AY139" s="269" t="s">
        <v>154</v>
      </c>
    </row>
    <row r="140" s="13" customFormat="1">
      <c r="A140" s="13"/>
      <c r="B140" s="259"/>
      <c r="C140" s="260"/>
      <c r="D140" s="261" t="s">
        <v>171</v>
      </c>
      <c r="E140" s="270" t="s">
        <v>1</v>
      </c>
      <c r="F140" s="262" t="s">
        <v>351</v>
      </c>
      <c r="G140" s="260"/>
      <c r="H140" s="263">
        <v>0.095000000000000001</v>
      </c>
      <c r="I140" s="264"/>
      <c r="J140" s="264"/>
      <c r="K140" s="260"/>
      <c r="L140" s="260"/>
      <c r="M140" s="265"/>
      <c r="N140" s="266"/>
      <c r="O140" s="267"/>
      <c r="P140" s="267"/>
      <c r="Q140" s="267"/>
      <c r="R140" s="267"/>
      <c r="S140" s="267"/>
      <c r="T140" s="267"/>
      <c r="U140" s="267"/>
      <c r="V140" s="267"/>
      <c r="W140" s="267"/>
      <c r="X140" s="268"/>
      <c r="Y140" s="13"/>
      <c r="Z140" s="13"/>
      <c r="AA140" s="13"/>
      <c r="AB140" s="13"/>
      <c r="AC140" s="13"/>
      <c r="AD140" s="13"/>
      <c r="AE140" s="13"/>
      <c r="AT140" s="269" t="s">
        <v>171</v>
      </c>
      <c r="AU140" s="269" t="s">
        <v>90</v>
      </c>
      <c r="AV140" s="13" t="s">
        <v>90</v>
      </c>
      <c r="AW140" s="13" t="s">
        <v>5</v>
      </c>
      <c r="AX140" s="13" t="s">
        <v>81</v>
      </c>
      <c r="AY140" s="269" t="s">
        <v>154</v>
      </c>
    </row>
    <row r="141" s="13" customFormat="1">
      <c r="A141" s="13"/>
      <c r="B141" s="259"/>
      <c r="C141" s="260"/>
      <c r="D141" s="261" t="s">
        <v>171</v>
      </c>
      <c r="E141" s="270" t="s">
        <v>1</v>
      </c>
      <c r="F141" s="262" t="s">
        <v>352</v>
      </c>
      <c r="G141" s="260"/>
      <c r="H141" s="263">
        <v>0.080000000000000002</v>
      </c>
      <c r="I141" s="264"/>
      <c r="J141" s="264"/>
      <c r="K141" s="260"/>
      <c r="L141" s="260"/>
      <c r="M141" s="265"/>
      <c r="N141" s="266"/>
      <c r="O141" s="267"/>
      <c r="P141" s="267"/>
      <c r="Q141" s="267"/>
      <c r="R141" s="267"/>
      <c r="S141" s="267"/>
      <c r="T141" s="267"/>
      <c r="U141" s="267"/>
      <c r="V141" s="267"/>
      <c r="W141" s="267"/>
      <c r="X141" s="268"/>
      <c r="Y141" s="13"/>
      <c r="Z141" s="13"/>
      <c r="AA141" s="13"/>
      <c r="AB141" s="13"/>
      <c r="AC141" s="13"/>
      <c r="AD141" s="13"/>
      <c r="AE141" s="13"/>
      <c r="AT141" s="269" t="s">
        <v>171</v>
      </c>
      <c r="AU141" s="269" t="s">
        <v>90</v>
      </c>
      <c r="AV141" s="13" t="s">
        <v>90</v>
      </c>
      <c r="AW141" s="13" t="s">
        <v>5</v>
      </c>
      <c r="AX141" s="13" t="s">
        <v>81</v>
      </c>
      <c r="AY141" s="269" t="s">
        <v>154</v>
      </c>
    </row>
    <row r="142" s="14" customFormat="1">
      <c r="A142" s="14"/>
      <c r="B142" s="271"/>
      <c r="C142" s="272"/>
      <c r="D142" s="261" t="s">
        <v>171</v>
      </c>
      <c r="E142" s="273" t="s">
        <v>1</v>
      </c>
      <c r="F142" s="274" t="s">
        <v>204</v>
      </c>
      <c r="G142" s="272"/>
      <c r="H142" s="275">
        <v>0.60499999999999998</v>
      </c>
      <c r="I142" s="276"/>
      <c r="J142" s="276"/>
      <c r="K142" s="272"/>
      <c r="L142" s="272"/>
      <c r="M142" s="277"/>
      <c r="N142" s="278"/>
      <c r="O142" s="279"/>
      <c r="P142" s="279"/>
      <c r="Q142" s="279"/>
      <c r="R142" s="279"/>
      <c r="S142" s="279"/>
      <c r="T142" s="279"/>
      <c r="U142" s="279"/>
      <c r="V142" s="279"/>
      <c r="W142" s="279"/>
      <c r="X142" s="280"/>
      <c r="Y142" s="14"/>
      <c r="Z142" s="14"/>
      <c r="AA142" s="14"/>
      <c r="AB142" s="14"/>
      <c r="AC142" s="14"/>
      <c r="AD142" s="14"/>
      <c r="AE142" s="14"/>
      <c r="AT142" s="281" t="s">
        <v>171</v>
      </c>
      <c r="AU142" s="281" t="s">
        <v>90</v>
      </c>
      <c r="AV142" s="14" t="s">
        <v>161</v>
      </c>
      <c r="AW142" s="14" t="s">
        <v>5</v>
      </c>
      <c r="AX142" s="14" t="s">
        <v>88</v>
      </c>
      <c r="AY142" s="281" t="s">
        <v>154</v>
      </c>
    </row>
    <row r="143" s="2" customFormat="1" ht="24.15" customHeight="1">
      <c r="A143" s="37"/>
      <c r="B143" s="38"/>
      <c r="C143" s="230" t="s">
        <v>187</v>
      </c>
      <c r="D143" s="230" t="s">
        <v>156</v>
      </c>
      <c r="E143" s="231" t="s">
        <v>353</v>
      </c>
      <c r="F143" s="232" t="s">
        <v>354</v>
      </c>
      <c r="G143" s="233" t="s">
        <v>222</v>
      </c>
      <c r="H143" s="234">
        <v>172</v>
      </c>
      <c r="I143" s="235"/>
      <c r="J143" s="235"/>
      <c r="K143" s="236">
        <f>ROUND(P143*H143,2)</f>
        <v>0</v>
      </c>
      <c r="L143" s="232" t="s">
        <v>160</v>
      </c>
      <c r="M143" s="43"/>
      <c r="N143" s="237" t="s">
        <v>1</v>
      </c>
      <c r="O143" s="238" t="s">
        <v>44</v>
      </c>
      <c r="P143" s="239">
        <f>I143+J143</f>
        <v>0</v>
      </c>
      <c r="Q143" s="239">
        <f>ROUND(I143*H143,2)</f>
        <v>0</v>
      </c>
      <c r="R143" s="239">
        <f>ROUND(J143*H143,2)</f>
        <v>0</v>
      </c>
      <c r="S143" s="90"/>
      <c r="T143" s="240">
        <f>S143*H143</f>
        <v>0</v>
      </c>
      <c r="U143" s="240">
        <v>0</v>
      </c>
      <c r="V143" s="240">
        <f>U143*H143</f>
        <v>0</v>
      </c>
      <c r="W143" s="240">
        <v>0</v>
      </c>
      <c r="X143" s="241">
        <f>W143*H143</f>
        <v>0</v>
      </c>
      <c r="Y143" s="37"/>
      <c r="Z143" s="37"/>
      <c r="AA143" s="37"/>
      <c r="AB143" s="37"/>
      <c r="AC143" s="37"/>
      <c r="AD143" s="37"/>
      <c r="AE143" s="37"/>
      <c r="AR143" s="242" t="s">
        <v>161</v>
      </c>
      <c r="AT143" s="242" t="s">
        <v>156</v>
      </c>
      <c r="AU143" s="242" t="s">
        <v>90</v>
      </c>
      <c r="AY143" s="16" t="s">
        <v>154</v>
      </c>
      <c r="BE143" s="243">
        <f>IF(O143="základní",K143,0)</f>
        <v>0</v>
      </c>
      <c r="BF143" s="243">
        <f>IF(O143="snížená",K143,0)</f>
        <v>0</v>
      </c>
      <c r="BG143" s="243">
        <f>IF(O143="zákl. přenesená",K143,0)</f>
        <v>0</v>
      </c>
      <c r="BH143" s="243">
        <f>IF(O143="sníž. přenesená",K143,0)</f>
        <v>0</v>
      </c>
      <c r="BI143" s="243">
        <f>IF(O143="nulová",K143,0)</f>
        <v>0</v>
      </c>
      <c r="BJ143" s="16" t="s">
        <v>88</v>
      </c>
      <c r="BK143" s="243">
        <f>ROUND(P143*H143,2)</f>
        <v>0</v>
      </c>
      <c r="BL143" s="16" t="s">
        <v>161</v>
      </c>
      <c r="BM143" s="242" t="s">
        <v>355</v>
      </c>
    </row>
    <row r="144" s="2" customFormat="1">
      <c r="A144" s="37"/>
      <c r="B144" s="38"/>
      <c r="C144" s="39"/>
      <c r="D144" s="244" t="s">
        <v>163</v>
      </c>
      <c r="E144" s="39"/>
      <c r="F144" s="245" t="s">
        <v>356</v>
      </c>
      <c r="G144" s="39"/>
      <c r="H144" s="39"/>
      <c r="I144" s="246"/>
      <c r="J144" s="246"/>
      <c r="K144" s="39"/>
      <c r="L144" s="39"/>
      <c r="M144" s="43"/>
      <c r="N144" s="247"/>
      <c r="O144" s="248"/>
      <c r="P144" s="90"/>
      <c r="Q144" s="90"/>
      <c r="R144" s="90"/>
      <c r="S144" s="90"/>
      <c r="T144" s="90"/>
      <c r="U144" s="90"/>
      <c r="V144" s="90"/>
      <c r="W144" s="90"/>
      <c r="X144" s="91"/>
      <c r="Y144" s="37"/>
      <c r="Z144" s="37"/>
      <c r="AA144" s="37"/>
      <c r="AB144" s="37"/>
      <c r="AC144" s="37"/>
      <c r="AD144" s="37"/>
      <c r="AE144" s="37"/>
      <c r="AT144" s="16" t="s">
        <v>163</v>
      </c>
      <c r="AU144" s="16" t="s">
        <v>90</v>
      </c>
    </row>
    <row r="145" s="2" customFormat="1" ht="37.8" customHeight="1">
      <c r="A145" s="37"/>
      <c r="B145" s="38"/>
      <c r="C145" s="230" t="s">
        <v>193</v>
      </c>
      <c r="D145" s="230" t="s">
        <v>156</v>
      </c>
      <c r="E145" s="231" t="s">
        <v>357</v>
      </c>
      <c r="F145" s="232" t="s">
        <v>358</v>
      </c>
      <c r="G145" s="233" t="s">
        <v>159</v>
      </c>
      <c r="H145" s="234">
        <v>430</v>
      </c>
      <c r="I145" s="235"/>
      <c r="J145" s="235"/>
      <c r="K145" s="236">
        <f>ROUND(P145*H145,2)</f>
        <v>0</v>
      </c>
      <c r="L145" s="232" t="s">
        <v>160</v>
      </c>
      <c r="M145" s="43"/>
      <c r="N145" s="237" t="s">
        <v>1</v>
      </c>
      <c r="O145" s="238" t="s">
        <v>44</v>
      </c>
      <c r="P145" s="239">
        <f>I145+J145</f>
        <v>0</v>
      </c>
      <c r="Q145" s="239">
        <f>ROUND(I145*H145,2)</f>
        <v>0</v>
      </c>
      <c r="R145" s="239">
        <f>ROUND(J145*H145,2)</f>
        <v>0</v>
      </c>
      <c r="S145" s="90"/>
      <c r="T145" s="240">
        <f>S145*H145</f>
        <v>0</v>
      </c>
      <c r="U145" s="240">
        <v>0</v>
      </c>
      <c r="V145" s="240">
        <f>U145*H145</f>
        <v>0</v>
      </c>
      <c r="W145" s="240">
        <v>0</v>
      </c>
      <c r="X145" s="241">
        <f>W145*H145</f>
        <v>0</v>
      </c>
      <c r="Y145" s="37"/>
      <c r="Z145" s="37"/>
      <c r="AA145" s="37"/>
      <c r="AB145" s="37"/>
      <c r="AC145" s="37"/>
      <c r="AD145" s="37"/>
      <c r="AE145" s="37"/>
      <c r="AR145" s="242" t="s">
        <v>161</v>
      </c>
      <c r="AT145" s="242" t="s">
        <v>156</v>
      </c>
      <c r="AU145" s="242" t="s">
        <v>90</v>
      </c>
      <c r="AY145" s="16" t="s">
        <v>154</v>
      </c>
      <c r="BE145" s="243">
        <f>IF(O145="základní",K145,0)</f>
        <v>0</v>
      </c>
      <c r="BF145" s="243">
        <f>IF(O145="snížená",K145,0)</f>
        <v>0</v>
      </c>
      <c r="BG145" s="243">
        <f>IF(O145="zákl. přenesená",K145,0)</f>
        <v>0</v>
      </c>
      <c r="BH145" s="243">
        <f>IF(O145="sníž. přenesená",K145,0)</f>
        <v>0</v>
      </c>
      <c r="BI145" s="243">
        <f>IF(O145="nulová",K145,0)</f>
        <v>0</v>
      </c>
      <c r="BJ145" s="16" t="s">
        <v>88</v>
      </c>
      <c r="BK145" s="243">
        <f>ROUND(P145*H145,2)</f>
        <v>0</v>
      </c>
      <c r="BL145" s="16" t="s">
        <v>161</v>
      </c>
      <c r="BM145" s="242" t="s">
        <v>359</v>
      </c>
    </row>
    <row r="146" s="2" customFormat="1">
      <c r="A146" s="37"/>
      <c r="B146" s="38"/>
      <c r="C146" s="39"/>
      <c r="D146" s="244" t="s">
        <v>163</v>
      </c>
      <c r="E146" s="39"/>
      <c r="F146" s="245" t="s">
        <v>360</v>
      </c>
      <c r="G146" s="39"/>
      <c r="H146" s="39"/>
      <c r="I146" s="246"/>
      <c r="J146" s="246"/>
      <c r="K146" s="39"/>
      <c r="L146" s="39"/>
      <c r="M146" s="43"/>
      <c r="N146" s="247"/>
      <c r="O146" s="248"/>
      <c r="P146" s="90"/>
      <c r="Q146" s="90"/>
      <c r="R146" s="90"/>
      <c r="S146" s="90"/>
      <c r="T146" s="90"/>
      <c r="U146" s="90"/>
      <c r="V146" s="90"/>
      <c r="W146" s="90"/>
      <c r="X146" s="91"/>
      <c r="Y146" s="37"/>
      <c r="Z146" s="37"/>
      <c r="AA146" s="37"/>
      <c r="AB146" s="37"/>
      <c r="AC146" s="37"/>
      <c r="AD146" s="37"/>
      <c r="AE146" s="37"/>
      <c r="AT146" s="16" t="s">
        <v>163</v>
      </c>
      <c r="AU146" s="16" t="s">
        <v>90</v>
      </c>
    </row>
    <row r="147" s="13" customFormat="1">
      <c r="A147" s="13"/>
      <c r="B147" s="259"/>
      <c r="C147" s="260"/>
      <c r="D147" s="261" t="s">
        <v>171</v>
      </c>
      <c r="E147" s="270" t="s">
        <v>1</v>
      </c>
      <c r="F147" s="262" t="s">
        <v>338</v>
      </c>
      <c r="G147" s="260"/>
      <c r="H147" s="263">
        <v>430</v>
      </c>
      <c r="I147" s="264"/>
      <c r="J147" s="264"/>
      <c r="K147" s="260"/>
      <c r="L147" s="260"/>
      <c r="M147" s="265"/>
      <c r="N147" s="266"/>
      <c r="O147" s="267"/>
      <c r="P147" s="267"/>
      <c r="Q147" s="267"/>
      <c r="R147" s="267"/>
      <c r="S147" s="267"/>
      <c r="T147" s="267"/>
      <c r="U147" s="267"/>
      <c r="V147" s="267"/>
      <c r="W147" s="267"/>
      <c r="X147" s="268"/>
      <c r="Y147" s="13"/>
      <c r="Z147" s="13"/>
      <c r="AA147" s="13"/>
      <c r="AB147" s="13"/>
      <c r="AC147" s="13"/>
      <c r="AD147" s="13"/>
      <c r="AE147" s="13"/>
      <c r="AT147" s="269" t="s">
        <v>171</v>
      </c>
      <c r="AU147" s="269" t="s">
        <v>90</v>
      </c>
      <c r="AV147" s="13" t="s">
        <v>90</v>
      </c>
      <c r="AW147" s="13" t="s">
        <v>5</v>
      </c>
      <c r="AX147" s="13" t="s">
        <v>88</v>
      </c>
      <c r="AY147" s="269" t="s">
        <v>154</v>
      </c>
    </row>
    <row r="148" s="2" customFormat="1" ht="37.8" customHeight="1">
      <c r="A148" s="37"/>
      <c r="B148" s="38"/>
      <c r="C148" s="230" t="s">
        <v>169</v>
      </c>
      <c r="D148" s="230" t="s">
        <v>156</v>
      </c>
      <c r="E148" s="231" t="s">
        <v>361</v>
      </c>
      <c r="F148" s="232" t="s">
        <v>362</v>
      </c>
      <c r="G148" s="233" t="s">
        <v>159</v>
      </c>
      <c r="H148" s="234">
        <v>19</v>
      </c>
      <c r="I148" s="235"/>
      <c r="J148" s="235"/>
      <c r="K148" s="236">
        <f>ROUND(P148*H148,2)</f>
        <v>0</v>
      </c>
      <c r="L148" s="232" t="s">
        <v>160</v>
      </c>
      <c r="M148" s="43"/>
      <c r="N148" s="237" t="s">
        <v>1</v>
      </c>
      <c r="O148" s="238" t="s">
        <v>44</v>
      </c>
      <c r="P148" s="239">
        <f>I148+J148</f>
        <v>0</v>
      </c>
      <c r="Q148" s="239">
        <f>ROUND(I148*H148,2)</f>
        <v>0</v>
      </c>
      <c r="R148" s="239">
        <f>ROUND(J148*H148,2)</f>
        <v>0</v>
      </c>
      <c r="S148" s="90"/>
      <c r="T148" s="240">
        <f>S148*H148</f>
        <v>0</v>
      </c>
      <c r="U148" s="240">
        <v>0</v>
      </c>
      <c r="V148" s="240">
        <f>U148*H148</f>
        <v>0</v>
      </c>
      <c r="W148" s="240">
        <v>0</v>
      </c>
      <c r="X148" s="241">
        <f>W148*H148</f>
        <v>0</v>
      </c>
      <c r="Y148" s="37"/>
      <c r="Z148" s="37"/>
      <c r="AA148" s="37"/>
      <c r="AB148" s="37"/>
      <c r="AC148" s="37"/>
      <c r="AD148" s="37"/>
      <c r="AE148" s="37"/>
      <c r="AR148" s="242" t="s">
        <v>161</v>
      </c>
      <c r="AT148" s="242" t="s">
        <v>156</v>
      </c>
      <c r="AU148" s="242" t="s">
        <v>90</v>
      </c>
      <c r="AY148" s="16" t="s">
        <v>154</v>
      </c>
      <c r="BE148" s="243">
        <f>IF(O148="základní",K148,0)</f>
        <v>0</v>
      </c>
      <c r="BF148" s="243">
        <f>IF(O148="snížená",K148,0)</f>
        <v>0</v>
      </c>
      <c r="BG148" s="243">
        <f>IF(O148="zákl. přenesená",K148,0)</f>
        <v>0</v>
      </c>
      <c r="BH148" s="243">
        <f>IF(O148="sníž. přenesená",K148,0)</f>
        <v>0</v>
      </c>
      <c r="BI148" s="243">
        <f>IF(O148="nulová",K148,0)</f>
        <v>0</v>
      </c>
      <c r="BJ148" s="16" t="s">
        <v>88</v>
      </c>
      <c r="BK148" s="243">
        <f>ROUND(P148*H148,2)</f>
        <v>0</v>
      </c>
      <c r="BL148" s="16" t="s">
        <v>161</v>
      </c>
      <c r="BM148" s="242" t="s">
        <v>363</v>
      </c>
    </row>
    <row r="149" s="2" customFormat="1">
      <c r="A149" s="37"/>
      <c r="B149" s="38"/>
      <c r="C149" s="39"/>
      <c r="D149" s="244" t="s">
        <v>163</v>
      </c>
      <c r="E149" s="39"/>
      <c r="F149" s="245" t="s">
        <v>364</v>
      </c>
      <c r="G149" s="39"/>
      <c r="H149" s="39"/>
      <c r="I149" s="246"/>
      <c r="J149" s="246"/>
      <c r="K149" s="39"/>
      <c r="L149" s="39"/>
      <c r="M149" s="43"/>
      <c r="N149" s="247"/>
      <c r="O149" s="248"/>
      <c r="P149" s="90"/>
      <c r="Q149" s="90"/>
      <c r="R149" s="90"/>
      <c r="S149" s="90"/>
      <c r="T149" s="90"/>
      <c r="U149" s="90"/>
      <c r="V149" s="90"/>
      <c r="W149" s="90"/>
      <c r="X149" s="91"/>
      <c r="Y149" s="37"/>
      <c r="Z149" s="37"/>
      <c r="AA149" s="37"/>
      <c r="AB149" s="37"/>
      <c r="AC149" s="37"/>
      <c r="AD149" s="37"/>
      <c r="AE149" s="37"/>
      <c r="AT149" s="16" t="s">
        <v>163</v>
      </c>
      <c r="AU149" s="16" t="s">
        <v>90</v>
      </c>
    </row>
    <row r="150" s="13" customFormat="1">
      <c r="A150" s="13"/>
      <c r="B150" s="259"/>
      <c r="C150" s="260"/>
      <c r="D150" s="261" t="s">
        <v>171</v>
      </c>
      <c r="E150" s="270" t="s">
        <v>1</v>
      </c>
      <c r="F150" s="262" t="s">
        <v>343</v>
      </c>
      <c r="G150" s="260"/>
      <c r="H150" s="263">
        <v>19</v>
      </c>
      <c r="I150" s="264"/>
      <c r="J150" s="264"/>
      <c r="K150" s="260"/>
      <c r="L150" s="260"/>
      <c r="M150" s="265"/>
      <c r="N150" s="266"/>
      <c r="O150" s="267"/>
      <c r="P150" s="267"/>
      <c r="Q150" s="267"/>
      <c r="R150" s="267"/>
      <c r="S150" s="267"/>
      <c r="T150" s="267"/>
      <c r="U150" s="267"/>
      <c r="V150" s="267"/>
      <c r="W150" s="267"/>
      <c r="X150" s="268"/>
      <c r="Y150" s="13"/>
      <c r="Z150" s="13"/>
      <c r="AA150" s="13"/>
      <c r="AB150" s="13"/>
      <c r="AC150" s="13"/>
      <c r="AD150" s="13"/>
      <c r="AE150" s="13"/>
      <c r="AT150" s="269" t="s">
        <v>171</v>
      </c>
      <c r="AU150" s="269" t="s">
        <v>90</v>
      </c>
      <c r="AV150" s="13" t="s">
        <v>90</v>
      </c>
      <c r="AW150" s="13" t="s">
        <v>5</v>
      </c>
      <c r="AX150" s="13" t="s">
        <v>88</v>
      </c>
      <c r="AY150" s="269" t="s">
        <v>154</v>
      </c>
    </row>
    <row r="151" s="2" customFormat="1" ht="37.8" customHeight="1">
      <c r="A151" s="37"/>
      <c r="B151" s="38"/>
      <c r="C151" s="230" t="s">
        <v>205</v>
      </c>
      <c r="D151" s="230" t="s">
        <v>156</v>
      </c>
      <c r="E151" s="231" t="s">
        <v>365</v>
      </c>
      <c r="F151" s="232" t="s">
        <v>366</v>
      </c>
      <c r="G151" s="233" t="s">
        <v>159</v>
      </c>
      <c r="H151" s="234">
        <v>8</v>
      </c>
      <c r="I151" s="235"/>
      <c r="J151" s="235"/>
      <c r="K151" s="236">
        <f>ROUND(P151*H151,2)</f>
        <v>0</v>
      </c>
      <c r="L151" s="232" t="s">
        <v>160</v>
      </c>
      <c r="M151" s="43"/>
      <c r="N151" s="237" t="s">
        <v>1</v>
      </c>
      <c r="O151" s="238" t="s">
        <v>44</v>
      </c>
      <c r="P151" s="239">
        <f>I151+J151</f>
        <v>0</v>
      </c>
      <c r="Q151" s="239">
        <f>ROUND(I151*H151,2)</f>
        <v>0</v>
      </c>
      <c r="R151" s="239">
        <f>ROUND(J151*H151,2)</f>
        <v>0</v>
      </c>
      <c r="S151" s="90"/>
      <c r="T151" s="240">
        <f>S151*H151</f>
        <v>0</v>
      </c>
      <c r="U151" s="240">
        <v>0</v>
      </c>
      <c r="V151" s="240">
        <f>U151*H151</f>
        <v>0</v>
      </c>
      <c r="W151" s="240">
        <v>0</v>
      </c>
      <c r="X151" s="241">
        <f>W151*H151</f>
        <v>0</v>
      </c>
      <c r="Y151" s="37"/>
      <c r="Z151" s="37"/>
      <c r="AA151" s="37"/>
      <c r="AB151" s="37"/>
      <c r="AC151" s="37"/>
      <c r="AD151" s="37"/>
      <c r="AE151" s="37"/>
      <c r="AR151" s="242" t="s">
        <v>161</v>
      </c>
      <c r="AT151" s="242" t="s">
        <v>156</v>
      </c>
      <c r="AU151" s="242" t="s">
        <v>90</v>
      </c>
      <c r="AY151" s="16" t="s">
        <v>154</v>
      </c>
      <c r="BE151" s="243">
        <f>IF(O151="základní",K151,0)</f>
        <v>0</v>
      </c>
      <c r="BF151" s="243">
        <f>IF(O151="snížená",K151,0)</f>
        <v>0</v>
      </c>
      <c r="BG151" s="243">
        <f>IF(O151="zákl. přenesená",K151,0)</f>
        <v>0</v>
      </c>
      <c r="BH151" s="243">
        <f>IF(O151="sníž. přenesená",K151,0)</f>
        <v>0</v>
      </c>
      <c r="BI151" s="243">
        <f>IF(O151="nulová",K151,0)</f>
        <v>0</v>
      </c>
      <c r="BJ151" s="16" t="s">
        <v>88</v>
      </c>
      <c r="BK151" s="243">
        <f>ROUND(P151*H151,2)</f>
        <v>0</v>
      </c>
      <c r="BL151" s="16" t="s">
        <v>161</v>
      </c>
      <c r="BM151" s="242" t="s">
        <v>367</v>
      </c>
    </row>
    <row r="152" s="2" customFormat="1">
      <c r="A152" s="37"/>
      <c r="B152" s="38"/>
      <c r="C152" s="39"/>
      <c r="D152" s="244" t="s">
        <v>163</v>
      </c>
      <c r="E152" s="39"/>
      <c r="F152" s="245" t="s">
        <v>368</v>
      </c>
      <c r="G152" s="39"/>
      <c r="H152" s="39"/>
      <c r="I152" s="246"/>
      <c r="J152" s="246"/>
      <c r="K152" s="39"/>
      <c r="L152" s="39"/>
      <c r="M152" s="43"/>
      <c r="N152" s="247"/>
      <c r="O152" s="248"/>
      <c r="P152" s="90"/>
      <c r="Q152" s="90"/>
      <c r="R152" s="90"/>
      <c r="S152" s="90"/>
      <c r="T152" s="90"/>
      <c r="U152" s="90"/>
      <c r="V152" s="90"/>
      <c r="W152" s="90"/>
      <c r="X152" s="91"/>
      <c r="Y152" s="37"/>
      <c r="Z152" s="37"/>
      <c r="AA152" s="37"/>
      <c r="AB152" s="37"/>
      <c r="AC152" s="37"/>
      <c r="AD152" s="37"/>
      <c r="AE152" s="37"/>
      <c r="AT152" s="16" t="s">
        <v>163</v>
      </c>
      <c r="AU152" s="16" t="s">
        <v>90</v>
      </c>
    </row>
    <row r="153" s="13" customFormat="1">
      <c r="A153" s="13"/>
      <c r="B153" s="259"/>
      <c r="C153" s="260"/>
      <c r="D153" s="261" t="s">
        <v>171</v>
      </c>
      <c r="E153" s="270" t="s">
        <v>1</v>
      </c>
      <c r="F153" s="262" t="s">
        <v>348</v>
      </c>
      <c r="G153" s="260"/>
      <c r="H153" s="263">
        <v>8</v>
      </c>
      <c r="I153" s="264"/>
      <c r="J153" s="264"/>
      <c r="K153" s="260"/>
      <c r="L153" s="260"/>
      <c r="M153" s="265"/>
      <c r="N153" s="266"/>
      <c r="O153" s="267"/>
      <c r="P153" s="267"/>
      <c r="Q153" s="267"/>
      <c r="R153" s="267"/>
      <c r="S153" s="267"/>
      <c r="T153" s="267"/>
      <c r="U153" s="267"/>
      <c r="V153" s="267"/>
      <c r="W153" s="267"/>
      <c r="X153" s="268"/>
      <c r="Y153" s="13"/>
      <c r="Z153" s="13"/>
      <c r="AA153" s="13"/>
      <c r="AB153" s="13"/>
      <c r="AC153" s="13"/>
      <c r="AD153" s="13"/>
      <c r="AE153" s="13"/>
      <c r="AT153" s="269" t="s">
        <v>171</v>
      </c>
      <c r="AU153" s="269" t="s">
        <v>90</v>
      </c>
      <c r="AV153" s="13" t="s">
        <v>90</v>
      </c>
      <c r="AW153" s="13" t="s">
        <v>5</v>
      </c>
      <c r="AX153" s="13" t="s">
        <v>88</v>
      </c>
      <c r="AY153" s="269" t="s">
        <v>154</v>
      </c>
    </row>
    <row r="154" s="2" customFormat="1" ht="24.15" customHeight="1">
      <c r="A154" s="37"/>
      <c r="B154" s="38"/>
      <c r="C154" s="230" t="s">
        <v>210</v>
      </c>
      <c r="D154" s="230" t="s">
        <v>156</v>
      </c>
      <c r="E154" s="231" t="s">
        <v>216</v>
      </c>
      <c r="F154" s="232" t="s">
        <v>217</v>
      </c>
      <c r="G154" s="233" t="s">
        <v>159</v>
      </c>
      <c r="H154" s="234">
        <v>27</v>
      </c>
      <c r="I154" s="235"/>
      <c r="J154" s="235"/>
      <c r="K154" s="236">
        <f>ROUND(P154*H154,2)</f>
        <v>0</v>
      </c>
      <c r="L154" s="232" t="s">
        <v>160</v>
      </c>
      <c r="M154" s="43"/>
      <c r="N154" s="237" t="s">
        <v>1</v>
      </c>
      <c r="O154" s="238" t="s">
        <v>44</v>
      </c>
      <c r="P154" s="239">
        <f>I154+J154</f>
        <v>0</v>
      </c>
      <c r="Q154" s="239">
        <f>ROUND(I154*H154,2)</f>
        <v>0</v>
      </c>
      <c r="R154" s="239">
        <f>ROUND(J154*H154,2)</f>
        <v>0</v>
      </c>
      <c r="S154" s="90"/>
      <c r="T154" s="240">
        <f>S154*H154</f>
        <v>0</v>
      </c>
      <c r="U154" s="240">
        <v>0</v>
      </c>
      <c r="V154" s="240">
        <f>U154*H154</f>
        <v>0</v>
      </c>
      <c r="W154" s="240">
        <v>0</v>
      </c>
      <c r="X154" s="241">
        <f>W154*H154</f>
        <v>0</v>
      </c>
      <c r="Y154" s="37"/>
      <c r="Z154" s="37"/>
      <c r="AA154" s="37"/>
      <c r="AB154" s="37"/>
      <c r="AC154" s="37"/>
      <c r="AD154" s="37"/>
      <c r="AE154" s="37"/>
      <c r="AR154" s="242" t="s">
        <v>161</v>
      </c>
      <c r="AT154" s="242" t="s">
        <v>156</v>
      </c>
      <c r="AU154" s="242" t="s">
        <v>90</v>
      </c>
      <c r="AY154" s="16" t="s">
        <v>154</v>
      </c>
      <c r="BE154" s="243">
        <f>IF(O154="základní",K154,0)</f>
        <v>0</v>
      </c>
      <c r="BF154" s="243">
        <f>IF(O154="snížená",K154,0)</f>
        <v>0</v>
      </c>
      <c r="BG154" s="243">
        <f>IF(O154="zákl. přenesená",K154,0)</f>
        <v>0</v>
      </c>
      <c r="BH154" s="243">
        <f>IF(O154="sníž. přenesená",K154,0)</f>
        <v>0</v>
      </c>
      <c r="BI154" s="243">
        <f>IF(O154="nulová",K154,0)</f>
        <v>0</v>
      </c>
      <c r="BJ154" s="16" t="s">
        <v>88</v>
      </c>
      <c r="BK154" s="243">
        <f>ROUND(P154*H154,2)</f>
        <v>0</v>
      </c>
      <c r="BL154" s="16" t="s">
        <v>161</v>
      </c>
      <c r="BM154" s="242" t="s">
        <v>369</v>
      </c>
    </row>
    <row r="155" s="2" customFormat="1">
      <c r="A155" s="37"/>
      <c r="B155" s="38"/>
      <c r="C155" s="39"/>
      <c r="D155" s="244" t="s">
        <v>163</v>
      </c>
      <c r="E155" s="39"/>
      <c r="F155" s="245" t="s">
        <v>219</v>
      </c>
      <c r="G155" s="39"/>
      <c r="H155" s="39"/>
      <c r="I155" s="246"/>
      <c r="J155" s="246"/>
      <c r="K155" s="39"/>
      <c r="L155" s="39"/>
      <c r="M155" s="43"/>
      <c r="N155" s="247"/>
      <c r="O155" s="248"/>
      <c r="P155" s="90"/>
      <c r="Q155" s="90"/>
      <c r="R155" s="90"/>
      <c r="S155" s="90"/>
      <c r="T155" s="90"/>
      <c r="U155" s="90"/>
      <c r="V155" s="90"/>
      <c r="W155" s="90"/>
      <c r="X155" s="91"/>
      <c r="Y155" s="37"/>
      <c r="Z155" s="37"/>
      <c r="AA155" s="37"/>
      <c r="AB155" s="37"/>
      <c r="AC155" s="37"/>
      <c r="AD155" s="37"/>
      <c r="AE155" s="37"/>
      <c r="AT155" s="16" t="s">
        <v>163</v>
      </c>
      <c r="AU155" s="16" t="s">
        <v>90</v>
      </c>
    </row>
    <row r="156" s="13" customFormat="1">
      <c r="A156" s="13"/>
      <c r="B156" s="259"/>
      <c r="C156" s="260"/>
      <c r="D156" s="261" t="s">
        <v>171</v>
      </c>
      <c r="E156" s="270" t="s">
        <v>1</v>
      </c>
      <c r="F156" s="262" t="s">
        <v>370</v>
      </c>
      <c r="G156" s="260"/>
      <c r="H156" s="263">
        <v>27</v>
      </c>
      <c r="I156" s="264"/>
      <c r="J156" s="264"/>
      <c r="K156" s="260"/>
      <c r="L156" s="260"/>
      <c r="M156" s="265"/>
      <c r="N156" s="266"/>
      <c r="O156" s="267"/>
      <c r="P156" s="267"/>
      <c r="Q156" s="267"/>
      <c r="R156" s="267"/>
      <c r="S156" s="267"/>
      <c r="T156" s="267"/>
      <c r="U156" s="267"/>
      <c r="V156" s="267"/>
      <c r="W156" s="267"/>
      <c r="X156" s="268"/>
      <c r="Y156" s="13"/>
      <c r="Z156" s="13"/>
      <c r="AA156" s="13"/>
      <c r="AB156" s="13"/>
      <c r="AC156" s="13"/>
      <c r="AD156" s="13"/>
      <c r="AE156" s="13"/>
      <c r="AT156" s="269" t="s">
        <v>171</v>
      </c>
      <c r="AU156" s="269" t="s">
        <v>90</v>
      </c>
      <c r="AV156" s="13" t="s">
        <v>90</v>
      </c>
      <c r="AW156" s="13" t="s">
        <v>5</v>
      </c>
      <c r="AX156" s="13" t="s">
        <v>88</v>
      </c>
      <c r="AY156" s="269" t="s">
        <v>154</v>
      </c>
    </row>
    <row r="157" s="2" customFormat="1" ht="24.15" customHeight="1">
      <c r="A157" s="37"/>
      <c r="B157" s="38"/>
      <c r="C157" s="230" t="s">
        <v>215</v>
      </c>
      <c r="D157" s="230" t="s">
        <v>156</v>
      </c>
      <c r="E157" s="231" t="s">
        <v>371</v>
      </c>
      <c r="F157" s="232" t="s">
        <v>372</v>
      </c>
      <c r="G157" s="233" t="s">
        <v>222</v>
      </c>
      <c r="H157" s="234">
        <v>172</v>
      </c>
      <c r="I157" s="235"/>
      <c r="J157" s="235"/>
      <c r="K157" s="236">
        <f>ROUND(P157*H157,2)</f>
        <v>0</v>
      </c>
      <c r="L157" s="232" t="s">
        <v>160</v>
      </c>
      <c r="M157" s="43"/>
      <c r="N157" s="237" t="s">
        <v>1</v>
      </c>
      <c r="O157" s="238" t="s">
        <v>44</v>
      </c>
      <c r="P157" s="239">
        <f>I157+J157</f>
        <v>0</v>
      </c>
      <c r="Q157" s="239">
        <f>ROUND(I157*H157,2)</f>
        <v>0</v>
      </c>
      <c r="R157" s="239">
        <f>ROUND(J157*H157,2)</f>
        <v>0</v>
      </c>
      <c r="S157" s="90"/>
      <c r="T157" s="240">
        <f>S157*H157</f>
        <v>0</v>
      </c>
      <c r="U157" s="240">
        <v>0</v>
      </c>
      <c r="V157" s="240">
        <f>U157*H157</f>
        <v>0</v>
      </c>
      <c r="W157" s="240">
        <v>0</v>
      </c>
      <c r="X157" s="241">
        <f>W157*H157</f>
        <v>0</v>
      </c>
      <c r="Y157" s="37"/>
      <c r="Z157" s="37"/>
      <c r="AA157" s="37"/>
      <c r="AB157" s="37"/>
      <c r="AC157" s="37"/>
      <c r="AD157" s="37"/>
      <c r="AE157" s="37"/>
      <c r="AR157" s="242" t="s">
        <v>161</v>
      </c>
      <c r="AT157" s="242" t="s">
        <v>156</v>
      </c>
      <c r="AU157" s="242" t="s">
        <v>90</v>
      </c>
      <c r="AY157" s="16" t="s">
        <v>154</v>
      </c>
      <c r="BE157" s="243">
        <f>IF(O157="základní",K157,0)</f>
        <v>0</v>
      </c>
      <c r="BF157" s="243">
        <f>IF(O157="snížená",K157,0)</f>
        <v>0</v>
      </c>
      <c r="BG157" s="243">
        <f>IF(O157="zákl. přenesená",K157,0)</f>
        <v>0</v>
      </c>
      <c r="BH157" s="243">
        <f>IF(O157="sníž. přenesená",K157,0)</f>
        <v>0</v>
      </c>
      <c r="BI157" s="243">
        <f>IF(O157="nulová",K157,0)</f>
        <v>0</v>
      </c>
      <c r="BJ157" s="16" t="s">
        <v>88</v>
      </c>
      <c r="BK157" s="243">
        <f>ROUND(P157*H157,2)</f>
        <v>0</v>
      </c>
      <c r="BL157" s="16" t="s">
        <v>161</v>
      </c>
      <c r="BM157" s="242" t="s">
        <v>373</v>
      </c>
    </row>
    <row r="158" s="2" customFormat="1">
      <c r="A158" s="37"/>
      <c r="B158" s="38"/>
      <c r="C158" s="39"/>
      <c r="D158" s="244" t="s">
        <v>163</v>
      </c>
      <c r="E158" s="39"/>
      <c r="F158" s="245" t="s">
        <v>374</v>
      </c>
      <c r="G158" s="39"/>
      <c r="H158" s="39"/>
      <c r="I158" s="246"/>
      <c r="J158" s="246"/>
      <c r="K158" s="39"/>
      <c r="L158" s="39"/>
      <c r="M158" s="43"/>
      <c r="N158" s="247"/>
      <c r="O158" s="248"/>
      <c r="P158" s="90"/>
      <c r="Q158" s="90"/>
      <c r="R158" s="90"/>
      <c r="S158" s="90"/>
      <c r="T158" s="90"/>
      <c r="U158" s="90"/>
      <c r="V158" s="90"/>
      <c r="W158" s="90"/>
      <c r="X158" s="91"/>
      <c r="Y158" s="37"/>
      <c r="Z158" s="37"/>
      <c r="AA158" s="37"/>
      <c r="AB158" s="37"/>
      <c r="AC158" s="37"/>
      <c r="AD158" s="37"/>
      <c r="AE158" s="37"/>
      <c r="AT158" s="16" t="s">
        <v>163</v>
      </c>
      <c r="AU158" s="16" t="s">
        <v>90</v>
      </c>
    </row>
    <row r="159" s="13" customFormat="1">
      <c r="A159" s="13"/>
      <c r="B159" s="259"/>
      <c r="C159" s="260"/>
      <c r="D159" s="261" t="s">
        <v>171</v>
      </c>
      <c r="E159" s="270" t="s">
        <v>1</v>
      </c>
      <c r="F159" s="262" t="s">
        <v>375</v>
      </c>
      <c r="G159" s="260"/>
      <c r="H159" s="263">
        <v>172</v>
      </c>
      <c r="I159" s="264"/>
      <c r="J159" s="264"/>
      <c r="K159" s="260"/>
      <c r="L159" s="260"/>
      <c r="M159" s="265"/>
      <c r="N159" s="266"/>
      <c r="O159" s="267"/>
      <c r="P159" s="267"/>
      <c r="Q159" s="267"/>
      <c r="R159" s="267"/>
      <c r="S159" s="267"/>
      <c r="T159" s="267"/>
      <c r="U159" s="267"/>
      <c r="V159" s="267"/>
      <c r="W159" s="267"/>
      <c r="X159" s="268"/>
      <c r="Y159" s="13"/>
      <c r="Z159" s="13"/>
      <c r="AA159" s="13"/>
      <c r="AB159" s="13"/>
      <c r="AC159" s="13"/>
      <c r="AD159" s="13"/>
      <c r="AE159" s="13"/>
      <c r="AT159" s="269" t="s">
        <v>171</v>
      </c>
      <c r="AU159" s="269" t="s">
        <v>90</v>
      </c>
      <c r="AV159" s="13" t="s">
        <v>90</v>
      </c>
      <c r="AW159" s="13" t="s">
        <v>5</v>
      </c>
      <c r="AX159" s="13" t="s">
        <v>81</v>
      </c>
      <c r="AY159" s="269" t="s">
        <v>154</v>
      </c>
    </row>
    <row r="160" s="14" customFormat="1">
      <c r="A160" s="14"/>
      <c r="B160" s="271"/>
      <c r="C160" s="272"/>
      <c r="D160" s="261" t="s">
        <v>171</v>
      </c>
      <c r="E160" s="273" t="s">
        <v>1</v>
      </c>
      <c r="F160" s="274" t="s">
        <v>204</v>
      </c>
      <c r="G160" s="272"/>
      <c r="H160" s="275">
        <v>172</v>
      </c>
      <c r="I160" s="276"/>
      <c r="J160" s="276"/>
      <c r="K160" s="272"/>
      <c r="L160" s="272"/>
      <c r="M160" s="277"/>
      <c r="N160" s="278"/>
      <c r="O160" s="279"/>
      <c r="P160" s="279"/>
      <c r="Q160" s="279"/>
      <c r="R160" s="279"/>
      <c r="S160" s="279"/>
      <c r="T160" s="279"/>
      <c r="U160" s="279"/>
      <c r="V160" s="279"/>
      <c r="W160" s="279"/>
      <c r="X160" s="280"/>
      <c r="Y160" s="14"/>
      <c r="Z160" s="14"/>
      <c r="AA160" s="14"/>
      <c r="AB160" s="14"/>
      <c r="AC160" s="14"/>
      <c r="AD160" s="14"/>
      <c r="AE160" s="14"/>
      <c r="AT160" s="281" t="s">
        <v>171</v>
      </c>
      <c r="AU160" s="281" t="s">
        <v>90</v>
      </c>
      <c r="AV160" s="14" t="s">
        <v>161</v>
      </c>
      <c r="AW160" s="14" t="s">
        <v>5</v>
      </c>
      <c r="AX160" s="14" t="s">
        <v>88</v>
      </c>
      <c r="AY160" s="281" t="s">
        <v>154</v>
      </c>
    </row>
    <row r="161" s="2" customFormat="1" ht="49.05" customHeight="1">
      <c r="A161" s="37"/>
      <c r="B161" s="38"/>
      <c r="C161" s="230" t="s">
        <v>9</v>
      </c>
      <c r="D161" s="230" t="s">
        <v>156</v>
      </c>
      <c r="E161" s="231" t="s">
        <v>376</v>
      </c>
      <c r="F161" s="232" t="s">
        <v>377</v>
      </c>
      <c r="G161" s="233" t="s">
        <v>222</v>
      </c>
      <c r="H161" s="234">
        <v>172</v>
      </c>
      <c r="I161" s="235"/>
      <c r="J161" s="235"/>
      <c r="K161" s="236">
        <f>ROUND(P161*H161,2)</f>
        <v>0</v>
      </c>
      <c r="L161" s="232" t="s">
        <v>160</v>
      </c>
      <c r="M161" s="43"/>
      <c r="N161" s="237" t="s">
        <v>1</v>
      </c>
      <c r="O161" s="238" t="s">
        <v>44</v>
      </c>
      <c r="P161" s="239">
        <f>I161+J161</f>
        <v>0</v>
      </c>
      <c r="Q161" s="239">
        <f>ROUND(I161*H161,2)</f>
        <v>0</v>
      </c>
      <c r="R161" s="239">
        <f>ROUND(J161*H161,2)</f>
        <v>0</v>
      </c>
      <c r="S161" s="90"/>
      <c r="T161" s="240">
        <f>S161*H161</f>
        <v>0</v>
      </c>
      <c r="U161" s="240">
        <v>0</v>
      </c>
      <c r="V161" s="240">
        <f>U161*H161</f>
        <v>0</v>
      </c>
      <c r="W161" s="240">
        <v>0</v>
      </c>
      <c r="X161" s="241">
        <f>W161*H161</f>
        <v>0</v>
      </c>
      <c r="Y161" s="37"/>
      <c r="Z161" s="37"/>
      <c r="AA161" s="37"/>
      <c r="AB161" s="37"/>
      <c r="AC161" s="37"/>
      <c r="AD161" s="37"/>
      <c r="AE161" s="37"/>
      <c r="AR161" s="242" t="s">
        <v>161</v>
      </c>
      <c r="AT161" s="242" t="s">
        <v>156</v>
      </c>
      <c r="AU161" s="242" t="s">
        <v>90</v>
      </c>
      <c r="AY161" s="16" t="s">
        <v>154</v>
      </c>
      <c r="BE161" s="243">
        <f>IF(O161="základní",K161,0)</f>
        <v>0</v>
      </c>
      <c r="BF161" s="243">
        <f>IF(O161="snížená",K161,0)</f>
        <v>0</v>
      </c>
      <c r="BG161" s="243">
        <f>IF(O161="zákl. přenesená",K161,0)</f>
        <v>0</v>
      </c>
      <c r="BH161" s="243">
        <f>IF(O161="sníž. přenesená",K161,0)</f>
        <v>0</v>
      </c>
      <c r="BI161" s="243">
        <f>IF(O161="nulová",K161,0)</f>
        <v>0</v>
      </c>
      <c r="BJ161" s="16" t="s">
        <v>88</v>
      </c>
      <c r="BK161" s="243">
        <f>ROUND(P161*H161,2)</f>
        <v>0</v>
      </c>
      <c r="BL161" s="16" t="s">
        <v>161</v>
      </c>
      <c r="BM161" s="242" t="s">
        <v>378</v>
      </c>
    </row>
    <row r="162" s="2" customFormat="1">
      <c r="A162" s="37"/>
      <c r="B162" s="38"/>
      <c r="C162" s="39"/>
      <c r="D162" s="244" t="s">
        <v>163</v>
      </c>
      <c r="E162" s="39"/>
      <c r="F162" s="245" t="s">
        <v>379</v>
      </c>
      <c r="G162" s="39"/>
      <c r="H162" s="39"/>
      <c r="I162" s="246"/>
      <c r="J162" s="246"/>
      <c r="K162" s="39"/>
      <c r="L162" s="39"/>
      <c r="M162" s="43"/>
      <c r="N162" s="247"/>
      <c r="O162" s="248"/>
      <c r="P162" s="90"/>
      <c r="Q162" s="90"/>
      <c r="R162" s="90"/>
      <c r="S162" s="90"/>
      <c r="T162" s="90"/>
      <c r="U162" s="90"/>
      <c r="V162" s="90"/>
      <c r="W162" s="90"/>
      <c r="X162" s="91"/>
      <c r="Y162" s="37"/>
      <c r="Z162" s="37"/>
      <c r="AA162" s="37"/>
      <c r="AB162" s="37"/>
      <c r="AC162" s="37"/>
      <c r="AD162" s="37"/>
      <c r="AE162" s="37"/>
      <c r="AT162" s="16" t="s">
        <v>163</v>
      </c>
      <c r="AU162" s="16" t="s">
        <v>90</v>
      </c>
    </row>
    <row r="163" s="13" customFormat="1">
      <c r="A163" s="13"/>
      <c r="B163" s="259"/>
      <c r="C163" s="260"/>
      <c r="D163" s="261" t="s">
        <v>171</v>
      </c>
      <c r="E163" s="270" t="s">
        <v>1</v>
      </c>
      <c r="F163" s="262" t="s">
        <v>380</v>
      </c>
      <c r="G163" s="260"/>
      <c r="H163" s="263">
        <v>172</v>
      </c>
      <c r="I163" s="264"/>
      <c r="J163" s="264"/>
      <c r="K163" s="260"/>
      <c r="L163" s="260"/>
      <c r="M163" s="265"/>
      <c r="N163" s="266"/>
      <c r="O163" s="267"/>
      <c r="P163" s="267"/>
      <c r="Q163" s="267"/>
      <c r="R163" s="267"/>
      <c r="S163" s="267"/>
      <c r="T163" s="267"/>
      <c r="U163" s="267"/>
      <c r="V163" s="267"/>
      <c r="W163" s="267"/>
      <c r="X163" s="268"/>
      <c r="Y163" s="13"/>
      <c r="Z163" s="13"/>
      <c r="AA163" s="13"/>
      <c r="AB163" s="13"/>
      <c r="AC163" s="13"/>
      <c r="AD163" s="13"/>
      <c r="AE163" s="13"/>
      <c r="AT163" s="269" t="s">
        <v>171</v>
      </c>
      <c r="AU163" s="269" t="s">
        <v>90</v>
      </c>
      <c r="AV163" s="13" t="s">
        <v>90</v>
      </c>
      <c r="AW163" s="13" t="s">
        <v>5</v>
      </c>
      <c r="AX163" s="13" t="s">
        <v>88</v>
      </c>
      <c r="AY163" s="269" t="s">
        <v>154</v>
      </c>
    </row>
    <row r="164" s="2" customFormat="1" ht="24.15" customHeight="1">
      <c r="A164" s="37"/>
      <c r="B164" s="38"/>
      <c r="C164" s="249" t="s">
        <v>226</v>
      </c>
      <c r="D164" s="249" t="s">
        <v>165</v>
      </c>
      <c r="E164" s="250" t="s">
        <v>381</v>
      </c>
      <c r="F164" s="251" t="s">
        <v>382</v>
      </c>
      <c r="G164" s="252" t="s">
        <v>383</v>
      </c>
      <c r="H164" s="253">
        <v>0.069000000000000006</v>
      </c>
      <c r="I164" s="254"/>
      <c r="J164" s="255"/>
      <c r="K164" s="256">
        <f>ROUND(P164*H164,2)</f>
        <v>0</v>
      </c>
      <c r="L164" s="251" t="s">
        <v>160</v>
      </c>
      <c r="M164" s="257"/>
      <c r="N164" s="258" t="s">
        <v>1</v>
      </c>
      <c r="O164" s="238" t="s">
        <v>44</v>
      </c>
      <c r="P164" s="239">
        <f>I164+J164</f>
        <v>0</v>
      </c>
      <c r="Q164" s="239">
        <f>ROUND(I164*H164,2)</f>
        <v>0</v>
      </c>
      <c r="R164" s="239">
        <f>ROUND(J164*H164,2)</f>
        <v>0</v>
      </c>
      <c r="S164" s="90"/>
      <c r="T164" s="240">
        <f>S164*H164</f>
        <v>0</v>
      </c>
      <c r="U164" s="240">
        <v>0.001</v>
      </c>
      <c r="V164" s="240">
        <f>U164*H164</f>
        <v>6.900000000000001E-05</v>
      </c>
      <c r="W164" s="240">
        <v>0</v>
      </c>
      <c r="X164" s="241">
        <f>W164*H164</f>
        <v>0</v>
      </c>
      <c r="Y164" s="37"/>
      <c r="Z164" s="37"/>
      <c r="AA164" s="37"/>
      <c r="AB164" s="37"/>
      <c r="AC164" s="37"/>
      <c r="AD164" s="37"/>
      <c r="AE164" s="37"/>
      <c r="AR164" s="242" t="s">
        <v>169</v>
      </c>
      <c r="AT164" s="242" t="s">
        <v>165</v>
      </c>
      <c r="AU164" s="242" t="s">
        <v>90</v>
      </c>
      <c r="AY164" s="16" t="s">
        <v>154</v>
      </c>
      <c r="BE164" s="243">
        <f>IF(O164="základní",K164,0)</f>
        <v>0</v>
      </c>
      <c r="BF164" s="243">
        <f>IF(O164="snížená",K164,0)</f>
        <v>0</v>
      </c>
      <c r="BG164" s="243">
        <f>IF(O164="zákl. přenesená",K164,0)</f>
        <v>0</v>
      </c>
      <c r="BH164" s="243">
        <f>IF(O164="sníž. přenesená",K164,0)</f>
        <v>0</v>
      </c>
      <c r="BI164" s="243">
        <f>IF(O164="nulová",K164,0)</f>
        <v>0</v>
      </c>
      <c r="BJ164" s="16" t="s">
        <v>88</v>
      </c>
      <c r="BK164" s="243">
        <f>ROUND(P164*H164,2)</f>
        <v>0</v>
      </c>
      <c r="BL164" s="16" t="s">
        <v>161</v>
      </c>
      <c r="BM164" s="242" t="s">
        <v>384</v>
      </c>
    </row>
    <row r="165" s="13" customFormat="1">
      <c r="A165" s="13"/>
      <c r="B165" s="259"/>
      <c r="C165" s="260"/>
      <c r="D165" s="261" t="s">
        <v>171</v>
      </c>
      <c r="E165" s="270" t="s">
        <v>1</v>
      </c>
      <c r="F165" s="262" t="s">
        <v>385</v>
      </c>
      <c r="G165" s="260"/>
      <c r="H165" s="263">
        <v>0.069000000000000006</v>
      </c>
      <c r="I165" s="264"/>
      <c r="J165" s="264"/>
      <c r="K165" s="260"/>
      <c r="L165" s="260"/>
      <c r="M165" s="265"/>
      <c r="N165" s="266"/>
      <c r="O165" s="267"/>
      <c r="P165" s="267"/>
      <c r="Q165" s="267"/>
      <c r="R165" s="267"/>
      <c r="S165" s="267"/>
      <c r="T165" s="267"/>
      <c r="U165" s="267"/>
      <c r="V165" s="267"/>
      <c r="W165" s="267"/>
      <c r="X165" s="268"/>
      <c r="Y165" s="13"/>
      <c r="Z165" s="13"/>
      <c r="AA165" s="13"/>
      <c r="AB165" s="13"/>
      <c r="AC165" s="13"/>
      <c r="AD165" s="13"/>
      <c r="AE165" s="13"/>
      <c r="AT165" s="269" t="s">
        <v>171</v>
      </c>
      <c r="AU165" s="269" t="s">
        <v>90</v>
      </c>
      <c r="AV165" s="13" t="s">
        <v>90</v>
      </c>
      <c r="AW165" s="13" t="s">
        <v>5</v>
      </c>
      <c r="AX165" s="13" t="s">
        <v>88</v>
      </c>
      <c r="AY165" s="269" t="s">
        <v>154</v>
      </c>
    </row>
    <row r="166" s="2" customFormat="1" ht="24.15" customHeight="1">
      <c r="A166" s="37"/>
      <c r="B166" s="38"/>
      <c r="C166" s="230" t="s">
        <v>231</v>
      </c>
      <c r="D166" s="230" t="s">
        <v>156</v>
      </c>
      <c r="E166" s="231" t="s">
        <v>220</v>
      </c>
      <c r="F166" s="232" t="s">
        <v>221</v>
      </c>
      <c r="G166" s="233" t="s">
        <v>222</v>
      </c>
      <c r="H166" s="234">
        <v>172</v>
      </c>
      <c r="I166" s="235"/>
      <c r="J166" s="235"/>
      <c r="K166" s="236">
        <f>ROUND(P166*H166,2)</f>
        <v>0</v>
      </c>
      <c r="L166" s="232" t="s">
        <v>160</v>
      </c>
      <c r="M166" s="43"/>
      <c r="N166" s="237" t="s">
        <v>1</v>
      </c>
      <c r="O166" s="238" t="s">
        <v>44</v>
      </c>
      <c r="P166" s="239">
        <f>I166+J166</f>
        <v>0</v>
      </c>
      <c r="Q166" s="239">
        <f>ROUND(I166*H166,2)</f>
        <v>0</v>
      </c>
      <c r="R166" s="239">
        <f>ROUND(J166*H166,2)</f>
        <v>0</v>
      </c>
      <c r="S166" s="90"/>
      <c r="T166" s="240">
        <f>S166*H166</f>
        <v>0</v>
      </c>
      <c r="U166" s="240">
        <v>0</v>
      </c>
      <c r="V166" s="240">
        <f>U166*H166</f>
        <v>0</v>
      </c>
      <c r="W166" s="240">
        <v>0</v>
      </c>
      <c r="X166" s="241">
        <f>W166*H166</f>
        <v>0</v>
      </c>
      <c r="Y166" s="37"/>
      <c r="Z166" s="37"/>
      <c r="AA166" s="37"/>
      <c r="AB166" s="37"/>
      <c r="AC166" s="37"/>
      <c r="AD166" s="37"/>
      <c r="AE166" s="37"/>
      <c r="AR166" s="242" t="s">
        <v>161</v>
      </c>
      <c r="AT166" s="242" t="s">
        <v>156</v>
      </c>
      <c r="AU166" s="242" t="s">
        <v>90</v>
      </c>
      <c r="AY166" s="16" t="s">
        <v>154</v>
      </c>
      <c r="BE166" s="243">
        <f>IF(O166="základní",K166,0)</f>
        <v>0</v>
      </c>
      <c r="BF166" s="243">
        <f>IF(O166="snížená",K166,0)</f>
        <v>0</v>
      </c>
      <c r="BG166" s="243">
        <f>IF(O166="zákl. přenesená",K166,0)</f>
        <v>0</v>
      </c>
      <c r="BH166" s="243">
        <f>IF(O166="sníž. přenesená",K166,0)</f>
        <v>0</v>
      </c>
      <c r="BI166" s="243">
        <f>IF(O166="nulová",K166,0)</f>
        <v>0</v>
      </c>
      <c r="BJ166" s="16" t="s">
        <v>88</v>
      </c>
      <c r="BK166" s="243">
        <f>ROUND(P166*H166,2)</f>
        <v>0</v>
      </c>
      <c r="BL166" s="16" t="s">
        <v>161</v>
      </c>
      <c r="BM166" s="242" t="s">
        <v>386</v>
      </c>
    </row>
    <row r="167" s="2" customFormat="1">
      <c r="A167" s="37"/>
      <c r="B167" s="38"/>
      <c r="C167" s="39"/>
      <c r="D167" s="244" t="s">
        <v>163</v>
      </c>
      <c r="E167" s="39"/>
      <c r="F167" s="245" t="s">
        <v>224</v>
      </c>
      <c r="G167" s="39"/>
      <c r="H167" s="39"/>
      <c r="I167" s="246"/>
      <c r="J167" s="246"/>
      <c r="K167" s="39"/>
      <c r="L167" s="39"/>
      <c r="M167" s="43"/>
      <c r="N167" s="247"/>
      <c r="O167" s="248"/>
      <c r="P167" s="90"/>
      <c r="Q167" s="90"/>
      <c r="R167" s="90"/>
      <c r="S167" s="90"/>
      <c r="T167" s="90"/>
      <c r="U167" s="90"/>
      <c r="V167" s="90"/>
      <c r="W167" s="90"/>
      <c r="X167" s="91"/>
      <c r="Y167" s="37"/>
      <c r="Z167" s="37"/>
      <c r="AA167" s="37"/>
      <c r="AB167" s="37"/>
      <c r="AC167" s="37"/>
      <c r="AD167" s="37"/>
      <c r="AE167" s="37"/>
      <c r="AT167" s="16" t="s">
        <v>163</v>
      </c>
      <c r="AU167" s="16" t="s">
        <v>90</v>
      </c>
    </row>
    <row r="168" s="13" customFormat="1">
      <c r="A168" s="13"/>
      <c r="B168" s="259"/>
      <c r="C168" s="260"/>
      <c r="D168" s="261" t="s">
        <v>171</v>
      </c>
      <c r="E168" s="270" t="s">
        <v>1</v>
      </c>
      <c r="F168" s="262" t="s">
        <v>387</v>
      </c>
      <c r="G168" s="260"/>
      <c r="H168" s="263">
        <v>172</v>
      </c>
      <c r="I168" s="264"/>
      <c r="J168" s="264"/>
      <c r="K168" s="260"/>
      <c r="L168" s="260"/>
      <c r="M168" s="265"/>
      <c r="N168" s="266"/>
      <c r="O168" s="267"/>
      <c r="P168" s="267"/>
      <c r="Q168" s="267"/>
      <c r="R168" s="267"/>
      <c r="S168" s="267"/>
      <c r="T168" s="267"/>
      <c r="U168" s="267"/>
      <c r="V168" s="267"/>
      <c r="W168" s="267"/>
      <c r="X168" s="268"/>
      <c r="Y168" s="13"/>
      <c r="Z168" s="13"/>
      <c r="AA168" s="13"/>
      <c r="AB168" s="13"/>
      <c r="AC168" s="13"/>
      <c r="AD168" s="13"/>
      <c r="AE168" s="13"/>
      <c r="AT168" s="269" t="s">
        <v>171</v>
      </c>
      <c r="AU168" s="269" t="s">
        <v>90</v>
      </c>
      <c r="AV168" s="13" t="s">
        <v>90</v>
      </c>
      <c r="AW168" s="13" t="s">
        <v>5</v>
      </c>
      <c r="AX168" s="13" t="s">
        <v>88</v>
      </c>
      <c r="AY168" s="269" t="s">
        <v>154</v>
      </c>
    </row>
    <row r="169" s="2" customFormat="1" ht="24.15" customHeight="1">
      <c r="A169" s="37"/>
      <c r="B169" s="38"/>
      <c r="C169" s="249" t="s">
        <v>238</v>
      </c>
      <c r="D169" s="249" t="s">
        <v>165</v>
      </c>
      <c r="E169" s="250" t="s">
        <v>227</v>
      </c>
      <c r="F169" s="251" t="s">
        <v>228</v>
      </c>
      <c r="G169" s="252" t="s">
        <v>168</v>
      </c>
      <c r="H169" s="253">
        <v>17.716000000000001</v>
      </c>
      <c r="I169" s="254"/>
      <c r="J169" s="255"/>
      <c r="K169" s="256">
        <f>ROUND(P169*H169,2)</f>
        <v>0</v>
      </c>
      <c r="L169" s="251" t="s">
        <v>160</v>
      </c>
      <c r="M169" s="257"/>
      <c r="N169" s="258" t="s">
        <v>1</v>
      </c>
      <c r="O169" s="238" t="s">
        <v>44</v>
      </c>
      <c r="P169" s="239">
        <f>I169+J169</f>
        <v>0</v>
      </c>
      <c r="Q169" s="239">
        <f>ROUND(I169*H169,2)</f>
        <v>0</v>
      </c>
      <c r="R169" s="239">
        <f>ROUND(J169*H169,2)</f>
        <v>0</v>
      </c>
      <c r="S169" s="90"/>
      <c r="T169" s="240">
        <f>S169*H169</f>
        <v>0</v>
      </c>
      <c r="U169" s="240">
        <v>0.20000000000000001</v>
      </c>
      <c r="V169" s="240">
        <f>U169*H169</f>
        <v>3.5432000000000006</v>
      </c>
      <c r="W169" s="240">
        <v>0</v>
      </c>
      <c r="X169" s="241">
        <f>W169*H169</f>
        <v>0</v>
      </c>
      <c r="Y169" s="37"/>
      <c r="Z169" s="37"/>
      <c r="AA169" s="37"/>
      <c r="AB169" s="37"/>
      <c r="AC169" s="37"/>
      <c r="AD169" s="37"/>
      <c r="AE169" s="37"/>
      <c r="AR169" s="242" t="s">
        <v>169</v>
      </c>
      <c r="AT169" s="242" t="s">
        <v>165</v>
      </c>
      <c r="AU169" s="242" t="s">
        <v>90</v>
      </c>
      <c r="AY169" s="16" t="s">
        <v>154</v>
      </c>
      <c r="BE169" s="243">
        <f>IF(O169="základní",K169,0)</f>
        <v>0</v>
      </c>
      <c r="BF169" s="243">
        <f>IF(O169="snížená",K169,0)</f>
        <v>0</v>
      </c>
      <c r="BG169" s="243">
        <f>IF(O169="zákl. přenesená",K169,0)</f>
        <v>0</v>
      </c>
      <c r="BH169" s="243">
        <f>IF(O169="sníž. přenesená",K169,0)</f>
        <v>0</v>
      </c>
      <c r="BI169" s="243">
        <f>IF(O169="nulová",K169,0)</f>
        <v>0</v>
      </c>
      <c r="BJ169" s="16" t="s">
        <v>88</v>
      </c>
      <c r="BK169" s="243">
        <f>ROUND(P169*H169,2)</f>
        <v>0</v>
      </c>
      <c r="BL169" s="16" t="s">
        <v>161</v>
      </c>
      <c r="BM169" s="242" t="s">
        <v>388</v>
      </c>
    </row>
    <row r="170" s="13" customFormat="1">
      <c r="A170" s="13"/>
      <c r="B170" s="259"/>
      <c r="C170" s="260"/>
      <c r="D170" s="261" t="s">
        <v>171</v>
      </c>
      <c r="E170" s="260"/>
      <c r="F170" s="262" t="s">
        <v>389</v>
      </c>
      <c r="G170" s="260"/>
      <c r="H170" s="263">
        <v>17.716000000000001</v>
      </c>
      <c r="I170" s="264"/>
      <c r="J170" s="264"/>
      <c r="K170" s="260"/>
      <c r="L170" s="260"/>
      <c r="M170" s="265"/>
      <c r="N170" s="266"/>
      <c r="O170" s="267"/>
      <c r="P170" s="267"/>
      <c r="Q170" s="267"/>
      <c r="R170" s="267"/>
      <c r="S170" s="267"/>
      <c r="T170" s="267"/>
      <c r="U170" s="267"/>
      <c r="V170" s="267"/>
      <c r="W170" s="267"/>
      <c r="X170" s="268"/>
      <c r="Y170" s="13"/>
      <c r="Z170" s="13"/>
      <c r="AA170" s="13"/>
      <c r="AB170" s="13"/>
      <c r="AC170" s="13"/>
      <c r="AD170" s="13"/>
      <c r="AE170" s="13"/>
      <c r="AT170" s="269" t="s">
        <v>171</v>
      </c>
      <c r="AU170" s="269" t="s">
        <v>90</v>
      </c>
      <c r="AV170" s="13" t="s">
        <v>90</v>
      </c>
      <c r="AW170" s="13" t="s">
        <v>4</v>
      </c>
      <c r="AX170" s="13" t="s">
        <v>88</v>
      </c>
      <c r="AY170" s="269" t="s">
        <v>154</v>
      </c>
    </row>
    <row r="171" s="2" customFormat="1" ht="24.15" customHeight="1">
      <c r="A171" s="37"/>
      <c r="B171" s="38"/>
      <c r="C171" s="230" t="s">
        <v>244</v>
      </c>
      <c r="D171" s="230" t="s">
        <v>156</v>
      </c>
      <c r="E171" s="231" t="s">
        <v>390</v>
      </c>
      <c r="F171" s="232" t="s">
        <v>391</v>
      </c>
      <c r="G171" s="233" t="s">
        <v>234</v>
      </c>
      <c r="H171" s="234">
        <v>0.036999999999999998</v>
      </c>
      <c r="I171" s="235"/>
      <c r="J171" s="235"/>
      <c r="K171" s="236">
        <f>ROUND(P171*H171,2)</f>
        <v>0</v>
      </c>
      <c r="L171" s="232" t="s">
        <v>160</v>
      </c>
      <c r="M171" s="43"/>
      <c r="N171" s="237" t="s">
        <v>1</v>
      </c>
      <c r="O171" s="238" t="s">
        <v>44</v>
      </c>
      <c r="P171" s="239">
        <f>I171+J171</f>
        <v>0</v>
      </c>
      <c r="Q171" s="239">
        <f>ROUND(I171*H171,2)</f>
        <v>0</v>
      </c>
      <c r="R171" s="239">
        <f>ROUND(J171*H171,2)</f>
        <v>0</v>
      </c>
      <c r="S171" s="90"/>
      <c r="T171" s="240">
        <f>S171*H171</f>
        <v>0</v>
      </c>
      <c r="U171" s="240">
        <v>0</v>
      </c>
      <c r="V171" s="240">
        <f>U171*H171</f>
        <v>0</v>
      </c>
      <c r="W171" s="240">
        <v>0</v>
      </c>
      <c r="X171" s="241">
        <f>W171*H171</f>
        <v>0</v>
      </c>
      <c r="Y171" s="37"/>
      <c r="Z171" s="37"/>
      <c r="AA171" s="37"/>
      <c r="AB171" s="37"/>
      <c r="AC171" s="37"/>
      <c r="AD171" s="37"/>
      <c r="AE171" s="37"/>
      <c r="AR171" s="242" t="s">
        <v>161</v>
      </c>
      <c r="AT171" s="242" t="s">
        <v>156</v>
      </c>
      <c r="AU171" s="242" t="s">
        <v>90</v>
      </c>
      <c r="AY171" s="16" t="s">
        <v>154</v>
      </c>
      <c r="BE171" s="243">
        <f>IF(O171="základní",K171,0)</f>
        <v>0</v>
      </c>
      <c r="BF171" s="243">
        <f>IF(O171="snížená",K171,0)</f>
        <v>0</v>
      </c>
      <c r="BG171" s="243">
        <f>IF(O171="zákl. přenesená",K171,0)</f>
        <v>0</v>
      </c>
      <c r="BH171" s="243">
        <f>IF(O171="sníž. přenesená",K171,0)</f>
        <v>0</v>
      </c>
      <c r="BI171" s="243">
        <f>IF(O171="nulová",K171,0)</f>
        <v>0</v>
      </c>
      <c r="BJ171" s="16" t="s">
        <v>88</v>
      </c>
      <c r="BK171" s="243">
        <f>ROUND(P171*H171,2)</f>
        <v>0</v>
      </c>
      <c r="BL171" s="16" t="s">
        <v>161</v>
      </c>
      <c r="BM171" s="242" t="s">
        <v>392</v>
      </c>
    </row>
    <row r="172" s="2" customFormat="1">
      <c r="A172" s="37"/>
      <c r="B172" s="38"/>
      <c r="C172" s="39"/>
      <c r="D172" s="244" t="s">
        <v>163</v>
      </c>
      <c r="E172" s="39"/>
      <c r="F172" s="245" t="s">
        <v>393</v>
      </c>
      <c r="G172" s="39"/>
      <c r="H172" s="39"/>
      <c r="I172" s="246"/>
      <c r="J172" s="246"/>
      <c r="K172" s="39"/>
      <c r="L172" s="39"/>
      <c r="M172" s="43"/>
      <c r="N172" s="247"/>
      <c r="O172" s="248"/>
      <c r="P172" s="90"/>
      <c r="Q172" s="90"/>
      <c r="R172" s="90"/>
      <c r="S172" s="90"/>
      <c r="T172" s="90"/>
      <c r="U172" s="90"/>
      <c r="V172" s="90"/>
      <c r="W172" s="90"/>
      <c r="X172" s="91"/>
      <c r="Y172" s="37"/>
      <c r="Z172" s="37"/>
      <c r="AA172" s="37"/>
      <c r="AB172" s="37"/>
      <c r="AC172" s="37"/>
      <c r="AD172" s="37"/>
      <c r="AE172" s="37"/>
      <c r="AT172" s="16" t="s">
        <v>163</v>
      </c>
      <c r="AU172" s="16" t="s">
        <v>90</v>
      </c>
    </row>
    <row r="173" s="13" customFormat="1">
      <c r="A173" s="13"/>
      <c r="B173" s="259"/>
      <c r="C173" s="260"/>
      <c r="D173" s="261" t="s">
        <v>171</v>
      </c>
      <c r="E173" s="270" t="s">
        <v>1</v>
      </c>
      <c r="F173" s="262" t="s">
        <v>394</v>
      </c>
      <c r="G173" s="260"/>
      <c r="H173" s="263">
        <v>0.034000000000000002</v>
      </c>
      <c r="I173" s="264"/>
      <c r="J173" s="264"/>
      <c r="K173" s="260"/>
      <c r="L173" s="260"/>
      <c r="M173" s="265"/>
      <c r="N173" s="266"/>
      <c r="O173" s="267"/>
      <c r="P173" s="267"/>
      <c r="Q173" s="267"/>
      <c r="R173" s="267"/>
      <c r="S173" s="267"/>
      <c r="T173" s="267"/>
      <c r="U173" s="267"/>
      <c r="V173" s="267"/>
      <c r="W173" s="267"/>
      <c r="X173" s="268"/>
      <c r="Y173" s="13"/>
      <c r="Z173" s="13"/>
      <c r="AA173" s="13"/>
      <c r="AB173" s="13"/>
      <c r="AC173" s="13"/>
      <c r="AD173" s="13"/>
      <c r="AE173" s="13"/>
      <c r="AT173" s="269" t="s">
        <v>171</v>
      </c>
      <c r="AU173" s="269" t="s">
        <v>90</v>
      </c>
      <c r="AV173" s="13" t="s">
        <v>90</v>
      </c>
      <c r="AW173" s="13" t="s">
        <v>5</v>
      </c>
      <c r="AX173" s="13" t="s">
        <v>81</v>
      </c>
      <c r="AY173" s="269" t="s">
        <v>154</v>
      </c>
    </row>
    <row r="174" s="13" customFormat="1">
      <c r="A174" s="13"/>
      <c r="B174" s="259"/>
      <c r="C174" s="260"/>
      <c r="D174" s="261" t="s">
        <v>171</v>
      </c>
      <c r="E174" s="270" t="s">
        <v>1</v>
      </c>
      <c r="F174" s="262" t="s">
        <v>395</v>
      </c>
      <c r="G174" s="260"/>
      <c r="H174" s="263">
        <v>0.0030000000000000001</v>
      </c>
      <c r="I174" s="264"/>
      <c r="J174" s="264"/>
      <c r="K174" s="260"/>
      <c r="L174" s="260"/>
      <c r="M174" s="265"/>
      <c r="N174" s="266"/>
      <c r="O174" s="267"/>
      <c r="P174" s="267"/>
      <c r="Q174" s="267"/>
      <c r="R174" s="267"/>
      <c r="S174" s="267"/>
      <c r="T174" s="267"/>
      <c r="U174" s="267"/>
      <c r="V174" s="267"/>
      <c r="W174" s="267"/>
      <c r="X174" s="268"/>
      <c r="Y174" s="13"/>
      <c r="Z174" s="13"/>
      <c r="AA174" s="13"/>
      <c r="AB174" s="13"/>
      <c r="AC174" s="13"/>
      <c r="AD174" s="13"/>
      <c r="AE174" s="13"/>
      <c r="AT174" s="269" t="s">
        <v>171</v>
      </c>
      <c r="AU174" s="269" t="s">
        <v>90</v>
      </c>
      <c r="AV174" s="13" t="s">
        <v>90</v>
      </c>
      <c r="AW174" s="13" t="s">
        <v>5</v>
      </c>
      <c r="AX174" s="13" t="s">
        <v>81</v>
      </c>
      <c r="AY174" s="269" t="s">
        <v>154</v>
      </c>
    </row>
    <row r="175" s="14" customFormat="1">
      <c r="A175" s="14"/>
      <c r="B175" s="271"/>
      <c r="C175" s="272"/>
      <c r="D175" s="261" t="s">
        <v>171</v>
      </c>
      <c r="E175" s="273" t="s">
        <v>1</v>
      </c>
      <c r="F175" s="274" t="s">
        <v>204</v>
      </c>
      <c r="G175" s="272"/>
      <c r="H175" s="275">
        <v>0.037000000000000005</v>
      </c>
      <c r="I175" s="276"/>
      <c r="J175" s="276"/>
      <c r="K175" s="272"/>
      <c r="L175" s="272"/>
      <c r="M175" s="277"/>
      <c r="N175" s="278"/>
      <c r="O175" s="279"/>
      <c r="P175" s="279"/>
      <c r="Q175" s="279"/>
      <c r="R175" s="279"/>
      <c r="S175" s="279"/>
      <c r="T175" s="279"/>
      <c r="U175" s="279"/>
      <c r="V175" s="279"/>
      <c r="W175" s="279"/>
      <c r="X175" s="280"/>
      <c r="Y175" s="14"/>
      <c r="Z175" s="14"/>
      <c r="AA175" s="14"/>
      <c r="AB175" s="14"/>
      <c r="AC175" s="14"/>
      <c r="AD175" s="14"/>
      <c r="AE175" s="14"/>
      <c r="AT175" s="281" t="s">
        <v>171</v>
      </c>
      <c r="AU175" s="281" t="s">
        <v>90</v>
      </c>
      <c r="AV175" s="14" t="s">
        <v>161</v>
      </c>
      <c r="AW175" s="14" t="s">
        <v>5</v>
      </c>
      <c r="AX175" s="14" t="s">
        <v>88</v>
      </c>
      <c r="AY175" s="281" t="s">
        <v>154</v>
      </c>
    </row>
    <row r="176" s="2" customFormat="1" ht="24.15" customHeight="1">
      <c r="A176" s="37"/>
      <c r="B176" s="38"/>
      <c r="C176" s="249" t="s">
        <v>250</v>
      </c>
      <c r="D176" s="249" t="s">
        <v>165</v>
      </c>
      <c r="E176" s="250" t="s">
        <v>396</v>
      </c>
      <c r="F176" s="251" t="s">
        <v>397</v>
      </c>
      <c r="G176" s="252" t="s">
        <v>241</v>
      </c>
      <c r="H176" s="253">
        <v>37</v>
      </c>
      <c r="I176" s="254"/>
      <c r="J176" s="255"/>
      <c r="K176" s="256">
        <f>ROUND(P176*H176,2)</f>
        <v>0</v>
      </c>
      <c r="L176" s="251" t="s">
        <v>160</v>
      </c>
      <c r="M176" s="257"/>
      <c r="N176" s="258" t="s">
        <v>1</v>
      </c>
      <c r="O176" s="238" t="s">
        <v>44</v>
      </c>
      <c r="P176" s="239">
        <f>I176+J176</f>
        <v>0</v>
      </c>
      <c r="Q176" s="239">
        <f>ROUND(I176*H176,2)</f>
        <v>0</v>
      </c>
      <c r="R176" s="239">
        <f>ROUND(J176*H176,2)</f>
        <v>0</v>
      </c>
      <c r="S176" s="90"/>
      <c r="T176" s="240">
        <f>S176*H176</f>
        <v>0</v>
      </c>
      <c r="U176" s="240">
        <v>0.001</v>
      </c>
      <c r="V176" s="240">
        <f>U176*H176</f>
        <v>0.036999999999999998</v>
      </c>
      <c r="W176" s="240">
        <v>0</v>
      </c>
      <c r="X176" s="241">
        <f>W176*H176</f>
        <v>0</v>
      </c>
      <c r="Y176" s="37"/>
      <c r="Z176" s="37"/>
      <c r="AA176" s="37"/>
      <c r="AB176" s="37"/>
      <c r="AC176" s="37"/>
      <c r="AD176" s="37"/>
      <c r="AE176" s="37"/>
      <c r="AR176" s="242" t="s">
        <v>169</v>
      </c>
      <c r="AT176" s="242" t="s">
        <v>165</v>
      </c>
      <c r="AU176" s="242" t="s">
        <v>90</v>
      </c>
      <c r="AY176" s="16" t="s">
        <v>154</v>
      </c>
      <c r="BE176" s="243">
        <f>IF(O176="základní",K176,0)</f>
        <v>0</v>
      </c>
      <c r="BF176" s="243">
        <f>IF(O176="snížená",K176,0)</f>
        <v>0</v>
      </c>
      <c r="BG176" s="243">
        <f>IF(O176="zákl. přenesená",K176,0)</f>
        <v>0</v>
      </c>
      <c r="BH176" s="243">
        <f>IF(O176="sníž. přenesená",K176,0)</f>
        <v>0</v>
      </c>
      <c r="BI176" s="243">
        <f>IF(O176="nulová",K176,0)</f>
        <v>0</v>
      </c>
      <c r="BJ176" s="16" t="s">
        <v>88</v>
      </c>
      <c r="BK176" s="243">
        <f>ROUND(P176*H176,2)</f>
        <v>0</v>
      </c>
      <c r="BL176" s="16" t="s">
        <v>161</v>
      </c>
      <c r="BM176" s="242" t="s">
        <v>398</v>
      </c>
    </row>
    <row r="177" s="2" customFormat="1">
      <c r="A177" s="37"/>
      <c r="B177" s="38"/>
      <c r="C177" s="39"/>
      <c r="D177" s="261" t="s">
        <v>399</v>
      </c>
      <c r="E177" s="39"/>
      <c r="F177" s="288" t="s">
        <v>400</v>
      </c>
      <c r="G177" s="39"/>
      <c r="H177" s="39"/>
      <c r="I177" s="246"/>
      <c r="J177" s="246"/>
      <c r="K177" s="39"/>
      <c r="L177" s="39"/>
      <c r="M177" s="43"/>
      <c r="N177" s="247"/>
      <c r="O177" s="248"/>
      <c r="P177" s="90"/>
      <c r="Q177" s="90"/>
      <c r="R177" s="90"/>
      <c r="S177" s="90"/>
      <c r="T177" s="90"/>
      <c r="U177" s="90"/>
      <c r="V177" s="90"/>
      <c r="W177" s="90"/>
      <c r="X177" s="91"/>
      <c r="Y177" s="37"/>
      <c r="Z177" s="37"/>
      <c r="AA177" s="37"/>
      <c r="AB177" s="37"/>
      <c r="AC177" s="37"/>
      <c r="AD177" s="37"/>
      <c r="AE177" s="37"/>
      <c r="AT177" s="16" t="s">
        <v>399</v>
      </c>
      <c r="AU177" s="16" t="s">
        <v>90</v>
      </c>
    </row>
    <row r="178" s="2" customFormat="1">
      <c r="A178" s="37"/>
      <c r="B178" s="38"/>
      <c r="C178" s="230" t="s">
        <v>255</v>
      </c>
      <c r="D178" s="230" t="s">
        <v>156</v>
      </c>
      <c r="E178" s="231" t="s">
        <v>245</v>
      </c>
      <c r="F178" s="232" t="s">
        <v>246</v>
      </c>
      <c r="G178" s="233" t="s">
        <v>168</v>
      </c>
      <c r="H178" s="234">
        <v>0.10000000000000001</v>
      </c>
      <c r="I178" s="235"/>
      <c r="J178" s="235"/>
      <c r="K178" s="236">
        <f>ROUND(P178*H178,2)</f>
        <v>0</v>
      </c>
      <c r="L178" s="232" t="s">
        <v>160</v>
      </c>
      <c r="M178" s="43"/>
      <c r="N178" s="237" t="s">
        <v>1</v>
      </c>
      <c r="O178" s="238" t="s">
        <v>44</v>
      </c>
      <c r="P178" s="239">
        <f>I178+J178</f>
        <v>0</v>
      </c>
      <c r="Q178" s="239">
        <f>ROUND(I178*H178,2)</f>
        <v>0</v>
      </c>
      <c r="R178" s="239">
        <f>ROUND(J178*H178,2)</f>
        <v>0</v>
      </c>
      <c r="S178" s="90"/>
      <c r="T178" s="240">
        <f>S178*H178</f>
        <v>0</v>
      </c>
      <c r="U178" s="240">
        <v>0</v>
      </c>
      <c r="V178" s="240">
        <f>U178*H178</f>
        <v>0</v>
      </c>
      <c r="W178" s="240">
        <v>0</v>
      </c>
      <c r="X178" s="241">
        <f>W178*H178</f>
        <v>0</v>
      </c>
      <c r="Y178" s="37"/>
      <c r="Z178" s="37"/>
      <c r="AA178" s="37"/>
      <c r="AB178" s="37"/>
      <c r="AC178" s="37"/>
      <c r="AD178" s="37"/>
      <c r="AE178" s="37"/>
      <c r="AR178" s="242" t="s">
        <v>161</v>
      </c>
      <c r="AT178" s="242" t="s">
        <v>156</v>
      </c>
      <c r="AU178" s="242" t="s">
        <v>90</v>
      </c>
      <c r="AY178" s="16" t="s">
        <v>154</v>
      </c>
      <c r="BE178" s="243">
        <f>IF(O178="základní",K178,0)</f>
        <v>0</v>
      </c>
      <c r="BF178" s="243">
        <f>IF(O178="snížená",K178,0)</f>
        <v>0</v>
      </c>
      <c r="BG178" s="243">
        <f>IF(O178="zákl. přenesená",K178,0)</f>
        <v>0</v>
      </c>
      <c r="BH178" s="243">
        <f>IF(O178="sníž. přenesená",K178,0)</f>
        <v>0</v>
      </c>
      <c r="BI178" s="243">
        <f>IF(O178="nulová",K178,0)</f>
        <v>0</v>
      </c>
      <c r="BJ178" s="16" t="s">
        <v>88</v>
      </c>
      <c r="BK178" s="243">
        <f>ROUND(P178*H178,2)</f>
        <v>0</v>
      </c>
      <c r="BL178" s="16" t="s">
        <v>161</v>
      </c>
      <c r="BM178" s="242" t="s">
        <v>401</v>
      </c>
    </row>
    <row r="179" s="2" customFormat="1">
      <c r="A179" s="37"/>
      <c r="B179" s="38"/>
      <c r="C179" s="39"/>
      <c r="D179" s="244" t="s">
        <v>163</v>
      </c>
      <c r="E179" s="39"/>
      <c r="F179" s="245" t="s">
        <v>248</v>
      </c>
      <c r="G179" s="39"/>
      <c r="H179" s="39"/>
      <c r="I179" s="246"/>
      <c r="J179" s="246"/>
      <c r="K179" s="39"/>
      <c r="L179" s="39"/>
      <c r="M179" s="43"/>
      <c r="N179" s="247"/>
      <c r="O179" s="248"/>
      <c r="P179" s="90"/>
      <c r="Q179" s="90"/>
      <c r="R179" s="90"/>
      <c r="S179" s="90"/>
      <c r="T179" s="90"/>
      <c r="U179" s="90"/>
      <c r="V179" s="90"/>
      <c r="W179" s="90"/>
      <c r="X179" s="91"/>
      <c r="Y179" s="37"/>
      <c r="Z179" s="37"/>
      <c r="AA179" s="37"/>
      <c r="AB179" s="37"/>
      <c r="AC179" s="37"/>
      <c r="AD179" s="37"/>
      <c r="AE179" s="37"/>
      <c r="AT179" s="16" t="s">
        <v>163</v>
      </c>
      <c r="AU179" s="16" t="s">
        <v>90</v>
      </c>
    </row>
    <row r="180" s="13" customFormat="1">
      <c r="A180" s="13"/>
      <c r="B180" s="259"/>
      <c r="C180" s="260"/>
      <c r="D180" s="261" t="s">
        <v>171</v>
      </c>
      <c r="E180" s="270" t="s">
        <v>1</v>
      </c>
      <c r="F180" s="262" t="s">
        <v>402</v>
      </c>
      <c r="G180" s="260"/>
      <c r="H180" s="263">
        <v>0.10000000000000001</v>
      </c>
      <c r="I180" s="264"/>
      <c r="J180" s="264"/>
      <c r="K180" s="260"/>
      <c r="L180" s="260"/>
      <c r="M180" s="265"/>
      <c r="N180" s="266"/>
      <c r="O180" s="267"/>
      <c r="P180" s="267"/>
      <c r="Q180" s="267"/>
      <c r="R180" s="267"/>
      <c r="S180" s="267"/>
      <c r="T180" s="267"/>
      <c r="U180" s="267"/>
      <c r="V180" s="267"/>
      <c r="W180" s="267"/>
      <c r="X180" s="268"/>
      <c r="Y180" s="13"/>
      <c r="Z180" s="13"/>
      <c r="AA180" s="13"/>
      <c r="AB180" s="13"/>
      <c r="AC180" s="13"/>
      <c r="AD180" s="13"/>
      <c r="AE180" s="13"/>
      <c r="AT180" s="269" t="s">
        <v>171</v>
      </c>
      <c r="AU180" s="269" t="s">
        <v>90</v>
      </c>
      <c r="AV180" s="13" t="s">
        <v>90</v>
      </c>
      <c r="AW180" s="13" t="s">
        <v>5</v>
      </c>
      <c r="AX180" s="13" t="s">
        <v>88</v>
      </c>
      <c r="AY180" s="269" t="s">
        <v>154</v>
      </c>
    </row>
    <row r="181" s="2" customFormat="1">
      <c r="A181" s="37"/>
      <c r="B181" s="38"/>
      <c r="C181" s="230" t="s">
        <v>260</v>
      </c>
      <c r="D181" s="230" t="s">
        <v>156</v>
      </c>
      <c r="E181" s="231" t="s">
        <v>403</v>
      </c>
      <c r="F181" s="232" t="s">
        <v>404</v>
      </c>
      <c r="G181" s="233" t="s">
        <v>168</v>
      </c>
      <c r="H181" s="234">
        <v>3.4399999999999999</v>
      </c>
      <c r="I181" s="235"/>
      <c r="J181" s="235"/>
      <c r="K181" s="236">
        <f>ROUND(P181*H181,2)</f>
        <v>0</v>
      </c>
      <c r="L181" s="232" t="s">
        <v>160</v>
      </c>
      <c r="M181" s="43"/>
      <c r="N181" s="237" t="s">
        <v>1</v>
      </c>
      <c r="O181" s="238" t="s">
        <v>44</v>
      </c>
      <c r="P181" s="239">
        <f>I181+J181</f>
        <v>0</v>
      </c>
      <c r="Q181" s="239">
        <f>ROUND(I181*H181,2)</f>
        <v>0</v>
      </c>
      <c r="R181" s="239">
        <f>ROUND(J181*H181,2)</f>
        <v>0</v>
      </c>
      <c r="S181" s="90"/>
      <c r="T181" s="240">
        <f>S181*H181</f>
        <v>0</v>
      </c>
      <c r="U181" s="240">
        <v>0</v>
      </c>
      <c r="V181" s="240">
        <f>U181*H181</f>
        <v>0</v>
      </c>
      <c r="W181" s="240">
        <v>0</v>
      </c>
      <c r="X181" s="241">
        <f>W181*H181</f>
        <v>0</v>
      </c>
      <c r="Y181" s="37"/>
      <c r="Z181" s="37"/>
      <c r="AA181" s="37"/>
      <c r="AB181" s="37"/>
      <c r="AC181" s="37"/>
      <c r="AD181" s="37"/>
      <c r="AE181" s="37"/>
      <c r="AR181" s="242" t="s">
        <v>161</v>
      </c>
      <c r="AT181" s="242" t="s">
        <v>156</v>
      </c>
      <c r="AU181" s="242" t="s">
        <v>90</v>
      </c>
      <c r="AY181" s="16" t="s">
        <v>154</v>
      </c>
      <c r="BE181" s="243">
        <f>IF(O181="základní",K181,0)</f>
        <v>0</v>
      </c>
      <c r="BF181" s="243">
        <f>IF(O181="snížená",K181,0)</f>
        <v>0</v>
      </c>
      <c r="BG181" s="243">
        <f>IF(O181="zákl. přenesená",K181,0)</f>
        <v>0</v>
      </c>
      <c r="BH181" s="243">
        <f>IF(O181="sníž. přenesená",K181,0)</f>
        <v>0</v>
      </c>
      <c r="BI181" s="243">
        <f>IF(O181="nulová",K181,0)</f>
        <v>0</v>
      </c>
      <c r="BJ181" s="16" t="s">
        <v>88</v>
      </c>
      <c r="BK181" s="243">
        <f>ROUND(P181*H181,2)</f>
        <v>0</v>
      </c>
      <c r="BL181" s="16" t="s">
        <v>161</v>
      </c>
      <c r="BM181" s="242" t="s">
        <v>405</v>
      </c>
    </row>
    <row r="182" s="2" customFormat="1">
      <c r="A182" s="37"/>
      <c r="B182" s="38"/>
      <c r="C182" s="39"/>
      <c r="D182" s="244" t="s">
        <v>163</v>
      </c>
      <c r="E182" s="39"/>
      <c r="F182" s="245" t="s">
        <v>406</v>
      </c>
      <c r="G182" s="39"/>
      <c r="H182" s="39"/>
      <c r="I182" s="246"/>
      <c r="J182" s="246"/>
      <c r="K182" s="39"/>
      <c r="L182" s="39"/>
      <c r="M182" s="43"/>
      <c r="N182" s="247"/>
      <c r="O182" s="248"/>
      <c r="P182" s="90"/>
      <c r="Q182" s="90"/>
      <c r="R182" s="90"/>
      <c r="S182" s="90"/>
      <c r="T182" s="90"/>
      <c r="U182" s="90"/>
      <c r="V182" s="90"/>
      <c r="W182" s="90"/>
      <c r="X182" s="91"/>
      <c r="Y182" s="37"/>
      <c r="Z182" s="37"/>
      <c r="AA182" s="37"/>
      <c r="AB182" s="37"/>
      <c r="AC182" s="37"/>
      <c r="AD182" s="37"/>
      <c r="AE182" s="37"/>
      <c r="AT182" s="16" t="s">
        <v>163</v>
      </c>
      <c r="AU182" s="16" t="s">
        <v>90</v>
      </c>
    </row>
    <row r="183" s="13" customFormat="1">
      <c r="A183" s="13"/>
      <c r="B183" s="259"/>
      <c r="C183" s="260"/>
      <c r="D183" s="261" t="s">
        <v>171</v>
      </c>
      <c r="E183" s="270" t="s">
        <v>1</v>
      </c>
      <c r="F183" s="262" t="s">
        <v>407</v>
      </c>
      <c r="G183" s="260"/>
      <c r="H183" s="263">
        <v>3.4399999999999999</v>
      </c>
      <c r="I183" s="264"/>
      <c r="J183" s="264"/>
      <c r="K183" s="260"/>
      <c r="L183" s="260"/>
      <c r="M183" s="265"/>
      <c r="N183" s="266"/>
      <c r="O183" s="267"/>
      <c r="P183" s="267"/>
      <c r="Q183" s="267"/>
      <c r="R183" s="267"/>
      <c r="S183" s="267"/>
      <c r="T183" s="267"/>
      <c r="U183" s="267"/>
      <c r="V183" s="267"/>
      <c r="W183" s="267"/>
      <c r="X183" s="268"/>
      <c r="Y183" s="13"/>
      <c r="Z183" s="13"/>
      <c r="AA183" s="13"/>
      <c r="AB183" s="13"/>
      <c r="AC183" s="13"/>
      <c r="AD183" s="13"/>
      <c r="AE183" s="13"/>
      <c r="AT183" s="269" t="s">
        <v>171</v>
      </c>
      <c r="AU183" s="269" t="s">
        <v>90</v>
      </c>
      <c r="AV183" s="13" t="s">
        <v>90</v>
      </c>
      <c r="AW183" s="13" t="s">
        <v>5</v>
      </c>
      <c r="AX183" s="13" t="s">
        <v>88</v>
      </c>
      <c r="AY183" s="269" t="s">
        <v>154</v>
      </c>
    </row>
    <row r="184" s="2" customFormat="1" ht="16.5" customHeight="1">
      <c r="A184" s="37"/>
      <c r="B184" s="38"/>
      <c r="C184" s="230" t="s">
        <v>266</v>
      </c>
      <c r="D184" s="230" t="s">
        <v>156</v>
      </c>
      <c r="E184" s="231" t="s">
        <v>198</v>
      </c>
      <c r="F184" s="232" t="s">
        <v>408</v>
      </c>
      <c r="G184" s="233" t="s">
        <v>409</v>
      </c>
      <c r="H184" s="234">
        <v>1</v>
      </c>
      <c r="I184" s="235"/>
      <c r="J184" s="235"/>
      <c r="K184" s="236">
        <f>ROUND(P184*H184,2)</f>
        <v>0</v>
      </c>
      <c r="L184" s="232" t="s">
        <v>1</v>
      </c>
      <c r="M184" s="43"/>
      <c r="N184" s="237" t="s">
        <v>1</v>
      </c>
      <c r="O184" s="238" t="s">
        <v>44</v>
      </c>
      <c r="P184" s="239">
        <f>I184+J184</f>
        <v>0</v>
      </c>
      <c r="Q184" s="239">
        <f>ROUND(I184*H184,2)</f>
        <v>0</v>
      </c>
      <c r="R184" s="239">
        <f>ROUND(J184*H184,2)</f>
        <v>0</v>
      </c>
      <c r="S184" s="90"/>
      <c r="T184" s="240">
        <f>S184*H184</f>
        <v>0</v>
      </c>
      <c r="U184" s="240">
        <v>0</v>
      </c>
      <c r="V184" s="240">
        <f>U184*H184</f>
        <v>0</v>
      </c>
      <c r="W184" s="240">
        <v>0</v>
      </c>
      <c r="X184" s="241">
        <f>W184*H184</f>
        <v>0</v>
      </c>
      <c r="Y184" s="37"/>
      <c r="Z184" s="37"/>
      <c r="AA184" s="37"/>
      <c r="AB184" s="37"/>
      <c r="AC184" s="37"/>
      <c r="AD184" s="37"/>
      <c r="AE184" s="37"/>
      <c r="AR184" s="242" t="s">
        <v>161</v>
      </c>
      <c r="AT184" s="242" t="s">
        <v>156</v>
      </c>
      <c r="AU184" s="242" t="s">
        <v>90</v>
      </c>
      <c r="AY184" s="16" t="s">
        <v>154</v>
      </c>
      <c r="BE184" s="243">
        <f>IF(O184="základní",K184,0)</f>
        <v>0</v>
      </c>
      <c r="BF184" s="243">
        <f>IF(O184="snížená",K184,0)</f>
        <v>0</v>
      </c>
      <c r="BG184" s="243">
        <f>IF(O184="zákl. přenesená",K184,0)</f>
        <v>0</v>
      </c>
      <c r="BH184" s="243">
        <f>IF(O184="sníž. přenesená",K184,0)</f>
        <v>0</v>
      </c>
      <c r="BI184" s="243">
        <f>IF(O184="nulová",K184,0)</f>
        <v>0</v>
      </c>
      <c r="BJ184" s="16" t="s">
        <v>88</v>
      </c>
      <c r="BK184" s="243">
        <f>ROUND(P184*H184,2)</f>
        <v>0</v>
      </c>
      <c r="BL184" s="16" t="s">
        <v>161</v>
      </c>
      <c r="BM184" s="242" t="s">
        <v>410</v>
      </c>
    </row>
    <row r="185" s="12" customFormat="1" ht="22.8" customHeight="1">
      <c r="A185" s="12"/>
      <c r="B185" s="213"/>
      <c r="C185" s="214"/>
      <c r="D185" s="215" t="s">
        <v>80</v>
      </c>
      <c r="E185" s="228" t="s">
        <v>264</v>
      </c>
      <c r="F185" s="228" t="s">
        <v>265</v>
      </c>
      <c r="G185" s="214"/>
      <c r="H185" s="214"/>
      <c r="I185" s="217"/>
      <c r="J185" s="217"/>
      <c r="K185" s="229">
        <f>BK185</f>
        <v>0</v>
      </c>
      <c r="L185" s="214"/>
      <c r="M185" s="219"/>
      <c r="N185" s="220"/>
      <c r="O185" s="221"/>
      <c r="P185" s="221"/>
      <c r="Q185" s="222">
        <f>SUM(Q186:Q187)</f>
        <v>0</v>
      </c>
      <c r="R185" s="222">
        <f>SUM(R186:R187)</f>
        <v>0</v>
      </c>
      <c r="S185" s="221"/>
      <c r="T185" s="223">
        <f>SUM(T186:T187)</f>
        <v>0</v>
      </c>
      <c r="U185" s="221"/>
      <c r="V185" s="223">
        <f>SUM(V186:V187)</f>
        <v>0</v>
      </c>
      <c r="W185" s="221"/>
      <c r="X185" s="224">
        <f>SUM(X186:X187)</f>
        <v>0</v>
      </c>
      <c r="Y185" s="12"/>
      <c r="Z185" s="12"/>
      <c r="AA185" s="12"/>
      <c r="AB185" s="12"/>
      <c r="AC185" s="12"/>
      <c r="AD185" s="12"/>
      <c r="AE185" s="12"/>
      <c r="AR185" s="225" t="s">
        <v>88</v>
      </c>
      <c r="AT185" s="226" t="s">
        <v>80</v>
      </c>
      <c r="AU185" s="226" t="s">
        <v>88</v>
      </c>
      <c r="AY185" s="225" t="s">
        <v>154</v>
      </c>
      <c r="BK185" s="227">
        <f>SUM(BK186:BK187)</f>
        <v>0</v>
      </c>
    </row>
    <row r="186" s="2" customFormat="1" ht="24.15" customHeight="1">
      <c r="A186" s="37"/>
      <c r="B186" s="38"/>
      <c r="C186" s="230" t="s">
        <v>8</v>
      </c>
      <c r="D186" s="230" t="s">
        <v>156</v>
      </c>
      <c r="E186" s="231" t="s">
        <v>267</v>
      </c>
      <c r="F186" s="232" t="s">
        <v>268</v>
      </c>
      <c r="G186" s="233" t="s">
        <v>234</v>
      </c>
      <c r="H186" s="234">
        <v>3.7130000000000001</v>
      </c>
      <c r="I186" s="235"/>
      <c r="J186" s="235"/>
      <c r="K186" s="236">
        <f>ROUND(P186*H186,2)</f>
        <v>0</v>
      </c>
      <c r="L186" s="232" t="s">
        <v>160</v>
      </c>
      <c r="M186" s="43"/>
      <c r="N186" s="237" t="s">
        <v>1</v>
      </c>
      <c r="O186" s="238" t="s">
        <v>44</v>
      </c>
      <c r="P186" s="239">
        <f>I186+J186</f>
        <v>0</v>
      </c>
      <c r="Q186" s="239">
        <f>ROUND(I186*H186,2)</f>
        <v>0</v>
      </c>
      <c r="R186" s="239">
        <f>ROUND(J186*H186,2)</f>
        <v>0</v>
      </c>
      <c r="S186" s="90"/>
      <c r="T186" s="240">
        <f>S186*H186</f>
        <v>0</v>
      </c>
      <c r="U186" s="240">
        <v>0</v>
      </c>
      <c r="V186" s="240">
        <f>U186*H186</f>
        <v>0</v>
      </c>
      <c r="W186" s="240">
        <v>0</v>
      </c>
      <c r="X186" s="241">
        <f>W186*H186</f>
        <v>0</v>
      </c>
      <c r="Y186" s="37"/>
      <c r="Z186" s="37"/>
      <c r="AA186" s="37"/>
      <c r="AB186" s="37"/>
      <c r="AC186" s="37"/>
      <c r="AD186" s="37"/>
      <c r="AE186" s="37"/>
      <c r="AR186" s="242" t="s">
        <v>161</v>
      </c>
      <c r="AT186" s="242" t="s">
        <v>156</v>
      </c>
      <c r="AU186" s="242" t="s">
        <v>90</v>
      </c>
      <c r="AY186" s="16" t="s">
        <v>154</v>
      </c>
      <c r="BE186" s="243">
        <f>IF(O186="základní",K186,0)</f>
        <v>0</v>
      </c>
      <c r="BF186" s="243">
        <f>IF(O186="snížená",K186,0)</f>
        <v>0</v>
      </c>
      <c r="BG186" s="243">
        <f>IF(O186="zákl. přenesená",K186,0)</f>
        <v>0</v>
      </c>
      <c r="BH186" s="243">
        <f>IF(O186="sníž. přenesená",K186,0)</f>
        <v>0</v>
      </c>
      <c r="BI186" s="243">
        <f>IF(O186="nulová",K186,0)</f>
        <v>0</v>
      </c>
      <c r="BJ186" s="16" t="s">
        <v>88</v>
      </c>
      <c r="BK186" s="243">
        <f>ROUND(P186*H186,2)</f>
        <v>0</v>
      </c>
      <c r="BL186" s="16" t="s">
        <v>161</v>
      </c>
      <c r="BM186" s="242" t="s">
        <v>411</v>
      </c>
    </row>
    <row r="187" s="2" customFormat="1">
      <c r="A187" s="37"/>
      <c r="B187" s="38"/>
      <c r="C187" s="39"/>
      <c r="D187" s="244" t="s">
        <v>163</v>
      </c>
      <c r="E187" s="39"/>
      <c r="F187" s="245" t="s">
        <v>270</v>
      </c>
      <c r="G187" s="39"/>
      <c r="H187" s="39"/>
      <c r="I187" s="246"/>
      <c r="J187" s="246"/>
      <c r="K187" s="39"/>
      <c r="L187" s="39"/>
      <c r="M187" s="43"/>
      <c r="N187" s="247"/>
      <c r="O187" s="248"/>
      <c r="P187" s="90"/>
      <c r="Q187" s="90"/>
      <c r="R187" s="90"/>
      <c r="S187" s="90"/>
      <c r="T187" s="90"/>
      <c r="U187" s="90"/>
      <c r="V187" s="90"/>
      <c r="W187" s="90"/>
      <c r="X187" s="91"/>
      <c r="Y187" s="37"/>
      <c r="Z187" s="37"/>
      <c r="AA187" s="37"/>
      <c r="AB187" s="37"/>
      <c r="AC187" s="37"/>
      <c r="AD187" s="37"/>
      <c r="AE187" s="37"/>
      <c r="AT187" s="16" t="s">
        <v>163</v>
      </c>
      <c r="AU187" s="16" t="s">
        <v>90</v>
      </c>
    </row>
    <row r="188" s="12" customFormat="1" ht="22.8" customHeight="1">
      <c r="A188" s="12"/>
      <c r="B188" s="213"/>
      <c r="C188" s="214"/>
      <c r="D188" s="215" t="s">
        <v>80</v>
      </c>
      <c r="E188" s="228" t="s">
        <v>271</v>
      </c>
      <c r="F188" s="228" t="s">
        <v>272</v>
      </c>
      <c r="G188" s="214"/>
      <c r="H188" s="214"/>
      <c r="I188" s="217"/>
      <c r="J188" s="217"/>
      <c r="K188" s="229">
        <f>BK188</f>
        <v>0</v>
      </c>
      <c r="L188" s="214"/>
      <c r="M188" s="219"/>
      <c r="N188" s="220"/>
      <c r="O188" s="221"/>
      <c r="P188" s="221"/>
      <c r="Q188" s="222">
        <f>SUM(Q189:Q197)</f>
        <v>0</v>
      </c>
      <c r="R188" s="222">
        <f>SUM(R189:R197)</f>
        <v>0</v>
      </c>
      <c r="S188" s="221"/>
      <c r="T188" s="223">
        <f>SUM(T189:T197)</f>
        <v>0</v>
      </c>
      <c r="U188" s="221"/>
      <c r="V188" s="223">
        <f>SUM(V189:V197)</f>
        <v>0</v>
      </c>
      <c r="W188" s="221"/>
      <c r="X188" s="224">
        <f>SUM(X189:X197)</f>
        <v>0</v>
      </c>
      <c r="Y188" s="12"/>
      <c r="Z188" s="12"/>
      <c r="AA188" s="12"/>
      <c r="AB188" s="12"/>
      <c r="AC188" s="12"/>
      <c r="AD188" s="12"/>
      <c r="AE188" s="12"/>
      <c r="AR188" s="225" t="s">
        <v>88</v>
      </c>
      <c r="AT188" s="226" t="s">
        <v>80</v>
      </c>
      <c r="AU188" s="226" t="s">
        <v>88</v>
      </c>
      <c r="AY188" s="225" t="s">
        <v>154</v>
      </c>
      <c r="BK188" s="227">
        <f>SUM(BK189:BK197)</f>
        <v>0</v>
      </c>
    </row>
    <row r="189" s="2" customFormat="1" ht="16.5" customHeight="1">
      <c r="A189" s="37"/>
      <c r="B189" s="38"/>
      <c r="C189" s="249" t="s">
        <v>276</v>
      </c>
      <c r="D189" s="249" t="s">
        <v>165</v>
      </c>
      <c r="E189" s="250" t="s">
        <v>412</v>
      </c>
      <c r="F189" s="251" t="s">
        <v>413</v>
      </c>
      <c r="G189" s="252" t="s">
        <v>159</v>
      </c>
      <c r="H189" s="253">
        <v>1</v>
      </c>
      <c r="I189" s="254"/>
      <c r="J189" s="255"/>
      <c r="K189" s="256">
        <f>ROUND(P189*H189,2)</f>
        <v>0</v>
      </c>
      <c r="L189" s="251" t="s">
        <v>1</v>
      </c>
      <c r="M189" s="257"/>
      <c r="N189" s="258" t="s">
        <v>1</v>
      </c>
      <c r="O189" s="238" t="s">
        <v>44</v>
      </c>
      <c r="P189" s="239">
        <f>I189+J189</f>
        <v>0</v>
      </c>
      <c r="Q189" s="239">
        <f>ROUND(I189*H189,2)</f>
        <v>0</v>
      </c>
      <c r="R189" s="239">
        <f>ROUND(J189*H189,2)</f>
        <v>0</v>
      </c>
      <c r="S189" s="90"/>
      <c r="T189" s="240">
        <f>S189*H189</f>
        <v>0</v>
      </c>
      <c r="U189" s="240">
        <v>0</v>
      </c>
      <c r="V189" s="240">
        <f>U189*H189</f>
        <v>0</v>
      </c>
      <c r="W189" s="240">
        <v>0</v>
      </c>
      <c r="X189" s="241">
        <f>W189*H189</f>
        <v>0</v>
      </c>
      <c r="Y189" s="37"/>
      <c r="Z189" s="37"/>
      <c r="AA189" s="37"/>
      <c r="AB189" s="37"/>
      <c r="AC189" s="37"/>
      <c r="AD189" s="37"/>
      <c r="AE189" s="37"/>
      <c r="AR189" s="242" t="s">
        <v>169</v>
      </c>
      <c r="AT189" s="242" t="s">
        <v>165</v>
      </c>
      <c r="AU189" s="242" t="s">
        <v>90</v>
      </c>
      <c r="AY189" s="16" t="s">
        <v>154</v>
      </c>
      <c r="BE189" s="243">
        <f>IF(O189="základní",K189,0)</f>
        <v>0</v>
      </c>
      <c r="BF189" s="243">
        <f>IF(O189="snížená",K189,0)</f>
        <v>0</v>
      </c>
      <c r="BG189" s="243">
        <f>IF(O189="zákl. přenesená",K189,0)</f>
        <v>0</v>
      </c>
      <c r="BH189" s="243">
        <f>IF(O189="sníž. přenesená",K189,0)</f>
        <v>0</v>
      </c>
      <c r="BI189" s="243">
        <f>IF(O189="nulová",K189,0)</f>
        <v>0</v>
      </c>
      <c r="BJ189" s="16" t="s">
        <v>88</v>
      </c>
      <c r="BK189" s="243">
        <f>ROUND(P189*H189,2)</f>
        <v>0</v>
      </c>
      <c r="BL189" s="16" t="s">
        <v>161</v>
      </c>
      <c r="BM189" s="242" t="s">
        <v>414</v>
      </c>
    </row>
    <row r="190" s="2" customFormat="1" ht="16.5" customHeight="1">
      <c r="A190" s="37"/>
      <c r="B190" s="38"/>
      <c r="C190" s="249" t="s">
        <v>280</v>
      </c>
      <c r="D190" s="249" t="s">
        <v>165</v>
      </c>
      <c r="E190" s="250" t="s">
        <v>415</v>
      </c>
      <c r="F190" s="251" t="s">
        <v>416</v>
      </c>
      <c r="G190" s="252" t="s">
        <v>159</v>
      </c>
      <c r="H190" s="253">
        <v>1</v>
      </c>
      <c r="I190" s="254"/>
      <c r="J190" s="255"/>
      <c r="K190" s="256">
        <f>ROUND(P190*H190,2)</f>
        <v>0</v>
      </c>
      <c r="L190" s="251" t="s">
        <v>1</v>
      </c>
      <c r="M190" s="257"/>
      <c r="N190" s="258" t="s">
        <v>1</v>
      </c>
      <c r="O190" s="238" t="s">
        <v>44</v>
      </c>
      <c r="P190" s="239">
        <f>I190+J190</f>
        <v>0</v>
      </c>
      <c r="Q190" s="239">
        <f>ROUND(I190*H190,2)</f>
        <v>0</v>
      </c>
      <c r="R190" s="239">
        <f>ROUND(J190*H190,2)</f>
        <v>0</v>
      </c>
      <c r="S190" s="90"/>
      <c r="T190" s="240">
        <f>S190*H190</f>
        <v>0</v>
      </c>
      <c r="U190" s="240">
        <v>0</v>
      </c>
      <c r="V190" s="240">
        <f>U190*H190</f>
        <v>0</v>
      </c>
      <c r="W190" s="240">
        <v>0</v>
      </c>
      <c r="X190" s="241">
        <f>W190*H190</f>
        <v>0</v>
      </c>
      <c r="Y190" s="37"/>
      <c r="Z190" s="37"/>
      <c r="AA190" s="37"/>
      <c r="AB190" s="37"/>
      <c r="AC190" s="37"/>
      <c r="AD190" s="37"/>
      <c r="AE190" s="37"/>
      <c r="AR190" s="242" t="s">
        <v>169</v>
      </c>
      <c r="AT190" s="242" t="s">
        <v>165</v>
      </c>
      <c r="AU190" s="242" t="s">
        <v>90</v>
      </c>
      <c r="AY190" s="16" t="s">
        <v>154</v>
      </c>
      <c r="BE190" s="243">
        <f>IF(O190="základní",K190,0)</f>
        <v>0</v>
      </c>
      <c r="BF190" s="243">
        <f>IF(O190="snížená",K190,0)</f>
        <v>0</v>
      </c>
      <c r="BG190" s="243">
        <f>IF(O190="zákl. přenesená",K190,0)</f>
        <v>0</v>
      </c>
      <c r="BH190" s="243">
        <f>IF(O190="sníž. přenesená",K190,0)</f>
        <v>0</v>
      </c>
      <c r="BI190" s="243">
        <f>IF(O190="nulová",K190,0)</f>
        <v>0</v>
      </c>
      <c r="BJ190" s="16" t="s">
        <v>88</v>
      </c>
      <c r="BK190" s="243">
        <f>ROUND(P190*H190,2)</f>
        <v>0</v>
      </c>
      <c r="BL190" s="16" t="s">
        <v>161</v>
      </c>
      <c r="BM190" s="242" t="s">
        <v>417</v>
      </c>
    </row>
    <row r="191" s="2" customFormat="1" ht="16.5" customHeight="1">
      <c r="A191" s="37"/>
      <c r="B191" s="38"/>
      <c r="C191" s="249" t="s">
        <v>284</v>
      </c>
      <c r="D191" s="249" t="s">
        <v>165</v>
      </c>
      <c r="E191" s="250" t="s">
        <v>418</v>
      </c>
      <c r="F191" s="251" t="s">
        <v>419</v>
      </c>
      <c r="G191" s="252" t="s">
        <v>159</v>
      </c>
      <c r="H191" s="253">
        <v>1</v>
      </c>
      <c r="I191" s="254"/>
      <c r="J191" s="255"/>
      <c r="K191" s="256">
        <f>ROUND(P191*H191,2)</f>
        <v>0</v>
      </c>
      <c r="L191" s="251" t="s">
        <v>1</v>
      </c>
      <c r="M191" s="257"/>
      <c r="N191" s="258" t="s">
        <v>1</v>
      </c>
      <c r="O191" s="238" t="s">
        <v>44</v>
      </c>
      <c r="P191" s="239">
        <f>I191+J191</f>
        <v>0</v>
      </c>
      <c r="Q191" s="239">
        <f>ROUND(I191*H191,2)</f>
        <v>0</v>
      </c>
      <c r="R191" s="239">
        <f>ROUND(J191*H191,2)</f>
        <v>0</v>
      </c>
      <c r="S191" s="90"/>
      <c r="T191" s="240">
        <f>S191*H191</f>
        <v>0</v>
      </c>
      <c r="U191" s="240">
        <v>0</v>
      </c>
      <c r="V191" s="240">
        <f>U191*H191</f>
        <v>0</v>
      </c>
      <c r="W191" s="240">
        <v>0</v>
      </c>
      <c r="X191" s="241">
        <f>W191*H191</f>
        <v>0</v>
      </c>
      <c r="Y191" s="37"/>
      <c r="Z191" s="37"/>
      <c r="AA191" s="37"/>
      <c r="AB191" s="37"/>
      <c r="AC191" s="37"/>
      <c r="AD191" s="37"/>
      <c r="AE191" s="37"/>
      <c r="AR191" s="242" t="s">
        <v>169</v>
      </c>
      <c r="AT191" s="242" t="s">
        <v>165</v>
      </c>
      <c r="AU191" s="242" t="s">
        <v>90</v>
      </c>
      <c r="AY191" s="16" t="s">
        <v>154</v>
      </c>
      <c r="BE191" s="243">
        <f>IF(O191="základní",K191,0)</f>
        <v>0</v>
      </c>
      <c r="BF191" s="243">
        <f>IF(O191="snížená",K191,0)</f>
        <v>0</v>
      </c>
      <c r="BG191" s="243">
        <f>IF(O191="zákl. přenesená",K191,0)</f>
        <v>0</v>
      </c>
      <c r="BH191" s="243">
        <f>IF(O191="sníž. přenesená",K191,0)</f>
        <v>0</v>
      </c>
      <c r="BI191" s="243">
        <f>IF(O191="nulová",K191,0)</f>
        <v>0</v>
      </c>
      <c r="BJ191" s="16" t="s">
        <v>88</v>
      </c>
      <c r="BK191" s="243">
        <f>ROUND(P191*H191,2)</f>
        <v>0</v>
      </c>
      <c r="BL191" s="16" t="s">
        <v>161</v>
      </c>
      <c r="BM191" s="242" t="s">
        <v>420</v>
      </c>
    </row>
    <row r="192" s="2" customFormat="1" ht="16.5" customHeight="1">
      <c r="A192" s="37"/>
      <c r="B192" s="38"/>
      <c r="C192" s="249" t="s">
        <v>288</v>
      </c>
      <c r="D192" s="249" t="s">
        <v>165</v>
      </c>
      <c r="E192" s="250" t="s">
        <v>421</v>
      </c>
      <c r="F192" s="251" t="s">
        <v>422</v>
      </c>
      <c r="G192" s="252" t="s">
        <v>159</v>
      </c>
      <c r="H192" s="253">
        <v>19</v>
      </c>
      <c r="I192" s="254"/>
      <c r="J192" s="255"/>
      <c r="K192" s="256">
        <f>ROUND(P192*H192,2)</f>
        <v>0</v>
      </c>
      <c r="L192" s="251" t="s">
        <v>1</v>
      </c>
      <c r="M192" s="257"/>
      <c r="N192" s="258" t="s">
        <v>1</v>
      </c>
      <c r="O192" s="238" t="s">
        <v>44</v>
      </c>
      <c r="P192" s="239">
        <f>I192+J192</f>
        <v>0</v>
      </c>
      <c r="Q192" s="239">
        <f>ROUND(I192*H192,2)</f>
        <v>0</v>
      </c>
      <c r="R192" s="239">
        <f>ROUND(J192*H192,2)</f>
        <v>0</v>
      </c>
      <c r="S192" s="90"/>
      <c r="T192" s="240">
        <f>S192*H192</f>
        <v>0</v>
      </c>
      <c r="U192" s="240">
        <v>0</v>
      </c>
      <c r="V192" s="240">
        <f>U192*H192</f>
        <v>0</v>
      </c>
      <c r="W192" s="240">
        <v>0</v>
      </c>
      <c r="X192" s="241">
        <f>W192*H192</f>
        <v>0</v>
      </c>
      <c r="Y192" s="37"/>
      <c r="Z192" s="37"/>
      <c r="AA192" s="37"/>
      <c r="AB192" s="37"/>
      <c r="AC192" s="37"/>
      <c r="AD192" s="37"/>
      <c r="AE192" s="37"/>
      <c r="AR192" s="242" t="s">
        <v>169</v>
      </c>
      <c r="AT192" s="242" t="s">
        <v>165</v>
      </c>
      <c r="AU192" s="242" t="s">
        <v>90</v>
      </c>
      <c r="AY192" s="16" t="s">
        <v>154</v>
      </c>
      <c r="BE192" s="243">
        <f>IF(O192="základní",K192,0)</f>
        <v>0</v>
      </c>
      <c r="BF192" s="243">
        <f>IF(O192="snížená",K192,0)</f>
        <v>0</v>
      </c>
      <c r="BG192" s="243">
        <f>IF(O192="zákl. přenesená",K192,0)</f>
        <v>0</v>
      </c>
      <c r="BH192" s="243">
        <f>IF(O192="sníž. přenesená",K192,0)</f>
        <v>0</v>
      </c>
      <c r="BI192" s="243">
        <f>IF(O192="nulová",K192,0)</f>
        <v>0</v>
      </c>
      <c r="BJ192" s="16" t="s">
        <v>88</v>
      </c>
      <c r="BK192" s="243">
        <f>ROUND(P192*H192,2)</f>
        <v>0</v>
      </c>
      <c r="BL192" s="16" t="s">
        <v>161</v>
      </c>
      <c r="BM192" s="242" t="s">
        <v>423</v>
      </c>
    </row>
    <row r="193" s="2" customFormat="1" ht="16.5" customHeight="1">
      <c r="A193" s="37"/>
      <c r="B193" s="38"/>
      <c r="C193" s="249" t="s">
        <v>292</v>
      </c>
      <c r="D193" s="249" t="s">
        <v>165</v>
      </c>
      <c r="E193" s="250" t="s">
        <v>424</v>
      </c>
      <c r="F193" s="251" t="s">
        <v>425</v>
      </c>
      <c r="G193" s="252" t="s">
        <v>159</v>
      </c>
      <c r="H193" s="253">
        <v>1</v>
      </c>
      <c r="I193" s="254"/>
      <c r="J193" s="255"/>
      <c r="K193" s="256">
        <f>ROUND(P193*H193,2)</f>
        <v>0</v>
      </c>
      <c r="L193" s="251" t="s">
        <v>1</v>
      </c>
      <c r="M193" s="257"/>
      <c r="N193" s="258" t="s">
        <v>1</v>
      </c>
      <c r="O193" s="238" t="s">
        <v>44</v>
      </c>
      <c r="P193" s="239">
        <f>I193+J193</f>
        <v>0</v>
      </c>
      <c r="Q193" s="239">
        <f>ROUND(I193*H193,2)</f>
        <v>0</v>
      </c>
      <c r="R193" s="239">
        <f>ROUND(J193*H193,2)</f>
        <v>0</v>
      </c>
      <c r="S193" s="90"/>
      <c r="T193" s="240">
        <f>S193*H193</f>
        <v>0</v>
      </c>
      <c r="U193" s="240">
        <v>0</v>
      </c>
      <c r="V193" s="240">
        <f>U193*H193</f>
        <v>0</v>
      </c>
      <c r="W193" s="240">
        <v>0</v>
      </c>
      <c r="X193" s="241">
        <f>W193*H193</f>
        <v>0</v>
      </c>
      <c r="Y193" s="37"/>
      <c r="Z193" s="37"/>
      <c r="AA193" s="37"/>
      <c r="AB193" s="37"/>
      <c r="AC193" s="37"/>
      <c r="AD193" s="37"/>
      <c r="AE193" s="37"/>
      <c r="AR193" s="242" t="s">
        <v>169</v>
      </c>
      <c r="AT193" s="242" t="s">
        <v>165</v>
      </c>
      <c r="AU193" s="242" t="s">
        <v>90</v>
      </c>
      <c r="AY193" s="16" t="s">
        <v>154</v>
      </c>
      <c r="BE193" s="243">
        <f>IF(O193="základní",K193,0)</f>
        <v>0</v>
      </c>
      <c r="BF193" s="243">
        <f>IF(O193="snížená",K193,0)</f>
        <v>0</v>
      </c>
      <c r="BG193" s="243">
        <f>IF(O193="zákl. přenesená",K193,0)</f>
        <v>0</v>
      </c>
      <c r="BH193" s="243">
        <f>IF(O193="sníž. přenesená",K193,0)</f>
        <v>0</v>
      </c>
      <c r="BI193" s="243">
        <f>IF(O193="nulová",K193,0)</f>
        <v>0</v>
      </c>
      <c r="BJ193" s="16" t="s">
        <v>88</v>
      </c>
      <c r="BK193" s="243">
        <f>ROUND(P193*H193,2)</f>
        <v>0</v>
      </c>
      <c r="BL193" s="16" t="s">
        <v>161</v>
      </c>
      <c r="BM193" s="242" t="s">
        <v>426</v>
      </c>
    </row>
    <row r="194" s="2" customFormat="1" ht="16.5" customHeight="1">
      <c r="A194" s="37"/>
      <c r="B194" s="38"/>
      <c r="C194" s="249" t="s">
        <v>296</v>
      </c>
      <c r="D194" s="249" t="s">
        <v>165</v>
      </c>
      <c r="E194" s="250" t="s">
        <v>427</v>
      </c>
      <c r="F194" s="251" t="s">
        <v>428</v>
      </c>
      <c r="G194" s="252" t="s">
        <v>159</v>
      </c>
      <c r="H194" s="253">
        <v>3</v>
      </c>
      <c r="I194" s="254"/>
      <c r="J194" s="255"/>
      <c r="K194" s="256">
        <f>ROUND(P194*H194,2)</f>
        <v>0</v>
      </c>
      <c r="L194" s="251" t="s">
        <v>1</v>
      </c>
      <c r="M194" s="257"/>
      <c r="N194" s="258" t="s">
        <v>1</v>
      </c>
      <c r="O194" s="238" t="s">
        <v>44</v>
      </c>
      <c r="P194" s="239">
        <f>I194+J194</f>
        <v>0</v>
      </c>
      <c r="Q194" s="239">
        <f>ROUND(I194*H194,2)</f>
        <v>0</v>
      </c>
      <c r="R194" s="239">
        <f>ROUND(J194*H194,2)</f>
        <v>0</v>
      </c>
      <c r="S194" s="90"/>
      <c r="T194" s="240">
        <f>S194*H194</f>
        <v>0</v>
      </c>
      <c r="U194" s="240">
        <v>0</v>
      </c>
      <c r="V194" s="240">
        <f>U194*H194</f>
        <v>0</v>
      </c>
      <c r="W194" s="240">
        <v>0</v>
      </c>
      <c r="X194" s="241">
        <f>W194*H194</f>
        <v>0</v>
      </c>
      <c r="Y194" s="37"/>
      <c r="Z194" s="37"/>
      <c r="AA194" s="37"/>
      <c r="AB194" s="37"/>
      <c r="AC194" s="37"/>
      <c r="AD194" s="37"/>
      <c r="AE194" s="37"/>
      <c r="AR194" s="242" t="s">
        <v>169</v>
      </c>
      <c r="AT194" s="242" t="s">
        <v>165</v>
      </c>
      <c r="AU194" s="242" t="s">
        <v>90</v>
      </c>
      <c r="AY194" s="16" t="s">
        <v>154</v>
      </c>
      <c r="BE194" s="243">
        <f>IF(O194="základní",K194,0)</f>
        <v>0</v>
      </c>
      <c r="BF194" s="243">
        <f>IF(O194="snížená",K194,0)</f>
        <v>0</v>
      </c>
      <c r="BG194" s="243">
        <f>IF(O194="zákl. přenesená",K194,0)</f>
        <v>0</v>
      </c>
      <c r="BH194" s="243">
        <f>IF(O194="sníž. přenesená",K194,0)</f>
        <v>0</v>
      </c>
      <c r="BI194" s="243">
        <f>IF(O194="nulová",K194,0)</f>
        <v>0</v>
      </c>
      <c r="BJ194" s="16" t="s">
        <v>88</v>
      </c>
      <c r="BK194" s="243">
        <f>ROUND(P194*H194,2)</f>
        <v>0</v>
      </c>
      <c r="BL194" s="16" t="s">
        <v>161</v>
      </c>
      <c r="BM194" s="242" t="s">
        <v>429</v>
      </c>
    </row>
    <row r="195" s="2" customFormat="1" ht="16.5" customHeight="1">
      <c r="A195" s="37"/>
      <c r="B195" s="38"/>
      <c r="C195" s="249" t="s">
        <v>300</v>
      </c>
      <c r="D195" s="249" t="s">
        <v>165</v>
      </c>
      <c r="E195" s="250" t="s">
        <v>430</v>
      </c>
      <c r="F195" s="251" t="s">
        <v>431</v>
      </c>
      <c r="G195" s="252" t="s">
        <v>159</v>
      </c>
      <c r="H195" s="253">
        <v>1</v>
      </c>
      <c r="I195" s="254"/>
      <c r="J195" s="255"/>
      <c r="K195" s="256">
        <f>ROUND(P195*H195,2)</f>
        <v>0</v>
      </c>
      <c r="L195" s="251" t="s">
        <v>1</v>
      </c>
      <c r="M195" s="257"/>
      <c r="N195" s="258" t="s">
        <v>1</v>
      </c>
      <c r="O195" s="238" t="s">
        <v>44</v>
      </c>
      <c r="P195" s="239">
        <f>I195+J195</f>
        <v>0</v>
      </c>
      <c r="Q195" s="239">
        <f>ROUND(I195*H195,2)</f>
        <v>0</v>
      </c>
      <c r="R195" s="239">
        <f>ROUND(J195*H195,2)</f>
        <v>0</v>
      </c>
      <c r="S195" s="90"/>
      <c r="T195" s="240">
        <f>S195*H195</f>
        <v>0</v>
      </c>
      <c r="U195" s="240">
        <v>0</v>
      </c>
      <c r="V195" s="240">
        <f>U195*H195</f>
        <v>0</v>
      </c>
      <c r="W195" s="240">
        <v>0</v>
      </c>
      <c r="X195" s="241">
        <f>W195*H195</f>
        <v>0</v>
      </c>
      <c r="Y195" s="37"/>
      <c r="Z195" s="37"/>
      <c r="AA195" s="37"/>
      <c r="AB195" s="37"/>
      <c r="AC195" s="37"/>
      <c r="AD195" s="37"/>
      <c r="AE195" s="37"/>
      <c r="AR195" s="242" t="s">
        <v>169</v>
      </c>
      <c r="AT195" s="242" t="s">
        <v>165</v>
      </c>
      <c r="AU195" s="242" t="s">
        <v>90</v>
      </c>
      <c r="AY195" s="16" t="s">
        <v>154</v>
      </c>
      <c r="BE195" s="243">
        <f>IF(O195="základní",K195,0)</f>
        <v>0</v>
      </c>
      <c r="BF195" s="243">
        <f>IF(O195="snížená",K195,0)</f>
        <v>0</v>
      </c>
      <c r="BG195" s="243">
        <f>IF(O195="zákl. přenesená",K195,0)</f>
        <v>0</v>
      </c>
      <c r="BH195" s="243">
        <f>IF(O195="sníž. přenesená",K195,0)</f>
        <v>0</v>
      </c>
      <c r="BI195" s="243">
        <f>IF(O195="nulová",K195,0)</f>
        <v>0</v>
      </c>
      <c r="BJ195" s="16" t="s">
        <v>88</v>
      </c>
      <c r="BK195" s="243">
        <f>ROUND(P195*H195,2)</f>
        <v>0</v>
      </c>
      <c r="BL195" s="16" t="s">
        <v>161</v>
      </c>
      <c r="BM195" s="242" t="s">
        <v>432</v>
      </c>
    </row>
    <row r="196" s="2" customFormat="1" ht="16.5" customHeight="1">
      <c r="A196" s="37"/>
      <c r="B196" s="38"/>
      <c r="C196" s="249" t="s">
        <v>304</v>
      </c>
      <c r="D196" s="249" t="s">
        <v>165</v>
      </c>
      <c r="E196" s="250" t="s">
        <v>433</v>
      </c>
      <c r="F196" s="251" t="s">
        <v>434</v>
      </c>
      <c r="G196" s="252" t="s">
        <v>159</v>
      </c>
      <c r="H196" s="253">
        <v>400</v>
      </c>
      <c r="I196" s="254"/>
      <c r="J196" s="255"/>
      <c r="K196" s="256">
        <f>ROUND(P196*H196,2)</f>
        <v>0</v>
      </c>
      <c r="L196" s="251" t="s">
        <v>1</v>
      </c>
      <c r="M196" s="257"/>
      <c r="N196" s="258" t="s">
        <v>1</v>
      </c>
      <c r="O196" s="238" t="s">
        <v>44</v>
      </c>
      <c r="P196" s="239">
        <f>I196+J196</f>
        <v>0</v>
      </c>
      <c r="Q196" s="239">
        <f>ROUND(I196*H196,2)</f>
        <v>0</v>
      </c>
      <c r="R196" s="239">
        <f>ROUND(J196*H196,2)</f>
        <v>0</v>
      </c>
      <c r="S196" s="90"/>
      <c r="T196" s="240">
        <f>S196*H196</f>
        <v>0</v>
      </c>
      <c r="U196" s="240">
        <v>0</v>
      </c>
      <c r="V196" s="240">
        <f>U196*H196</f>
        <v>0</v>
      </c>
      <c r="W196" s="240">
        <v>0</v>
      </c>
      <c r="X196" s="241">
        <f>W196*H196</f>
        <v>0</v>
      </c>
      <c r="Y196" s="37"/>
      <c r="Z196" s="37"/>
      <c r="AA196" s="37"/>
      <c r="AB196" s="37"/>
      <c r="AC196" s="37"/>
      <c r="AD196" s="37"/>
      <c r="AE196" s="37"/>
      <c r="AR196" s="242" t="s">
        <v>169</v>
      </c>
      <c r="AT196" s="242" t="s">
        <v>165</v>
      </c>
      <c r="AU196" s="242" t="s">
        <v>90</v>
      </c>
      <c r="AY196" s="16" t="s">
        <v>154</v>
      </c>
      <c r="BE196" s="243">
        <f>IF(O196="základní",K196,0)</f>
        <v>0</v>
      </c>
      <c r="BF196" s="243">
        <f>IF(O196="snížená",K196,0)</f>
        <v>0</v>
      </c>
      <c r="BG196" s="243">
        <f>IF(O196="zákl. přenesená",K196,0)</f>
        <v>0</v>
      </c>
      <c r="BH196" s="243">
        <f>IF(O196="sníž. přenesená",K196,0)</f>
        <v>0</v>
      </c>
      <c r="BI196" s="243">
        <f>IF(O196="nulová",K196,0)</f>
        <v>0</v>
      </c>
      <c r="BJ196" s="16" t="s">
        <v>88</v>
      </c>
      <c r="BK196" s="243">
        <f>ROUND(P196*H196,2)</f>
        <v>0</v>
      </c>
      <c r="BL196" s="16" t="s">
        <v>161</v>
      </c>
      <c r="BM196" s="242" t="s">
        <v>435</v>
      </c>
    </row>
    <row r="197" s="2" customFormat="1" ht="16.5" customHeight="1">
      <c r="A197" s="37"/>
      <c r="B197" s="38"/>
      <c r="C197" s="249" t="s">
        <v>308</v>
      </c>
      <c r="D197" s="249" t="s">
        <v>165</v>
      </c>
      <c r="E197" s="250" t="s">
        <v>436</v>
      </c>
      <c r="F197" s="251" t="s">
        <v>437</v>
      </c>
      <c r="G197" s="252" t="s">
        <v>159</v>
      </c>
      <c r="H197" s="253">
        <v>30</v>
      </c>
      <c r="I197" s="254"/>
      <c r="J197" s="255"/>
      <c r="K197" s="256">
        <f>ROUND(P197*H197,2)</f>
        <v>0</v>
      </c>
      <c r="L197" s="251" t="s">
        <v>1</v>
      </c>
      <c r="M197" s="257"/>
      <c r="N197" s="282" t="s">
        <v>1</v>
      </c>
      <c r="O197" s="283" t="s">
        <v>44</v>
      </c>
      <c r="P197" s="284">
        <f>I197+J197</f>
        <v>0</v>
      </c>
      <c r="Q197" s="284">
        <f>ROUND(I197*H197,2)</f>
        <v>0</v>
      </c>
      <c r="R197" s="284">
        <f>ROUND(J197*H197,2)</f>
        <v>0</v>
      </c>
      <c r="S197" s="285"/>
      <c r="T197" s="286">
        <f>S197*H197</f>
        <v>0</v>
      </c>
      <c r="U197" s="286">
        <v>0</v>
      </c>
      <c r="V197" s="286">
        <f>U197*H197</f>
        <v>0</v>
      </c>
      <c r="W197" s="286">
        <v>0</v>
      </c>
      <c r="X197" s="287">
        <f>W197*H197</f>
        <v>0</v>
      </c>
      <c r="Y197" s="37"/>
      <c r="Z197" s="37"/>
      <c r="AA197" s="37"/>
      <c r="AB197" s="37"/>
      <c r="AC197" s="37"/>
      <c r="AD197" s="37"/>
      <c r="AE197" s="37"/>
      <c r="AR197" s="242" t="s">
        <v>169</v>
      </c>
      <c r="AT197" s="242" t="s">
        <v>165</v>
      </c>
      <c r="AU197" s="242" t="s">
        <v>90</v>
      </c>
      <c r="AY197" s="16" t="s">
        <v>154</v>
      </c>
      <c r="BE197" s="243">
        <f>IF(O197="základní",K197,0)</f>
        <v>0</v>
      </c>
      <c r="BF197" s="243">
        <f>IF(O197="snížená",K197,0)</f>
        <v>0</v>
      </c>
      <c r="BG197" s="243">
        <f>IF(O197="zákl. přenesená",K197,0)</f>
        <v>0</v>
      </c>
      <c r="BH197" s="243">
        <f>IF(O197="sníž. přenesená",K197,0)</f>
        <v>0</v>
      </c>
      <c r="BI197" s="243">
        <f>IF(O197="nulová",K197,0)</f>
        <v>0</v>
      </c>
      <c r="BJ197" s="16" t="s">
        <v>88</v>
      </c>
      <c r="BK197" s="243">
        <f>ROUND(P197*H197,2)</f>
        <v>0</v>
      </c>
      <c r="BL197" s="16" t="s">
        <v>161</v>
      </c>
      <c r="BM197" s="242" t="s">
        <v>438</v>
      </c>
    </row>
    <row r="198" s="2" customFormat="1" ht="6.96" customHeight="1">
      <c r="A198" s="37"/>
      <c r="B198" s="65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43"/>
      <c r="N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</row>
  </sheetData>
  <sheetProtection sheet="1" autoFilter="0" formatColumns="0" formatRows="0" objects="1" scenarios="1" spinCount="100000" saltValue="i2F1KT4GBjZia1+cXVVsvGUDjO2mzMtppYD2PvBJptRqj2efbax5fB+qsCM1VFBwJAaMXD1eJH+gyCdZcOUsvw==" hashValue="NpHoa8ptgFheY4jtZhevEH35uTOrksIskvaELVuNBmA9hIRqyHgP75oWPAalICDAfnzH+1gisEyZNe5gFKtY0w==" algorithmName="SHA-512" password="CC35"/>
  <autoFilter ref="C123:L19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M2:Z2"/>
  </mergeCells>
  <hyperlinks>
    <hyperlink ref="F128" r:id="rId1" display="https://podminky.urs.cz/item/CS_URS_2025_02/119005121"/>
    <hyperlink ref="F130" r:id="rId2" display="https://podminky.urs.cz/item/CS_URS_2025_02/183111211"/>
    <hyperlink ref="F133" r:id="rId3" display="https://podminky.urs.cz/item/CS_URS_2025_02/183111213"/>
    <hyperlink ref="F136" r:id="rId4" display="https://podminky.urs.cz/item/CS_URS_2025_02/183111214"/>
    <hyperlink ref="F144" r:id="rId5" display="https://podminky.urs.cz/item/CS_URS_2025_02/183205112"/>
    <hyperlink ref="F146" r:id="rId6" display="https://podminky.urs.cz/item/CS_URS_2025_02/184102111"/>
    <hyperlink ref="F149" r:id="rId7" display="https://podminky.urs.cz/item/CS_URS_2025_02/184102112"/>
    <hyperlink ref="F152" r:id="rId8" display="https://podminky.urs.cz/item/CS_URS_2025_02/184102113"/>
    <hyperlink ref="F155" r:id="rId9" display="https://podminky.urs.cz/item/CS_URS_2025_02/184801121"/>
    <hyperlink ref="F158" r:id="rId10" display="https://podminky.urs.cz/item/CS_URS_2025_02/184801131"/>
    <hyperlink ref="F162" r:id="rId11" display="https://podminky.urs.cz/item/CS_URS_2025_02/184813511"/>
    <hyperlink ref="F167" r:id="rId12" display="https://podminky.urs.cz/item/CS_URS_2025_02/184911421"/>
    <hyperlink ref="F172" r:id="rId13" display="https://podminky.urs.cz/item/CS_URS_2025_02/185802113"/>
    <hyperlink ref="F179" r:id="rId14" display="https://podminky.urs.cz/item/CS_URS_2025_02/185804311"/>
    <hyperlink ref="F182" r:id="rId15" display="https://podminky.urs.cz/item/CS_URS_2025_02/185804312"/>
    <hyperlink ref="F187" r:id="rId16" display="https://podminky.urs.cz/item/CS_URS_2025_02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101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9"/>
      <c r="AT3" s="16" t="s">
        <v>90</v>
      </c>
    </row>
    <row r="4" s="1" customFormat="1" ht="24.96" customHeight="1">
      <c r="B4" s="19"/>
      <c r="D4" s="150" t="s">
        <v>117</v>
      </c>
      <c r="M4" s="19"/>
      <c r="N4" s="151" t="s">
        <v>11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52" t="s">
        <v>17</v>
      </c>
      <c r="M6" s="19"/>
    </row>
    <row r="7" s="1" customFormat="1" ht="16.5" customHeight="1">
      <c r="B7" s="19"/>
      <c r="E7" s="153" t="str">
        <f>'Rekapitulace stavby'!K6</f>
        <v>Revitalizace zeleně v ulici Americká I. etapa</v>
      </c>
      <c r="F7" s="152"/>
      <c r="G7" s="152"/>
      <c r="H7" s="152"/>
      <c r="M7" s="19"/>
    </row>
    <row r="8" s="1" customFormat="1" ht="12" customHeight="1">
      <c r="B8" s="19"/>
      <c r="D8" s="152" t="s">
        <v>118</v>
      </c>
      <c r="M8" s="19"/>
    </row>
    <row r="9" s="2" customFormat="1" ht="16.5" customHeight="1">
      <c r="A9" s="37"/>
      <c r="B9" s="43"/>
      <c r="C9" s="37"/>
      <c r="D9" s="37"/>
      <c r="E9" s="153" t="s">
        <v>119</v>
      </c>
      <c r="F9" s="37"/>
      <c r="G9" s="37"/>
      <c r="H9" s="37"/>
      <c r="I9" s="37"/>
      <c r="J9" s="37"/>
      <c r="K9" s="37"/>
      <c r="L9" s="37"/>
      <c r="M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2" t="s">
        <v>120</v>
      </c>
      <c r="E10" s="37"/>
      <c r="F10" s="37"/>
      <c r="G10" s="37"/>
      <c r="H10" s="37"/>
      <c r="I10" s="37"/>
      <c r="J10" s="37"/>
      <c r="K10" s="37"/>
      <c r="L10" s="37"/>
      <c r="M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4" t="s">
        <v>439</v>
      </c>
      <c r="F11" s="37"/>
      <c r="G11" s="37"/>
      <c r="H11" s="37"/>
      <c r="I11" s="37"/>
      <c r="J11" s="37"/>
      <c r="K11" s="37"/>
      <c r="L11" s="37"/>
      <c r="M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2" t="s">
        <v>19</v>
      </c>
      <c r="E13" s="37"/>
      <c r="F13" s="142" t="s">
        <v>1</v>
      </c>
      <c r="G13" s="37"/>
      <c r="H13" s="37"/>
      <c r="I13" s="152" t="s">
        <v>20</v>
      </c>
      <c r="J13" s="142" t="s">
        <v>1</v>
      </c>
      <c r="K13" s="37"/>
      <c r="L13" s="37"/>
      <c r="M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2" t="s">
        <v>21</v>
      </c>
      <c r="E14" s="37"/>
      <c r="F14" s="142" t="s">
        <v>22</v>
      </c>
      <c r="G14" s="37"/>
      <c r="H14" s="37"/>
      <c r="I14" s="152" t="s">
        <v>23</v>
      </c>
      <c r="J14" s="155" t="str">
        <f>'Rekapitulace stavby'!AN8</f>
        <v>29. 7. 2025</v>
      </c>
      <c r="K14" s="37"/>
      <c r="L14" s="37"/>
      <c r="M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2" t="s">
        <v>25</v>
      </c>
      <c r="E16" s="37"/>
      <c r="F16" s="37"/>
      <c r="G16" s="37"/>
      <c r="H16" s="37"/>
      <c r="I16" s="152" t="s">
        <v>26</v>
      </c>
      <c r="J16" s="142" t="s">
        <v>27</v>
      </c>
      <c r="K16" s="37"/>
      <c r="L16" s="37"/>
      <c r="M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2" t="s">
        <v>28</v>
      </c>
      <c r="F17" s="37"/>
      <c r="G17" s="37"/>
      <c r="H17" s="37"/>
      <c r="I17" s="152" t="s">
        <v>29</v>
      </c>
      <c r="J17" s="142" t="s">
        <v>30</v>
      </c>
      <c r="K17" s="37"/>
      <c r="L17" s="37"/>
      <c r="M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2" t="s">
        <v>31</v>
      </c>
      <c r="E19" s="37"/>
      <c r="F19" s="37"/>
      <c r="G19" s="37"/>
      <c r="H19" s="37"/>
      <c r="I19" s="152" t="s">
        <v>26</v>
      </c>
      <c r="J19" s="32" t="str">
        <f>'Rekapitulace stavby'!AN13</f>
        <v>Vyplň údaj</v>
      </c>
      <c r="K19" s="37"/>
      <c r="L19" s="37"/>
      <c r="M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2"/>
      <c r="G20" s="142"/>
      <c r="H20" s="142"/>
      <c r="I20" s="152" t="s">
        <v>29</v>
      </c>
      <c r="J20" s="32" t="str">
        <f>'Rekapitulace stavby'!AN14</f>
        <v>Vyplň údaj</v>
      </c>
      <c r="K20" s="37"/>
      <c r="L20" s="37"/>
      <c r="M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2" t="s">
        <v>33</v>
      </c>
      <c r="E22" s="37"/>
      <c r="F22" s="37"/>
      <c r="G22" s="37"/>
      <c r="H22" s="37"/>
      <c r="I22" s="152" t="s">
        <v>26</v>
      </c>
      <c r="J22" s="142" t="s">
        <v>34</v>
      </c>
      <c r="K22" s="37"/>
      <c r="L22" s="37"/>
      <c r="M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2" t="s">
        <v>35</v>
      </c>
      <c r="F23" s="37"/>
      <c r="G23" s="37"/>
      <c r="H23" s="37"/>
      <c r="I23" s="152" t="s">
        <v>29</v>
      </c>
      <c r="J23" s="142" t="s">
        <v>1</v>
      </c>
      <c r="K23" s="37"/>
      <c r="L23" s="37"/>
      <c r="M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2" t="s">
        <v>36</v>
      </c>
      <c r="E25" s="37"/>
      <c r="F25" s="37"/>
      <c r="G25" s="37"/>
      <c r="H25" s="37"/>
      <c r="I25" s="152" t="s">
        <v>26</v>
      </c>
      <c r="J25" s="142" t="str">
        <f>IF('Rekapitulace stavby'!AN19="","",'Rekapitulace stavby'!AN19)</f>
        <v/>
      </c>
      <c r="K25" s="37"/>
      <c r="L25" s="37"/>
      <c r="M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2" t="str">
        <f>IF('Rekapitulace stavby'!E20="","",'Rekapitulace stavby'!E20)</f>
        <v xml:space="preserve"> </v>
      </c>
      <c r="F26" s="37"/>
      <c r="G26" s="37"/>
      <c r="H26" s="37"/>
      <c r="I26" s="152" t="s">
        <v>29</v>
      </c>
      <c r="J26" s="142" t="str">
        <f>IF('Rekapitulace stavby'!AN20="","",'Rekapitulace stavby'!AN20)</f>
        <v/>
      </c>
      <c r="K26" s="37"/>
      <c r="L26" s="37"/>
      <c r="M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2" t="s">
        <v>38</v>
      </c>
      <c r="E28" s="37"/>
      <c r="F28" s="37"/>
      <c r="G28" s="37"/>
      <c r="H28" s="37"/>
      <c r="I28" s="37"/>
      <c r="J28" s="37"/>
      <c r="K28" s="37"/>
      <c r="L28" s="37"/>
      <c r="M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6"/>
      <c r="M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60"/>
      <c r="E31" s="160"/>
      <c r="F31" s="160"/>
      <c r="G31" s="160"/>
      <c r="H31" s="160"/>
      <c r="I31" s="160"/>
      <c r="J31" s="160"/>
      <c r="K31" s="160"/>
      <c r="L31" s="160"/>
      <c r="M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>
      <c r="A32" s="37"/>
      <c r="B32" s="43"/>
      <c r="C32" s="37"/>
      <c r="D32" s="37"/>
      <c r="E32" s="152" t="s">
        <v>122</v>
      </c>
      <c r="F32" s="37"/>
      <c r="G32" s="37"/>
      <c r="H32" s="37"/>
      <c r="I32" s="37"/>
      <c r="J32" s="37"/>
      <c r="K32" s="161">
        <f>I98</f>
        <v>0</v>
      </c>
      <c r="L32" s="37"/>
      <c r="M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>
      <c r="A33" s="37"/>
      <c r="B33" s="43"/>
      <c r="C33" s="37"/>
      <c r="D33" s="37"/>
      <c r="E33" s="152" t="s">
        <v>123</v>
      </c>
      <c r="F33" s="37"/>
      <c r="G33" s="37"/>
      <c r="H33" s="37"/>
      <c r="I33" s="37"/>
      <c r="J33" s="37"/>
      <c r="K33" s="161">
        <f>J98</f>
        <v>0</v>
      </c>
      <c r="L33" s="37"/>
      <c r="M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2" t="s">
        <v>39</v>
      </c>
      <c r="E34" s="37"/>
      <c r="F34" s="37"/>
      <c r="G34" s="37"/>
      <c r="H34" s="37"/>
      <c r="I34" s="37"/>
      <c r="J34" s="37"/>
      <c r="K34" s="163">
        <f>ROUND(K124, 2)</f>
        <v>0</v>
      </c>
      <c r="L34" s="37"/>
      <c r="M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60"/>
      <c r="E35" s="160"/>
      <c r="F35" s="160"/>
      <c r="G35" s="160"/>
      <c r="H35" s="160"/>
      <c r="I35" s="160"/>
      <c r="J35" s="160"/>
      <c r="K35" s="160"/>
      <c r="L35" s="160"/>
      <c r="M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4" t="s">
        <v>41</v>
      </c>
      <c r="G36" s="37"/>
      <c r="H36" s="37"/>
      <c r="I36" s="164" t="s">
        <v>40</v>
      </c>
      <c r="J36" s="37"/>
      <c r="K36" s="164" t="s">
        <v>42</v>
      </c>
      <c r="L36" s="37"/>
      <c r="M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5" t="s">
        <v>43</v>
      </c>
      <c r="E37" s="152" t="s">
        <v>44</v>
      </c>
      <c r="F37" s="161">
        <f>ROUND((SUM(BE124:BE239)),  2)</f>
        <v>0</v>
      </c>
      <c r="G37" s="37"/>
      <c r="H37" s="37"/>
      <c r="I37" s="166">
        <v>0.20999999999999999</v>
      </c>
      <c r="J37" s="37"/>
      <c r="K37" s="161">
        <f>ROUND(((SUM(BE124:BE239))*I37),  2)</f>
        <v>0</v>
      </c>
      <c r="L37" s="37"/>
      <c r="M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2" t="s">
        <v>45</v>
      </c>
      <c r="F38" s="161">
        <f>ROUND((SUM(BF124:BF239)),  2)</f>
        <v>0</v>
      </c>
      <c r="G38" s="37"/>
      <c r="H38" s="37"/>
      <c r="I38" s="166">
        <v>0.12</v>
      </c>
      <c r="J38" s="37"/>
      <c r="K38" s="161">
        <f>ROUND(((SUM(BF124:BF239))*I38),  2)</f>
        <v>0</v>
      </c>
      <c r="L38" s="37"/>
      <c r="M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2" t="s">
        <v>46</v>
      </c>
      <c r="F39" s="161">
        <f>ROUND((SUM(BG124:BG239)),  2)</f>
        <v>0</v>
      </c>
      <c r="G39" s="37"/>
      <c r="H39" s="37"/>
      <c r="I39" s="166">
        <v>0.20999999999999999</v>
      </c>
      <c r="J39" s="37"/>
      <c r="K39" s="161">
        <f>0</f>
        <v>0</v>
      </c>
      <c r="L39" s="37"/>
      <c r="M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2" t="s">
        <v>47</v>
      </c>
      <c r="F40" s="161">
        <f>ROUND((SUM(BH124:BH239)),  2)</f>
        <v>0</v>
      </c>
      <c r="G40" s="37"/>
      <c r="H40" s="37"/>
      <c r="I40" s="166">
        <v>0.12</v>
      </c>
      <c r="J40" s="37"/>
      <c r="K40" s="161">
        <f>0</f>
        <v>0</v>
      </c>
      <c r="L40" s="37"/>
      <c r="M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2" t="s">
        <v>48</v>
      </c>
      <c r="F41" s="161">
        <f>ROUND((SUM(BI124:BI239)),  2)</f>
        <v>0</v>
      </c>
      <c r="G41" s="37"/>
      <c r="H41" s="37"/>
      <c r="I41" s="166">
        <v>0</v>
      </c>
      <c r="J41" s="37"/>
      <c r="K41" s="161">
        <f>0</f>
        <v>0</v>
      </c>
      <c r="L41" s="37"/>
      <c r="M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69"/>
      <c r="K43" s="172">
        <f>SUM(K34:K41)</f>
        <v>0</v>
      </c>
      <c r="L43" s="173"/>
      <c r="M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2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175"/>
      <c r="M50" s="62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177"/>
      <c r="M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180"/>
      <c r="M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177"/>
      <c r="M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39"/>
      <c r="M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39"/>
      <c r="M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Revitalizace zeleně v ulici Americká I. etapa</v>
      </c>
      <c r="F85" s="31"/>
      <c r="G85" s="31"/>
      <c r="H85" s="31"/>
      <c r="I85" s="39"/>
      <c r="J85" s="39"/>
      <c r="K85" s="39"/>
      <c r="L85" s="39"/>
      <c r="M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21"/>
      <c r="M86" s="19"/>
    </row>
    <row r="87" s="2" customFormat="1" ht="16.5" customHeight="1">
      <c r="A87" s="37"/>
      <c r="B87" s="38"/>
      <c r="C87" s="39"/>
      <c r="D87" s="39"/>
      <c r="E87" s="185" t="s">
        <v>119</v>
      </c>
      <c r="F87" s="39"/>
      <c r="G87" s="39"/>
      <c r="H87" s="39"/>
      <c r="I87" s="39"/>
      <c r="J87" s="39"/>
      <c r="K87" s="39"/>
      <c r="L87" s="39"/>
      <c r="M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39"/>
      <c r="M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02.03 - Trvalkové záhony</v>
      </c>
      <c r="F89" s="39"/>
      <c r="G89" s="39"/>
      <c r="H89" s="39"/>
      <c r="I89" s="39"/>
      <c r="J89" s="39"/>
      <c r="K89" s="39"/>
      <c r="L89" s="39"/>
      <c r="M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Cheb</v>
      </c>
      <c r="G91" s="39"/>
      <c r="H91" s="39"/>
      <c r="I91" s="31" t="s">
        <v>23</v>
      </c>
      <c r="J91" s="78" t="str">
        <f>IF(J14="","",J14)</f>
        <v>29. 7. 2025</v>
      </c>
      <c r="K91" s="39"/>
      <c r="L91" s="39"/>
      <c r="M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Město Cheb</v>
      </c>
      <c r="G93" s="39"/>
      <c r="H93" s="39"/>
      <c r="I93" s="31" t="s">
        <v>33</v>
      </c>
      <c r="J93" s="35" t="str">
        <f>E23</f>
        <v>Ing. Tomáš Prinz, DiS.</v>
      </c>
      <c r="K93" s="39"/>
      <c r="L93" s="39"/>
      <c r="M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31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39"/>
      <c r="M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8" t="s">
        <v>126</v>
      </c>
      <c r="J96" s="188" t="s">
        <v>127</v>
      </c>
      <c r="K96" s="188" t="s">
        <v>128</v>
      </c>
      <c r="L96" s="187"/>
      <c r="M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129</v>
      </c>
      <c r="D98" s="39"/>
      <c r="E98" s="39"/>
      <c r="F98" s="39"/>
      <c r="G98" s="39"/>
      <c r="H98" s="39"/>
      <c r="I98" s="109">
        <f>Q124</f>
        <v>0</v>
      </c>
      <c r="J98" s="109">
        <f>R124</f>
        <v>0</v>
      </c>
      <c r="K98" s="109">
        <f>K124</f>
        <v>0</v>
      </c>
      <c r="L98" s="39"/>
      <c r="M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130</v>
      </c>
    </row>
    <row r="99" s="9" customFormat="1" ht="24.96" customHeight="1">
      <c r="A99" s="9"/>
      <c r="B99" s="190"/>
      <c r="C99" s="191"/>
      <c r="D99" s="192" t="s">
        <v>131</v>
      </c>
      <c r="E99" s="193"/>
      <c r="F99" s="193"/>
      <c r="G99" s="193"/>
      <c r="H99" s="193"/>
      <c r="I99" s="194">
        <f>Q125</f>
        <v>0</v>
      </c>
      <c r="J99" s="194">
        <f>R125</f>
        <v>0</v>
      </c>
      <c r="K99" s="194">
        <f>K125</f>
        <v>0</v>
      </c>
      <c r="L99" s="191"/>
      <c r="M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132</v>
      </c>
      <c r="E100" s="198"/>
      <c r="F100" s="198"/>
      <c r="G100" s="198"/>
      <c r="H100" s="198"/>
      <c r="I100" s="199">
        <f>Q126</f>
        <v>0</v>
      </c>
      <c r="J100" s="199">
        <f>R126</f>
        <v>0</v>
      </c>
      <c r="K100" s="199">
        <f>K126</f>
        <v>0</v>
      </c>
      <c r="L100" s="134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133</v>
      </c>
      <c r="E101" s="198"/>
      <c r="F101" s="198"/>
      <c r="G101" s="198"/>
      <c r="H101" s="198"/>
      <c r="I101" s="199">
        <f>Q206</f>
        <v>0</v>
      </c>
      <c r="J101" s="199">
        <f>R206</f>
        <v>0</v>
      </c>
      <c r="K101" s="199">
        <f>K206</f>
        <v>0</v>
      </c>
      <c r="L101" s="134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134</v>
      </c>
      <c r="E102" s="193"/>
      <c r="F102" s="193"/>
      <c r="G102" s="193"/>
      <c r="H102" s="193"/>
      <c r="I102" s="194">
        <f>Q209</f>
        <v>0</v>
      </c>
      <c r="J102" s="194">
        <f>R209</f>
        <v>0</v>
      </c>
      <c r="K102" s="194">
        <f>K209</f>
        <v>0</v>
      </c>
      <c r="L102" s="191"/>
      <c r="M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135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17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85" t="str">
        <f>E7</f>
        <v>Revitalizace zeleně v ulici Americká I. etapa</v>
      </c>
      <c r="F112" s="31"/>
      <c r="G112" s="31"/>
      <c r="H112" s="31"/>
      <c r="I112" s="39"/>
      <c r="J112" s="39"/>
      <c r="K112" s="39"/>
      <c r="L112" s="39"/>
      <c r="M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0"/>
      <c r="C113" s="31" t="s">
        <v>118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19"/>
    </row>
    <row r="114" s="2" customFormat="1" ht="16.5" customHeight="1">
      <c r="A114" s="37"/>
      <c r="B114" s="38"/>
      <c r="C114" s="39"/>
      <c r="D114" s="39"/>
      <c r="E114" s="185" t="s">
        <v>119</v>
      </c>
      <c r="F114" s="39"/>
      <c r="G114" s="39"/>
      <c r="H114" s="39"/>
      <c r="I114" s="39"/>
      <c r="J114" s="39"/>
      <c r="K114" s="39"/>
      <c r="L114" s="39"/>
      <c r="M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120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E11</f>
        <v>02.03 - Trvalkové záhony</v>
      </c>
      <c r="F116" s="39"/>
      <c r="G116" s="39"/>
      <c r="H116" s="39"/>
      <c r="I116" s="39"/>
      <c r="J116" s="39"/>
      <c r="K116" s="39"/>
      <c r="L116" s="39"/>
      <c r="M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21</v>
      </c>
      <c r="D118" s="39"/>
      <c r="E118" s="39"/>
      <c r="F118" s="26" t="str">
        <f>F14</f>
        <v>Cheb</v>
      </c>
      <c r="G118" s="39"/>
      <c r="H118" s="39"/>
      <c r="I118" s="31" t="s">
        <v>23</v>
      </c>
      <c r="J118" s="78" t="str">
        <f>IF(J14="","",J14)</f>
        <v>29. 7. 2025</v>
      </c>
      <c r="K118" s="39"/>
      <c r="L118" s="39"/>
      <c r="M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5.65" customHeight="1">
      <c r="A120" s="37"/>
      <c r="B120" s="38"/>
      <c r="C120" s="31" t="s">
        <v>25</v>
      </c>
      <c r="D120" s="39"/>
      <c r="E120" s="39"/>
      <c r="F120" s="26" t="str">
        <f>E17</f>
        <v>Město Cheb</v>
      </c>
      <c r="G120" s="39"/>
      <c r="H120" s="39"/>
      <c r="I120" s="31" t="s">
        <v>33</v>
      </c>
      <c r="J120" s="35" t="str">
        <f>E23</f>
        <v>Ing. Tomáš Prinz, DiS.</v>
      </c>
      <c r="K120" s="39"/>
      <c r="L120" s="39"/>
      <c r="M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31</v>
      </c>
      <c r="D121" s="39"/>
      <c r="E121" s="39"/>
      <c r="F121" s="26" t="str">
        <f>IF(E20="","",E20)</f>
        <v>Vyplň údaj</v>
      </c>
      <c r="G121" s="39"/>
      <c r="H121" s="39"/>
      <c r="I121" s="31" t="s">
        <v>36</v>
      </c>
      <c r="J121" s="35" t="str">
        <f>E26</f>
        <v xml:space="preserve"> </v>
      </c>
      <c r="K121" s="39"/>
      <c r="L121" s="39"/>
      <c r="M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201"/>
      <c r="B123" s="202"/>
      <c r="C123" s="203" t="s">
        <v>136</v>
      </c>
      <c r="D123" s="204" t="s">
        <v>64</v>
      </c>
      <c r="E123" s="204" t="s">
        <v>60</v>
      </c>
      <c r="F123" s="204" t="s">
        <v>61</v>
      </c>
      <c r="G123" s="204" t="s">
        <v>137</v>
      </c>
      <c r="H123" s="204" t="s">
        <v>138</v>
      </c>
      <c r="I123" s="204" t="s">
        <v>139</v>
      </c>
      <c r="J123" s="204" t="s">
        <v>140</v>
      </c>
      <c r="K123" s="204" t="s">
        <v>128</v>
      </c>
      <c r="L123" s="205" t="s">
        <v>141</v>
      </c>
      <c r="M123" s="206"/>
      <c r="N123" s="99" t="s">
        <v>1</v>
      </c>
      <c r="O123" s="100" t="s">
        <v>43</v>
      </c>
      <c r="P123" s="100" t="s">
        <v>142</v>
      </c>
      <c r="Q123" s="100" t="s">
        <v>143</v>
      </c>
      <c r="R123" s="100" t="s">
        <v>144</v>
      </c>
      <c r="S123" s="100" t="s">
        <v>145</v>
      </c>
      <c r="T123" s="100" t="s">
        <v>146</v>
      </c>
      <c r="U123" s="100" t="s">
        <v>147</v>
      </c>
      <c r="V123" s="100" t="s">
        <v>148</v>
      </c>
      <c r="W123" s="100" t="s">
        <v>149</v>
      </c>
      <c r="X123" s="101" t="s">
        <v>150</v>
      </c>
      <c r="Y123" s="201"/>
      <c r="Z123" s="201"/>
      <c r="AA123" s="201"/>
      <c r="AB123" s="201"/>
      <c r="AC123" s="201"/>
      <c r="AD123" s="201"/>
      <c r="AE123" s="201"/>
    </row>
    <row r="124" s="2" customFormat="1" ht="22.8" customHeight="1">
      <c r="A124" s="37"/>
      <c r="B124" s="38"/>
      <c r="C124" s="106" t="s">
        <v>151</v>
      </c>
      <c r="D124" s="39"/>
      <c r="E124" s="39"/>
      <c r="F124" s="39"/>
      <c r="G124" s="39"/>
      <c r="H124" s="39"/>
      <c r="I124" s="39"/>
      <c r="J124" s="39"/>
      <c r="K124" s="207">
        <f>BK124</f>
        <v>0</v>
      </c>
      <c r="L124" s="39"/>
      <c r="M124" s="43"/>
      <c r="N124" s="102"/>
      <c r="O124" s="208"/>
      <c r="P124" s="103"/>
      <c r="Q124" s="209">
        <f>Q125+Q209</f>
        <v>0</v>
      </c>
      <c r="R124" s="209">
        <f>R125+R209</f>
        <v>0</v>
      </c>
      <c r="S124" s="103"/>
      <c r="T124" s="210">
        <f>T125+T209</f>
        <v>0</v>
      </c>
      <c r="U124" s="103"/>
      <c r="V124" s="210">
        <f>V125+V209</f>
        <v>20.563085600000004</v>
      </c>
      <c r="W124" s="103"/>
      <c r="X124" s="211">
        <f>X125+X209</f>
        <v>0</v>
      </c>
      <c r="Y124" s="37"/>
      <c r="Z124" s="37"/>
      <c r="AA124" s="37"/>
      <c r="AB124" s="37"/>
      <c r="AC124" s="37"/>
      <c r="AD124" s="37"/>
      <c r="AE124" s="37"/>
      <c r="AT124" s="16" t="s">
        <v>80</v>
      </c>
      <c r="AU124" s="16" t="s">
        <v>130</v>
      </c>
      <c r="BK124" s="212">
        <f>BK125+BK209</f>
        <v>0</v>
      </c>
    </row>
    <row r="125" s="12" customFormat="1" ht="25.92" customHeight="1">
      <c r="A125" s="12"/>
      <c r="B125" s="213"/>
      <c r="C125" s="214"/>
      <c r="D125" s="215" t="s">
        <v>80</v>
      </c>
      <c r="E125" s="216" t="s">
        <v>152</v>
      </c>
      <c r="F125" s="216" t="s">
        <v>153</v>
      </c>
      <c r="G125" s="214"/>
      <c r="H125" s="214"/>
      <c r="I125" s="217"/>
      <c r="J125" s="217"/>
      <c r="K125" s="218">
        <f>BK125</f>
        <v>0</v>
      </c>
      <c r="L125" s="214"/>
      <c r="M125" s="219"/>
      <c r="N125" s="220"/>
      <c r="O125" s="221"/>
      <c r="P125" s="221"/>
      <c r="Q125" s="222">
        <f>Q126+Q206</f>
        <v>0</v>
      </c>
      <c r="R125" s="222">
        <f>R126+R206</f>
        <v>0</v>
      </c>
      <c r="S125" s="221"/>
      <c r="T125" s="223">
        <f>T126+T206</f>
        <v>0</v>
      </c>
      <c r="U125" s="221"/>
      <c r="V125" s="223">
        <f>V126+V206</f>
        <v>20.563085600000004</v>
      </c>
      <c r="W125" s="221"/>
      <c r="X125" s="224">
        <f>X126+X206</f>
        <v>0</v>
      </c>
      <c r="Y125" s="12"/>
      <c r="Z125" s="12"/>
      <c r="AA125" s="12"/>
      <c r="AB125" s="12"/>
      <c r="AC125" s="12"/>
      <c r="AD125" s="12"/>
      <c r="AE125" s="12"/>
      <c r="AR125" s="225" t="s">
        <v>88</v>
      </c>
      <c r="AT125" s="226" t="s">
        <v>80</v>
      </c>
      <c r="AU125" s="226" t="s">
        <v>81</v>
      </c>
      <c r="AY125" s="225" t="s">
        <v>154</v>
      </c>
      <c r="BK125" s="227">
        <f>BK126+BK206</f>
        <v>0</v>
      </c>
    </row>
    <row r="126" s="12" customFormat="1" ht="22.8" customHeight="1">
      <c r="A126" s="12"/>
      <c r="B126" s="213"/>
      <c r="C126" s="214"/>
      <c r="D126" s="215" t="s">
        <v>80</v>
      </c>
      <c r="E126" s="228" t="s">
        <v>88</v>
      </c>
      <c r="F126" s="228" t="s">
        <v>155</v>
      </c>
      <c r="G126" s="214"/>
      <c r="H126" s="214"/>
      <c r="I126" s="217"/>
      <c r="J126" s="217"/>
      <c r="K126" s="229">
        <f>BK126</f>
        <v>0</v>
      </c>
      <c r="L126" s="214"/>
      <c r="M126" s="219"/>
      <c r="N126" s="220"/>
      <c r="O126" s="221"/>
      <c r="P126" s="221"/>
      <c r="Q126" s="222">
        <f>SUM(Q127:Q205)</f>
        <v>0</v>
      </c>
      <c r="R126" s="222">
        <f>SUM(R127:R205)</f>
        <v>0</v>
      </c>
      <c r="S126" s="221"/>
      <c r="T126" s="223">
        <f>SUM(T127:T205)</f>
        <v>0</v>
      </c>
      <c r="U126" s="221"/>
      <c r="V126" s="223">
        <f>SUM(V127:V205)</f>
        <v>20.563085600000004</v>
      </c>
      <c r="W126" s="221"/>
      <c r="X126" s="224">
        <f>SUM(X127:X205)</f>
        <v>0</v>
      </c>
      <c r="Y126" s="12"/>
      <c r="Z126" s="12"/>
      <c r="AA126" s="12"/>
      <c r="AB126" s="12"/>
      <c r="AC126" s="12"/>
      <c r="AD126" s="12"/>
      <c r="AE126" s="12"/>
      <c r="AR126" s="225" t="s">
        <v>88</v>
      </c>
      <c r="AT126" s="226" t="s">
        <v>80</v>
      </c>
      <c r="AU126" s="226" t="s">
        <v>88</v>
      </c>
      <c r="AY126" s="225" t="s">
        <v>154</v>
      </c>
      <c r="BK126" s="227">
        <f>SUM(BK127:BK205)</f>
        <v>0</v>
      </c>
    </row>
    <row r="127" s="2" customFormat="1" ht="44.25" customHeight="1">
      <c r="A127" s="37"/>
      <c r="B127" s="38"/>
      <c r="C127" s="230" t="s">
        <v>88</v>
      </c>
      <c r="D127" s="230" t="s">
        <v>156</v>
      </c>
      <c r="E127" s="231" t="s">
        <v>440</v>
      </c>
      <c r="F127" s="232" t="s">
        <v>441</v>
      </c>
      <c r="G127" s="233" t="s">
        <v>222</v>
      </c>
      <c r="H127" s="234">
        <v>144.69999999999999</v>
      </c>
      <c r="I127" s="235"/>
      <c r="J127" s="235"/>
      <c r="K127" s="236">
        <f>ROUND(P127*H127,2)</f>
        <v>0</v>
      </c>
      <c r="L127" s="232" t="s">
        <v>160</v>
      </c>
      <c r="M127" s="43"/>
      <c r="N127" s="237" t="s">
        <v>1</v>
      </c>
      <c r="O127" s="238" t="s">
        <v>44</v>
      </c>
      <c r="P127" s="239">
        <f>I127+J127</f>
        <v>0</v>
      </c>
      <c r="Q127" s="239">
        <f>ROUND(I127*H127,2)</f>
        <v>0</v>
      </c>
      <c r="R127" s="239">
        <f>ROUND(J127*H127,2)</f>
        <v>0</v>
      </c>
      <c r="S127" s="90"/>
      <c r="T127" s="240">
        <f>S127*H127</f>
        <v>0</v>
      </c>
      <c r="U127" s="240">
        <v>0</v>
      </c>
      <c r="V127" s="240">
        <f>U127*H127</f>
        <v>0</v>
      </c>
      <c r="W127" s="240">
        <v>0</v>
      </c>
      <c r="X127" s="241">
        <f>W127*H127</f>
        <v>0</v>
      </c>
      <c r="Y127" s="37"/>
      <c r="Z127" s="37"/>
      <c r="AA127" s="37"/>
      <c r="AB127" s="37"/>
      <c r="AC127" s="37"/>
      <c r="AD127" s="37"/>
      <c r="AE127" s="37"/>
      <c r="AR127" s="242" t="s">
        <v>161</v>
      </c>
      <c r="AT127" s="242" t="s">
        <v>156</v>
      </c>
      <c r="AU127" s="242" t="s">
        <v>90</v>
      </c>
      <c r="AY127" s="16" t="s">
        <v>154</v>
      </c>
      <c r="BE127" s="243">
        <f>IF(O127="základní",K127,0)</f>
        <v>0</v>
      </c>
      <c r="BF127" s="243">
        <f>IF(O127="snížená",K127,0)</f>
        <v>0</v>
      </c>
      <c r="BG127" s="243">
        <f>IF(O127="zákl. přenesená",K127,0)</f>
        <v>0</v>
      </c>
      <c r="BH127" s="243">
        <f>IF(O127="sníž. přenesená",K127,0)</f>
        <v>0</v>
      </c>
      <c r="BI127" s="243">
        <f>IF(O127="nulová",K127,0)</f>
        <v>0</v>
      </c>
      <c r="BJ127" s="16" t="s">
        <v>88</v>
      </c>
      <c r="BK127" s="243">
        <f>ROUND(P127*H127,2)</f>
        <v>0</v>
      </c>
      <c r="BL127" s="16" t="s">
        <v>161</v>
      </c>
      <c r="BM127" s="242" t="s">
        <v>442</v>
      </c>
    </row>
    <row r="128" s="2" customFormat="1">
      <c r="A128" s="37"/>
      <c r="B128" s="38"/>
      <c r="C128" s="39"/>
      <c r="D128" s="244" t="s">
        <v>163</v>
      </c>
      <c r="E128" s="39"/>
      <c r="F128" s="245" t="s">
        <v>443</v>
      </c>
      <c r="G128" s="39"/>
      <c r="H128" s="39"/>
      <c r="I128" s="246"/>
      <c r="J128" s="246"/>
      <c r="K128" s="39"/>
      <c r="L128" s="39"/>
      <c r="M128" s="43"/>
      <c r="N128" s="247"/>
      <c r="O128" s="248"/>
      <c r="P128" s="90"/>
      <c r="Q128" s="90"/>
      <c r="R128" s="90"/>
      <c r="S128" s="90"/>
      <c r="T128" s="90"/>
      <c r="U128" s="90"/>
      <c r="V128" s="90"/>
      <c r="W128" s="90"/>
      <c r="X128" s="91"/>
      <c r="Y128" s="37"/>
      <c r="Z128" s="37"/>
      <c r="AA128" s="37"/>
      <c r="AB128" s="37"/>
      <c r="AC128" s="37"/>
      <c r="AD128" s="37"/>
      <c r="AE128" s="37"/>
      <c r="AT128" s="16" t="s">
        <v>163</v>
      </c>
      <c r="AU128" s="16" t="s">
        <v>90</v>
      </c>
    </row>
    <row r="129" s="13" customFormat="1">
      <c r="A129" s="13"/>
      <c r="B129" s="259"/>
      <c r="C129" s="260"/>
      <c r="D129" s="261" t="s">
        <v>171</v>
      </c>
      <c r="E129" s="270" t="s">
        <v>1</v>
      </c>
      <c r="F129" s="262" t="s">
        <v>444</v>
      </c>
      <c r="G129" s="260"/>
      <c r="H129" s="263">
        <v>144.69999999999999</v>
      </c>
      <c r="I129" s="264"/>
      <c r="J129" s="264"/>
      <c r="K129" s="260"/>
      <c r="L129" s="260"/>
      <c r="M129" s="265"/>
      <c r="N129" s="266"/>
      <c r="O129" s="267"/>
      <c r="P129" s="267"/>
      <c r="Q129" s="267"/>
      <c r="R129" s="267"/>
      <c r="S129" s="267"/>
      <c r="T129" s="267"/>
      <c r="U129" s="267"/>
      <c r="V129" s="267"/>
      <c r="W129" s="267"/>
      <c r="X129" s="268"/>
      <c r="Y129" s="13"/>
      <c r="Z129" s="13"/>
      <c r="AA129" s="13"/>
      <c r="AB129" s="13"/>
      <c r="AC129" s="13"/>
      <c r="AD129" s="13"/>
      <c r="AE129" s="13"/>
      <c r="AT129" s="269" t="s">
        <v>171</v>
      </c>
      <c r="AU129" s="269" t="s">
        <v>90</v>
      </c>
      <c r="AV129" s="13" t="s">
        <v>90</v>
      </c>
      <c r="AW129" s="13" t="s">
        <v>5</v>
      </c>
      <c r="AX129" s="13" t="s">
        <v>81</v>
      </c>
      <c r="AY129" s="269" t="s">
        <v>154</v>
      </c>
    </row>
    <row r="130" s="14" customFormat="1">
      <c r="A130" s="14"/>
      <c r="B130" s="271"/>
      <c r="C130" s="272"/>
      <c r="D130" s="261" t="s">
        <v>171</v>
      </c>
      <c r="E130" s="273" t="s">
        <v>1</v>
      </c>
      <c r="F130" s="274" t="s">
        <v>204</v>
      </c>
      <c r="G130" s="272"/>
      <c r="H130" s="275">
        <v>144.69999999999999</v>
      </c>
      <c r="I130" s="276"/>
      <c r="J130" s="276"/>
      <c r="K130" s="272"/>
      <c r="L130" s="272"/>
      <c r="M130" s="277"/>
      <c r="N130" s="278"/>
      <c r="O130" s="279"/>
      <c r="P130" s="279"/>
      <c r="Q130" s="279"/>
      <c r="R130" s="279"/>
      <c r="S130" s="279"/>
      <c r="T130" s="279"/>
      <c r="U130" s="279"/>
      <c r="V130" s="279"/>
      <c r="W130" s="279"/>
      <c r="X130" s="280"/>
      <c r="Y130" s="14"/>
      <c r="Z130" s="14"/>
      <c r="AA130" s="14"/>
      <c r="AB130" s="14"/>
      <c r="AC130" s="14"/>
      <c r="AD130" s="14"/>
      <c r="AE130" s="14"/>
      <c r="AT130" s="281" t="s">
        <v>171</v>
      </c>
      <c r="AU130" s="281" t="s">
        <v>90</v>
      </c>
      <c r="AV130" s="14" t="s">
        <v>161</v>
      </c>
      <c r="AW130" s="14" t="s">
        <v>5</v>
      </c>
      <c r="AX130" s="14" t="s">
        <v>88</v>
      </c>
      <c r="AY130" s="281" t="s">
        <v>154</v>
      </c>
    </row>
    <row r="131" s="2" customFormat="1" ht="33" customHeight="1">
      <c r="A131" s="37"/>
      <c r="B131" s="38"/>
      <c r="C131" s="230" t="s">
        <v>90</v>
      </c>
      <c r="D131" s="230" t="s">
        <v>156</v>
      </c>
      <c r="E131" s="231" t="s">
        <v>445</v>
      </c>
      <c r="F131" s="232" t="s">
        <v>446</v>
      </c>
      <c r="G131" s="233" t="s">
        <v>168</v>
      </c>
      <c r="H131" s="234">
        <v>18.032</v>
      </c>
      <c r="I131" s="235"/>
      <c r="J131" s="235"/>
      <c r="K131" s="236">
        <f>ROUND(P131*H131,2)</f>
        <v>0</v>
      </c>
      <c r="L131" s="232" t="s">
        <v>160</v>
      </c>
      <c r="M131" s="43"/>
      <c r="N131" s="237" t="s">
        <v>1</v>
      </c>
      <c r="O131" s="238" t="s">
        <v>44</v>
      </c>
      <c r="P131" s="239">
        <f>I131+J131</f>
        <v>0</v>
      </c>
      <c r="Q131" s="239">
        <f>ROUND(I131*H131,2)</f>
        <v>0</v>
      </c>
      <c r="R131" s="239">
        <f>ROUND(J131*H131,2)</f>
        <v>0</v>
      </c>
      <c r="S131" s="90"/>
      <c r="T131" s="240">
        <f>S131*H131</f>
        <v>0</v>
      </c>
      <c r="U131" s="240">
        <v>0</v>
      </c>
      <c r="V131" s="240">
        <f>U131*H131</f>
        <v>0</v>
      </c>
      <c r="W131" s="240">
        <v>0</v>
      </c>
      <c r="X131" s="241">
        <f>W131*H131</f>
        <v>0</v>
      </c>
      <c r="Y131" s="37"/>
      <c r="Z131" s="37"/>
      <c r="AA131" s="37"/>
      <c r="AB131" s="37"/>
      <c r="AC131" s="37"/>
      <c r="AD131" s="37"/>
      <c r="AE131" s="37"/>
      <c r="AR131" s="242" t="s">
        <v>161</v>
      </c>
      <c r="AT131" s="242" t="s">
        <v>156</v>
      </c>
      <c r="AU131" s="242" t="s">
        <v>90</v>
      </c>
      <c r="AY131" s="16" t="s">
        <v>154</v>
      </c>
      <c r="BE131" s="243">
        <f>IF(O131="základní",K131,0)</f>
        <v>0</v>
      </c>
      <c r="BF131" s="243">
        <f>IF(O131="snížená",K131,0)</f>
        <v>0</v>
      </c>
      <c r="BG131" s="243">
        <f>IF(O131="zákl. přenesená",K131,0)</f>
        <v>0</v>
      </c>
      <c r="BH131" s="243">
        <f>IF(O131="sníž. přenesená",K131,0)</f>
        <v>0</v>
      </c>
      <c r="BI131" s="243">
        <f>IF(O131="nulová",K131,0)</f>
        <v>0</v>
      </c>
      <c r="BJ131" s="16" t="s">
        <v>88</v>
      </c>
      <c r="BK131" s="243">
        <f>ROUND(P131*H131,2)</f>
        <v>0</v>
      </c>
      <c r="BL131" s="16" t="s">
        <v>161</v>
      </c>
      <c r="BM131" s="242" t="s">
        <v>447</v>
      </c>
    </row>
    <row r="132" s="2" customFormat="1">
      <c r="A132" s="37"/>
      <c r="B132" s="38"/>
      <c r="C132" s="39"/>
      <c r="D132" s="244" t="s">
        <v>163</v>
      </c>
      <c r="E132" s="39"/>
      <c r="F132" s="245" t="s">
        <v>448</v>
      </c>
      <c r="G132" s="39"/>
      <c r="H132" s="39"/>
      <c r="I132" s="246"/>
      <c r="J132" s="246"/>
      <c r="K132" s="39"/>
      <c r="L132" s="39"/>
      <c r="M132" s="43"/>
      <c r="N132" s="247"/>
      <c r="O132" s="248"/>
      <c r="P132" s="90"/>
      <c r="Q132" s="90"/>
      <c r="R132" s="90"/>
      <c r="S132" s="90"/>
      <c r="T132" s="90"/>
      <c r="U132" s="90"/>
      <c r="V132" s="90"/>
      <c r="W132" s="90"/>
      <c r="X132" s="91"/>
      <c r="Y132" s="37"/>
      <c r="Z132" s="37"/>
      <c r="AA132" s="37"/>
      <c r="AB132" s="37"/>
      <c r="AC132" s="37"/>
      <c r="AD132" s="37"/>
      <c r="AE132" s="37"/>
      <c r="AT132" s="16" t="s">
        <v>163</v>
      </c>
      <c r="AU132" s="16" t="s">
        <v>90</v>
      </c>
    </row>
    <row r="133" s="13" customFormat="1">
      <c r="A133" s="13"/>
      <c r="B133" s="259"/>
      <c r="C133" s="260"/>
      <c r="D133" s="261" t="s">
        <v>171</v>
      </c>
      <c r="E133" s="270" t="s">
        <v>1</v>
      </c>
      <c r="F133" s="262" t="s">
        <v>449</v>
      </c>
      <c r="G133" s="260"/>
      <c r="H133" s="263">
        <v>18.032</v>
      </c>
      <c r="I133" s="264"/>
      <c r="J133" s="264"/>
      <c r="K133" s="260"/>
      <c r="L133" s="260"/>
      <c r="M133" s="265"/>
      <c r="N133" s="266"/>
      <c r="O133" s="267"/>
      <c r="P133" s="267"/>
      <c r="Q133" s="267"/>
      <c r="R133" s="267"/>
      <c r="S133" s="267"/>
      <c r="T133" s="267"/>
      <c r="U133" s="267"/>
      <c r="V133" s="267"/>
      <c r="W133" s="267"/>
      <c r="X133" s="268"/>
      <c r="Y133" s="13"/>
      <c r="Z133" s="13"/>
      <c r="AA133" s="13"/>
      <c r="AB133" s="13"/>
      <c r="AC133" s="13"/>
      <c r="AD133" s="13"/>
      <c r="AE133" s="13"/>
      <c r="AT133" s="269" t="s">
        <v>171</v>
      </c>
      <c r="AU133" s="269" t="s">
        <v>90</v>
      </c>
      <c r="AV133" s="13" t="s">
        <v>90</v>
      </c>
      <c r="AW133" s="13" t="s">
        <v>5</v>
      </c>
      <c r="AX133" s="13" t="s">
        <v>81</v>
      </c>
      <c r="AY133" s="269" t="s">
        <v>154</v>
      </c>
    </row>
    <row r="134" s="14" customFormat="1">
      <c r="A134" s="14"/>
      <c r="B134" s="271"/>
      <c r="C134" s="272"/>
      <c r="D134" s="261" t="s">
        <v>171</v>
      </c>
      <c r="E134" s="273" t="s">
        <v>1</v>
      </c>
      <c r="F134" s="274" t="s">
        <v>204</v>
      </c>
      <c r="G134" s="272"/>
      <c r="H134" s="275">
        <v>18.032</v>
      </c>
      <c r="I134" s="276"/>
      <c r="J134" s="276"/>
      <c r="K134" s="272"/>
      <c r="L134" s="272"/>
      <c r="M134" s="277"/>
      <c r="N134" s="278"/>
      <c r="O134" s="279"/>
      <c r="P134" s="279"/>
      <c r="Q134" s="279"/>
      <c r="R134" s="279"/>
      <c r="S134" s="279"/>
      <c r="T134" s="279"/>
      <c r="U134" s="279"/>
      <c r="V134" s="279"/>
      <c r="W134" s="279"/>
      <c r="X134" s="280"/>
      <c r="Y134" s="14"/>
      <c r="Z134" s="14"/>
      <c r="AA134" s="14"/>
      <c r="AB134" s="14"/>
      <c r="AC134" s="14"/>
      <c r="AD134" s="14"/>
      <c r="AE134" s="14"/>
      <c r="AT134" s="281" t="s">
        <v>171</v>
      </c>
      <c r="AU134" s="281" t="s">
        <v>90</v>
      </c>
      <c r="AV134" s="14" t="s">
        <v>161</v>
      </c>
      <c r="AW134" s="14" t="s">
        <v>5</v>
      </c>
      <c r="AX134" s="14" t="s">
        <v>88</v>
      </c>
      <c r="AY134" s="281" t="s">
        <v>154</v>
      </c>
    </row>
    <row r="135" s="2" customFormat="1" ht="62.7" customHeight="1">
      <c r="A135" s="37"/>
      <c r="B135" s="38"/>
      <c r="C135" s="230" t="s">
        <v>173</v>
      </c>
      <c r="D135" s="230" t="s">
        <v>156</v>
      </c>
      <c r="E135" s="231" t="s">
        <v>450</v>
      </c>
      <c r="F135" s="232" t="s">
        <v>451</v>
      </c>
      <c r="G135" s="233" t="s">
        <v>168</v>
      </c>
      <c r="H135" s="234">
        <v>18.032</v>
      </c>
      <c r="I135" s="235"/>
      <c r="J135" s="235"/>
      <c r="K135" s="236">
        <f>ROUND(P135*H135,2)</f>
        <v>0</v>
      </c>
      <c r="L135" s="232" t="s">
        <v>160</v>
      </c>
      <c r="M135" s="43"/>
      <c r="N135" s="237" t="s">
        <v>1</v>
      </c>
      <c r="O135" s="238" t="s">
        <v>44</v>
      </c>
      <c r="P135" s="239">
        <f>I135+J135</f>
        <v>0</v>
      </c>
      <c r="Q135" s="239">
        <f>ROUND(I135*H135,2)</f>
        <v>0</v>
      </c>
      <c r="R135" s="239">
        <f>ROUND(J135*H135,2)</f>
        <v>0</v>
      </c>
      <c r="S135" s="90"/>
      <c r="T135" s="240">
        <f>S135*H135</f>
        <v>0</v>
      </c>
      <c r="U135" s="240">
        <v>0</v>
      </c>
      <c r="V135" s="240">
        <f>U135*H135</f>
        <v>0</v>
      </c>
      <c r="W135" s="240">
        <v>0</v>
      </c>
      <c r="X135" s="241">
        <f>W135*H135</f>
        <v>0</v>
      </c>
      <c r="Y135" s="37"/>
      <c r="Z135" s="37"/>
      <c r="AA135" s="37"/>
      <c r="AB135" s="37"/>
      <c r="AC135" s="37"/>
      <c r="AD135" s="37"/>
      <c r="AE135" s="37"/>
      <c r="AR135" s="242" t="s">
        <v>161</v>
      </c>
      <c r="AT135" s="242" t="s">
        <v>156</v>
      </c>
      <c r="AU135" s="242" t="s">
        <v>90</v>
      </c>
      <c r="AY135" s="16" t="s">
        <v>154</v>
      </c>
      <c r="BE135" s="243">
        <f>IF(O135="základní",K135,0)</f>
        <v>0</v>
      </c>
      <c r="BF135" s="243">
        <f>IF(O135="snížená",K135,0)</f>
        <v>0</v>
      </c>
      <c r="BG135" s="243">
        <f>IF(O135="zákl. přenesená",K135,0)</f>
        <v>0</v>
      </c>
      <c r="BH135" s="243">
        <f>IF(O135="sníž. přenesená",K135,0)</f>
        <v>0</v>
      </c>
      <c r="BI135" s="243">
        <f>IF(O135="nulová",K135,0)</f>
        <v>0</v>
      </c>
      <c r="BJ135" s="16" t="s">
        <v>88</v>
      </c>
      <c r="BK135" s="243">
        <f>ROUND(P135*H135,2)</f>
        <v>0</v>
      </c>
      <c r="BL135" s="16" t="s">
        <v>161</v>
      </c>
      <c r="BM135" s="242" t="s">
        <v>452</v>
      </c>
    </row>
    <row r="136" s="2" customFormat="1">
      <c r="A136" s="37"/>
      <c r="B136" s="38"/>
      <c r="C136" s="39"/>
      <c r="D136" s="244" t="s">
        <v>163</v>
      </c>
      <c r="E136" s="39"/>
      <c r="F136" s="245" t="s">
        <v>453</v>
      </c>
      <c r="G136" s="39"/>
      <c r="H136" s="39"/>
      <c r="I136" s="246"/>
      <c r="J136" s="246"/>
      <c r="K136" s="39"/>
      <c r="L136" s="39"/>
      <c r="M136" s="43"/>
      <c r="N136" s="247"/>
      <c r="O136" s="248"/>
      <c r="P136" s="90"/>
      <c r="Q136" s="90"/>
      <c r="R136" s="90"/>
      <c r="S136" s="90"/>
      <c r="T136" s="90"/>
      <c r="U136" s="90"/>
      <c r="V136" s="90"/>
      <c r="W136" s="90"/>
      <c r="X136" s="91"/>
      <c r="Y136" s="37"/>
      <c r="Z136" s="37"/>
      <c r="AA136" s="37"/>
      <c r="AB136" s="37"/>
      <c r="AC136" s="37"/>
      <c r="AD136" s="37"/>
      <c r="AE136" s="37"/>
      <c r="AT136" s="16" t="s">
        <v>163</v>
      </c>
      <c r="AU136" s="16" t="s">
        <v>90</v>
      </c>
    </row>
    <row r="137" s="13" customFormat="1">
      <c r="A137" s="13"/>
      <c r="B137" s="259"/>
      <c r="C137" s="260"/>
      <c r="D137" s="261" t="s">
        <v>171</v>
      </c>
      <c r="E137" s="270" t="s">
        <v>1</v>
      </c>
      <c r="F137" s="262" t="s">
        <v>449</v>
      </c>
      <c r="G137" s="260"/>
      <c r="H137" s="263">
        <v>18.032</v>
      </c>
      <c r="I137" s="264"/>
      <c r="J137" s="264"/>
      <c r="K137" s="260"/>
      <c r="L137" s="260"/>
      <c r="M137" s="265"/>
      <c r="N137" s="266"/>
      <c r="O137" s="267"/>
      <c r="P137" s="267"/>
      <c r="Q137" s="267"/>
      <c r="R137" s="267"/>
      <c r="S137" s="267"/>
      <c r="T137" s="267"/>
      <c r="U137" s="267"/>
      <c r="V137" s="267"/>
      <c r="W137" s="267"/>
      <c r="X137" s="268"/>
      <c r="Y137" s="13"/>
      <c r="Z137" s="13"/>
      <c r="AA137" s="13"/>
      <c r="AB137" s="13"/>
      <c r="AC137" s="13"/>
      <c r="AD137" s="13"/>
      <c r="AE137" s="13"/>
      <c r="AT137" s="269" t="s">
        <v>171</v>
      </c>
      <c r="AU137" s="269" t="s">
        <v>90</v>
      </c>
      <c r="AV137" s="13" t="s">
        <v>90</v>
      </c>
      <c r="AW137" s="13" t="s">
        <v>5</v>
      </c>
      <c r="AX137" s="13" t="s">
        <v>81</v>
      </c>
      <c r="AY137" s="269" t="s">
        <v>154</v>
      </c>
    </row>
    <row r="138" s="14" customFormat="1">
      <c r="A138" s="14"/>
      <c r="B138" s="271"/>
      <c r="C138" s="272"/>
      <c r="D138" s="261" t="s">
        <v>171</v>
      </c>
      <c r="E138" s="273" t="s">
        <v>1</v>
      </c>
      <c r="F138" s="274" t="s">
        <v>204</v>
      </c>
      <c r="G138" s="272"/>
      <c r="H138" s="275">
        <v>18.032</v>
      </c>
      <c r="I138" s="276"/>
      <c r="J138" s="276"/>
      <c r="K138" s="272"/>
      <c r="L138" s="272"/>
      <c r="M138" s="277"/>
      <c r="N138" s="278"/>
      <c r="O138" s="279"/>
      <c r="P138" s="279"/>
      <c r="Q138" s="279"/>
      <c r="R138" s="279"/>
      <c r="S138" s="279"/>
      <c r="T138" s="279"/>
      <c r="U138" s="279"/>
      <c r="V138" s="279"/>
      <c r="W138" s="279"/>
      <c r="X138" s="280"/>
      <c r="Y138" s="14"/>
      <c r="Z138" s="14"/>
      <c r="AA138" s="14"/>
      <c r="AB138" s="14"/>
      <c r="AC138" s="14"/>
      <c r="AD138" s="14"/>
      <c r="AE138" s="14"/>
      <c r="AT138" s="281" t="s">
        <v>171</v>
      </c>
      <c r="AU138" s="281" t="s">
        <v>90</v>
      </c>
      <c r="AV138" s="14" t="s">
        <v>161</v>
      </c>
      <c r="AW138" s="14" t="s">
        <v>5</v>
      </c>
      <c r="AX138" s="14" t="s">
        <v>88</v>
      </c>
      <c r="AY138" s="281" t="s">
        <v>154</v>
      </c>
    </row>
    <row r="139" s="2" customFormat="1" ht="44.25" customHeight="1">
      <c r="A139" s="37"/>
      <c r="B139" s="38"/>
      <c r="C139" s="230" t="s">
        <v>161</v>
      </c>
      <c r="D139" s="230" t="s">
        <v>156</v>
      </c>
      <c r="E139" s="231" t="s">
        <v>454</v>
      </c>
      <c r="F139" s="232" t="s">
        <v>455</v>
      </c>
      <c r="G139" s="233" t="s">
        <v>234</v>
      </c>
      <c r="H139" s="234">
        <v>32.457999999999998</v>
      </c>
      <c r="I139" s="235"/>
      <c r="J139" s="235"/>
      <c r="K139" s="236">
        <f>ROUND(P139*H139,2)</f>
        <v>0</v>
      </c>
      <c r="L139" s="232" t="s">
        <v>160</v>
      </c>
      <c r="M139" s="43"/>
      <c r="N139" s="237" t="s">
        <v>1</v>
      </c>
      <c r="O139" s="238" t="s">
        <v>44</v>
      </c>
      <c r="P139" s="239">
        <f>I139+J139</f>
        <v>0</v>
      </c>
      <c r="Q139" s="239">
        <f>ROUND(I139*H139,2)</f>
        <v>0</v>
      </c>
      <c r="R139" s="239">
        <f>ROUND(J139*H139,2)</f>
        <v>0</v>
      </c>
      <c r="S139" s="90"/>
      <c r="T139" s="240">
        <f>S139*H139</f>
        <v>0</v>
      </c>
      <c r="U139" s="240">
        <v>0</v>
      </c>
      <c r="V139" s="240">
        <f>U139*H139</f>
        <v>0</v>
      </c>
      <c r="W139" s="240">
        <v>0</v>
      </c>
      <c r="X139" s="241">
        <f>W139*H139</f>
        <v>0</v>
      </c>
      <c r="Y139" s="37"/>
      <c r="Z139" s="37"/>
      <c r="AA139" s="37"/>
      <c r="AB139" s="37"/>
      <c r="AC139" s="37"/>
      <c r="AD139" s="37"/>
      <c r="AE139" s="37"/>
      <c r="AR139" s="242" t="s">
        <v>161</v>
      </c>
      <c r="AT139" s="242" t="s">
        <v>156</v>
      </c>
      <c r="AU139" s="242" t="s">
        <v>90</v>
      </c>
      <c r="AY139" s="16" t="s">
        <v>154</v>
      </c>
      <c r="BE139" s="243">
        <f>IF(O139="základní",K139,0)</f>
        <v>0</v>
      </c>
      <c r="BF139" s="243">
        <f>IF(O139="snížená",K139,0)</f>
        <v>0</v>
      </c>
      <c r="BG139" s="243">
        <f>IF(O139="zákl. přenesená",K139,0)</f>
        <v>0</v>
      </c>
      <c r="BH139" s="243">
        <f>IF(O139="sníž. přenesená",K139,0)</f>
        <v>0</v>
      </c>
      <c r="BI139" s="243">
        <f>IF(O139="nulová",K139,0)</f>
        <v>0</v>
      </c>
      <c r="BJ139" s="16" t="s">
        <v>88</v>
      </c>
      <c r="BK139" s="243">
        <f>ROUND(P139*H139,2)</f>
        <v>0</v>
      </c>
      <c r="BL139" s="16" t="s">
        <v>161</v>
      </c>
      <c r="BM139" s="242" t="s">
        <v>456</v>
      </c>
    </row>
    <row r="140" s="2" customFormat="1">
      <c r="A140" s="37"/>
      <c r="B140" s="38"/>
      <c r="C140" s="39"/>
      <c r="D140" s="244" t="s">
        <v>163</v>
      </c>
      <c r="E140" s="39"/>
      <c r="F140" s="245" t="s">
        <v>457</v>
      </c>
      <c r="G140" s="39"/>
      <c r="H140" s="39"/>
      <c r="I140" s="246"/>
      <c r="J140" s="246"/>
      <c r="K140" s="39"/>
      <c r="L140" s="39"/>
      <c r="M140" s="43"/>
      <c r="N140" s="247"/>
      <c r="O140" s="248"/>
      <c r="P140" s="90"/>
      <c r="Q140" s="90"/>
      <c r="R140" s="90"/>
      <c r="S140" s="90"/>
      <c r="T140" s="90"/>
      <c r="U140" s="90"/>
      <c r="V140" s="90"/>
      <c r="W140" s="90"/>
      <c r="X140" s="91"/>
      <c r="Y140" s="37"/>
      <c r="Z140" s="37"/>
      <c r="AA140" s="37"/>
      <c r="AB140" s="37"/>
      <c r="AC140" s="37"/>
      <c r="AD140" s="37"/>
      <c r="AE140" s="37"/>
      <c r="AT140" s="16" t="s">
        <v>163</v>
      </c>
      <c r="AU140" s="16" t="s">
        <v>90</v>
      </c>
    </row>
    <row r="141" s="2" customFormat="1">
      <c r="A141" s="37"/>
      <c r="B141" s="38"/>
      <c r="C141" s="39"/>
      <c r="D141" s="261" t="s">
        <v>399</v>
      </c>
      <c r="E141" s="39"/>
      <c r="F141" s="288" t="s">
        <v>458</v>
      </c>
      <c r="G141" s="39"/>
      <c r="H141" s="39"/>
      <c r="I141" s="246"/>
      <c r="J141" s="246"/>
      <c r="K141" s="39"/>
      <c r="L141" s="39"/>
      <c r="M141" s="43"/>
      <c r="N141" s="247"/>
      <c r="O141" s="248"/>
      <c r="P141" s="90"/>
      <c r="Q141" s="90"/>
      <c r="R141" s="90"/>
      <c r="S141" s="90"/>
      <c r="T141" s="90"/>
      <c r="U141" s="90"/>
      <c r="V141" s="90"/>
      <c r="W141" s="90"/>
      <c r="X141" s="91"/>
      <c r="Y141" s="37"/>
      <c r="Z141" s="37"/>
      <c r="AA141" s="37"/>
      <c r="AB141" s="37"/>
      <c r="AC141" s="37"/>
      <c r="AD141" s="37"/>
      <c r="AE141" s="37"/>
      <c r="AT141" s="16" t="s">
        <v>399</v>
      </c>
      <c r="AU141" s="16" t="s">
        <v>90</v>
      </c>
    </row>
    <row r="142" s="13" customFormat="1">
      <c r="A142" s="13"/>
      <c r="B142" s="259"/>
      <c r="C142" s="260"/>
      <c r="D142" s="261" t="s">
        <v>171</v>
      </c>
      <c r="E142" s="260"/>
      <c r="F142" s="262" t="s">
        <v>459</v>
      </c>
      <c r="G142" s="260"/>
      <c r="H142" s="263">
        <v>32.457999999999998</v>
      </c>
      <c r="I142" s="264"/>
      <c r="J142" s="264"/>
      <c r="K142" s="260"/>
      <c r="L142" s="260"/>
      <c r="M142" s="265"/>
      <c r="N142" s="266"/>
      <c r="O142" s="267"/>
      <c r="P142" s="267"/>
      <c r="Q142" s="267"/>
      <c r="R142" s="267"/>
      <c r="S142" s="267"/>
      <c r="T142" s="267"/>
      <c r="U142" s="267"/>
      <c r="V142" s="267"/>
      <c r="W142" s="267"/>
      <c r="X142" s="268"/>
      <c r="Y142" s="13"/>
      <c r="Z142" s="13"/>
      <c r="AA142" s="13"/>
      <c r="AB142" s="13"/>
      <c r="AC142" s="13"/>
      <c r="AD142" s="13"/>
      <c r="AE142" s="13"/>
      <c r="AT142" s="269" t="s">
        <v>171</v>
      </c>
      <c r="AU142" s="269" t="s">
        <v>90</v>
      </c>
      <c r="AV142" s="13" t="s">
        <v>90</v>
      </c>
      <c r="AW142" s="13" t="s">
        <v>4</v>
      </c>
      <c r="AX142" s="13" t="s">
        <v>88</v>
      </c>
      <c r="AY142" s="269" t="s">
        <v>154</v>
      </c>
    </row>
    <row r="143" s="2" customFormat="1" ht="37.8" customHeight="1">
      <c r="A143" s="37"/>
      <c r="B143" s="38"/>
      <c r="C143" s="230" t="s">
        <v>183</v>
      </c>
      <c r="D143" s="230" t="s">
        <v>156</v>
      </c>
      <c r="E143" s="231" t="s">
        <v>460</v>
      </c>
      <c r="F143" s="232" t="s">
        <v>461</v>
      </c>
      <c r="G143" s="233" t="s">
        <v>168</v>
      </c>
      <c r="H143" s="234">
        <v>18.032</v>
      </c>
      <c r="I143" s="235"/>
      <c r="J143" s="235"/>
      <c r="K143" s="236">
        <f>ROUND(P143*H143,2)</f>
        <v>0</v>
      </c>
      <c r="L143" s="232" t="s">
        <v>160</v>
      </c>
      <c r="M143" s="43"/>
      <c r="N143" s="237" t="s">
        <v>1</v>
      </c>
      <c r="O143" s="238" t="s">
        <v>44</v>
      </c>
      <c r="P143" s="239">
        <f>I143+J143</f>
        <v>0</v>
      </c>
      <c r="Q143" s="239">
        <f>ROUND(I143*H143,2)</f>
        <v>0</v>
      </c>
      <c r="R143" s="239">
        <f>ROUND(J143*H143,2)</f>
        <v>0</v>
      </c>
      <c r="S143" s="90"/>
      <c r="T143" s="240">
        <f>S143*H143</f>
        <v>0</v>
      </c>
      <c r="U143" s="240">
        <v>0</v>
      </c>
      <c r="V143" s="240">
        <f>U143*H143</f>
        <v>0</v>
      </c>
      <c r="W143" s="240">
        <v>0</v>
      </c>
      <c r="X143" s="241">
        <f>W143*H143</f>
        <v>0</v>
      </c>
      <c r="Y143" s="37"/>
      <c r="Z143" s="37"/>
      <c r="AA143" s="37"/>
      <c r="AB143" s="37"/>
      <c r="AC143" s="37"/>
      <c r="AD143" s="37"/>
      <c r="AE143" s="37"/>
      <c r="AR143" s="242" t="s">
        <v>161</v>
      </c>
      <c r="AT143" s="242" t="s">
        <v>156</v>
      </c>
      <c r="AU143" s="242" t="s">
        <v>90</v>
      </c>
      <c r="AY143" s="16" t="s">
        <v>154</v>
      </c>
      <c r="BE143" s="243">
        <f>IF(O143="základní",K143,0)</f>
        <v>0</v>
      </c>
      <c r="BF143" s="243">
        <f>IF(O143="snížená",K143,0)</f>
        <v>0</v>
      </c>
      <c r="BG143" s="243">
        <f>IF(O143="zákl. přenesená",K143,0)</f>
        <v>0</v>
      </c>
      <c r="BH143" s="243">
        <f>IF(O143="sníž. přenesená",K143,0)</f>
        <v>0</v>
      </c>
      <c r="BI143" s="243">
        <f>IF(O143="nulová",K143,0)</f>
        <v>0</v>
      </c>
      <c r="BJ143" s="16" t="s">
        <v>88</v>
      </c>
      <c r="BK143" s="243">
        <f>ROUND(P143*H143,2)</f>
        <v>0</v>
      </c>
      <c r="BL143" s="16" t="s">
        <v>161</v>
      </c>
      <c r="BM143" s="242" t="s">
        <v>462</v>
      </c>
    </row>
    <row r="144" s="2" customFormat="1">
      <c r="A144" s="37"/>
      <c r="B144" s="38"/>
      <c r="C144" s="39"/>
      <c r="D144" s="244" t="s">
        <v>163</v>
      </c>
      <c r="E144" s="39"/>
      <c r="F144" s="245" t="s">
        <v>463</v>
      </c>
      <c r="G144" s="39"/>
      <c r="H144" s="39"/>
      <c r="I144" s="246"/>
      <c r="J144" s="246"/>
      <c r="K144" s="39"/>
      <c r="L144" s="39"/>
      <c r="M144" s="43"/>
      <c r="N144" s="247"/>
      <c r="O144" s="248"/>
      <c r="P144" s="90"/>
      <c r="Q144" s="90"/>
      <c r="R144" s="90"/>
      <c r="S144" s="90"/>
      <c r="T144" s="90"/>
      <c r="U144" s="90"/>
      <c r="V144" s="90"/>
      <c r="W144" s="90"/>
      <c r="X144" s="91"/>
      <c r="Y144" s="37"/>
      <c r="Z144" s="37"/>
      <c r="AA144" s="37"/>
      <c r="AB144" s="37"/>
      <c r="AC144" s="37"/>
      <c r="AD144" s="37"/>
      <c r="AE144" s="37"/>
      <c r="AT144" s="16" t="s">
        <v>163</v>
      </c>
      <c r="AU144" s="16" t="s">
        <v>90</v>
      </c>
    </row>
    <row r="145" s="2" customFormat="1" ht="33" customHeight="1">
      <c r="A145" s="37"/>
      <c r="B145" s="38"/>
      <c r="C145" s="230" t="s">
        <v>187</v>
      </c>
      <c r="D145" s="230" t="s">
        <v>156</v>
      </c>
      <c r="E145" s="231" t="s">
        <v>464</v>
      </c>
      <c r="F145" s="232" t="s">
        <v>465</v>
      </c>
      <c r="G145" s="233" t="s">
        <v>222</v>
      </c>
      <c r="H145" s="234">
        <v>144.69999999999999</v>
      </c>
      <c r="I145" s="235"/>
      <c r="J145" s="235"/>
      <c r="K145" s="236">
        <f>ROUND(P145*H145,2)</f>
        <v>0</v>
      </c>
      <c r="L145" s="232" t="s">
        <v>160</v>
      </c>
      <c r="M145" s="43"/>
      <c r="N145" s="237" t="s">
        <v>1</v>
      </c>
      <c r="O145" s="238" t="s">
        <v>44</v>
      </c>
      <c r="P145" s="239">
        <f>I145+J145</f>
        <v>0</v>
      </c>
      <c r="Q145" s="239">
        <f>ROUND(I145*H145,2)</f>
        <v>0</v>
      </c>
      <c r="R145" s="239">
        <f>ROUND(J145*H145,2)</f>
        <v>0</v>
      </c>
      <c r="S145" s="90"/>
      <c r="T145" s="240">
        <f>S145*H145</f>
        <v>0</v>
      </c>
      <c r="U145" s="240">
        <v>0</v>
      </c>
      <c r="V145" s="240">
        <f>U145*H145</f>
        <v>0</v>
      </c>
      <c r="W145" s="240">
        <v>0</v>
      </c>
      <c r="X145" s="241">
        <f>W145*H145</f>
        <v>0</v>
      </c>
      <c r="Y145" s="37"/>
      <c r="Z145" s="37"/>
      <c r="AA145" s="37"/>
      <c r="AB145" s="37"/>
      <c r="AC145" s="37"/>
      <c r="AD145" s="37"/>
      <c r="AE145" s="37"/>
      <c r="AR145" s="242" t="s">
        <v>161</v>
      </c>
      <c r="AT145" s="242" t="s">
        <v>156</v>
      </c>
      <c r="AU145" s="242" t="s">
        <v>90</v>
      </c>
      <c r="AY145" s="16" t="s">
        <v>154</v>
      </c>
      <c r="BE145" s="243">
        <f>IF(O145="základní",K145,0)</f>
        <v>0</v>
      </c>
      <c r="BF145" s="243">
        <f>IF(O145="snížená",K145,0)</f>
        <v>0</v>
      </c>
      <c r="BG145" s="243">
        <f>IF(O145="zákl. přenesená",K145,0)</f>
        <v>0</v>
      </c>
      <c r="BH145" s="243">
        <f>IF(O145="sníž. přenesená",K145,0)</f>
        <v>0</v>
      </c>
      <c r="BI145" s="243">
        <f>IF(O145="nulová",K145,0)</f>
        <v>0</v>
      </c>
      <c r="BJ145" s="16" t="s">
        <v>88</v>
      </c>
      <c r="BK145" s="243">
        <f>ROUND(P145*H145,2)</f>
        <v>0</v>
      </c>
      <c r="BL145" s="16" t="s">
        <v>161</v>
      </c>
      <c r="BM145" s="242" t="s">
        <v>466</v>
      </c>
    </row>
    <row r="146" s="2" customFormat="1">
      <c r="A146" s="37"/>
      <c r="B146" s="38"/>
      <c r="C146" s="39"/>
      <c r="D146" s="244" t="s">
        <v>163</v>
      </c>
      <c r="E146" s="39"/>
      <c r="F146" s="245" t="s">
        <v>467</v>
      </c>
      <c r="G146" s="39"/>
      <c r="H146" s="39"/>
      <c r="I146" s="246"/>
      <c r="J146" s="246"/>
      <c r="K146" s="39"/>
      <c r="L146" s="39"/>
      <c r="M146" s="43"/>
      <c r="N146" s="247"/>
      <c r="O146" s="248"/>
      <c r="P146" s="90"/>
      <c r="Q146" s="90"/>
      <c r="R146" s="90"/>
      <c r="S146" s="90"/>
      <c r="T146" s="90"/>
      <c r="U146" s="90"/>
      <c r="V146" s="90"/>
      <c r="W146" s="90"/>
      <c r="X146" s="91"/>
      <c r="Y146" s="37"/>
      <c r="Z146" s="37"/>
      <c r="AA146" s="37"/>
      <c r="AB146" s="37"/>
      <c r="AC146" s="37"/>
      <c r="AD146" s="37"/>
      <c r="AE146" s="37"/>
      <c r="AT146" s="16" t="s">
        <v>163</v>
      </c>
      <c r="AU146" s="16" t="s">
        <v>90</v>
      </c>
    </row>
    <row r="147" s="13" customFormat="1">
      <c r="A147" s="13"/>
      <c r="B147" s="259"/>
      <c r="C147" s="260"/>
      <c r="D147" s="261" t="s">
        <v>171</v>
      </c>
      <c r="E147" s="270" t="s">
        <v>1</v>
      </c>
      <c r="F147" s="262" t="s">
        <v>468</v>
      </c>
      <c r="G147" s="260"/>
      <c r="H147" s="263">
        <v>144.69999999999999</v>
      </c>
      <c r="I147" s="264"/>
      <c r="J147" s="264"/>
      <c r="K147" s="260"/>
      <c r="L147" s="260"/>
      <c r="M147" s="265"/>
      <c r="N147" s="266"/>
      <c r="O147" s="267"/>
      <c r="P147" s="267"/>
      <c r="Q147" s="267"/>
      <c r="R147" s="267"/>
      <c r="S147" s="267"/>
      <c r="T147" s="267"/>
      <c r="U147" s="267"/>
      <c r="V147" s="267"/>
      <c r="W147" s="267"/>
      <c r="X147" s="268"/>
      <c r="Y147" s="13"/>
      <c r="Z147" s="13"/>
      <c r="AA147" s="13"/>
      <c r="AB147" s="13"/>
      <c r="AC147" s="13"/>
      <c r="AD147" s="13"/>
      <c r="AE147" s="13"/>
      <c r="AT147" s="269" t="s">
        <v>171</v>
      </c>
      <c r="AU147" s="269" t="s">
        <v>90</v>
      </c>
      <c r="AV147" s="13" t="s">
        <v>90</v>
      </c>
      <c r="AW147" s="13" t="s">
        <v>5</v>
      </c>
      <c r="AX147" s="13" t="s">
        <v>81</v>
      </c>
      <c r="AY147" s="269" t="s">
        <v>154</v>
      </c>
    </row>
    <row r="148" s="14" customFormat="1">
      <c r="A148" s="14"/>
      <c r="B148" s="271"/>
      <c r="C148" s="272"/>
      <c r="D148" s="261" t="s">
        <v>171</v>
      </c>
      <c r="E148" s="273" t="s">
        <v>1</v>
      </c>
      <c r="F148" s="274" t="s">
        <v>204</v>
      </c>
      <c r="G148" s="272"/>
      <c r="H148" s="275">
        <v>144.69999999999999</v>
      </c>
      <c r="I148" s="276"/>
      <c r="J148" s="276"/>
      <c r="K148" s="272"/>
      <c r="L148" s="272"/>
      <c r="M148" s="277"/>
      <c r="N148" s="278"/>
      <c r="O148" s="279"/>
      <c r="P148" s="279"/>
      <c r="Q148" s="279"/>
      <c r="R148" s="279"/>
      <c r="S148" s="279"/>
      <c r="T148" s="279"/>
      <c r="U148" s="279"/>
      <c r="V148" s="279"/>
      <c r="W148" s="279"/>
      <c r="X148" s="280"/>
      <c r="Y148" s="14"/>
      <c r="Z148" s="14"/>
      <c r="AA148" s="14"/>
      <c r="AB148" s="14"/>
      <c r="AC148" s="14"/>
      <c r="AD148" s="14"/>
      <c r="AE148" s="14"/>
      <c r="AT148" s="281" t="s">
        <v>171</v>
      </c>
      <c r="AU148" s="281" t="s">
        <v>90</v>
      </c>
      <c r="AV148" s="14" t="s">
        <v>161</v>
      </c>
      <c r="AW148" s="14" t="s">
        <v>5</v>
      </c>
      <c r="AX148" s="14" t="s">
        <v>88</v>
      </c>
      <c r="AY148" s="281" t="s">
        <v>154</v>
      </c>
    </row>
    <row r="149" s="2" customFormat="1" ht="24.15" customHeight="1">
      <c r="A149" s="37"/>
      <c r="B149" s="38"/>
      <c r="C149" s="249" t="s">
        <v>193</v>
      </c>
      <c r="D149" s="249" t="s">
        <v>165</v>
      </c>
      <c r="E149" s="250" t="s">
        <v>166</v>
      </c>
      <c r="F149" s="251" t="s">
        <v>167</v>
      </c>
      <c r="G149" s="252" t="s">
        <v>168</v>
      </c>
      <c r="H149" s="253">
        <v>14.470000000000001</v>
      </c>
      <c r="I149" s="254"/>
      <c r="J149" s="255"/>
      <c r="K149" s="256">
        <f>ROUND(P149*H149,2)</f>
        <v>0</v>
      </c>
      <c r="L149" s="251" t="s">
        <v>160</v>
      </c>
      <c r="M149" s="257"/>
      <c r="N149" s="258" t="s">
        <v>1</v>
      </c>
      <c r="O149" s="238" t="s">
        <v>44</v>
      </c>
      <c r="P149" s="239">
        <f>I149+J149</f>
        <v>0</v>
      </c>
      <c r="Q149" s="239">
        <f>ROUND(I149*H149,2)</f>
        <v>0</v>
      </c>
      <c r="R149" s="239">
        <f>ROUND(J149*H149,2)</f>
        <v>0</v>
      </c>
      <c r="S149" s="90"/>
      <c r="T149" s="240">
        <f>S149*H149</f>
        <v>0</v>
      </c>
      <c r="U149" s="240">
        <v>0.22</v>
      </c>
      <c r="V149" s="240">
        <f>U149*H149</f>
        <v>3.1834000000000002</v>
      </c>
      <c r="W149" s="240">
        <v>0</v>
      </c>
      <c r="X149" s="241">
        <f>W149*H149</f>
        <v>0</v>
      </c>
      <c r="Y149" s="37"/>
      <c r="Z149" s="37"/>
      <c r="AA149" s="37"/>
      <c r="AB149" s="37"/>
      <c r="AC149" s="37"/>
      <c r="AD149" s="37"/>
      <c r="AE149" s="37"/>
      <c r="AR149" s="242" t="s">
        <v>169</v>
      </c>
      <c r="AT149" s="242" t="s">
        <v>165</v>
      </c>
      <c r="AU149" s="242" t="s">
        <v>90</v>
      </c>
      <c r="AY149" s="16" t="s">
        <v>154</v>
      </c>
      <c r="BE149" s="243">
        <f>IF(O149="základní",K149,0)</f>
        <v>0</v>
      </c>
      <c r="BF149" s="243">
        <f>IF(O149="snížená",K149,0)</f>
        <v>0</v>
      </c>
      <c r="BG149" s="243">
        <f>IF(O149="zákl. přenesená",K149,0)</f>
        <v>0</v>
      </c>
      <c r="BH149" s="243">
        <f>IF(O149="sníž. přenesená",K149,0)</f>
        <v>0</v>
      </c>
      <c r="BI149" s="243">
        <f>IF(O149="nulová",K149,0)</f>
        <v>0</v>
      </c>
      <c r="BJ149" s="16" t="s">
        <v>88</v>
      </c>
      <c r="BK149" s="243">
        <f>ROUND(P149*H149,2)</f>
        <v>0</v>
      </c>
      <c r="BL149" s="16" t="s">
        <v>161</v>
      </c>
      <c r="BM149" s="242" t="s">
        <v>469</v>
      </c>
    </row>
    <row r="150" s="13" customFormat="1">
      <c r="A150" s="13"/>
      <c r="B150" s="259"/>
      <c r="C150" s="260"/>
      <c r="D150" s="261" t="s">
        <v>171</v>
      </c>
      <c r="E150" s="270" t="s">
        <v>1</v>
      </c>
      <c r="F150" s="262" t="s">
        <v>470</v>
      </c>
      <c r="G150" s="260"/>
      <c r="H150" s="263">
        <v>14.470000000000001</v>
      </c>
      <c r="I150" s="264"/>
      <c r="J150" s="264"/>
      <c r="K150" s="260"/>
      <c r="L150" s="260"/>
      <c r="M150" s="265"/>
      <c r="N150" s="266"/>
      <c r="O150" s="267"/>
      <c r="P150" s="267"/>
      <c r="Q150" s="267"/>
      <c r="R150" s="267"/>
      <c r="S150" s="267"/>
      <c r="T150" s="267"/>
      <c r="U150" s="267"/>
      <c r="V150" s="267"/>
      <c r="W150" s="267"/>
      <c r="X150" s="268"/>
      <c r="Y150" s="13"/>
      <c r="Z150" s="13"/>
      <c r="AA150" s="13"/>
      <c r="AB150" s="13"/>
      <c r="AC150" s="13"/>
      <c r="AD150" s="13"/>
      <c r="AE150" s="13"/>
      <c r="AT150" s="269" t="s">
        <v>171</v>
      </c>
      <c r="AU150" s="269" t="s">
        <v>90</v>
      </c>
      <c r="AV150" s="13" t="s">
        <v>90</v>
      </c>
      <c r="AW150" s="13" t="s">
        <v>5</v>
      </c>
      <c r="AX150" s="13" t="s">
        <v>81</v>
      </c>
      <c r="AY150" s="269" t="s">
        <v>154</v>
      </c>
    </row>
    <row r="151" s="14" customFormat="1">
      <c r="A151" s="14"/>
      <c r="B151" s="271"/>
      <c r="C151" s="272"/>
      <c r="D151" s="261" t="s">
        <v>171</v>
      </c>
      <c r="E151" s="273" t="s">
        <v>1</v>
      </c>
      <c r="F151" s="274" t="s">
        <v>204</v>
      </c>
      <c r="G151" s="272"/>
      <c r="H151" s="275">
        <v>14.470000000000001</v>
      </c>
      <c r="I151" s="276"/>
      <c r="J151" s="276"/>
      <c r="K151" s="272"/>
      <c r="L151" s="272"/>
      <c r="M151" s="277"/>
      <c r="N151" s="278"/>
      <c r="O151" s="279"/>
      <c r="P151" s="279"/>
      <c r="Q151" s="279"/>
      <c r="R151" s="279"/>
      <c r="S151" s="279"/>
      <c r="T151" s="279"/>
      <c r="U151" s="279"/>
      <c r="V151" s="279"/>
      <c r="W151" s="279"/>
      <c r="X151" s="280"/>
      <c r="Y151" s="14"/>
      <c r="Z151" s="14"/>
      <c r="AA151" s="14"/>
      <c r="AB151" s="14"/>
      <c r="AC151" s="14"/>
      <c r="AD151" s="14"/>
      <c r="AE151" s="14"/>
      <c r="AT151" s="281" t="s">
        <v>171</v>
      </c>
      <c r="AU151" s="281" t="s">
        <v>90</v>
      </c>
      <c r="AV151" s="14" t="s">
        <v>161</v>
      </c>
      <c r="AW151" s="14" t="s">
        <v>5</v>
      </c>
      <c r="AX151" s="14" t="s">
        <v>88</v>
      </c>
      <c r="AY151" s="281" t="s">
        <v>154</v>
      </c>
    </row>
    <row r="152" s="2" customFormat="1" ht="37.8" customHeight="1">
      <c r="A152" s="37"/>
      <c r="B152" s="38"/>
      <c r="C152" s="230" t="s">
        <v>169</v>
      </c>
      <c r="D152" s="230" t="s">
        <v>156</v>
      </c>
      <c r="E152" s="231" t="s">
        <v>471</v>
      </c>
      <c r="F152" s="232" t="s">
        <v>472</v>
      </c>
      <c r="G152" s="233" t="s">
        <v>159</v>
      </c>
      <c r="H152" s="234">
        <v>637</v>
      </c>
      <c r="I152" s="235"/>
      <c r="J152" s="235"/>
      <c r="K152" s="236">
        <f>ROUND(P152*H152,2)</f>
        <v>0</v>
      </c>
      <c r="L152" s="232" t="s">
        <v>160</v>
      </c>
      <c r="M152" s="43"/>
      <c r="N152" s="237" t="s">
        <v>1</v>
      </c>
      <c r="O152" s="238" t="s">
        <v>44</v>
      </c>
      <c r="P152" s="239">
        <f>I152+J152</f>
        <v>0</v>
      </c>
      <c r="Q152" s="239">
        <f>ROUND(I152*H152,2)</f>
        <v>0</v>
      </c>
      <c r="R152" s="239">
        <f>ROUND(J152*H152,2)</f>
        <v>0</v>
      </c>
      <c r="S152" s="90"/>
      <c r="T152" s="240">
        <f>S152*H152</f>
        <v>0</v>
      </c>
      <c r="U152" s="240">
        <v>0</v>
      </c>
      <c r="V152" s="240">
        <f>U152*H152</f>
        <v>0</v>
      </c>
      <c r="W152" s="240">
        <v>0</v>
      </c>
      <c r="X152" s="241">
        <f>W152*H152</f>
        <v>0</v>
      </c>
      <c r="Y152" s="37"/>
      <c r="Z152" s="37"/>
      <c r="AA152" s="37"/>
      <c r="AB152" s="37"/>
      <c r="AC152" s="37"/>
      <c r="AD152" s="37"/>
      <c r="AE152" s="37"/>
      <c r="AR152" s="242" t="s">
        <v>161</v>
      </c>
      <c r="AT152" s="242" t="s">
        <v>156</v>
      </c>
      <c r="AU152" s="242" t="s">
        <v>90</v>
      </c>
      <c r="AY152" s="16" t="s">
        <v>154</v>
      </c>
      <c r="BE152" s="243">
        <f>IF(O152="základní",K152,0)</f>
        <v>0</v>
      </c>
      <c r="BF152" s="243">
        <f>IF(O152="snížená",K152,0)</f>
        <v>0</v>
      </c>
      <c r="BG152" s="243">
        <f>IF(O152="zákl. přenesená",K152,0)</f>
        <v>0</v>
      </c>
      <c r="BH152" s="243">
        <f>IF(O152="sníž. přenesená",K152,0)</f>
        <v>0</v>
      </c>
      <c r="BI152" s="243">
        <f>IF(O152="nulová",K152,0)</f>
        <v>0</v>
      </c>
      <c r="BJ152" s="16" t="s">
        <v>88</v>
      </c>
      <c r="BK152" s="243">
        <f>ROUND(P152*H152,2)</f>
        <v>0</v>
      </c>
      <c r="BL152" s="16" t="s">
        <v>161</v>
      </c>
      <c r="BM152" s="242" t="s">
        <v>473</v>
      </c>
    </row>
    <row r="153" s="2" customFormat="1">
      <c r="A153" s="37"/>
      <c r="B153" s="38"/>
      <c r="C153" s="39"/>
      <c r="D153" s="244" t="s">
        <v>163</v>
      </c>
      <c r="E153" s="39"/>
      <c r="F153" s="245" t="s">
        <v>474</v>
      </c>
      <c r="G153" s="39"/>
      <c r="H153" s="39"/>
      <c r="I153" s="246"/>
      <c r="J153" s="246"/>
      <c r="K153" s="39"/>
      <c r="L153" s="39"/>
      <c r="M153" s="43"/>
      <c r="N153" s="247"/>
      <c r="O153" s="248"/>
      <c r="P153" s="90"/>
      <c r="Q153" s="90"/>
      <c r="R153" s="90"/>
      <c r="S153" s="90"/>
      <c r="T153" s="90"/>
      <c r="U153" s="90"/>
      <c r="V153" s="90"/>
      <c r="W153" s="90"/>
      <c r="X153" s="91"/>
      <c r="Y153" s="37"/>
      <c r="Z153" s="37"/>
      <c r="AA153" s="37"/>
      <c r="AB153" s="37"/>
      <c r="AC153" s="37"/>
      <c r="AD153" s="37"/>
      <c r="AE153" s="37"/>
      <c r="AT153" s="16" t="s">
        <v>163</v>
      </c>
      <c r="AU153" s="16" t="s">
        <v>90</v>
      </c>
    </row>
    <row r="154" s="13" customFormat="1">
      <c r="A154" s="13"/>
      <c r="B154" s="259"/>
      <c r="C154" s="260"/>
      <c r="D154" s="261" t="s">
        <v>171</v>
      </c>
      <c r="E154" s="270" t="s">
        <v>1</v>
      </c>
      <c r="F154" s="262" t="s">
        <v>475</v>
      </c>
      <c r="G154" s="260"/>
      <c r="H154" s="263">
        <v>637</v>
      </c>
      <c r="I154" s="264"/>
      <c r="J154" s="264"/>
      <c r="K154" s="260"/>
      <c r="L154" s="260"/>
      <c r="M154" s="265"/>
      <c r="N154" s="266"/>
      <c r="O154" s="267"/>
      <c r="P154" s="267"/>
      <c r="Q154" s="267"/>
      <c r="R154" s="267"/>
      <c r="S154" s="267"/>
      <c r="T154" s="267"/>
      <c r="U154" s="267"/>
      <c r="V154" s="267"/>
      <c r="W154" s="267"/>
      <c r="X154" s="268"/>
      <c r="Y154" s="13"/>
      <c r="Z154" s="13"/>
      <c r="AA154" s="13"/>
      <c r="AB154" s="13"/>
      <c r="AC154" s="13"/>
      <c r="AD154" s="13"/>
      <c r="AE154" s="13"/>
      <c r="AT154" s="269" t="s">
        <v>171</v>
      </c>
      <c r="AU154" s="269" t="s">
        <v>90</v>
      </c>
      <c r="AV154" s="13" t="s">
        <v>90</v>
      </c>
      <c r="AW154" s="13" t="s">
        <v>5</v>
      </c>
      <c r="AX154" s="13" t="s">
        <v>88</v>
      </c>
      <c r="AY154" s="269" t="s">
        <v>154</v>
      </c>
    </row>
    <row r="155" s="2" customFormat="1" ht="44.25" customHeight="1">
      <c r="A155" s="37"/>
      <c r="B155" s="38"/>
      <c r="C155" s="230" t="s">
        <v>205</v>
      </c>
      <c r="D155" s="230" t="s">
        <v>156</v>
      </c>
      <c r="E155" s="231" t="s">
        <v>476</v>
      </c>
      <c r="F155" s="232" t="s">
        <v>477</v>
      </c>
      <c r="G155" s="233" t="s">
        <v>159</v>
      </c>
      <c r="H155" s="234">
        <v>128</v>
      </c>
      <c r="I155" s="235"/>
      <c r="J155" s="235"/>
      <c r="K155" s="236">
        <f>ROUND(P155*H155,2)</f>
        <v>0</v>
      </c>
      <c r="L155" s="232" t="s">
        <v>160</v>
      </c>
      <c r="M155" s="43"/>
      <c r="N155" s="237" t="s">
        <v>1</v>
      </c>
      <c r="O155" s="238" t="s">
        <v>44</v>
      </c>
      <c r="P155" s="239">
        <f>I155+J155</f>
        <v>0</v>
      </c>
      <c r="Q155" s="239">
        <f>ROUND(I155*H155,2)</f>
        <v>0</v>
      </c>
      <c r="R155" s="239">
        <f>ROUND(J155*H155,2)</f>
        <v>0</v>
      </c>
      <c r="S155" s="90"/>
      <c r="T155" s="240">
        <f>S155*H155</f>
        <v>0</v>
      </c>
      <c r="U155" s="240">
        <v>0</v>
      </c>
      <c r="V155" s="240">
        <f>U155*H155</f>
        <v>0</v>
      </c>
      <c r="W155" s="240">
        <v>0</v>
      </c>
      <c r="X155" s="241">
        <f>W155*H155</f>
        <v>0</v>
      </c>
      <c r="Y155" s="37"/>
      <c r="Z155" s="37"/>
      <c r="AA155" s="37"/>
      <c r="AB155" s="37"/>
      <c r="AC155" s="37"/>
      <c r="AD155" s="37"/>
      <c r="AE155" s="37"/>
      <c r="AR155" s="242" t="s">
        <v>161</v>
      </c>
      <c r="AT155" s="242" t="s">
        <v>156</v>
      </c>
      <c r="AU155" s="242" t="s">
        <v>90</v>
      </c>
      <c r="AY155" s="16" t="s">
        <v>154</v>
      </c>
      <c r="BE155" s="243">
        <f>IF(O155="základní",K155,0)</f>
        <v>0</v>
      </c>
      <c r="BF155" s="243">
        <f>IF(O155="snížená",K155,0)</f>
        <v>0</v>
      </c>
      <c r="BG155" s="243">
        <f>IF(O155="zákl. přenesená",K155,0)</f>
        <v>0</v>
      </c>
      <c r="BH155" s="243">
        <f>IF(O155="sníž. přenesená",K155,0)</f>
        <v>0</v>
      </c>
      <c r="BI155" s="243">
        <f>IF(O155="nulová",K155,0)</f>
        <v>0</v>
      </c>
      <c r="BJ155" s="16" t="s">
        <v>88</v>
      </c>
      <c r="BK155" s="243">
        <f>ROUND(P155*H155,2)</f>
        <v>0</v>
      </c>
      <c r="BL155" s="16" t="s">
        <v>161</v>
      </c>
      <c r="BM155" s="242" t="s">
        <v>478</v>
      </c>
    </row>
    <row r="156" s="2" customFormat="1">
      <c r="A156" s="37"/>
      <c r="B156" s="38"/>
      <c r="C156" s="39"/>
      <c r="D156" s="244" t="s">
        <v>163</v>
      </c>
      <c r="E156" s="39"/>
      <c r="F156" s="245" t="s">
        <v>479</v>
      </c>
      <c r="G156" s="39"/>
      <c r="H156" s="39"/>
      <c r="I156" s="246"/>
      <c r="J156" s="246"/>
      <c r="K156" s="39"/>
      <c r="L156" s="39"/>
      <c r="M156" s="43"/>
      <c r="N156" s="247"/>
      <c r="O156" s="248"/>
      <c r="P156" s="90"/>
      <c r="Q156" s="90"/>
      <c r="R156" s="90"/>
      <c r="S156" s="90"/>
      <c r="T156" s="90"/>
      <c r="U156" s="90"/>
      <c r="V156" s="90"/>
      <c r="W156" s="90"/>
      <c r="X156" s="91"/>
      <c r="Y156" s="37"/>
      <c r="Z156" s="37"/>
      <c r="AA156" s="37"/>
      <c r="AB156" s="37"/>
      <c r="AC156" s="37"/>
      <c r="AD156" s="37"/>
      <c r="AE156" s="37"/>
      <c r="AT156" s="16" t="s">
        <v>163</v>
      </c>
      <c r="AU156" s="16" t="s">
        <v>90</v>
      </c>
    </row>
    <row r="157" s="13" customFormat="1">
      <c r="A157" s="13"/>
      <c r="B157" s="259"/>
      <c r="C157" s="260"/>
      <c r="D157" s="261" t="s">
        <v>171</v>
      </c>
      <c r="E157" s="270" t="s">
        <v>1</v>
      </c>
      <c r="F157" s="262" t="s">
        <v>480</v>
      </c>
      <c r="G157" s="260"/>
      <c r="H157" s="263">
        <v>128</v>
      </c>
      <c r="I157" s="264"/>
      <c r="J157" s="264"/>
      <c r="K157" s="260"/>
      <c r="L157" s="260"/>
      <c r="M157" s="265"/>
      <c r="N157" s="266"/>
      <c r="O157" s="267"/>
      <c r="P157" s="267"/>
      <c r="Q157" s="267"/>
      <c r="R157" s="267"/>
      <c r="S157" s="267"/>
      <c r="T157" s="267"/>
      <c r="U157" s="267"/>
      <c r="V157" s="267"/>
      <c r="W157" s="267"/>
      <c r="X157" s="268"/>
      <c r="Y157" s="13"/>
      <c r="Z157" s="13"/>
      <c r="AA157" s="13"/>
      <c r="AB157" s="13"/>
      <c r="AC157" s="13"/>
      <c r="AD157" s="13"/>
      <c r="AE157" s="13"/>
      <c r="AT157" s="269" t="s">
        <v>171</v>
      </c>
      <c r="AU157" s="269" t="s">
        <v>90</v>
      </c>
      <c r="AV157" s="13" t="s">
        <v>90</v>
      </c>
      <c r="AW157" s="13" t="s">
        <v>5</v>
      </c>
      <c r="AX157" s="13" t="s">
        <v>88</v>
      </c>
      <c r="AY157" s="269" t="s">
        <v>154</v>
      </c>
    </row>
    <row r="158" s="2" customFormat="1" ht="44.25" customHeight="1">
      <c r="A158" s="37"/>
      <c r="B158" s="38"/>
      <c r="C158" s="230" t="s">
        <v>210</v>
      </c>
      <c r="D158" s="230" t="s">
        <v>156</v>
      </c>
      <c r="E158" s="231" t="s">
        <v>481</v>
      </c>
      <c r="F158" s="232" t="s">
        <v>482</v>
      </c>
      <c r="G158" s="233" t="s">
        <v>159</v>
      </c>
      <c r="H158" s="234">
        <v>9</v>
      </c>
      <c r="I158" s="235"/>
      <c r="J158" s="235"/>
      <c r="K158" s="236">
        <f>ROUND(P158*H158,2)</f>
        <v>0</v>
      </c>
      <c r="L158" s="232" t="s">
        <v>160</v>
      </c>
      <c r="M158" s="43"/>
      <c r="N158" s="237" t="s">
        <v>1</v>
      </c>
      <c r="O158" s="238" t="s">
        <v>44</v>
      </c>
      <c r="P158" s="239">
        <f>I158+J158</f>
        <v>0</v>
      </c>
      <c r="Q158" s="239">
        <f>ROUND(I158*H158,2)</f>
        <v>0</v>
      </c>
      <c r="R158" s="239">
        <f>ROUND(J158*H158,2)</f>
        <v>0</v>
      </c>
      <c r="S158" s="90"/>
      <c r="T158" s="240">
        <f>S158*H158</f>
        <v>0</v>
      </c>
      <c r="U158" s="240">
        <v>0</v>
      </c>
      <c r="V158" s="240">
        <f>U158*H158</f>
        <v>0</v>
      </c>
      <c r="W158" s="240">
        <v>0</v>
      </c>
      <c r="X158" s="241">
        <f>W158*H158</f>
        <v>0</v>
      </c>
      <c r="Y158" s="37"/>
      <c r="Z158" s="37"/>
      <c r="AA158" s="37"/>
      <c r="AB158" s="37"/>
      <c r="AC158" s="37"/>
      <c r="AD158" s="37"/>
      <c r="AE158" s="37"/>
      <c r="AR158" s="242" t="s">
        <v>161</v>
      </c>
      <c r="AT158" s="242" t="s">
        <v>156</v>
      </c>
      <c r="AU158" s="242" t="s">
        <v>90</v>
      </c>
      <c r="AY158" s="16" t="s">
        <v>154</v>
      </c>
      <c r="BE158" s="243">
        <f>IF(O158="základní",K158,0)</f>
        <v>0</v>
      </c>
      <c r="BF158" s="243">
        <f>IF(O158="snížená",K158,0)</f>
        <v>0</v>
      </c>
      <c r="BG158" s="243">
        <f>IF(O158="zákl. přenesená",K158,0)</f>
        <v>0</v>
      </c>
      <c r="BH158" s="243">
        <f>IF(O158="sníž. přenesená",K158,0)</f>
        <v>0</v>
      </c>
      <c r="BI158" s="243">
        <f>IF(O158="nulová",K158,0)</f>
        <v>0</v>
      </c>
      <c r="BJ158" s="16" t="s">
        <v>88</v>
      </c>
      <c r="BK158" s="243">
        <f>ROUND(P158*H158,2)</f>
        <v>0</v>
      </c>
      <c r="BL158" s="16" t="s">
        <v>161</v>
      </c>
      <c r="BM158" s="242" t="s">
        <v>483</v>
      </c>
    </row>
    <row r="159" s="2" customFormat="1">
      <c r="A159" s="37"/>
      <c r="B159" s="38"/>
      <c r="C159" s="39"/>
      <c r="D159" s="244" t="s">
        <v>163</v>
      </c>
      <c r="E159" s="39"/>
      <c r="F159" s="245" t="s">
        <v>484</v>
      </c>
      <c r="G159" s="39"/>
      <c r="H159" s="39"/>
      <c r="I159" s="246"/>
      <c r="J159" s="246"/>
      <c r="K159" s="39"/>
      <c r="L159" s="39"/>
      <c r="M159" s="43"/>
      <c r="N159" s="247"/>
      <c r="O159" s="248"/>
      <c r="P159" s="90"/>
      <c r="Q159" s="90"/>
      <c r="R159" s="90"/>
      <c r="S159" s="90"/>
      <c r="T159" s="90"/>
      <c r="U159" s="90"/>
      <c r="V159" s="90"/>
      <c r="W159" s="90"/>
      <c r="X159" s="91"/>
      <c r="Y159" s="37"/>
      <c r="Z159" s="37"/>
      <c r="AA159" s="37"/>
      <c r="AB159" s="37"/>
      <c r="AC159" s="37"/>
      <c r="AD159" s="37"/>
      <c r="AE159" s="37"/>
      <c r="AT159" s="16" t="s">
        <v>163</v>
      </c>
      <c r="AU159" s="16" t="s">
        <v>90</v>
      </c>
    </row>
    <row r="160" s="13" customFormat="1">
      <c r="A160" s="13"/>
      <c r="B160" s="259"/>
      <c r="C160" s="260"/>
      <c r="D160" s="261" t="s">
        <v>171</v>
      </c>
      <c r="E160" s="270" t="s">
        <v>1</v>
      </c>
      <c r="F160" s="262" t="s">
        <v>485</v>
      </c>
      <c r="G160" s="260"/>
      <c r="H160" s="263">
        <v>9</v>
      </c>
      <c r="I160" s="264"/>
      <c r="J160" s="264"/>
      <c r="K160" s="260"/>
      <c r="L160" s="260"/>
      <c r="M160" s="265"/>
      <c r="N160" s="266"/>
      <c r="O160" s="267"/>
      <c r="P160" s="267"/>
      <c r="Q160" s="267"/>
      <c r="R160" s="267"/>
      <c r="S160" s="267"/>
      <c r="T160" s="267"/>
      <c r="U160" s="267"/>
      <c r="V160" s="267"/>
      <c r="W160" s="267"/>
      <c r="X160" s="268"/>
      <c r="Y160" s="13"/>
      <c r="Z160" s="13"/>
      <c r="AA160" s="13"/>
      <c r="AB160" s="13"/>
      <c r="AC160" s="13"/>
      <c r="AD160" s="13"/>
      <c r="AE160" s="13"/>
      <c r="AT160" s="269" t="s">
        <v>171</v>
      </c>
      <c r="AU160" s="269" t="s">
        <v>90</v>
      </c>
      <c r="AV160" s="13" t="s">
        <v>90</v>
      </c>
      <c r="AW160" s="13" t="s">
        <v>5</v>
      </c>
      <c r="AX160" s="13" t="s">
        <v>88</v>
      </c>
      <c r="AY160" s="269" t="s">
        <v>154</v>
      </c>
    </row>
    <row r="161" s="2" customFormat="1" ht="44.25" customHeight="1">
      <c r="A161" s="37"/>
      <c r="B161" s="38"/>
      <c r="C161" s="230" t="s">
        <v>215</v>
      </c>
      <c r="D161" s="230" t="s">
        <v>156</v>
      </c>
      <c r="E161" s="231" t="s">
        <v>486</v>
      </c>
      <c r="F161" s="232" t="s">
        <v>487</v>
      </c>
      <c r="G161" s="233" t="s">
        <v>159</v>
      </c>
      <c r="H161" s="234">
        <v>637</v>
      </c>
      <c r="I161" s="235"/>
      <c r="J161" s="235"/>
      <c r="K161" s="236">
        <f>ROUND(P161*H161,2)</f>
        <v>0</v>
      </c>
      <c r="L161" s="232" t="s">
        <v>160</v>
      </c>
      <c r="M161" s="43"/>
      <c r="N161" s="237" t="s">
        <v>1</v>
      </c>
      <c r="O161" s="238" t="s">
        <v>44</v>
      </c>
      <c r="P161" s="239">
        <f>I161+J161</f>
        <v>0</v>
      </c>
      <c r="Q161" s="239">
        <f>ROUND(I161*H161,2)</f>
        <v>0</v>
      </c>
      <c r="R161" s="239">
        <f>ROUND(J161*H161,2)</f>
        <v>0</v>
      </c>
      <c r="S161" s="90"/>
      <c r="T161" s="240">
        <f>S161*H161</f>
        <v>0</v>
      </c>
      <c r="U161" s="240">
        <v>0</v>
      </c>
      <c r="V161" s="240">
        <f>U161*H161</f>
        <v>0</v>
      </c>
      <c r="W161" s="240">
        <v>0</v>
      </c>
      <c r="X161" s="241">
        <f>W161*H161</f>
        <v>0</v>
      </c>
      <c r="Y161" s="37"/>
      <c r="Z161" s="37"/>
      <c r="AA161" s="37"/>
      <c r="AB161" s="37"/>
      <c r="AC161" s="37"/>
      <c r="AD161" s="37"/>
      <c r="AE161" s="37"/>
      <c r="AR161" s="242" t="s">
        <v>161</v>
      </c>
      <c r="AT161" s="242" t="s">
        <v>156</v>
      </c>
      <c r="AU161" s="242" t="s">
        <v>90</v>
      </c>
      <c r="AY161" s="16" t="s">
        <v>154</v>
      </c>
      <c r="BE161" s="243">
        <f>IF(O161="základní",K161,0)</f>
        <v>0</v>
      </c>
      <c r="BF161" s="243">
        <f>IF(O161="snížená",K161,0)</f>
        <v>0</v>
      </c>
      <c r="BG161" s="243">
        <f>IF(O161="zákl. přenesená",K161,0)</f>
        <v>0</v>
      </c>
      <c r="BH161" s="243">
        <f>IF(O161="sníž. přenesená",K161,0)</f>
        <v>0</v>
      </c>
      <c r="BI161" s="243">
        <f>IF(O161="nulová",K161,0)</f>
        <v>0</v>
      </c>
      <c r="BJ161" s="16" t="s">
        <v>88</v>
      </c>
      <c r="BK161" s="243">
        <f>ROUND(P161*H161,2)</f>
        <v>0</v>
      </c>
      <c r="BL161" s="16" t="s">
        <v>161</v>
      </c>
      <c r="BM161" s="242" t="s">
        <v>488</v>
      </c>
    </row>
    <row r="162" s="2" customFormat="1">
      <c r="A162" s="37"/>
      <c r="B162" s="38"/>
      <c r="C162" s="39"/>
      <c r="D162" s="244" t="s">
        <v>163</v>
      </c>
      <c r="E162" s="39"/>
      <c r="F162" s="245" t="s">
        <v>489</v>
      </c>
      <c r="G162" s="39"/>
      <c r="H162" s="39"/>
      <c r="I162" s="246"/>
      <c r="J162" s="246"/>
      <c r="K162" s="39"/>
      <c r="L162" s="39"/>
      <c r="M162" s="43"/>
      <c r="N162" s="247"/>
      <c r="O162" s="248"/>
      <c r="P162" s="90"/>
      <c r="Q162" s="90"/>
      <c r="R162" s="90"/>
      <c r="S162" s="90"/>
      <c r="T162" s="90"/>
      <c r="U162" s="90"/>
      <c r="V162" s="90"/>
      <c r="W162" s="90"/>
      <c r="X162" s="91"/>
      <c r="Y162" s="37"/>
      <c r="Z162" s="37"/>
      <c r="AA162" s="37"/>
      <c r="AB162" s="37"/>
      <c r="AC162" s="37"/>
      <c r="AD162" s="37"/>
      <c r="AE162" s="37"/>
      <c r="AT162" s="16" t="s">
        <v>163</v>
      </c>
      <c r="AU162" s="16" t="s">
        <v>90</v>
      </c>
    </row>
    <row r="163" s="13" customFormat="1">
      <c r="A163" s="13"/>
      <c r="B163" s="259"/>
      <c r="C163" s="260"/>
      <c r="D163" s="261" t="s">
        <v>171</v>
      </c>
      <c r="E163" s="270" t="s">
        <v>1</v>
      </c>
      <c r="F163" s="262" t="s">
        <v>490</v>
      </c>
      <c r="G163" s="260"/>
      <c r="H163" s="263">
        <v>637</v>
      </c>
      <c r="I163" s="264"/>
      <c r="J163" s="264"/>
      <c r="K163" s="260"/>
      <c r="L163" s="260"/>
      <c r="M163" s="265"/>
      <c r="N163" s="266"/>
      <c r="O163" s="267"/>
      <c r="P163" s="267"/>
      <c r="Q163" s="267"/>
      <c r="R163" s="267"/>
      <c r="S163" s="267"/>
      <c r="T163" s="267"/>
      <c r="U163" s="267"/>
      <c r="V163" s="267"/>
      <c r="W163" s="267"/>
      <c r="X163" s="268"/>
      <c r="Y163" s="13"/>
      <c r="Z163" s="13"/>
      <c r="AA163" s="13"/>
      <c r="AB163" s="13"/>
      <c r="AC163" s="13"/>
      <c r="AD163" s="13"/>
      <c r="AE163" s="13"/>
      <c r="AT163" s="269" t="s">
        <v>171</v>
      </c>
      <c r="AU163" s="269" t="s">
        <v>90</v>
      </c>
      <c r="AV163" s="13" t="s">
        <v>90</v>
      </c>
      <c r="AW163" s="13" t="s">
        <v>5</v>
      </c>
      <c r="AX163" s="13" t="s">
        <v>88</v>
      </c>
      <c r="AY163" s="269" t="s">
        <v>154</v>
      </c>
    </row>
    <row r="164" s="2" customFormat="1" ht="44.25" customHeight="1">
      <c r="A164" s="37"/>
      <c r="B164" s="38"/>
      <c r="C164" s="230" t="s">
        <v>9</v>
      </c>
      <c r="D164" s="230" t="s">
        <v>156</v>
      </c>
      <c r="E164" s="231" t="s">
        <v>491</v>
      </c>
      <c r="F164" s="232" t="s">
        <v>492</v>
      </c>
      <c r="G164" s="233" t="s">
        <v>159</v>
      </c>
      <c r="H164" s="234">
        <v>128</v>
      </c>
      <c r="I164" s="235"/>
      <c r="J164" s="235"/>
      <c r="K164" s="236">
        <f>ROUND(P164*H164,2)</f>
        <v>0</v>
      </c>
      <c r="L164" s="232" t="s">
        <v>160</v>
      </c>
      <c r="M164" s="43"/>
      <c r="N164" s="237" t="s">
        <v>1</v>
      </c>
      <c r="O164" s="238" t="s">
        <v>44</v>
      </c>
      <c r="P164" s="239">
        <f>I164+J164</f>
        <v>0</v>
      </c>
      <c r="Q164" s="239">
        <f>ROUND(I164*H164,2)</f>
        <v>0</v>
      </c>
      <c r="R164" s="239">
        <f>ROUND(J164*H164,2)</f>
        <v>0</v>
      </c>
      <c r="S164" s="90"/>
      <c r="T164" s="240">
        <f>S164*H164</f>
        <v>0</v>
      </c>
      <c r="U164" s="240">
        <v>0</v>
      </c>
      <c r="V164" s="240">
        <f>U164*H164</f>
        <v>0</v>
      </c>
      <c r="W164" s="240">
        <v>0</v>
      </c>
      <c r="X164" s="241">
        <f>W164*H164</f>
        <v>0</v>
      </c>
      <c r="Y164" s="37"/>
      <c r="Z164" s="37"/>
      <c r="AA164" s="37"/>
      <c r="AB164" s="37"/>
      <c r="AC164" s="37"/>
      <c r="AD164" s="37"/>
      <c r="AE164" s="37"/>
      <c r="AR164" s="242" t="s">
        <v>161</v>
      </c>
      <c r="AT164" s="242" t="s">
        <v>156</v>
      </c>
      <c r="AU164" s="242" t="s">
        <v>90</v>
      </c>
      <c r="AY164" s="16" t="s">
        <v>154</v>
      </c>
      <c r="BE164" s="243">
        <f>IF(O164="základní",K164,0)</f>
        <v>0</v>
      </c>
      <c r="BF164" s="243">
        <f>IF(O164="snížená",K164,0)</f>
        <v>0</v>
      </c>
      <c r="BG164" s="243">
        <f>IF(O164="zákl. přenesená",K164,0)</f>
        <v>0</v>
      </c>
      <c r="BH164" s="243">
        <f>IF(O164="sníž. přenesená",K164,0)</f>
        <v>0</v>
      </c>
      <c r="BI164" s="243">
        <f>IF(O164="nulová",K164,0)</f>
        <v>0</v>
      </c>
      <c r="BJ164" s="16" t="s">
        <v>88</v>
      </c>
      <c r="BK164" s="243">
        <f>ROUND(P164*H164,2)</f>
        <v>0</v>
      </c>
      <c r="BL164" s="16" t="s">
        <v>161</v>
      </c>
      <c r="BM164" s="242" t="s">
        <v>493</v>
      </c>
    </row>
    <row r="165" s="2" customFormat="1">
      <c r="A165" s="37"/>
      <c r="B165" s="38"/>
      <c r="C165" s="39"/>
      <c r="D165" s="244" t="s">
        <v>163</v>
      </c>
      <c r="E165" s="39"/>
      <c r="F165" s="245" t="s">
        <v>494</v>
      </c>
      <c r="G165" s="39"/>
      <c r="H165" s="39"/>
      <c r="I165" s="246"/>
      <c r="J165" s="246"/>
      <c r="K165" s="39"/>
      <c r="L165" s="39"/>
      <c r="M165" s="43"/>
      <c r="N165" s="247"/>
      <c r="O165" s="248"/>
      <c r="P165" s="90"/>
      <c r="Q165" s="90"/>
      <c r="R165" s="90"/>
      <c r="S165" s="90"/>
      <c r="T165" s="90"/>
      <c r="U165" s="90"/>
      <c r="V165" s="90"/>
      <c r="W165" s="90"/>
      <c r="X165" s="91"/>
      <c r="Y165" s="37"/>
      <c r="Z165" s="37"/>
      <c r="AA165" s="37"/>
      <c r="AB165" s="37"/>
      <c r="AC165" s="37"/>
      <c r="AD165" s="37"/>
      <c r="AE165" s="37"/>
      <c r="AT165" s="16" t="s">
        <v>163</v>
      </c>
      <c r="AU165" s="16" t="s">
        <v>90</v>
      </c>
    </row>
    <row r="166" s="13" customFormat="1">
      <c r="A166" s="13"/>
      <c r="B166" s="259"/>
      <c r="C166" s="260"/>
      <c r="D166" s="261" t="s">
        <v>171</v>
      </c>
      <c r="E166" s="270" t="s">
        <v>1</v>
      </c>
      <c r="F166" s="262" t="s">
        <v>480</v>
      </c>
      <c r="G166" s="260"/>
      <c r="H166" s="263">
        <v>128</v>
      </c>
      <c r="I166" s="264"/>
      <c r="J166" s="264"/>
      <c r="K166" s="260"/>
      <c r="L166" s="260"/>
      <c r="M166" s="265"/>
      <c r="N166" s="266"/>
      <c r="O166" s="267"/>
      <c r="P166" s="267"/>
      <c r="Q166" s="267"/>
      <c r="R166" s="267"/>
      <c r="S166" s="267"/>
      <c r="T166" s="267"/>
      <c r="U166" s="267"/>
      <c r="V166" s="267"/>
      <c r="W166" s="267"/>
      <c r="X166" s="268"/>
      <c r="Y166" s="13"/>
      <c r="Z166" s="13"/>
      <c r="AA166" s="13"/>
      <c r="AB166" s="13"/>
      <c r="AC166" s="13"/>
      <c r="AD166" s="13"/>
      <c r="AE166" s="13"/>
      <c r="AT166" s="269" t="s">
        <v>171</v>
      </c>
      <c r="AU166" s="269" t="s">
        <v>90</v>
      </c>
      <c r="AV166" s="13" t="s">
        <v>90</v>
      </c>
      <c r="AW166" s="13" t="s">
        <v>5</v>
      </c>
      <c r="AX166" s="13" t="s">
        <v>88</v>
      </c>
      <c r="AY166" s="269" t="s">
        <v>154</v>
      </c>
    </row>
    <row r="167" s="2" customFormat="1" ht="24.15" customHeight="1">
      <c r="A167" s="37"/>
      <c r="B167" s="38"/>
      <c r="C167" s="230" t="s">
        <v>226</v>
      </c>
      <c r="D167" s="230" t="s">
        <v>156</v>
      </c>
      <c r="E167" s="231" t="s">
        <v>495</v>
      </c>
      <c r="F167" s="232" t="s">
        <v>496</v>
      </c>
      <c r="G167" s="233" t="s">
        <v>222</v>
      </c>
      <c r="H167" s="234">
        <v>144.69999999999999</v>
      </c>
      <c r="I167" s="235"/>
      <c r="J167" s="235"/>
      <c r="K167" s="236">
        <f>ROUND(P167*H167,2)</f>
        <v>0</v>
      </c>
      <c r="L167" s="232" t="s">
        <v>160</v>
      </c>
      <c r="M167" s="43"/>
      <c r="N167" s="237" t="s">
        <v>1</v>
      </c>
      <c r="O167" s="238" t="s">
        <v>44</v>
      </c>
      <c r="P167" s="239">
        <f>I167+J167</f>
        <v>0</v>
      </c>
      <c r="Q167" s="239">
        <f>ROUND(I167*H167,2)</f>
        <v>0</v>
      </c>
      <c r="R167" s="239">
        <f>ROUND(J167*H167,2)</f>
        <v>0</v>
      </c>
      <c r="S167" s="90"/>
      <c r="T167" s="240">
        <f>S167*H167</f>
        <v>0</v>
      </c>
      <c r="U167" s="240">
        <v>0</v>
      </c>
      <c r="V167" s="240">
        <f>U167*H167</f>
        <v>0</v>
      </c>
      <c r="W167" s="240">
        <v>0</v>
      </c>
      <c r="X167" s="241">
        <f>W167*H167</f>
        <v>0</v>
      </c>
      <c r="Y167" s="37"/>
      <c r="Z167" s="37"/>
      <c r="AA167" s="37"/>
      <c r="AB167" s="37"/>
      <c r="AC167" s="37"/>
      <c r="AD167" s="37"/>
      <c r="AE167" s="37"/>
      <c r="AR167" s="242" t="s">
        <v>161</v>
      </c>
      <c r="AT167" s="242" t="s">
        <v>156</v>
      </c>
      <c r="AU167" s="242" t="s">
        <v>90</v>
      </c>
      <c r="AY167" s="16" t="s">
        <v>154</v>
      </c>
      <c r="BE167" s="243">
        <f>IF(O167="základní",K167,0)</f>
        <v>0</v>
      </c>
      <c r="BF167" s="243">
        <f>IF(O167="snížená",K167,0)</f>
        <v>0</v>
      </c>
      <c r="BG167" s="243">
        <f>IF(O167="zákl. přenesená",K167,0)</f>
        <v>0</v>
      </c>
      <c r="BH167" s="243">
        <f>IF(O167="sníž. přenesená",K167,0)</f>
        <v>0</v>
      </c>
      <c r="BI167" s="243">
        <f>IF(O167="nulová",K167,0)</f>
        <v>0</v>
      </c>
      <c r="BJ167" s="16" t="s">
        <v>88</v>
      </c>
      <c r="BK167" s="243">
        <f>ROUND(P167*H167,2)</f>
        <v>0</v>
      </c>
      <c r="BL167" s="16" t="s">
        <v>161</v>
      </c>
      <c r="BM167" s="242" t="s">
        <v>497</v>
      </c>
    </row>
    <row r="168" s="2" customFormat="1">
      <c r="A168" s="37"/>
      <c r="B168" s="38"/>
      <c r="C168" s="39"/>
      <c r="D168" s="244" t="s">
        <v>163</v>
      </c>
      <c r="E168" s="39"/>
      <c r="F168" s="245" t="s">
        <v>498</v>
      </c>
      <c r="G168" s="39"/>
      <c r="H168" s="39"/>
      <c r="I168" s="246"/>
      <c r="J168" s="246"/>
      <c r="K168" s="39"/>
      <c r="L168" s="39"/>
      <c r="M168" s="43"/>
      <c r="N168" s="247"/>
      <c r="O168" s="248"/>
      <c r="P168" s="90"/>
      <c r="Q168" s="90"/>
      <c r="R168" s="90"/>
      <c r="S168" s="90"/>
      <c r="T168" s="90"/>
      <c r="U168" s="90"/>
      <c r="V168" s="90"/>
      <c r="W168" s="90"/>
      <c r="X168" s="91"/>
      <c r="Y168" s="37"/>
      <c r="Z168" s="37"/>
      <c r="AA168" s="37"/>
      <c r="AB168" s="37"/>
      <c r="AC168" s="37"/>
      <c r="AD168" s="37"/>
      <c r="AE168" s="37"/>
      <c r="AT168" s="16" t="s">
        <v>163</v>
      </c>
      <c r="AU168" s="16" t="s">
        <v>90</v>
      </c>
    </row>
    <row r="169" s="13" customFormat="1">
      <c r="A169" s="13"/>
      <c r="B169" s="259"/>
      <c r="C169" s="260"/>
      <c r="D169" s="261" t="s">
        <v>171</v>
      </c>
      <c r="E169" s="270" t="s">
        <v>1</v>
      </c>
      <c r="F169" s="262" t="s">
        <v>444</v>
      </c>
      <c r="G169" s="260"/>
      <c r="H169" s="263">
        <v>144.69999999999999</v>
      </c>
      <c r="I169" s="264"/>
      <c r="J169" s="264"/>
      <c r="K169" s="260"/>
      <c r="L169" s="260"/>
      <c r="M169" s="265"/>
      <c r="N169" s="266"/>
      <c r="O169" s="267"/>
      <c r="P169" s="267"/>
      <c r="Q169" s="267"/>
      <c r="R169" s="267"/>
      <c r="S169" s="267"/>
      <c r="T169" s="267"/>
      <c r="U169" s="267"/>
      <c r="V169" s="267"/>
      <c r="W169" s="267"/>
      <c r="X169" s="268"/>
      <c r="Y169" s="13"/>
      <c r="Z169" s="13"/>
      <c r="AA169" s="13"/>
      <c r="AB169" s="13"/>
      <c r="AC169" s="13"/>
      <c r="AD169" s="13"/>
      <c r="AE169" s="13"/>
      <c r="AT169" s="269" t="s">
        <v>171</v>
      </c>
      <c r="AU169" s="269" t="s">
        <v>90</v>
      </c>
      <c r="AV169" s="13" t="s">
        <v>90</v>
      </c>
      <c r="AW169" s="13" t="s">
        <v>5</v>
      </c>
      <c r="AX169" s="13" t="s">
        <v>81</v>
      </c>
      <c r="AY169" s="269" t="s">
        <v>154</v>
      </c>
    </row>
    <row r="170" s="14" customFormat="1">
      <c r="A170" s="14"/>
      <c r="B170" s="271"/>
      <c r="C170" s="272"/>
      <c r="D170" s="261" t="s">
        <v>171</v>
      </c>
      <c r="E170" s="273" t="s">
        <v>1</v>
      </c>
      <c r="F170" s="274" t="s">
        <v>204</v>
      </c>
      <c r="G170" s="272"/>
      <c r="H170" s="275">
        <v>144.69999999999999</v>
      </c>
      <c r="I170" s="276"/>
      <c r="J170" s="276"/>
      <c r="K170" s="272"/>
      <c r="L170" s="272"/>
      <c r="M170" s="277"/>
      <c r="N170" s="278"/>
      <c r="O170" s="279"/>
      <c r="P170" s="279"/>
      <c r="Q170" s="279"/>
      <c r="R170" s="279"/>
      <c r="S170" s="279"/>
      <c r="T170" s="279"/>
      <c r="U170" s="279"/>
      <c r="V170" s="279"/>
      <c r="W170" s="279"/>
      <c r="X170" s="280"/>
      <c r="Y170" s="14"/>
      <c r="Z170" s="14"/>
      <c r="AA170" s="14"/>
      <c r="AB170" s="14"/>
      <c r="AC170" s="14"/>
      <c r="AD170" s="14"/>
      <c r="AE170" s="14"/>
      <c r="AT170" s="281" t="s">
        <v>171</v>
      </c>
      <c r="AU170" s="281" t="s">
        <v>90</v>
      </c>
      <c r="AV170" s="14" t="s">
        <v>161</v>
      </c>
      <c r="AW170" s="14" t="s">
        <v>5</v>
      </c>
      <c r="AX170" s="14" t="s">
        <v>88</v>
      </c>
      <c r="AY170" s="281" t="s">
        <v>154</v>
      </c>
    </row>
    <row r="171" s="2" customFormat="1">
      <c r="A171" s="37"/>
      <c r="B171" s="38"/>
      <c r="C171" s="230" t="s">
        <v>231</v>
      </c>
      <c r="D171" s="230" t="s">
        <v>156</v>
      </c>
      <c r="E171" s="231" t="s">
        <v>499</v>
      </c>
      <c r="F171" s="232" t="s">
        <v>500</v>
      </c>
      <c r="G171" s="233" t="s">
        <v>222</v>
      </c>
      <c r="H171" s="234">
        <v>289.39999999999998</v>
      </c>
      <c r="I171" s="235"/>
      <c r="J171" s="235"/>
      <c r="K171" s="236">
        <f>ROUND(P171*H171,2)</f>
        <v>0</v>
      </c>
      <c r="L171" s="232" t="s">
        <v>160</v>
      </c>
      <c r="M171" s="43"/>
      <c r="N171" s="237" t="s">
        <v>1</v>
      </c>
      <c r="O171" s="238" t="s">
        <v>44</v>
      </c>
      <c r="P171" s="239">
        <f>I171+J171</f>
        <v>0</v>
      </c>
      <c r="Q171" s="239">
        <f>ROUND(I171*H171,2)</f>
        <v>0</v>
      </c>
      <c r="R171" s="239">
        <f>ROUND(J171*H171,2)</f>
        <v>0</v>
      </c>
      <c r="S171" s="90"/>
      <c r="T171" s="240">
        <f>S171*H171</f>
        <v>0</v>
      </c>
      <c r="U171" s="240">
        <v>0</v>
      </c>
      <c r="V171" s="240">
        <f>U171*H171</f>
        <v>0</v>
      </c>
      <c r="W171" s="240">
        <v>0</v>
      </c>
      <c r="X171" s="241">
        <f>W171*H171</f>
        <v>0</v>
      </c>
      <c r="Y171" s="37"/>
      <c r="Z171" s="37"/>
      <c r="AA171" s="37"/>
      <c r="AB171" s="37"/>
      <c r="AC171" s="37"/>
      <c r="AD171" s="37"/>
      <c r="AE171" s="37"/>
      <c r="AR171" s="242" t="s">
        <v>161</v>
      </c>
      <c r="AT171" s="242" t="s">
        <v>156</v>
      </c>
      <c r="AU171" s="242" t="s">
        <v>90</v>
      </c>
      <c r="AY171" s="16" t="s">
        <v>154</v>
      </c>
      <c r="BE171" s="243">
        <f>IF(O171="základní",K171,0)</f>
        <v>0</v>
      </c>
      <c r="BF171" s="243">
        <f>IF(O171="snížená",K171,0)</f>
        <v>0</v>
      </c>
      <c r="BG171" s="243">
        <f>IF(O171="zákl. přenesená",K171,0)</f>
        <v>0</v>
      </c>
      <c r="BH171" s="243">
        <f>IF(O171="sníž. přenesená",K171,0)</f>
        <v>0</v>
      </c>
      <c r="BI171" s="243">
        <f>IF(O171="nulová",K171,0)</f>
        <v>0</v>
      </c>
      <c r="BJ171" s="16" t="s">
        <v>88</v>
      </c>
      <c r="BK171" s="243">
        <f>ROUND(P171*H171,2)</f>
        <v>0</v>
      </c>
      <c r="BL171" s="16" t="s">
        <v>161</v>
      </c>
      <c r="BM171" s="242" t="s">
        <v>501</v>
      </c>
    </row>
    <row r="172" s="2" customFormat="1">
      <c r="A172" s="37"/>
      <c r="B172" s="38"/>
      <c r="C172" s="39"/>
      <c r="D172" s="244" t="s">
        <v>163</v>
      </c>
      <c r="E172" s="39"/>
      <c r="F172" s="245" t="s">
        <v>502</v>
      </c>
      <c r="G172" s="39"/>
      <c r="H172" s="39"/>
      <c r="I172" s="246"/>
      <c r="J172" s="246"/>
      <c r="K172" s="39"/>
      <c r="L172" s="39"/>
      <c r="M172" s="43"/>
      <c r="N172" s="247"/>
      <c r="O172" s="248"/>
      <c r="P172" s="90"/>
      <c r="Q172" s="90"/>
      <c r="R172" s="90"/>
      <c r="S172" s="90"/>
      <c r="T172" s="90"/>
      <c r="U172" s="90"/>
      <c r="V172" s="90"/>
      <c r="W172" s="90"/>
      <c r="X172" s="91"/>
      <c r="Y172" s="37"/>
      <c r="Z172" s="37"/>
      <c r="AA172" s="37"/>
      <c r="AB172" s="37"/>
      <c r="AC172" s="37"/>
      <c r="AD172" s="37"/>
      <c r="AE172" s="37"/>
      <c r="AT172" s="16" t="s">
        <v>163</v>
      </c>
      <c r="AU172" s="16" t="s">
        <v>90</v>
      </c>
    </row>
    <row r="173" s="2" customFormat="1">
      <c r="A173" s="37"/>
      <c r="B173" s="38"/>
      <c r="C173" s="39"/>
      <c r="D173" s="261" t="s">
        <v>399</v>
      </c>
      <c r="E173" s="39"/>
      <c r="F173" s="288" t="s">
        <v>503</v>
      </c>
      <c r="G173" s="39"/>
      <c r="H173" s="39"/>
      <c r="I173" s="246"/>
      <c r="J173" s="246"/>
      <c r="K173" s="39"/>
      <c r="L173" s="39"/>
      <c r="M173" s="43"/>
      <c r="N173" s="247"/>
      <c r="O173" s="248"/>
      <c r="P173" s="90"/>
      <c r="Q173" s="90"/>
      <c r="R173" s="90"/>
      <c r="S173" s="90"/>
      <c r="T173" s="90"/>
      <c r="U173" s="90"/>
      <c r="V173" s="90"/>
      <c r="W173" s="90"/>
      <c r="X173" s="91"/>
      <c r="Y173" s="37"/>
      <c r="Z173" s="37"/>
      <c r="AA173" s="37"/>
      <c r="AB173" s="37"/>
      <c r="AC173" s="37"/>
      <c r="AD173" s="37"/>
      <c r="AE173" s="37"/>
      <c r="AT173" s="16" t="s">
        <v>399</v>
      </c>
      <c r="AU173" s="16" t="s">
        <v>90</v>
      </c>
    </row>
    <row r="174" s="13" customFormat="1">
      <c r="A174" s="13"/>
      <c r="B174" s="259"/>
      <c r="C174" s="260"/>
      <c r="D174" s="261" t="s">
        <v>171</v>
      </c>
      <c r="E174" s="270" t="s">
        <v>1</v>
      </c>
      <c r="F174" s="262" t="s">
        <v>444</v>
      </c>
      <c r="G174" s="260"/>
      <c r="H174" s="263">
        <v>144.69999999999999</v>
      </c>
      <c r="I174" s="264"/>
      <c r="J174" s="264"/>
      <c r="K174" s="260"/>
      <c r="L174" s="260"/>
      <c r="M174" s="265"/>
      <c r="N174" s="266"/>
      <c r="O174" s="267"/>
      <c r="P174" s="267"/>
      <c r="Q174" s="267"/>
      <c r="R174" s="267"/>
      <c r="S174" s="267"/>
      <c r="T174" s="267"/>
      <c r="U174" s="267"/>
      <c r="V174" s="267"/>
      <c r="W174" s="267"/>
      <c r="X174" s="268"/>
      <c r="Y174" s="13"/>
      <c r="Z174" s="13"/>
      <c r="AA174" s="13"/>
      <c r="AB174" s="13"/>
      <c r="AC174" s="13"/>
      <c r="AD174" s="13"/>
      <c r="AE174" s="13"/>
      <c r="AT174" s="269" t="s">
        <v>171</v>
      </c>
      <c r="AU174" s="269" t="s">
        <v>90</v>
      </c>
      <c r="AV174" s="13" t="s">
        <v>90</v>
      </c>
      <c r="AW174" s="13" t="s">
        <v>5</v>
      </c>
      <c r="AX174" s="13" t="s">
        <v>81</v>
      </c>
      <c r="AY174" s="269" t="s">
        <v>154</v>
      </c>
    </row>
    <row r="175" s="14" customFormat="1">
      <c r="A175" s="14"/>
      <c r="B175" s="271"/>
      <c r="C175" s="272"/>
      <c r="D175" s="261" t="s">
        <v>171</v>
      </c>
      <c r="E175" s="273" t="s">
        <v>1</v>
      </c>
      <c r="F175" s="274" t="s">
        <v>204</v>
      </c>
      <c r="G175" s="272"/>
      <c r="H175" s="275">
        <v>144.69999999999999</v>
      </c>
      <c r="I175" s="276"/>
      <c r="J175" s="276"/>
      <c r="K175" s="272"/>
      <c r="L175" s="272"/>
      <c r="M175" s="277"/>
      <c r="N175" s="278"/>
      <c r="O175" s="279"/>
      <c r="P175" s="279"/>
      <c r="Q175" s="279"/>
      <c r="R175" s="279"/>
      <c r="S175" s="279"/>
      <c r="T175" s="279"/>
      <c r="U175" s="279"/>
      <c r="V175" s="279"/>
      <c r="W175" s="279"/>
      <c r="X175" s="280"/>
      <c r="Y175" s="14"/>
      <c r="Z175" s="14"/>
      <c r="AA175" s="14"/>
      <c r="AB175" s="14"/>
      <c r="AC175" s="14"/>
      <c r="AD175" s="14"/>
      <c r="AE175" s="14"/>
      <c r="AT175" s="281" t="s">
        <v>171</v>
      </c>
      <c r="AU175" s="281" t="s">
        <v>90</v>
      </c>
      <c r="AV175" s="14" t="s">
        <v>161</v>
      </c>
      <c r="AW175" s="14" t="s">
        <v>5</v>
      </c>
      <c r="AX175" s="14" t="s">
        <v>88</v>
      </c>
      <c r="AY175" s="281" t="s">
        <v>154</v>
      </c>
    </row>
    <row r="176" s="13" customFormat="1">
      <c r="A176" s="13"/>
      <c r="B176" s="259"/>
      <c r="C176" s="260"/>
      <c r="D176" s="261" t="s">
        <v>171</v>
      </c>
      <c r="E176" s="260"/>
      <c r="F176" s="262" t="s">
        <v>504</v>
      </c>
      <c r="G176" s="260"/>
      <c r="H176" s="263">
        <v>289.39999999999998</v>
      </c>
      <c r="I176" s="264"/>
      <c r="J176" s="264"/>
      <c r="K176" s="260"/>
      <c r="L176" s="260"/>
      <c r="M176" s="265"/>
      <c r="N176" s="266"/>
      <c r="O176" s="267"/>
      <c r="P176" s="267"/>
      <c r="Q176" s="267"/>
      <c r="R176" s="267"/>
      <c r="S176" s="267"/>
      <c r="T176" s="267"/>
      <c r="U176" s="267"/>
      <c r="V176" s="267"/>
      <c r="W176" s="267"/>
      <c r="X176" s="268"/>
      <c r="Y176" s="13"/>
      <c r="Z176" s="13"/>
      <c r="AA176" s="13"/>
      <c r="AB176" s="13"/>
      <c r="AC176" s="13"/>
      <c r="AD176" s="13"/>
      <c r="AE176" s="13"/>
      <c r="AT176" s="269" t="s">
        <v>171</v>
      </c>
      <c r="AU176" s="269" t="s">
        <v>90</v>
      </c>
      <c r="AV176" s="13" t="s">
        <v>90</v>
      </c>
      <c r="AW176" s="13" t="s">
        <v>4</v>
      </c>
      <c r="AX176" s="13" t="s">
        <v>88</v>
      </c>
      <c r="AY176" s="269" t="s">
        <v>154</v>
      </c>
    </row>
    <row r="177" s="2" customFormat="1" ht="37.8" customHeight="1">
      <c r="A177" s="37"/>
      <c r="B177" s="38"/>
      <c r="C177" s="230" t="s">
        <v>238</v>
      </c>
      <c r="D177" s="230" t="s">
        <v>156</v>
      </c>
      <c r="E177" s="231" t="s">
        <v>361</v>
      </c>
      <c r="F177" s="232" t="s">
        <v>362</v>
      </c>
      <c r="G177" s="233" t="s">
        <v>159</v>
      </c>
      <c r="H177" s="234">
        <v>9</v>
      </c>
      <c r="I177" s="235"/>
      <c r="J177" s="235"/>
      <c r="K177" s="236">
        <f>ROUND(P177*H177,2)</f>
        <v>0</v>
      </c>
      <c r="L177" s="232" t="s">
        <v>160</v>
      </c>
      <c r="M177" s="43"/>
      <c r="N177" s="237" t="s">
        <v>1</v>
      </c>
      <c r="O177" s="238" t="s">
        <v>44</v>
      </c>
      <c r="P177" s="239">
        <f>I177+J177</f>
        <v>0</v>
      </c>
      <c r="Q177" s="239">
        <f>ROUND(I177*H177,2)</f>
        <v>0</v>
      </c>
      <c r="R177" s="239">
        <f>ROUND(J177*H177,2)</f>
        <v>0</v>
      </c>
      <c r="S177" s="90"/>
      <c r="T177" s="240">
        <f>S177*H177</f>
        <v>0</v>
      </c>
      <c r="U177" s="240">
        <v>0</v>
      </c>
      <c r="V177" s="240">
        <f>U177*H177</f>
        <v>0</v>
      </c>
      <c r="W177" s="240">
        <v>0</v>
      </c>
      <c r="X177" s="241">
        <f>W177*H177</f>
        <v>0</v>
      </c>
      <c r="Y177" s="37"/>
      <c r="Z177" s="37"/>
      <c r="AA177" s="37"/>
      <c r="AB177" s="37"/>
      <c r="AC177" s="37"/>
      <c r="AD177" s="37"/>
      <c r="AE177" s="37"/>
      <c r="AR177" s="242" t="s">
        <v>161</v>
      </c>
      <c r="AT177" s="242" t="s">
        <v>156</v>
      </c>
      <c r="AU177" s="242" t="s">
        <v>90</v>
      </c>
      <c r="AY177" s="16" t="s">
        <v>154</v>
      </c>
      <c r="BE177" s="243">
        <f>IF(O177="základní",K177,0)</f>
        <v>0</v>
      </c>
      <c r="BF177" s="243">
        <f>IF(O177="snížená",K177,0)</f>
        <v>0</v>
      </c>
      <c r="BG177" s="243">
        <f>IF(O177="zákl. přenesená",K177,0)</f>
        <v>0</v>
      </c>
      <c r="BH177" s="243">
        <f>IF(O177="sníž. přenesená",K177,0)</f>
        <v>0</v>
      </c>
      <c r="BI177" s="243">
        <f>IF(O177="nulová",K177,0)</f>
        <v>0</v>
      </c>
      <c r="BJ177" s="16" t="s">
        <v>88</v>
      </c>
      <c r="BK177" s="243">
        <f>ROUND(P177*H177,2)</f>
        <v>0</v>
      </c>
      <c r="BL177" s="16" t="s">
        <v>161</v>
      </c>
      <c r="BM177" s="242" t="s">
        <v>505</v>
      </c>
    </row>
    <row r="178" s="2" customFormat="1">
      <c r="A178" s="37"/>
      <c r="B178" s="38"/>
      <c r="C178" s="39"/>
      <c r="D178" s="244" t="s">
        <v>163</v>
      </c>
      <c r="E178" s="39"/>
      <c r="F178" s="245" t="s">
        <v>364</v>
      </c>
      <c r="G178" s="39"/>
      <c r="H178" s="39"/>
      <c r="I178" s="246"/>
      <c r="J178" s="246"/>
      <c r="K178" s="39"/>
      <c r="L178" s="39"/>
      <c r="M178" s="43"/>
      <c r="N178" s="247"/>
      <c r="O178" s="248"/>
      <c r="P178" s="90"/>
      <c r="Q178" s="90"/>
      <c r="R178" s="90"/>
      <c r="S178" s="90"/>
      <c r="T178" s="90"/>
      <c r="U178" s="90"/>
      <c r="V178" s="90"/>
      <c r="W178" s="90"/>
      <c r="X178" s="91"/>
      <c r="Y178" s="37"/>
      <c r="Z178" s="37"/>
      <c r="AA178" s="37"/>
      <c r="AB178" s="37"/>
      <c r="AC178" s="37"/>
      <c r="AD178" s="37"/>
      <c r="AE178" s="37"/>
      <c r="AT178" s="16" t="s">
        <v>163</v>
      </c>
      <c r="AU178" s="16" t="s">
        <v>90</v>
      </c>
    </row>
    <row r="179" s="13" customFormat="1">
      <c r="A179" s="13"/>
      <c r="B179" s="259"/>
      <c r="C179" s="260"/>
      <c r="D179" s="261" t="s">
        <v>171</v>
      </c>
      <c r="E179" s="270" t="s">
        <v>1</v>
      </c>
      <c r="F179" s="262" t="s">
        <v>506</v>
      </c>
      <c r="G179" s="260"/>
      <c r="H179" s="263">
        <v>9</v>
      </c>
      <c r="I179" s="264"/>
      <c r="J179" s="264"/>
      <c r="K179" s="260"/>
      <c r="L179" s="260"/>
      <c r="M179" s="265"/>
      <c r="N179" s="266"/>
      <c r="O179" s="267"/>
      <c r="P179" s="267"/>
      <c r="Q179" s="267"/>
      <c r="R179" s="267"/>
      <c r="S179" s="267"/>
      <c r="T179" s="267"/>
      <c r="U179" s="267"/>
      <c r="V179" s="267"/>
      <c r="W179" s="267"/>
      <c r="X179" s="268"/>
      <c r="Y179" s="13"/>
      <c r="Z179" s="13"/>
      <c r="AA179" s="13"/>
      <c r="AB179" s="13"/>
      <c r="AC179" s="13"/>
      <c r="AD179" s="13"/>
      <c r="AE179" s="13"/>
      <c r="AT179" s="269" t="s">
        <v>171</v>
      </c>
      <c r="AU179" s="269" t="s">
        <v>90</v>
      </c>
      <c r="AV179" s="13" t="s">
        <v>90</v>
      </c>
      <c r="AW179" s="13" t="s">
        <v>5</v>
      </c>
      <c r="AX179" s="13" t="s">
        <v>88</v>
      </c>
      <c r="AY179" s="269" t="s">
        <v>154</v>
      </c>
    </row>
    <row r="180" s="2" customFormat="1" ht="49.05" customHeight="1">
      <c r="A180" s="37"/>
      <c r="B180" s="38"/>
      <c r="C180" s="230" t="s">
        <v>244</v>
      </c>
      <c r="D180" s="230" t="s">
        <v>156</v>
      </c>
      <c r="E180" s="231" t="s">
        <v>507</v>
      </c>
      <c r="F180" s="232" t="s">
        <v>508</v>
      </c>
      <c r="G180" s="233" t="s">
        <v>222</v>
      </c>
      <c r="H180" s="234">
        <v>144.69999999999999</v>
      </c>
      <c r="I180" s="235"/>
      <c r="J180" s="235"/>
      <c r="K180" s="236">
        <f>ROUND(P180*H180,2)</f>
        <v>0</v>
      </c>
      <c r="L180" s="232" t="s">
        <v>160</v>
      </c>
      <c r="M180" s="43"/>
      <c r="N180" s="237" t="s">
        <v>1</v>
      </c>
      <c r="O180" s="238" t="s">
        <v>44</v>
      </c>
      <c r="P180" s="239">
        <f>I180+J180</f>
        <v>0</v>
      </c>
      <c r="Q180" s="239">
        <f>ROUND(I180*H180,2)</f>
        <v>0</v>
      </c>
      <c r="R180" s="239">
        <f>ROUND(J180*H180,2)</f>
        <v>0</v>
      </c>
      <c r="S180" s="90"/>
      <c r="T180" s="240">
        <f>S180*H180</f>
        <v>0</v>
      </c>
      <c r="U180" s="240">
        <v>0</v>
      </c>
      <c r="V180" s="240">
        <f>U180*H180</f>
        <v>0</v>
      </c>
      <c r="W180" s="240">
        <v>0</v>
      </c>
      <c r="X180" s="241">
        <f>W180*H180</f>
        <v>0</v>
      </c>
      <c r="Y180" s="37"/>
      <c r="Z180" s="37"/>
      <c r="AA180" s="37"/>
      <c r="AB180" s="37"/>
      <c r="AC180" s="37"/>
      <c r="AD180" s="37"/>
      <c r="AE180" s="37"/>
      <c r="AR180" s="242" t="s">
        <v>161</v>
      </c>
      <c r="AT180" s="242" t="s">
        <v>156</v>
      </c>
      <c r="AU180" s="242" t="s">
        <v>90</v>
      </c>
      <c r="AY180" s="16" t="s">
        <v>154</v>
      </c>
      <c r="BE180" s="243">
        <f>IF(O180="základní",K180,0)</f>
        <v>0</v>
      </c>
      <c r="BF180" s="243">
        <f>IF(O180="snížená",K180,0)</f>
        <v>0</v>
      </c>
      <c r="BG180" s="243">
        <f>IF(O180="zákl. přenesená",K180,0)</f>
        <v>0</v>
      </c>
      <c r="BH180" s="243">
        <f>IF(O180="sníž. přenesená",K180,0)</f>
        <v>0</v>
      </c>
      <c r="BI180" s="243">
        <f>IF(O180="nulová",K180,0)</f>
        <v>0</v>
      </c>
      <c r="BJ180" s="16" t="s">
        <v>88</v>
      </c>
      <c r="BK180" s="243">
        <f>ROUND(P180*H180,2)</f>
        <v>0</v>
      </c>
      <c r="BL180" s="16" t="s">
        <v>161</v>
      </c>
      <c r="BM180" s="242" t="s">
        <v>509</v>
      </c>
    </row>
    <row r="181" s="2" customFormat="1">
      <c r="A181" s="37"/>
      <c r="B181" s="38"/>
      <c r="C181" s="39"/>
      <c r="D181" s="244" t="s">
        <v>163</v>
      </c>
      <c r="E181" s="39"/>
      <c r="F181" s="245" t="s">
        <v>510</v>
      </c>
      <c r="G181" s="39"/>
      <c r="H181" s="39"/>
      <c r="I181" s="246"/>
      <c r="J181" s="246"/>
      <c r="K181" s="39"/>
      <c r="L181" s="39"/>
      <c r="M181" s="43"/>
      <c r="N181" s="247"/>
      <c r="O181" s="248"/>
      <c r="P181" s="90"/>
      <c r="Q181" s="90"/>
      <c r="R181" s="90"/>
      <c r="S181" s="90"/>
      <c r="T181" s="90"/>
      <c r="U181" s="90"/>
      <c r="V181" s="90"/>
      <c r="W181" s="90"/>
      <c r="X181" s="91"/>
      <c r="Y181" s="37"/>
      <c r="Z181" s="37"/>
      <c r="AA181" s="37"/>
      <c r="AB181" s="37"/>
      <c r="AC181" s="37"/>
      <c r="AD181" s="37"/>
      <c r="AE181" s="37"/>
      <c r="AT181" s="16" t="s">
        <v>163</v>
      </c>
      <c r="AU181" s="16" t="s">
        <v>90</v>
      </c>
    </row>
    <row r="182" s="13" customFormat="1">
      <c r="A182" s="13"/>
      <c r="B182" s="259"/>
      <c r="C182" s="260"/>
      <c r="D182" s="261" t="s">
        <v>171</v>
      </c>
      <c r="E182" s="270" t="s">
        <v>1</v>
      </c>
      <c r="F182" s="262" t="s">
        <v>444</v>
      </c>
      <c r="G182" s="260"/>
      <c r="H182" s="263">
        <v>144.69999999999999</v>
      </c>
      <c r="I182" s="264"/>
      <c r="J182" s="264"/>
      <c r="K182" s="260"/>
      <c r="L182" s="260"/>
      <c r="M182" s="265"/>
      <c r="N182" s="266"/>
      <c r="O182" s="267"/>
      <c r="P182" s="267"/>
      <c r="Q182" s="267"/>
      <c r="R182" s="267"/>
      <c r="S182" s="267"/>
      <c r="T182" s="267"/>
      <c r="U182" s="267"/>
      <c r="V182" s="267"/>
      <c r="W182" s="267"/>
      <c r="X182" s="268"/>
      <c r="Y182" s="13"/>
      <c r="Z182" s="13"/>
      <c r="AA182" s="13"/>
      <c r="AB182" s="13"/>
      <c r="AC182" s="13"/>
      <c r="AD182" s="13"/>
      <c r="AE182" s="13"/>
      <c r="AT182" s="269" t="s">
        <v>171</v>
      </c>
      <c r="AU182" s="269" t="s">
        <v>90</v>
      </c>
      <c r="AV182" s="13" t="s">
        <v>90</v>
      </c>
      <c r="AW182" s="13" t="s">
        <v>5</v>
      </c>
      <c r="AX182" s="13" t="s">
        <v>81</v>
      </c>
      <c r="AY182" s="269" t="s">
        <v>154</v>
      </c>
    </row>
    <row r="183" s="14" customFormat="1">
      <c r="A183" s="14"/>
      <c r="B183" s="271"/>
      <c r="C183" s="272"/>
      <c r="D183" s="261" t="s">
        <v>171</v>
      </c>
      <c r="E183" s="273" t="s">
        <v>1</v>
      </c>
      <c r="F183" s="274" t="s">
        <v>204</v>
      </c>
      <c r="G183" s="272"/>
      <c r="H183" s="275">
        <v>144.69999999999999</v>
      </c>
      <c r="I183" s="276"/>
      <c r="J183" s="276"/>
      <c r="K183" s="272"/>
      <c r="L183" s="272"/>
      <c r="M183" s="277"/>
      <c r="N183" s="278"/>
      <c r="O183" s="279"/>
      <c r="P183" s="279"/>
      <c r="Q183" s="279"/>
      <c r="R183" s="279"/>
      <c r="S183" s="279"/>
      <c r="T183" s="279"/>
      <c r="U183" s="279"/>
      <c r="V183" s="279"/>
      <c r="W183" s="279"/>
      <c r="X183" s="280"/>
      <c r="Y183" s="14"/>
      <c r="Z183" s="14"/>
      <c r="AA183" s="14"/>
      <c r="AB183" s="14"/>
      <c r="AC183" s="14"/>
      <c r="AD183" s="14"/>
      <c r="AE183" s="14"/>
      <c r="AT183" s="281" t="s">
        <v>171</v>
      </c>
      <c r="AU183" s="281" t="s">
        <v>90</v>
      </c>
      <c r="AV183" s="14" t="s">
        <v>161</v>
      </c>
      <c r="AW183" s="14" t="s">
        <v>5</v>
      </c>
      <c r="AX183" s="14" t="s">
        <v>88</v>
      </c>
      <c r="AY183" s="281" t="s">
        <v>154</v>
      </c>
    </row>
    <row r="184" s="2" customFormat="1" ht="24.15" customHeight="1">
      <c r="A184" s="37"/>
      <c r="B184" s="38"/>
      <c r="C184" s="249" t="s">
        <v>250</v>
      </c>
      <c r="D184" s="249" t="s">
        <v>165</v>
      </c>
      <c r="E184" s="250" t="s">
        <v>381</v>
      </c>
      <c r="F184" s="251" t="s">
        <v>382</v>
      </c>
      <c r="G184" s="252" t="s">
        <v>383</v>
      </c>
      <c r="H184" s="253">
        <v>0.058000000000000003</v>
      </c>
      <c r="I184" s="254"/>
      <c r="J184" s="255"/>
      <c r="K184" s="256">
        <f>ROUND(P184*H184,2)</f>
        <v>0</v>
      </c>
      <c r="L184" s="251" t="s">
        <v>160</v>
      </c>
      <c r="M184" s="257"/>
      <c r="N184" s="258" t="s">
        <v>1</v>
      </c>
      <c r="O184" s="238" t="s">
        <v>44</v>
      </c>
      <c r="P184" s="239">
        <f>I184+J184</f>
        <v>0</v>
      </c>
      <c r="Q184" s="239">
        <f>ROUND(I184*H184,2)</f>
        <v>0</v>
      </c>
      <c r="R184" s="239">
        <f>ROUND(J184*H184,2)</f>
        <v>0</v>
      </c>
      <c r="S184" s="90"/>
      <c r="T184" s="240">
        <f>S184*H184</f>
        <v>0</v>
      </c>
      <c r="U184" s="240">
        <v>0.001</v>
      </c>
      <c r="V184" s="240">
        <f>U184*H184</f>
        <v>5.8000000000000007E-05</v>
      </c>
      <c r="W184" s="240">
        <v>0</v>
      </c>
      <c r="X184" s="241">
        <f>W184*H184</f>
        <v>0</v>
      </c>
      <c r="Y184" s="37"/>
      <c r="Z184" s="37"/>
      <c r="AA184" s="37"/>
      <c r="AB184" s="37"/>
      <c r="AC184" s="37"/>
      <c r="AD184" s="37"/>
      <c r="AE184" s="37"/>
      <c r="AR184" s="242" t="s">
        <v>169</v>
      </c>
      <c r="AT184" s="242" t="s">
        <v>165</v>
      </c>
      <c r="AU184" s="242" t="s">
        <v>90</v>
      </c>
      <c r="AY184" s="16" t="s">
        <v>154</v>
      </c>
      <c r="BE184" s="243">
        <f>IF(O184="základní",K184,0)</f>
        <v>0</v>
      </c>
      <c r="BF184" s="243">
        <f>IF(O184="snížená",K184,0)</f>
        <v>0</v>
      </c>
      <c r="BG184" s="243">
        <f>IF(O184="zákl. přenesená",K184,0)</f>
        <v>0</v>
      </c>
      <c r="BH184" s="243">
        <f>IF(O184="sníž. přenesená",K184,0)</f>
        <v>0</v>
      </c>
      <c r="BI184" s="243">
        <f>IF(O184="nulová",K184,0)</f>
        <v>0</v>
      </c>
      <c r="BJ184" s="16" t="s">
        <v>88</v>
      </c>
      <c r="BK184" s="243">
        <f>ROUND(P184*H184,2)</f>
        <v>0</v>
      </c>
      <c r="BL184" s="16" t="s">
        <v>161</v>
      </c>
      <c r="BM184" s="242" t="s">
        <v>511</v>
      </c>
    </row>
    <row r="185" s="13" customFormat="1">
      <c r="A185" s="13"/>
      <c r="B185" s="259"/>
      <c r="C185" s="260"/>
      <c r="D185" s="261" t="s">
        <v>171</v>
      </c>
      <c r="E185" s="270" t="s">
        <v>1</v>
      </c>
      <c r="F185" s="262" t="s">
        <v>512</v>
      </c>
      <c r="G185" s="260"/>
      <c r="H185" s="263">
        <v>0.058000000000000003</v>
      </c>
      <c r="I185" s="264"/>
      <c r="J185" s="264"/>
      <c r="K185" s="260"/>
      <c r="L185" s="260"/>
      <c r="M185" s="265"/>
      <c r="N185" s="266"/>
      <c r="O185" s="267"/>
      <c r="P185" s="267"/>
      <c r="Q185" s="267"/>
      <c r="R185" s="267"/>
      <c r="S185" s="267"/>
      <c r="T185" s="267"/>
      <c r="U185" s="267"/>
      <c r="V185" s="267"/>
      <c r="W185" s="267"/>
      <c r="X185" s="268"/>
      <c r="Y185" s="13"/>
      <c r="Z185" s="13"/>
      <c r="AA185" s="13"/>
      <c r="AB185" s="13"/>
      <c r="AC185" s="13"/>
      <c r="AD185" s="13"/>
      <c r="AE185" s="13"/>
      <c r="AT185" s="269" t="s">
        <v>171</v>
      </c>
      <c r="AU185" s="269" t="s">
        <v>90</v>
      </c>
      <c r="AV185" s="13" t="s">
        <v>90</v>
      </c>
      <c r="AW185" s="13" t="s">
        <v>5</v>
      </c>
      <c r="AX185" s="13" t="s">
        <v>88</v>
      </c>
      <c r="AY185" s="269" t="s">
        <v>154</v>
      </c>
    </row>
    <row r="186" s="2" customFormat="1" ht="37.8" customHeight="1">
      <c r="A186" s="37"/>
      <c r="B186" s="38"/>
      <c r="C186" s="230" t="s">
        <v>255</v>
      </c>
      <c r="D186" s="230" t="s">
        <v>156</v>
      </c>
      <c r="E186" s="231" t="s">
        <v>513</v>
      </c>
      <c r="F186" s="232" t="s">
        <v>514</v>
      </c>
      <c r="G186" s="233" t="s">
        <v>222</v>
      </c>
      <c r="H186" s="234">
        <v>144.69999999999999</v>
      </c>
      <c r="I186" s="235"/>
      <c r="J186" s="235"/>
      <c r="K186" s="236">
        <f>ROUND(P186*H186,2)</f>
        <v>0</v>
      </c>
      <c r="L186" s="232" t="s">
        <v>160</v>
      </c>
      <c r="M186" s="43"/>
      <c r="N186" s="237" t="s">
        <v>1</v>
      </c>
      <c r="O186" s="238" t="s">
        <v>44</v>
      </c>
      <c r="P186" s="239">
        <f>I186+J186</f>
        <v>0</v>
      </c>
      <c r="Q186" s="239">
        <f>ROUND(I186*H186,2)</f>
        <v>0</v>
      </c>
      <c r="R186" s="239">
        <f>ROUND(J186*H186,2)</f>
        <v>0</v>
      </c>
      <c r="S186" s="90"/>
      <c r="T186" s="240">
        <f>S186*H186</f>
        <v>0</v>
      </c>
      <c r="U186" s="240">
        <v>0</v>
      </c>
      <c r="V186" s="240">
        <f>U186*H186</f>
        <v>0</v>
      </c>
      <c r="W186" s="240">
        <v>0</v>
      </c>
      <c r="X186" s="241">
        <f>W186*H186</f>
        <v>0</v>
      </c>
      <c r="Y186" s="37"/>
      <c r="Z186" s="37"/>
      <c r="AA186" s="37"/>
      <c r="AB186" s="37"/>
      <c r="AC186" s="37"/>
      <c r="AD186" s="37"/>
      <c r="AE186" s="37"/>
      <c r="AR186" s="242" t="s">
        <v>161</v>
      </c>
      <c r="AT186" s="242" t="s">
        <v>156</v>
      </c>
      <c r="AU186" s="242" t="s">
        <v>90</v>
      </c>
      <c r="AY186" s="16" t="s">
        <v>154</v>
      </c>
      <c r="BE186" s="243">
        <f>IF(O186="základní",K186,0)</f>
        <v>0</v>
      </c>
      <c r="BF186" s="243">
        <f>IF(O186="snížená",K186,0)</f>
        <v>0</v>
      </c>
      <c r="BG186" s="243">
        <f>IF(O186="zákl. přenesená",K186,0)</f>
        <v>0</v>
      </c>
      <c r="BH186" s="243">
        <f>IF(O186="sníž. přenesená",K186,0)</f>
        <v>0</v>
      </c>
      <c r="BI186" s="243">
        <f>IF(O186="nulová",K186,0)</f>
        <v>0</v>
      </c>
      <c r="BJ186" s="16" t="s">
        <v>88</v>
      </c>
      <c r="BK186" s="243">
        <f>ROUND(P186*H186,2)</f>
        <v>0</v>
      </c>
      <c r="BL186" s="16" t="s">
        <v>161</v>
      </c>
      <c r="BM186" s="242" t="s">
        <v>515</v>
      </c>
    </row>
    <row r="187" s="2" customFormat="1">
      <c r="A187" s="37"/>
      <c r="B187" s="38"/>
      <c r="C187" s="39"/>
      <c r="D187" s="244" t="s">
        <v>163</v>
      </c>
      <c r="E187" s="39"/>
      <c r="F187" s="245" t="s">
        <v>516</v>
      </c>
      <c r="G187" s="39"/>
      <c r="H187" s="39"/>
      <c r="I187" s="246"/>
      <c r="J187" s="246"/>
      <c r="K187" s="39"/>
      <c r="L187" s="39"/>
      <c r="M187" s="43"/>
      <c r="N187" s="247"/>
      <c r="O187" s="248"/>
      <c r="P187" s="90"/>
      <c r="Q187" s="90"/>
      <c r="R187" s="90"/>
      <c r="S187" s="90"/>
      <c r="T187" s="90"/>
      <c r="U187" s="90"/>
      <c r="V187" s="90"/>
      <c r="W187" s="90"/>
      <c r="X187" s="91"/>
      <c r="Y187" s="37"/>
      <c r="Z187" s="37"/>
      <c r="AA187" s="37"/>
      <c r="AB187" s="37"/>
      <c r="AC187" s="37"/>
      <c r="AD187" s="37"/>
      <c r="AE187" s="37"/>
      <c r="AT187" s="16" t="s">
        <v>163</v>
      </c>
      <c r="AU187" s="16" t="s">
        <v>90</v>
      </c>
    </row>
    <row r="188" s="13" customFormat="1">
      <c r="A188" s="13"/>
      <c r="B188" s="259"/>
      <c r="C188" s="260"/>
      <c r="D188" s="261" t="s">
        <v>171</v>
      </c>
      <c r="E188" s="270" t="s">
        <v>1</v>
      </c>
      <c r="F188" s="262" t="s">
        <v>444</v>
      </c>
      <c r="G188" s="260"/>
      <c r="H188" s="263">
        <v>144.69999999999999</v>
      </c>
      <c r="I188" s="264"/>
      <c r="J188" s="264"/>
      <c r="K188" s="260"/>
      <c r="L188" s="260"/>
      <c r="M188" s="265"/>
      <c r="N188" s="266"/>
      <c r="O188" s="267"/>
      <c r="P188" s="267"/>
      <c r="Q188" s="267"/>
      <c r="R188" s="267"/>
      <c r="S188" s="267"/>
      <c r="T188" s="267"/>
      <c r="U188" s="267"/>
      <c r="V188" s="267"/>
      <c r="W188" s="267"/>
      <c r="X188" s="268"/>
      <c r="Y188" s="13"/>
      <c r="Z188" s="13"/>
      <c r="AA188" s="13"/>
      <c r="AB188" s="13"/>
      <c r="AC188" s="13"/>
      <c r="AD188" s="13"/>
      <c r="AE188" s="13"/>
      <c r="AT188" s="269" t="s">
        <v>171</v>
      </c>
      <c r="AU188" s="269" t="s">
        <v>90</v>
      </c>
      <c r="AV188" s="13" t="s">
        <v>90</v>
      </c>
      <c r="AW188" s="13" t="s">
        <v>5</v>
      </c>
      <c r="AX188" s="13" t="s">
        <v>88</v>
      </c>
      <c r="AY188" s="269" t="s">
        <v>154</v>
      </c>
    </row>
    <row r="189" s="2" customFormat="1" ht="24.15" customHeight="1">
      <c r="A189" s="37"/>
      <c r="B189" s="38"/>
      <c r="C189" s="249" t="s">
        <v>260</v>
      </c>
      <c r="D189" s="249" t="s">
        <v>165</v>
      </c>
      <c r="E189" s="250" t="s">
        <v>517</v>
      </c>
      <c r="F189" s="251" t="s">
        <v>518</v>
      </c>
      <c r="G189" s="252" t="s">
        <v>234</v>
      </c>
      <c r="H189" s="253">
        <v>17.364000000000001</v>
      </c>
      <c r="I189" s="254"/>
      <c r="J189" s="255"/>
      <c r="K189" s="256">
        <f>ROUND(P189*H189,2)</f>
        <v>0</v>
      </c>
      <c r="L189" s="251" t="s">
        <v>160</v>
      </c>
      <c r="M189" s="257"/>
      <c r="N189" s="258" t="s">
        <v>1</v>
      </c>
      <c r="O189" s="238" t="s">
        <v>44</v>
      </c>
      <c r="P189" s="239">
        <f>I189+J189</f>
        <v>0</v>
      </c>
      <c r="Q189" s="239">
        <f>ROUND(I189*H189,2)</f>
        <v>0</v>
      </c>
      <c r="R189" s="239">
        <f>ROUND(J189*H189,2)</f>
        <v>0</v>
      </c>
      <c r="S189" s="90"/>
      <c r="T189" s="240">
        <f>S189*H189</f>
        <v>0</v>
      </c>
      <c r="U189" s="240">
        <v>1</v>
      </c>
      <c r="V189" s="240">
        <f>U189*H189</f>
        <v>17.364000000000001</v>
      </c>
      <c r="W189" s="240">
        <v>0</v>
      </c>
      <c r="X189" s="241">
        <f>W189*H189</f>
        <v>0</v>
      </c>
      <c r="Y189" s="37"/>
      <c r="Z189" s="37"/>
      <c r="AA189" s="37"/>
      <c r="AB189" s="37"/>
      <c r="AC189" s="37"/>
      <c r="AD189" s="37"/>
      <c r="AE189" s="37"/>
      <c r="AR189" s="242" t="s">
        <v>169</v>
      </c>
      <c r="AT189" s="242" t="s">
        <v>165</v>
      </c>
      <c r="AU189" s="242" t="s">
        <v>90</v>
      </c>
      <c r="AY189" s="16" t="s">
        <v>154</v>
      </c>
      <c r="BE189" s="243">
        <f>IF(O189="základní",K189,0)</f>
        <v>0</v>
      </c>
      <c r="BF189" s="243">
        <f>IF(O189="snížená",K189,0)</f>
        <v>0</v>
      </c>
      <c r="BG189" s="243">
        <f>IF(O189="zákl. přenesená",K189,0)</f>
        <v>0</v>
      </c>
      <c r="BH189" s="243">
        <f>IF(O189="sníž. přenesená",K189,0)</f>
        <v>0</v>
      </c>
      <c r="BI189" s="243">
        <f>IF(O189="nulová",K189,0)</f>
        <v>0</v>
      </c>
      <c r="BJ189" s="16" t="s">
        <v>88</v>
      </c>
      <c r="BK189" s="243">
        <f>ROUND(P189*H189,2)</f>
        <v>0</v>
      </c>
      <c r="BL189" s="16" t="s">
        <v>161</v>
      </c>
      <c r="BM189" s="242" t="s">
        <v>519</v>
      </c>
    </row>
    <row r="190" s="13" customFormat="1">
      <c r="A190" s="13"/>
      <c r="B190" s="259"/>
      <c r="C190" s="260"/>
      <c r="D190" s="261" t="s">
        <v>171</v>
      </c>
      <c r="E190" s="270" t="s">
        <v>1</v>
      </c>
      <c r="F190" s="262" t="s">
        <v>520</v>
      </c>
      <c r="G190" s="260"/>
      <c r="H190" s="263">
        <v>8.6820000000000004</v>
      </c>
      <c r="I190" s="264"/>
      <c r="J190" s="264"/>
      <c r="K190" s="260"/>
      <c r="L190" s="260"/>
      <c r="M190" s="265"/>
      <c r="N190" s="266"/>
      <c r="O190" s="267"/>
      <c r="P190" s="267"/>
      <c r="Q190" s="267"/>
      <c r="R190" s="267"/>
      <c r="S190" s="267"/>
      <c r="T190" s="267"/>
      <c r="U190" s="267"/>
      <c r="V190" s="267"/>
      <c r="W190" s="267"/>
      <c r="X190" s="268"/>
      <c r="Y190" s="13"/>
      <c r="Z190" s="13"/>
      <c r="AA190" s="13"/>
      <c r="AB190" s="13"/>
      <c r="AC190" s="13"/>
      <c r="AD190" s="13"/>
      <c r="AE190" s="13"/>
      <c r="AT190" s="269" t="s">
        <v>171</v>
      </c>
      <c r="AU190" s="269" t="s">
        <v>90</v>
      </c>
      <c r="AV190" s="13" t="s">
        <v>90</v>
      </c>
      <c r="AW190" s="13" t="s">
        <v>5</v>
      </c>
      <c r="AX190" s="13" t="s">
        <v>88</v>
      </c>
      <c r="AY190" s="269" t="s">
        <v>154</v>
      </c>
    </row>
    <row r="191" s="13" customFormat="1">
      <c r="A191" s="13"/>
      <c r="B191" s="259"/>
      <c r="C191" s="260"/>
      <c r="D191" s="261" t="s">
        <v>171</v>
      </c>
      <c r="E191" s="260"/>
      <c r="F191" s="262" t="s">
        <v>521</v>
      </c>
      <c r="G191" s="260"/>
      <c r="H191" s="263">
        <v>17.364000000000001</v>
      </c>
      <c r="I191" s="264"/>
      <c r="J191" s="264"/>
      <c r="K191" s="260"/>
      <c r="L191" s="260"/>
      <c r="M191" s="265"/>
      <c r="N191" s="266"/>
      <c r="O191" s="267"/>
      <c r="P191" s="267"/>
      <c r="Q191" s="267"/>
      <c r="R191" s="267"/>
      <c r="S191" s="267"/>
      <c r="T191" s="267"/>
      <c r="U191" s="267"/>
      <c r="V191" s="267"/>
      <c r="W191" s="267"/>
      <c r="X191" s="268"/>
      <c r="Y191" s="13"/>
      <c r="Z191" s="13"/>
      <c r="AA191" s="13"/>
      <c r="AB191" s="13"/>
      <c r="AC191" s="13"/>
      <c r="AD191" s="13"/>
      <c r="AE191" s="13"/>
      <c r="AT191" s="269" t="s">
        <v>171</v>
      </c>
      <c r="AU191" s="269" t="s">
        <v>90</v>
      </c>
      <c r="AV191" s="13" t="s">
        <v>90</v>
      </c>
      <c r="AW191" s="13" t="s">
        <v>4</v>
      </c>
      <c r="AX191" s="13" t="s">
        <v>88</v>
      </c>
      <c r="AY191" s="269" t="s">
        <v>154</v>
      </c>
    </row>
    <row r="192" s="2" customFormat="1" ht="33" customHeight="1">
      <c r="A192" s="37"/>
      <c r="B192" s="38"/>
      <c r="C192" s="230" t="s">
        <v>266</v>
      </c>
      <c r="D192" s="230" t="s">
        <v>156</v>
      </c>
      <c r="E192" s="231" t="s">
        <v>522</v>
      </c>
      <c r="F192" s="232" t="s">
        <v>523</v>
      </c>
      <c r="G192" s="233" t="s">
        <v>222</v>
      </c>
      <c r="H192" s="234">
        <v>144.69999999999999</v>
      </c>
      <c r="I192" s="235"/>
      <c r="J192" s="235"/>
      <c r="K192" s="236">
        <f>ROUND(P192*H192,2)</f>
        <v>0</v>
      </c>
      <c r="L192" s="232" t="s">
        <v>160</v>
      </c>
      <c r="M192" s="43"/>
      <c r="N192" s="237" t="s">
        <v>1</v>
      </c>
      <c r="O192" s="238" t="s">
        <v>44</v>
      </c>
      <c r="P192" s="239">
        <f>I192+J192</f>
        <v>0</v>
      </c>
      <c r="Q192" s="239">
        <f>ROUND(I192*H192,2)</f>
        <v>0</v>
      </c>
      <c r="R192" s="239">
        <f>ROUND(J192*H192,2)</f>
        <v>0</v>
      </c>
      <c r="S192" s="90"/>
      <c r="T192" s="240">
        <f>S192*H192</f>
        <v>0</v>
      </c>
      <c r="U192" s="240">
        <v>0</v>
      </c>
      <c r="V192" s="240">
        <f>U192*H192</f>
        <v>0</v>
      </c>
      <c r="W192" s="240">
        <v>0</v>
      </c>
      <c r="X192" s="241">
        <f>W192*H192</f>
        <v>0</v>
      </c>
      <c r="Y192" s="37"/>
      <c r="Z192" s="37"/>
      <c r="AA192" s="37"/>
      <c r="AB192" s="37"/>
      <c r="AC192" s="37"/>
      <c r="AD192" s="37"/>
      <c r="AE192" s="37"/>
      <c r="AR192" s="242" t="s">
        <v>161</v>
      </c>
      <c r="AT192" s="242" t="s">
        <v>156</v>
      </c>
      <c r="AU192" s="242" t="s">
        <v>90</v>
      </c>
      <c r="AY192" s="16" t="s">
        <v>154</v>
      </c>
      <c r="BE192" s="243">
        <f>IF(O192="základní",K192,0)</f>
        <v>0</v>
      </c>
      <c r="BF192" s="243">
        <f>IF(O192="snížená",K192,0)</f>
        <v>0</v>
      </c>
      <c r="BG192" s="243">
        <f>IF(O192="zákl. přenesená",K192,0)</f>
        <v>0</v>
      </c>
      <c r="BH192" s="243">
        <f>IF(O192="sníž. přenesená",K192,0)</f>
        <v>0</v>
      </c>
      <c r="BI192" s="243">
        <f>IF(O192="nulová",K192,0)</f>
        <v>0</v>
      </c>
      <c r="BJ192" s="16" t="s">
        <v>88</v>
      </c>
      <c r="BK192" s="243">
        <f>ROUND(P192*H192,2)</f>
        <v>0</v>
      </c>
      <c r="BL192" s="16" t="s">
        <v>161</v>
      </c>
      <c r="BM192" s="242" t="s">
        <v>524</v>
      </c>
    </row>
    <row r="193" s="2" customFormat="1">
      <c r="A193" s="37"/>
      <c r="B193" s="38"/>
      <c r="C193" s="39"/>
      <c r="D193" s="244" t="s">
        <v>163</v>
      </c>
      <c r="E193" s="39"/>
      <c r="F193" s="245" t="s">
        <v>525</v>
      </c>
      <c r="G193" s="39"/>
      <c r="H193" s="39"/>
      <c r="I193" s="246"/>
      <c r="J193" s="246"/>
      <c r="K193" s="39"/>
      <c r="L193" s="39"/>
      <c r="M193" s="43"/>
      <c r="N193" s="247"/>
      <c r="O193" s="248"/>
      <c r="P193" s="90"/>
      <c r="Q193" s="90"/>
      <c r="R193" s="90"/>
      <c r="S193" s="90"/>
      <c r="T193" s="90"/>
      <c r="U193" s="90"/>
      <c r="V193" s="90"/>
      <c r="W193" s="90"/>
      <c r="X193" s="91"/>
      <c r="Y193" s="37"/>
      <c r="Z193" s="37"/>
      <c r="AA193" s="37"/>
      <c r="AB193" s="37"/>
      <c r="AC193" s="37"/>
      <c r="AD193" s="37"/>
      <c r="AE193" s="37"/>
      <c r="AT193" s="16" t="s">
        <v>163</v>
      </c>
      <c r="AU193" s="16" t="s">
        <v>90</v>
      </c>
    </row>
    <row r="194" s="13" customFormat="1">
      <c r="A194" s="13"/>
      <c r="B194" s="259"/>
      <c r="C194" s="260"/>
      <c r="D194" s="261" t="s">
        <v>171</v>
      </c>
      <c r="E194" s="270" t="s">
        <v>1</v>
      </c>
      <c r="F194" s="262" t="s">
        <v>444</v>
      </c>
      <c r="G194" s="260"/>
      <c r="H194" s="263">
        <v>144.69999999999999</v>
      </c>
      <c r="I194" s="264"/>
      <c r="J194" s="264"/>
      <c r="K194" s="260"/>
      <c r="L194" s="260"/>
      <c r="M194" s="265"/>
      <c r="N194" s="266"/>
      <c r="O194" s="267"/>
      <c r="P194" s="267"/>
      <c r="Q194" s="267"/>
      <c r="R194" s="267"/>
      <c r="S194" s="267"/>
      <c r="T194" s="267"/>
      <c r="U194" s="267"/>
      <c r="V194" s="267"/>
      <c r="W194" s="267"/>
      <c r="X194" s="268"/>
      <c r="Y194" s="13"/>
      <c r="Z194" s="13"/>
      <c r="AA194" s="13"/>
      <c r="AB194" s="13"/>
      <c r="AC194" s="13"/>
      <c r="AD194" s="13"/>
      <c r="AE194" s="13"/>
      <c r="AT194" s="269" t="s">
        <v>171</v>
      </c>
      <c r="AU194" s="269" t="s">
        <v>90</v>
      </c>
      <c r="AV194" s="13" t="s">
        <v>90</v>
      </c>
      <c r="AW194" s="13" t="s">
        <v>5</v>
      </c>
      <c r="AX194" s="13" t="s">
        <v>88</v>
      </c>
      <c r="AY194" s="269" t="s">
        <v>154</v>
      </c>
    </row>
    <row r="195" s="2" customFormat="1" ht="24.15" customHeight="1">
      <c r="A195" s="37"/>
      <c r="B195" s="38"/>
      <c r="C195" s="249" t="s">
        <v>8</v>
      </c>
      <c r="D195" s="249" t="s">
        <v>165</v>
      </c>
      <c r="E195" s="250" t="s">
        <v>526</v>
      </c>
      <c r="F195" s="251" t="s">
        <v>527</v>
      </c>
      <c r="G195" s="252" t="s">
        <v>222</v>
      </c>
      <c r="H195" s="253">
        <v>159.16999999999999</v>
      </c>
      <c r="I195" s="254"/>
      <c r="J195" s="255"/>
      <c r="K195" s="256">
        <f>ROUND(P195*H195,2)</f>
        <v>0</v>
      </c>
      <c r="L195" s="251" t="s">
        <v>160</v>
      </c>
      <c r="M195" s="257"/>
      <c r="N195" s="258" t="s">
        <v>1</v>
      </c>
      <c r="O195" s="238" t="s">
        <v>44</v>
      </c>
      <c r="P195" s="239">
        <f>I195+J195</f>
        <v>0</v>
      </c>
      <c r="Q195" s="239">
        <f>ROUND(I195*H195,2)</f>
        <v>0</v>
      </c>
      <c r="R195" s="239">
        <f>ROUND(J195*H195,2)</f>
        <v>0</v>
      </c>
      <c r="S195" s="90"/>
      <c r="T195" s="240">
        <f>S195*H195</f>
        <v>0</v>
      </c>
      <c r="U195" s="240">
        <v>8.0000000000000007E-05</v>
      </c>
      <c r="V195" s="240">
        <f>U195*H195</f>
        <v>0.012733599999999999</v>
      </c>
      <c r="W195" s="240">
        <v>0</v>
      </c>
      <c r="X195" s="241">
        <f>W195*H195</f>
        <v>0</v>
      </c>
      <c r="Y195" s="37"/>
      <c r="Z195" s="37"/>
      <c r="AA195" s="37"/>
      <c r="AB195" s="37"/>
      <c r="AC195" s="37"/>
      <c r="AD195" s="37"/>
      <c r="AE195" s="37"/>
      <c r="AR195" s="242" t="s">
        <v>169</v>
      </c>
      <c r="AT195" s="242" t="s">
        <v>165</v>
      </c>
      <c r="AU195" s="242" t="s">
        <v>90</v>
      </c>
      <c r="AY195" s="16" t="s">
        <v>154</v>
      </c>
      <c r="BE195" s="243">
        <f>IF(O195="základní",K195,0)</f>
        <v>0</v>
      </c>
      <c r="BF195" s="243">
        <f>IF(O195="snížená",K195,0)</f>
        <v>0</v>
      </c>
      <c r="BG195" s="243">
        <f>IF(O195="zákl. přenesená",K195,0)</f>
        <v>0</v>
      </c>
      <c r="BH195" s="243">
        <f>IF(O195="sníž. přenesená",K195,0)</f>
        <v>0</v>
      </c>
      <c r="BI195" s="243">
        <f>IF(O195="nulová",K195,0)</f>
        <v>0</v>
      </c>
      <c r="BJ195" s="16" t="s">
        <v>88</v>
      </c>
      <c r="BK195" s="243">
        <f>ROUND(P195*H195,2)</f>
        <v>0</v>
      </c>
      <c r="BL195" s="16" t="s">
        <v>161</v>
      </c>
      <c r="BM195" s="242" t="s">
        <v>528</v>
      </c>
    </row>
    <row r="196" s="13" customFormat="1">
      <c r="A196" s="13"/>
      <c r="B196" s="259"/>
      <c r="C196" s="260"/>
      <c r="D196" s="261" t="s">
        <v>171</v>
      </c>
      <c r="E196" s="260"/>
      <c r="F196" s="262" t="s">
        <v>529</v>
      </c>
      <c r="G196" s="260"/>
      <c r="H196" s="263">
        <v>159.16999999999999</v>
      </c>
      <c r="I196" s="264"/>
      <c r="J196" s="264"/>
      <c r="K196" s="260"/>
      <c r="L196" s="260"/>
      <c r="M196" s="265"/>
      <c r="N196" s="266"/>
      <c r="O196" s="267"/>
      <c r="P196" s="267"/>
      <c r="Q196" s="267"/>
      <c r="R196" s="267"/>
      <c r="S196" s="267"/>
      <c r="T196" s="267"/>
      <c r="U196" s="267"/>
      <c r="V196" s="267"/>
      <c r="W196" s="267"/>
      <c r="X196" s="268"/>
      <c r="Y196" s="13"/>
      <c r="Z196" s="13"/>
      <c r="AA196" s="13"/>
      <c r="AB196" s="13"/>
      <c r="AC196" s="13"/>
      <c r="AD196" s="13"/>
      <c r="AE196" s="13"/>
      <c r="AT196" s="269" t="s">
        <v>171</v>
      </c>
      <c r="AU196" s="269" t="s">
        <v>90</v>
      </c>
      <c r="AV196" s="13" t="s">
        <v>90</v>
      </c>
      <c r="AW196" s="13" t="s">
        <v>4</v>
      </c>
      <c r="AX196" s="13" t="s">
        <v>88</v>
      </c>
      <c r="AY196" s="269" t="s">
        <v>154</v>
      </c>
    </row>
    <row r="197" s="2" customFormat="1" ht="24.15" customHeight="1">
      <c r="A197" s="37"/>
      <c r="B197" s="38"/>
      <c r="C197" s="230" t="s">
        <v>276</v>
      </c>
      <c r="D197" s="230" t="s">
        <v>156</v>
      </c>
      <c r="E197" s="231" t="s">
        <v>390</v>
      </c>
      <c r="F197" s="232" t="s">
        <v>391</v>
      </c>
      <c r="G197" s="233" t="s">
        <v>234</v>
      </c>
      <c r="H197" s="234">
        <v>0.0030000000000000001</v>
      </c>
      <c r="I197" s="235"/>
      <c r="J197" s="235"/>
      <c r="K197" s="236">
        <f>ROUND(P197*H197,2)</f>
        <v>0</v>
      </c>
      <c r="L197" s="232" t="s">
        <v>160</v>
      </c>
      <c r="M197" s="43"/>
      <c r="N197" s="237" t="s">
        <v>1</v>
      </c>
      <c r="O197" s="238" t="s">
        <v>44</v>
      </c>
      <c r="P197" s="239">
        <f>I197+J197</f>
        <v>0</v>
      </c>
      <c r="Q197" s="239">
        <f>ROUND(I197*H197,2)</f>
        <v>0</v>
      </c>
      <c r="R197" s="239">
        <f>ROUND(J197*H197,2)</f>
        <v>0</v>
      </c>
      <c r="S197" s="90"/>
      <c r="T197" s="240">
        <f>S197*H197</f>
        <v>0</v>
      </c>
      <c r="U197" s="240">
        <v>0</v>
      </c>
      <c r="V197" s="240">
        <f>U197*H197</f>
        <v>0</v>
      </c>
      <c r="W197" s="240">
        <v>0</v>
      </c>
      <c r="X197" s="241">
        <f>W197*H197</f>
        <v>0</v>
      </c>
      <c r="Y197" s="37"/>
      <c r="Z197" s="37"/>
      <c r="AA197" s="37"/>
      <c r="AB197" s="37"/>
      <c r="AC197" s="37"/>
      <c r="AD197" s="37"/>
      <c r="AE197" s="37"/>
      <c r="AR197" s="242" t="s">
        <v>161</v>
      </c>
      <c r="AT197" s="242" t="s">
        <v>156</v>
      </c>
      <c r="AU197" s="242" t="s">
        <v>90</v>
      </c>
      <c r="AY197" s="16" t="s">
        <v>154</v>
      </c>
      <c r="BE197" s="243">
        <f>IF(O197="základní",K197,0)</f>
        <v>0</v>
      </c>
      <c r="BF197" s="243">
        <f>IF(O197="snížená",K197,0)</f>
        <v>0</v>
      </c>
      <c r="BG197" s="243">
        <f>IF(O197="zákl. přenesená",K197,0)</f>
        <v>0</v>
      </c>
      <c r="BH197" s="243">
        <f>IF(O197="sníž. přenesená",K197,0)</f>
        <v>0</v>
      </c>
      <c r="BI197" s="243">
        <f>IF(O197="nulová",K197,0)</f>
        <v>0</v>
      </c>
      <c r="BJ197" s="16" t="s">
        <v>88</v>
      </c>
      <c r="BK197" s="243">
        <f>ROUND(P197*H197,2)</f>
        <v>0</v>
      </c>
      <c r="BL197" s="16" t="s">
        <v>161</v>
      </c>
      <c r="BM197" s="242" t="s">
        <v>530</v>
      </c>
    </row>
    <row r="198" s="2" customFormat="1">
      <c r="A198" s="37"/>
      <c r="B198" s="38"/>
      <c r="C198" s="39"/>
      <c r="D198" s="244" t="s">
        <v>163</v>
      </c>
      <c r="E198" s="39"/>
      <c r="F198" s="245" t="s">
        <v>393</v>
      </c>
      <c r="G198" s="39"/>
      <c r="H198" s="39"/>
      <c r="I198" s="246"/>
      <c r="J198" s="246"/>
      <c r="K198" s="39"/>
      <c r="L198" s="39"/>
      <c r="M198" s="43"/>
      <c r="N198" s="247"/>
      <c r="O198" s="248"/>
      <c r="P198" s="90"/>
      <c r="Q198" s="90"/>
      <c r="R198" s="90"/>
      <c r="S198" s="90"/>
      <c r="T198" s="90"/>
      <c r="U198" s="90"/>
      <c r="V198" s="90"/>
      <c r="W198" s="90"/>
      <c r="X198" s="91"/>
      <c r="Y198" s="37"/>
      <c r="Z198" s="37"/>
      <c r="AA198" s="37"/>
      <c r="AB198" s="37"/>
      <c r="AC198" s="37"/>
      <c r="AD198" s="37"/>
      <c r="AE198" s="37"/>
      <c r="AT198" s="16" t="s">
        <v>163</v>
      </c>
      <c r="AU198" s="16" t="s">
        <v>90</v>
      </c>
    </row>
    <row r="199" s="13" customFormat="1">
      <c r="A199" s="13"/>
      <c r="B199" s="259"/>
      <c r="C199" s="260"/>
      <c r="D199" s="261" t="s">
        <v>171</v>
      </c>
      <c r="E199" s="270" t="s">
        <v>1</v>
      </c>
      <c r="F199" s="262" t="s">
        <v>531</v>
      </c>
      <c r="G199" s="260"/>
      <c r="H199" s="263">
        <v>0.0030000000000000001</v>
      </c>
      <c r="I199" s="264"/>
      <c r="J199" s="264"/>
      <c r="K199" s="260"/>
      <c r="L199" s="260"/>
      <c r="M199" s="265"/>
      <c r="N199" s="266"/>
      <c r="O199" s="267"/>
      <c r="P199" s="267"/>
      <c r="Q199" s="267"/>
      <c r="R199" s="267"/>
      <c r="S199" s="267"/>
      <c r="T199" s="267"/>
      <c r="U199" s="267"/>
      <c r="V199" s="267"/>
      <c r="W199" s="267"/>
      <c r="X199" s="268"/>
      <c r="Y199" s="13"/>
      <c r="Z199" s="13"/>
      <c r="AA199" s="13"/>
      <c r="AB199" s="13"/>
      <c r="AC199" s="13"/>
      <c r="AD199" s="13"/>
      <c r="AE199" s="13"/>
      <c r="AT199" s="269" t="s">
        <v>171</v>
      </c>
      <c r="AU199" s="269" t="s">
        <v>90</v>
      </c>
      <c r="AV199" s="13" t="s">
        <v>90</v>
      </c>
      <c r="AW199" s="13" t="s">
        <v>5</v>
      </c>
      <c r="AX199" s="13" t="s">
        <v>81</v>
      </c>
      <c r="AY199" s="269" t="s">
        <v>154</v>
      </c>
    </row>
    <row r="200" s="14" customFormat="1">
      <c r="A200" s="14"/>
      <c r="B200" s="271"/>
      <c r="C200" s="272"/>
      <c r="D200" s="261" t="s">
        <v>171</v>
      </c>
      <c r="E200" s="273" t="s">
        <v>1</v>
      </c>
      <c r="F200" s="274" t="s">
        <v>204</v>
      </c>
      <c r="G200" s="272"/>
      <c r="H200" s="275">
        <v>0.0030000000000000001</v>
      </c>
      <c r="I200" s="276"/>
      <c r="J200" s="276"/>
      <c r="K200" s="272"/>
      <c r="L200" s="272"/>
      <c r="M200" s="277"/>
      <c r="N200" s="278"/>
      <c r="O200" s="279"/>
      <c r="P200" s="279"/>
      <c r="Q200" s="279"/>
      <c r="R200" s="279"/>
      <c r="S200" s="279"/>
      <c r="T200" s="279"/>
      <c r="U200" s="279"/>
      <c r="V200" s="279"/>
      <c r="W200" s="279"/>
      <c r="X200" s="280"/>
      <c r="Y200" s="14"/>
      <c r="Z200" s="14"/>
      <c r="AA200" s="14"/>
      <c r="AB200" s="14"/>
      <c r="AC200" s="14"/>
      <c r="AD200" s="14"/>
      <c r="AE200" s="14"/>
      <c r="AT200" s="281" t="s">
        <v>171</v>
      </c>
      <c r="AU200" s="281" t="s">
        <v>90</v>
      </c>
      <c r="AV200" s="14" t="s">
        <v>161</v>
      </c>
      <c r="AW200" s="14" t="s">
        <v>5</v>
      </c>
      <c r="AX200" s="14" t="s">
        <v>88</v>
      </c>
      <c r="AY200" s="281" t="s">
        <v>154</v>
      </c>
    </row>
    <row r="201" s="2" customFormat="1" ht="24.15" customHeight="1">
      <c r="A201" s="37"/>
      <c r="B201" s="38"/>
      <c r="C201" s="249" t="s">
        <v>280</v>
      </c>
      <c r="D201" s="249" t="s">
        <v>165</v>
      </c>
      <c r="E201" s="250" t="s">
        <v>396</v>
      </c>
      <c r="F201" s="251" t="s">
        <v>397</v>
      </c>
      <c r="G201" s="252" t="s">
        <v>241</v>
      </c>
      <c r="H201" s="253">
        <v>2.8940000000000001</v>
      </c>
      <c r="I201" s="254"/>
      <c r="J201" s="255"/>
      <c r="K201" s="256">
        <f>ROUND(P201*H201,2)</f>
        <v>0</v>
      </c>
      <c r="L201" s="251" t="s">
        <v>160</v>
      </c>
      <c r="M201" s="257"/>
      <c r="N201" s="258" t="s">
        <v>1</v>
      </c>
      <c r="O201" s="238" t="s">
        <v>44</v>
      </c>
      <c r="P201" s="239">
        <f>I201+J201</f>
        <v>0</v>
      </c>
      <c r="Q201" s="239">
        <f>ROUND(I201*H201,2)</f>
        <v>0</v>
      </c>
      <c r="R201" s="239">
        <f>ROUND(J201*H201,2)</f>
        <v>0</v>
      </c>
      <c r="S201" s="90"/>
      <c r="T201" s="240">
        <f>S201*H201</f>
        <v>0</v>
      </c>
      <c r="U201" s="240">
        <v>0.001</v>
      </c>
      <c r="V201" s="240">
        <f>U201*H201</f>
        <v>0.0028940000000000003</v>
      </c>
      <c r="W201" s="240">
        <v>0</v>
      </c>
      <c r="X201" s="241">
        <f>W201*H201</f>
        <v>0</v>
      </c>
      <c r="Y201" s="37"/>
      <c r="Z201" s="37"/>
      <c r="AA201" s="37"/>
      <c r="AB201" s="37"/>
      <c r="AC201" s="37"/>
      <c r="AD201" s="37"/>
      <c r="AE201" s="37"/>
      <c r="AR201" s="242" t="s">
        <v>169</v>
      </c>
      <c r="AT201" s="242" t="s">
        <v>165</v>
      </c>
      <c r="AU201" s="242" t="s">
        <v>90</v>
      </c>
      <c r="AY201" s="16" t="s">
        <v>154</v>
      </c>
      <c r="BE201" s="243">
        <f>IF(O201="základní",K201,0)</f>
        <v>0</v>
      </c>
      <c r="BF201" s="243">
        <f>IF(O201="snížená",K201,0)</f>
        <v>0</v>
      </c>
      <c r="BG201" s="243">
        <f>IF(O201="zákl. přenesená",K201,0)</f>
        <v>0</v>
      </c>
      <c r="BH201" s="243">
        <f>IF(O201="sníž. přenesená",K201,0)</f>
        <v>0</v>
      </c>
      <c r="BI201" s="243">
        <f>IF(O201="nulová",K201,0)</f>
        <v>0</v>
      </c>
      <c r="BJ201" s="16" t="s">
        <v>88</v>
      </c>
      <c r="BK201" s="243">
        <f>ROUND(P201*H201,2)</f>
        <v>0</v>
      </c>
      <c r="BL201" s="16" t="s">
        <v>161</v>
      </c>
      <c r="BM201" s="242" t="s">
        <v>532</v>
      </c>
    </row>
    <row r="202" s="2" customFormat="1">
      <c r="A202" s="37"/>
      <c r="B202" s="38"/>
      <c r="C202" s="39"/>
      <c r="D202" s="261" t="s">
        <v>399</v>
      </c>
      <c r="E202" s="39"/>
      <c r="F202" s="288" t="s">
        <v>400</v>
      </c>
      <c r="G202" s="39"/>
      <c r="H202" s="39"/>
      <c r="I202" s="246"/>
      <c r="J202" s="246"/>
      <c r="K202" s="39"/>
      <c r="L202" s="39"/>
      <c r="M202" s="43"/>
      <c r="N202" s="247"/>
      <c r="O202" s="248"/>
      <c r="P202" s="90"/>
      <c r="Q202" s="90"/>
      <c r="R202" s="90"/>
      <c r="S202" s="90"/>
      <c r="T202" s="90"/>
      <c r="U202" s="90"/>
      <c r="V202" s="90"/>
      <c r="W202" s="90"/>
      <c r="X202" s="91"/>
      <c r="Y202" s="37"/>
      <c r="Z202" s="37"/>
      <c r="AA202" s="37"/>
      <c r="AB202" s="37"/>
      <c r="AC202" s="37"/>
      <c r="AD202" s="37"/>
      <c r="AE202" s="37"/>
      <c r="AT202" s="16" t="s">
        <v>399</v>
      </c>
      <c r="AU202" s="16" t="s">
        <v>90</v>
      </c>
    </row>
    <row r="203" s="13" customFormat="1">
      <c r="A203" s="13"/>
      <c r="B203" s="259"/>
      <c r="C203" s="260"/>
      <c r="D203" s="261" t="s">
        <v>171</v>
      </c>
      <c r="E203" s="270" t="s">
        <v>1</v>
      </c>
      <c r="F203" s="262" t="s">
        <v>533</v>
      </c>
      <c r="G203" s="260"/>
      <c r="H203" s="263">
        <v>2.8940000000000001</v>
      </c>
      <c r="I203" s="264"/>
      <c r="J203" s="264"/>
      <c r="K203" s="260"/>
      <c r="L203" s="260"/>
      <c r="M203" s="265"/>
      <c r="N203" s="266"/>
      <c r="O203" s="267"/>
      <c r="P203" s="267"/>
      <c r="Q203" s="267"/>
      <c r="R203" s="267"/>
      <c r="S203" s="267"/>
      <c r="T203" s="267"/>
      <c r="U203" s="267"/>
      <c r="V203" s="267"/>
      <c r="W203" s="267"/>
      <c r="X203" s="268"/>
      <c r="Y203" s="13"/>
      <c r="Z203" s="13"/>
      <c r="AA203" s="13"/>
      <c r="AB203" s="13"/>
      <c r="AC203" s="13"/>
      <c r="AD203" s="13"/>
      <c r="AE203" s="13"/>
      <c r="AT203" s="269" t="s">
        <v>171</v>
      </c>
      <c r="AU203" s="269" t="s">
        <v>90</v>
      </c>
      <c r="AV203" s="13" t="s">
        <v>90</v>
      </c>
      <c r="AW203" s="13" t="s">
        <v>5</v>
      </c>
      <c r="AX203" s="13" t="s">
        <v>81</v>
      </c>
      <c r="AY203" s="269" t="s">
        <v>154</v>
      </c>
    </row>
    <row r="204" s="14" customFormat="1">
      <c r="A204" s="14"/>
      <c r="B204" s="271"/>
      <c r="C204" s="272"/>
      <c r="D204" s="261" t="s">
        <v>171</v>
      </c>
      <c r="E204" s="273" t="s">
        <v>1</v>
      </c>
      <c r="F204" s="274" t="s">
        <v>204</v>
      </c>
      <c r="G204" s="272"/>
      <c r="H204" s="275">
        <v>2.8940000000000001</v>
      </c>
      <c r="I204" s="276"/>
      <c r="J204" s="276"/>
      <c r="K204" s="272"/>
      <c r="L204" s="272"/>
      <c r="M204" s="277"/>
      <c r="N204" s="278"/>
      <c r="O204" s="279"/>
      <c r="P204" s="279"/>
      <c r="Q204" s="279"/>
      <c r="R204" s="279"/>
      <c r="S204" s="279"/>
      <c r="T204" s="279"/>
      <c r="U204" s="279"/>
      <c r="V204" s="279"/>
      <c r="W204" s="279"/>
      <c r="X204" s="280"/>
      <c r="Y204" s="14"/>
      <c r="Z204" s="14"/>
      <c r="AA204" s="14"/>
      <c r="AB204" s="14"/>
      <c r="AC204" s="14"/>
      <c r="AD204" s="14"/>
      <c r="AE204" s="14"/>
      <c r="AT204" s="281" t="s">
        <v>171</v>
      </c>
      <c r="AU204" s="281" t="s">
        <v>90</v>
      </c>
      <c r="AV204" s="14" t="s">
        <v>161</v>
      </c>
      <c r="AW204" s="14" t="s">
        <v>5</v>
      </c>
      <c r="AX204" s="14" t="s">
        <v>88</v>
      </c>
      <c r="AY204" s="281" t="s">
        <v>154</v>
      </c>
    </row>
    <row r="205" s="2" customFormat="1" ht="21.75" customHeight="1">
      <c r="A205" s="37"/>
      <c r="B205" s="38"/>
      <c r="C205" s="230" t="s">
        <v>284</v>
      </c>
      <c r="D205" s="230" t="s">
        <v>156</v>
      </c>
      <c r="E205" s="231" t="s">
        <v>198</v>
      </c>
      <c r="F205" s="232" t="s">
        <v>534</v>
      </c>
      <c r="G205" s="233" t="s">
        <v>258</v>
      </c>
      <c r="H205" s="234">
        <v>1</v>
      </c>
      <c r="I205" s="235"/>
      <c r="J205" s="235"/>
      <c r="K205" s="236">
        <f>ROUND(P205*H205,2)</f>
        <v>0</v>
      </c>
      <c r="L205" s="232" t="s">
        <v>1</v>
      </c>
      <c r="M205" s="43"/>
      <c r="N205" s="237" t="s">
        <v>1</v>
      </c>
      <c r="O205" s="238" t="s">
        <v>44</v>
      </c>
      <c r="P205" s="239">
        <f>I205+J205</f>
        <v>0</v>
      </c>
      <c r="Q205" s="239">
        <f>ROUND(I205*H205,2)</f>
        <v>0</v>
      </c>
      <c r="R205" s="239">
        <f>ROUND(J205*H205,2)</f>
        <v>0</v>
      </c>
      <c r="S205" s="90"/>
      <c r="T205" s="240">
        <f>S205*H205</f>
        <v>0</v>
      </c>
      <c r="U205" s="240">
        <v>0</v>
      </c>
      <c r="V205" s="240">
        <f>U205*H205</f>
        <v>0</v>
      </c>
      <c r="W205" s="240">
        <v>0</v>
      </c>
      <c r="X205" s="241">
        <f>W205*H205</f>
        <v>0</v>
      </c>
      <c r="Y205" s="37"/>
      <c r="Z205" s="37"/>
      <c r="AA205" s="37"/>
      <c r="AB205" s="37"/>
      <c r="AC205" s="37"/>
      <c r="AD205" s="37"/>
      <c r="AE205" s="37"/>
      <c r="AR205" s="242" t="s">
        <v>161</v>
      </c>
      <c r="AT205" s="242" t="s">
        <v>156</v>
      </c>
      <c r="AU205" s="242" t="s">
        <v>90</v>
      </c>
      <c r="AY205" s="16" t="s">
        <v>154</v>
      </c>
      <c r="BE205" s="243">
        <f>IF(O205="základní",K205,0)</f>
        <v>0</v>
      </c>
      <c r="BF205" s="243">
        <f>IF(O205="snížená",K205,0)</f>
        <v>0</v>
      </c>
      <c r="BG205" s="243">
        <f>IF(O205="zákl. přenesená",K205,0)</f>
        <v>0</v>
      </c>
      <c r="BH205" s="243">
        <f>IF(O205="sníž. přenesená",K205,0)</f>
        <v>0</v>
      </c>
      <c r="BI205" s="243">
        <f>IF(O205="nulová",K205,0)</f>
        <v>0</v>
      </c>
      <c r="BJ205" s="16" t="s">
        <v>88</v>
      </c>
      <c r="BK205" s="243">
        <f>ROUND(P205*H205,2)</f>
        <v>0</v>
      </c>
      <c r="BL205" s="16" t="s">
        <v>161</v>
      </c>
      <c r="BM205" s="242" t="s">
        <v>535</v>
      </c>
    </row>
    <row r="206" s="12" customFormat="1" ht="22.8" customHeight="1">
      <c r="A206" s="12"/>
      <c r="B206" s="213"/>
      <c r="C206" s="214"/>
      <c r="D206" s="215" t="s">
        <v>80</v>
      </c>
      <c r="E206" s="228" t="s">
        <v>264</v>
      </c>
      <c r="F206" s="228" t="s">
        <v>265</v>
      </c>
      <c r="G206" s="214"/>
      <c r="H206" s="214"/>
      <c r="I206" s="217"/>
      <c r="J206" s="217"/>
      <c r="K206" s="229">
        <f>BK206</f>
        <v>0</v>
      </c>
      <c r="L206" s="214"/>
      <c r="M206" s="219"/>
      <c r="N206" s="220"/>
      <c r="O206" s="221"/>
      <c r="P206" s="221"/>
      <c r="Q206" s="222">
        <f>SUM(Q207:Q208)</f>
        <v>0</v>
      </c>
      <c r="R206" s="222">
        <f>SUM(R207:R208)</f>
        <v>0</v>
      </c>
      <c r="S206" s="221"/>
      <c r="T206" s="223">
        <f>SUM(T207:T208)</f>
        <v>0</v>
      </c>
      <c r="U206" s="221"/>
      <c r="V206" s="223">
        <f>SUM(V207:V208)</f>
        <v>0</v>
      </c>
      <c r="W206" s="221"/>
      <c r="X206" s="224">
        <f>SUM(X207:X208)</f>
        <v>0</v>
      </c>
      <c r="Y206" s="12"/>
      <c r="Z206" s="12"/>
      <c r="AA206" s="12"/>
      <c r="AB206" s="12"/>
      <c r="AC206" s="12"/>
      <c r="AD206" s="12"/>
      <c r="AE206" s="12"/>
      <c r="AR206" s="225" t="s">
        <v>88</v>
      </c>
      <c r="AT206" s="226" t="s">
        <v>80</v>
      </c>
      <c r="AU206" s="226" t="s">
        <v>88</v>
      </c>
      <c r="AY206" s="225" t="s">
        <v>154</v>
      </c>
      <c r="BK206" s="227">
        <f>SUM(BK207:BK208)</f>
        <v>0</v>
      </c>
    </row>
    <row r="207" s="2" customFormat="1" ht="24.15" customHeight="1">
      <c r="A207" s="37"/>
      <c r="B207" s="38"/>
      <c r="C207" s="230" t="s">
        <v>288</v>
      </c>
      <c r="D207" s="230" t="s">
        <v>156</v>
      </c>
      <c r="E207" s="231" t="s">
        <v>267</v>
      </c>
      <c r="F207" s="232" t="s">
        <v>268</v>
      </c>
      <c r="G207" s="233" t="s">
        <v>234</v>
      </c>
      <c r="H207" s="234">
        <v>20.562999999999999</v>
      </c>
      <c r="I207" s="235"/>
      <c r="J207" s="235"/>
      <c r="K207" s="236">
        <f>ROUND(P207*H207,2)</f>
        <v>0</v>
      </c>
      <c r="L207" s="232" t="s">
        <v>160</v>
      </c>
      <c r="M207" s="43"/>
      <c r="N207" s="237" t="s">
        <v>1</v>
      </c>
      <c r="O207" s="238" t="s">
        <v>44</v>
      </c>
      <c r="P207" s="239">
        <f>I207+J207</f>
        <v>0</v>
      </c>
      <c r="Q207" s="239">
        <f>ROUND(I207*H207,2)</f>
        <v>0</v>
      </c>
      <c r="R207" s="239">
        <f>ROUND(J207*H207,2)</f>
        <v>0</v>
      </c>
      <c r="S207" s="90"/>
      <c r="T207" s="240">
        <f>S207*H207</f>
        <v>0</v>
      </c>
      <c r="U207" s="240">
        <v>0</v>
      </c>
      <c r="V207" s="240">
        <f>U207*H207</f>
        <v>0</v>
      </c>
      <c r="W207" s="240">
        <v>0</v>
      </c>
      <c r="X207" s="241">
        <f>W207*H207</f>
        <v>0</v>
      </c>
      <c r="Y207" s="37"/>
      <c r="Z207" s="37"/>
      <c r="AA207" s="37"/>
      <c r="AB207" s="37"/>
      <c r="AC207" s="37"/>
      <c r="AD207" s="37"/>
      <c r="AE207" s="37"/>
      <c r="AR207" s="242" t="s">
        <v>161</v>
      </c>
      <c r="AT207" s="242" t="s">
        <v>156</v>
      </c>
      <c r="AU207" s="242" t="s">
        <v>90</v>
      </c>
      <c r="AY207" s="16" t="s">
        <v>154</v>
      </c>
      <c r="BE207" s="243">
        <f>IF(O207="základní",K207,0)</f>
        <v>0</v>
      </c>
      <c r="BF207" s="243">
        <f>IF(O207="snížená",K207,0)</f>
        <v>0</v>
      </c>
      <c r="BG207" s="243">
        <f>IF(O207="zákl. přenesená",K207,0)</f>
        <v>0</v>
      </c>
      <c r="BH207" s="243">
        <f>IF(O207="sníž. přenesená",K207,0)</f>
        <v>0</v>
      </c>
      <c r="BI207" s="243">
        <f>IF(O207="nulová",K207,0)</f>
        <v>0</v>
      </c>
      <c r="BJ207" s="16" t="s">
        <v>88</v>
      </c>
      <c r="BK207" s="243">
        <f>ROUND(P207*H207,2)</f>
        <v>0</v>
      </c>
      <c r="BL207" s="16" t="s">
        <v>161</v>
      </c>
      <c r="BM207" s="242" t="s">
        <v>536</v>
      </c>
    </row>
    <row r="208" s="2" customFormat="1">
      <c r="A208" s="37"/>
      <c r="B208" s="38"/>
      <c r="C208" s="39"/>
      <c r="D208" s="244" t="s">
        <v>163</v>
      </c>
      <c r="E208" s="39"/>
      <c r="F208" s="245" t="s">
        <v>270</v>
      </c>
      <c r="G208" s="39"/>
      <c r="H208" s="39"/>
      <c r="I208" s="246"/>
      <c r="J208" s="246"/>
      <c r="K208" s="39"/>
      <c r="L208" s="39"/>
      <c r="M208" s="43"/>
      <c r="N208" s="247"/>
      <c r="O208" s="248"/>
      <c r="P208" s="90"/>
      <c r="Q208" s="90"/>
      <c r="R208" s="90"/>
      <c r="S208" s="90"/>
      <c r="T208" s="90"/>
      <c r="U208" s="90"/>
      <c r="V208" s="90"/>
      <c r="W208" s="90"/>
      <c r="X208" s="91"/>
      <c r="Y208" s="37"/>
      <c r="Z208" s="37"/>
      <c r="AA208" s="37"/>
      <c r="AB208" s="37"/>
      <c r="AC208" s="37"/>
      <c r="AD208" s="37"/>
      <c r="AE208" s="37"/>
      <c r="AT208" s="16" t="s">
        <v>163</v>
      </c>
      <c r="AU208" s="16" t="s">
        <v>90</v>
      </c>
    </row>
    <row r="209" s="12" customFormat="1" ht="25.92" customHeight="1">
      <c r="A209" s="12"/>
      <c r="B209" s="213"/>
      <c r="C209" s="214"/>
      <c r="D209" s="215" t="s">
        <v>80</v>
      </c>
      <c r="E209" s="216" t="s">
        <v>271</v>
      </c>
      <c r="F209" s="216" t="s">
        <v>272</v>
      </c>
      <c r="G209" s="214"/>
      <c r="H209" s="214"/>
      <c r="I209" s="217"/>
      <c r="J209" s="217"/>
      <c r="K209" s="218">
        <f>BK209</f>
        <v>0</v>
      </c>
      <c r="L209" s="214"/>
      <c r="M209" s="219"/>
      <c r="N209" s="220"/>
      <c r="O209" s="221"/>
      <c r="P209" s="221"/>
      <c r="Q209" s="222">
        <f>SUM(Q210:Q239)</f>
        <v>0</v>
      </c>
      <c r="R209" s="222">
        <f>SUM(R210:R239)</f>
        <v>0</v>
      </c>
      <c r="S209" s="221"/>
      <c r="T209" s="223">
        <f>SUM(T210:T239)</f>
        <v>0</v>
      </c>
      <c r="U209" s="221"/>
      <c r="V209" s="223">
        <f>SUM(V210:V239)</f>
        <v>0</v>
      </c>
      <c r="W209" s="221"/>
      <c r="X209" s="224">
        <f>SUM(X210:X239)</f>
        <v>0</v>
      </c>
      <c r="Y209" s="12"/>
      <c r="Z209" s="12"/>
      <c r="AA209" s="12"/>
      <c r="AB209" s="12"/>
      <c r="AC209" s="12"/>
      <c r="AD209" s="12"/>
      <c r="AE209" s="12"/>
      <c r="AR209" s="225" t="s">
        <v>88</v>
      </c>
      <c r="AT209" s="226" t="s">
        <v>80</v>
      </c>
      <c r="AU209" s="226" t="s">
        <v>81</v>
      </c>
      <c r="AY209" s="225" t="s">
        <v>154</v>
      </c>
      <c r="BK209" s="227">
        <f>SUM(BK210:BK239)</f>
        <v>0</v>
      </c>
    </row>
    <row r="210" s="2" customFormat="1" ht="16.5" customHeight="1">
      <c r="A210" s="37"/>
      <c r="B210" s="38"/>
      <c r="C210" s="249" t="s">
        <v>292</v>
      </c>
      <c r="D210" s="249" t="s">
        <v>165</v>
      </c>
      <c r="E210" s="250" t="s">
        <v>537</v>
      </c>
      <c r="F210" s="251" t="s">
        <v>538</v>
      </c>
      <c r="G210" s="252" t="s">
        <v>1</v>
      </c>
      <c r="H210" s="253">
        <v>42</v>
      </c>
      <c r="I210" s="254"/>
      <c r="J210" s="255"/>
      <c r="K210" s="256">
        <f>ROUND(P210*H210,2)</f>
        <v>0</v>
      </c>
      <c r="L210" s="251" t="s">
        <v>1</v>
      </c>
      <c r="M210" s="257"/>
      <c r="N210" s="258" t="s">
        <v>1</v>
      </c>
      <c r="O210" s="238" t="s">
        <v>44</v>
      </c>
      <c r="P210" s="239">
        <f>I210+J210</f>
        <v>0</v>
      </c>
      <c r="Q210" s="239">
        <f>ROUND(I210*H210,2)</f>
        <v>0</v>
      </c>
      <c r="R210" s="239">
        <f>ROUND(J210*H210,2)</f>
        <v>0</v>
      </c>
      <c r="S210" s="90"/>
      <c r="T210" s="240">
        <f>S210*H210</f>
        <v>0</v>
      </c>
      <c r="U210" s="240">
        <v>0</v>
      </c>
      <c r="V210" s="240">
        <f>U210*H210</f>
        <v>0</v>
      </c>
      <c r="W210" s="240">
        <v>0</v>
      </c>
      <c r="X210" s="241">
        <f>W210*H210</f>
        <v>0</v>
      </c>
      <c r="Y210" s="37"/>
      <c r="Z210" s="37"/>
      <c r="AA210" s="37"/>
      <c r="AB210" s="37"/>
      <c r="AC210" s="37"/>
      <c r="AD210" s="37"/>
      <c r="AE210" s="37"/>
      <c r="AR210" s="242" t="s">
        <v>169</v>
      </c>
      <c r="AT210" s="242" t="s">
        <v>165</v>
      </c>
      <c r="AU210" s="242" t="s">
        <v>88</v>
      </c>
      <c r="AY210" s="16" t="s">
        <v>154</v>
      </c>
      <c r="BE210" s="243">
        <f>IF(O210="základní",K210,0)</f>
        <v>0</v>
      </c>
      <c r="BF210" s="243">
        <f>IF(O210="snížená",K210,0)</f>
        <v>0</v>
      </c>
      <c r="BG210" s="243">
        <f>IF(O210="zákl. přenesená",K210,0)</f>
        <v>0</v>
      </c>
      <c r="BH210" s="243">
        <f>IF(O210="sníž. přenesená",K210,0)</f>
        <v>0</v>
      </c>
      <c r="BI210" s="243">
        <f>IF(O210="nulová",K210,0)</f>
        <v>0</v>
      </c>
      <c r="BJ210" s="16" t="s">
        <v>88</v>
      </c>
      <c r="BK210" s="243">
        <f>ROUND(P210*H210,2)</f>
        <v>0</v>
      </c>
      <c r="BL210" s="16" t="s">
        <v>161</v>
      </c>
      <c r="BM210" s="242" t="s">
        <v>539</v>
      </c>
    </row>
    <row r="211" s="2" customFormat="1" ht="16.5" customHeight="1">
      <c r="A211" s="37"/>
      <c r="B211" s="38"/>
      <c r="C211" s="249" t="s">
        <v>296</v>
      </c>
      <c r="D211" s="249" t="s">
        <v>165</v>
      </c>
      <c r="E211" s="250" t="s">
        <v>540</v>
      </c>
      <c r="F211" s="251" t="s">
        <v>541</v>
      </c>
      <c r="G211" s="252" t="s">
        <v>1</v>
      </c>
      <c r="H211" s="253">
        <v>81</v>
      </c>
      <c r="I211" s="254"/>
      <c r="J211" s="255"/>
      <c r="K211" s="256">
        <f>ROUND(P211*H211,2)</f>
        <v>0</v>
      </c>
      <c r="L211" s="251" t="s">
        <v>1</v>
      </c>
      <c r="M211" s="257"/>
      <c r="N211" s="258" t="s">
        <v>1</v>
      </c>
      <c r="O211" s="238" t="s">
        <v>44</v>
      </c>
      <c r="P211" s="239">
        <f>I211+J211</f>
        <v>0</v>
      </c>
      <c r="Q211" s="239">
        <f>ROUND(I211*H211,2)</f>
        <v>0</v>
      </c>
      <c r="R211" s="239">
        <f>ROUND(J211*H211,2)</f>
        <v>0</v>
      </c>
      <c r="S211" s="90"/>
      <c r="T211" s="240">
        <f>S211*H211</f>
        <v>0</v>
      </c>
      <c r="U211" s="240">
        <v>0</v>
      </c>
      <c r="V211" s="240">
        <f>U211*H211</f>
        <v>0</v>
      </c>
      <c r="W211" s="240">
        <v>0</v>
      </c>
      <c r="X211" s="241">
        <f>W211*H211</f>
        <v>0</v>
      </c>
      <c r="Y211" s="37"/>
      <c r="Z211" s="37"/>
      <c r="AA211" s="37"/>
      <c r="AB211" s="37"/>
      <c r="AC211" s="37"/>
      <c r="AD211" s="37"/>
      <c r="AE211" s="37"/>
      <c r="AR211" s="242" t="s">
        <v>169</v>
      </c>
      <c r="AT211" s="242" t="s">
        <v>165</v>
      </c>
      <c r="AU211" s="242" t="s">
        <v>88</v>
      </c>
      <c r="AY211" s="16" t="s">
        <v>154</v>
      </c>
      <c r="BE211" s="243">
        <f>IF(O211="základní",K211,0)</f>
        <v>0</v>
      </c>
      <c r="BF211" s="243">
        <f>IF(O211="snížená",K211,0)</f>
        <v>0</v>
      </c>
      <c r="BG211" s="243">
        <f>IF(O211="zákl. přenesená",K211,0)</f>
        <v>0</v>
      </c>
      <c r="BH211" s="243">
        <f>IF(O211="sníž. přenesená",K211,0)</f>
        <v>0</v>
      </c>
      <c r="BI211" s="243">
        <f>IF(O211="nulová",K211,0)</f>
        <v>0</v>
      </c>
      <c r="BJ211" s="16" t="s">
        <v>88</v>
      </c>
      <c r="BK211" s="243">
        <f>ROUND(P211*H211,2)</f>
        <v>0</v>
      </c>
      <c r="BL211" s="16" t="s">
        <v>161</v>
      </c>
      <c r="BM211" s="242" t="s">
        <v>542</v>
      </c>
    </row>
    <row r="212" s="2" customFormat="1" ht="16.5" customHeight="1">
      <c r="A212" s="37"/>
      <c r="B212" s="38"/>
      <c r="C212" s="249" t="s">
        <v>300</v>
      </c>
      <c r="D212" s="249" t="s">
        <v>165</v>
      </c>
      <c r="E212" s="250" t="s">
        <v>543</v>
      </c>
      <c r="F212" s="251" t="s">
        <v>544</v>
      </c>
      <c r="G212" s="252" t="s">
        <v>1</v>
      </c>
      <c r="H212" s="253">
        <v>3</v>
      </c>
      <c r="I212" s="254"/>
      <c r="J212" s="255"/>
      <c r="K212" s="256">
        <f>ROUND(P212*H212,2)</f>
        <v>0</v>
      </c>
      <c r="L212" s="251" t="s">
        <v>1</v>
      </c>
      <c r="M212" s="257"/>
      <c r="N212" s="258" t="s">
        <v>1</v>
      </c>
      <c r="O212" s="238" t="s">
        <v>44</v>
      </c>
      <c r="P212" s="239">
        <f>I212+J212</f>
        <v>0</v>
      </c>
      <c r="Q212" s="239">
        <f>ROUND(I212*H212,2)</f>
        <v>0</v>
      </c>
      <c r="R212" s="239">
        <f>ROUND(J212*H212,2)</f>
        <v>0</v>
      </c>
      <c r="S212" s="90"/>
      <c r="T212" s="240">
        <f>S212*H212</f>
        <v>0</v>
      </c>
      <c r="U212" s="240">
        <v>0</v>
      </c>
      <c r="V212" s="240">
        <f>U212*H212</f>
        <v>0</v>
      </c>
      <c r="W212" s="240">
        <v>0</v>
      </c>
      <c r="X212" s="241">
        <f>W212*H212</f>
        <v>0</v>
      </c>
      <c r="Y212" s="37"/>
      <c r="Z212" s="37"/>
      <c r="AA212" s="37"/>
      <c r="AB212" s="37"/>
      <c r="AC212" s="37"/>
      <c r="AD212" s="37"/>
      <c r="AE212" s="37"/>
      <c r="AR212" s="242" t="s">
        <v>169</v>
      </c>
      <c r="AT212" s="242" t="s">
        <v>165</v>
      </c>
      <c r="AU212" s="242" t="s">
        <v>88</v>
      </c>
      <c r="AY212" s="16" t="s">
        <v>154</v>
      </c>
      <c r="BE212" s="243">
        <f>IF(O212="základní",K212,0)</f>
        <v>0</v>
      </c>
      <c r="BF212" s="243">
        <f>IF(O212="snížená",K212,0)</f>
        <v>0</v>
      </c>
      <c r="BG212" s="243">
        <f>IF(O212="zákl. přenesená",K212,0)</f>
        <v>0</v>
      </c>
      <c r="BH212" s="243">
        <f>IF(O212="sníž. přenesená",K212,0)</f>
        <v>0</v>
      </c>
      <c r="BI212" s="243">
        <f>IF(O212="nulová",K212,0)</f>
        <v>0</v>
      </c>
      <c r="BJ212" s="16" t="s">
        <v>88</v>
      </c>
      <c r="BK212" s="243">
        <f>ROUND(P212*H212,2)</f>
        <v>0</v>
      </c>
      <c r="BL212" s="16" t="s">
        <v>161</v>
      </c>
      <c r="BM212" s="242" t="s">
        <v>545</v>
      </c>
    </row>
    <row r="213" s="2" customFormat="1" ht="16.5" customHeight="1">
      <c r="A213" s="37"/>
      <c r="B213" s="38"/>
      <c r="C213" s="249" t="s">
        <v>304</v>
      </c>
      <c r="D213" s="249" t="s">
        <v>165</v>
      </c>
      <c r="E213" s="250" t="s">
        <v>546</v>
      </c>
      <c r="F213" s="251" t="s">
        <v>547</v>
      </c>
      <c r="G213" s="252" t="s">
        <v>1</v>
      </c>
      <c r="H213" s="253">
        <v>5</v>
      </c>
      <c r="I213" s="254"/>
      <c r="J213" s="255"/>
      <c r="K213" s="256">
        <f>ROUND(P213*H213,2)</f>
        <v>0</v>
      </c>
      <c r="L213" s="251" t="s">
        <v>1</v>
      </c>
      <c r="M213" s="257"/>
      <c r="N213" s="258" t="s">
        <v>1</v>
      </c>
      <c r="O213" s="238" t="s">
        <v>44</v>
      </c>
      <c r="P213" s="239">
        <f>I213+J213</f>
        <v>0</v>
      </c>
      <c r="Q213" s="239">
        <f>ROUND(I213*H213,2)</f>
        <v>0</v>
      </c>
      <c r="R213" s="239">
        <f>ROUND(J213*H213,2)</f>
        <v>0</v>
      </c>
      <c r="S213" s="90"/>
      <c r="T213" s="240">
        <f>S213*H213</f>
        <v>0</v>
      </c>
      <c r="U213" s="240">
        <v>0</v>
      </c>
      <c r="V213" s="240">
        <f>U213*H213</f>
        <v>0</v>
      </c>
      <c r="W213" s="240">
        <v>0</v>
      </c>
      <c r="X213" s="241">
        <f>W213*H213</f>
        <v>0</v>
      </c>
      <c r="Y213" s="37"/>
      <c r="Z213" s="37"/>
      <c r="AA213" s="37"/>
      <c r="AB213" s="37"/>
      <c r="AC213" s="37"/>
      <c r="AD213" s="37"/>
      <c r="AE213" s="37"/>
      <c r="AR213" s="242" t="s">
        <v>169</v>
      </c>
      <c r="AT213" s="242" t="s">
        <v>165</v>
      </c>
      <c r="AU213" s="242" t="s">
        <v>88</v>
      </c>
      <c r="AY213" s="16" t="s">
        <v>154</v>
      </c>
      <c r="BE213" s="243">
        <f>IF(O213="základní",K213,0)</f>
        <v>0</v>
      </c>
      <c r="BF213" s="243">
        <f>IF(O213="snížená",K213,0)</f>
        <v>0</v>
      </c>
      <c r="BG213" s="243">
        <f>IF(O213="zákl. přenesená",K213,0)</f>
        <v>0</v>
      </c>
      <c r="BH213" s="243">
        <f>IF(O213="sníž. přenesená",K213,0)</f>
        <v>0</v>
      </c>
      <c r="BI213" s="243">
        <f>IF(O213="nulová",K213,0)</f>
        <v>0</v>
      </c>
      <c r="BJ213" s="16" t="s">
        <v>88</v>
      </c>
      <c r="BK213" s="243">
        <f>ROUND(P213*H213,2)</f>
        <v>0</v>
      </c>
      <c r="BL213" s="16" t="s">
        <v>161</v>
      </c>
      <c r="BM213" s="242" t="s">
        <v>548</v>
      </c>
    </row>
    <row r="214" s="2" customFormat="1" ht="16.5" customHeight="1">
      <c r="A214" s="37"/>
      <c r="B214" s="38"/>
      <c r="C214" s="249" t="s">
        <v>308</v>
      </c>
      <c r="D214" s="249" t="s">
        <v>165</v>
      </c>
      <c r="E214" s="250" t="s">
        <v>549</v>
      </c>
      <c r="F214" s="251" t="s">
        <v>550</v>
      </c>
      <c r="G214" s="252" t="s">
        <v>1</v>
      </c>
      <c r="H214" s="253">
        <v>6</v>
      </c>
      <c r="I214" s="254"/>
      <c r="J214" s="255"/>
      <c r="K214" s="256">
        <f>ROUND(P214*H214,2)</f>
        <v>0</v>
      </c>
      <c r="L214" s="251" t="s">
        <v>1</v>
      </c>
      <c r="M214" s="257"/>
      <c r="N214" s="258" t="s">
        <v>1</v>
      </c>
      <c r="O214" s="238" t="s">
        <v>44</v>
      </c>
      <c r="P214" s="239">
        <f>I214+J214</f>
        <v>0</v>
      </c>
      <c r="Q214" s="239">
        <f>ROUND(I214*H214,2)</f>
        <v>0</v>
      </c>
      <c r="R214" s="239">
        <f>ROUND(J214*H214,2)</f>
        <v>0</v>
      </c>
      <c r="S214" s="90"/>
      <c r="T214" s="240">
        <f>S214*H214</f>
        <v>0</v>
      </c>
      <c r="U214" s="240">
        <v>0</v>
      </c>
      <c r="V214" s="240">
        <f>U214*H214</f>
        <v>0</v>
      </c>
      <c r="W214" s="240">
        <v>0</v>
      </c>
      <c r="X214" s="241">
        <f>W214*H214</f>
        <v>0</v>
      </c>
      <c r="Y214" s="37"/>
      <c r="Z214" s="37"/>
      <c r="AA214" s="37"/>
      <c r="AB214" s="37"/>
      <c r="AC214" s="37"/>
      <c r="AD214" s="37"/>
      <c r="AE214" s="37"/>
      <c r="AR214" s="242" t="s">
        <v>169</v>
      </c>
      <c r="AT214" s="242" t="s">
        <v>165</v>
      </c>
      <c r="AU214" s="242" t="s">
        <v>88</v>
      </c>
      <c r="AY214" s="16" t="s">
        <v>154</v>
      </c>
      <c r="BE214" s="243">
        <f>IF(O214="základní",K214,0)</f>
        <v>0</v>
      </c>
      <c r="BF214" s="243">
        <f>IF(O214="snížená",K214,0)</f>
        <v>0</v>
      </c>
      <c r="BG214" s="243">
        <f>IF(O214="zákl. přenesená",K214,0)</f>
        <v>0</v>
      </c>
      <c r="BH214" s="243">
        <f>IF(O214="sníž. přenesená",K214,0)</f>
        <v>0</v>
      </c>
      <c r="BI214" s="243">
        <f>IF(O214="nulová",K214,0)</f>
        <v>0</v>
      </c>
      <c r="BJ214" s="16" t="s">
        <v>88</v>
      </c>
      <c r="BK214" s="243">
        <f>ROUND(P214*H214,2)</f>
        <v>0</v>
      </c>
      <c r="BL214" s="16" t="s">
        <v>161</v>
      </c>
      <c r="BM214" s="242" t="s">
        <v>551</v>
      </c>
    </row>
    <row r="215" s="2" customFormat="1" ht="16.5" customHeight="1">
      <c r="A215" s="37"/>
      <c r="B215" s="38"/>
      <c r="C215" s="249" t="s">
        <v>312</v>
      </c>
      <c r="D215" s="249" t="s">
        <v>165</v>
      </c>
      <c r="E215" s="250" t="s">
        <v>552</v>
      </c>
      <c r="F215" s="251" t="s">
        <v>553</v>
      </c>
      <c r="G215" s="252" t="s">
        <v>1</v>
      </c>
      <c r="H215" s="253">
        <v>18</v>
      </c>
      <c r="I215" s="254"/>
      <c r="J215" s="255"/>
      <c r="K215" s="256">
        <f>ROUND(P215*H215,2)</f>
        <v>0</v>
      </c>
      <c r="L215" s="251" t="s">
        <v>1</v>
      </c>
      <c r="M215" s="257"/>
      <c r="N215" s="258" t="s">
        <v>1</v>
      </c>
      <c r="O215" s="238" t="s">
        <v>44</v>
      </c>
      <c r="P215" s="239">
        <f>I215+J215</f>
        <v>0</v>
      </c>
      <c r="Q215" s="239">
        <f>ROUND(I215*H215,2)</f>
        <v>0</v>
      </c>
      <c r="R215" s="239">
        <f>ROUND(J215*H215,2)</f>
        <v>0</v>
      </c>
      <c r="S215" s="90"/>
      <c r="T215" s="240">
        <f>S215*H215</f>
        <v>0</v>
      </c>
      <c r="U215" s="240">
        <v>0</v>
      </c>
      <c r="V215" s="240">
        <f>U215*H215</f>
        <v>0</v>
      </c>
      <c r="W215" s="240">
        <v>0</v>
      </c>
      <c r="X215" s="241">
        <f>W215*H215</f>
        <v>0</v>
      </c>
      <c r="Y215" s="37"/>
      <c r="Z215" s="37"/>
      <c r="AA215" s="37"/>
      <c r="AB215" s="37"/>
      <c r="AC215" s="37"/>
      <c r="AD215" s="37"/>
      <c r="AE215" s="37"/>
      <c r="AR215" s="242" t="s">
        <v>169</v>
      </c>
      <c r="AT215" s="242" t="s">
        <v>165</v>
      </c>
      <c r="AU215" s="242" t="s">
        <v>88</v>
      </c>
      <c r="AY215" s="16" t="s">
        <v>154</v>
      </c>
      <c r="BE215" s="243">
        <f>IF(O215="základní",K215,0)</f>
        <v>0</v>
      </c>
      <c r="BF215" s="243">
        <f>IF(O215="snížená",K215,0)</f>
        <v>0</v>
      </c>
      <c r="BG215" s="243">
        <f>IF(O215="zákl. přenesená",K215,0)</f>
        <v>0</v>
      </c>
      <c r="BH215" s="243">
        <f>IF(O215="sníž. přenesená",K215,0)</f>
        <v>0</v>
      </c>
      <c r="BI215" s="243">
        <f>IF(O215="nulová",K215,0)</f>
        <v>0</v>
      </c>
      <c r="BJ215" s="16" t="s">
        <v>88</v>
      </c>
      <c r="BK215" s="243">
        <f>ROUND(P215*H215,2)</f>
        <v>0</v>
      </c>
      <c r="BL215" s="16" t="s">
        <v>161</v>
      </c>
      <c r="BM215" s="242" t="s">
        <v>554</v>
      </c>
    </row>
    <row r="216" s="2" customFormat="1" ht="16.5" customHeight="1">
      <c r="A216" s="37"/>
      <c r="B216" s="38"/>
      <c r="C216" s="249" t="s">
        <v>316</v>
      </c>
      <c r="D216" s="249" t="s">
        <v>165</v>
      </c>
      <c r="E216" s="250" t="s">
        <v>555</v>
      </c>
      <c r="F216" s="251" t="s">
        <v>556</v>
      </c>
      <c r="G216" s="252" t="s">
        <v>1</v>
      </c>
      <c r="H216" s="253">
        <v>38</v>
      </c>
      <c r="I216" s="254"/>
      <c r="J216" s="255"/>
      <c r="K216" s="256">
        <f>ROUND(P216*H216,2)</f>
        <v>0</v>
      </c>
      <c r="L216" s="251" t="s">
        <v>1</v>
      </c>
      <c r="M216" s="257"/>
      <c r="N216" s="258" t="s">
        <v>1</v>
      </c>
      <c r="O216" s="238" t="s">
        <v>44</v>
      </c>
      <c r="P216" s="239">
        <f>I216+J216</f>
        <v>0</v>
      </c>
      <c r="Q216" s="239">
        <f>ROUND(I216*H216,2)</f>
        <v>0</v>
      </c>
      <c r="R216" s="239">
        <f>ROUND(J216*H216,2)</f>
        <v>0</v>
      </c>
      <c r="S216" s="90"/>
      <c r="T216" s="240">
        <f>S216*H216</f>
        <v>0</v>
      </c>
      <c r="U216" s="240">
        <v>0</v>
      </c>
      <c r="V216" s="240">
        <f>U216*H216</f>
        <v>0</v>
      </c>
      <c r="W216" s="240">
        <v>0</v>
      </c>
      <c r="X216" s="241">
        <f>W216*H216</f>
        <v>0</v>
      </c>
      <c r="Y216" s="37"/>
      <c r="Z216" s="37"/>
      <c r="AA216" s="37"/>
      <c r="AB216" s="37"/>
      <c r="AC216" s="37"/>
      <c r="AD216" s="37"/>
      <c r="AE216" s="37"/>
      <c r="AR216" s="242" t="s">
        <v>169</v>
      </c>
      <c r="AT216" s="242" t="s">
        <v>165</v>
      </c>
      <c r="AU216" s="242" t="s">
        <v>88</v>
      </c>
      <c r="AY216" s="16" t="s">
        <v>154</v>
      </c>
      <c r="BE216" s="243">
        <f>IF(O216="základní",K216,0)</f>
        <v>0</v>
      </c>
      <c r="BF216" s="243">
        <f>IF(O216="snížená",K216,0)</f>
        <v>0</v>
      </c>
      <c r="BG216" s="243">
        <f>IF(O216="zákl. přenesená",K216,0)</f>
        <v>0</v>
      </c>
      <c r="BH216" s="243">
        <f>IF(O216="sníž. přenesená",K216,0)</f>
        <v>0</v>
      </c>
      <c r="BI216" s="243">
        <f>IF(O216="nulová",K216,0)</f>
        <v>0</v>
      </c>
      <c r="BJ216" s="16" t="s">
        <v>88</v>
      </c>
      <c r="BK216" s="243">
        <f>ROUND(P216*H216,2)</f>
        <v>0</v>
      </c>
      <c r="BL216" s="16" t="s">
        <v>161</v>
      </c>
      <c r="BM216" s="242" t="s">
        <v>557</v>
      </c>
    </row>
    <row r="217" s="2" customFormat="1" ht="16.5" customHeight="1">
      <c r="A217" s="37"/>
      <c r="B217" s="38"/>
      <c r="C217" s="249" t="s">
        <v>320</v>
      </c>
      <c r="D217" s="249" t="s">
        <v>165</v>
      </c>
      <c r="E217" s="250" t="s">
        <v>558</v>
      </c>
      <c r="F217" s="251" t="s">
        <v>559</v>
      </c>
      <c r="G217" s="252" t="s">
        <v>1</v>
      </c>
      <c r="H217" s="253">
        <v>10</v>
      </c>
      <c r="I217" s="254"/>
      <c r="J217" s="255"/>
      <c r="K217" s="256">
        <f>ROUND(P217*H217,2)</f>
        <v>0</v>
      </c>
      <c r="L217" s="251" t="s">
        <v>1</v>
      </c>
      <c r="M217" s="257"/>
      <c r="N217" s="258" t="s">
        <v>1</v>
      </c>
      <c r="O217" s="238" t="s">
        <v>44</v>
      </c>
      <c r="P217" s="239">
        <f>I217+J217</f>
        <v>0</v>
      </c>
      <c r="Q217" s="239">
        <f>ROUND(I217*H217,2)</f>
        <v>0</v>
      </c>
      <c r="R217" s="239">
        <f>ROUND(J217*H217,2)</f>
        <v>0</v>
      </c>
      <c r="S217" s="90"/>
      <c r="T217" s="240">
        <f>S217*H217</f>
        <v>0</v>
      </c>
      <c r="U217" s="240">
        <v>0</v>
      </c>
      <c r="V217" s="240">
        <f>U217*H217</f>
        <v>0</v>
      </c>
      <c r="W217" s="240">
        <v>0</v>
      </c>
      <c r="X217" s="241">
        <f>W217*H217</f>
        <v>0</v>
      </c>
      <c r="Y217" s="37"/>
      <c r="Z217" s="37"/>
      <c r="AA217" s="37"/>
      <c r="AB217" s="37"/>
      <c r="AC217" s="37"/>
      <c r="AD217" s="37"/>
      <c r="AE217" s="37"/>
      <c r="AR217" s="242" t="s">
        <v>169</v>
      </c>
      <c r="AT217" s="242" t="s">
        <v>165</v>
      </c>
      <c r="AU217" s="242" t="s">
        <v>88</v>
      </c>
      <c r="AY217" s="16" t="s">
        <v>154</v>
      </c>
      <c r="BE217" s="243">
        <f>IF(O217="základní",K217,0)</f>
        <v>0</v>
      </c>
      <c r="BF217" s="243">
        <f>IF(O217="snížená",K217,0)</f>
        <v>0</v>
      </c>
      <c r="BG217" s="243">
        <f>IF(O217="zákl. přenesená",K217,0)</f>
        <v>0</v>
      </c>
      <c r="BH217" s="243">
        <f>IF(O217="sníž. přenesená",K217,0)</f>
        <v>0</v>
      </c>
      <c r="BI217" s="243">
        <f>IF(O217="nulová",K217,0)</f>
        <v>0</v>
      </c>
      <c r="BJ217" s="16" t="s">
        <v>88</v>
      </c>
      <c r="BK217" s="243">
        <f>ROUND(P217*H217,2)</f>
        <v>0</v>
      </c>
      <c r="BL217" s="16" t="s">
        <v>161</v>
      </c>
      <c r="BM217" s="242" t="s">
        <v>560</v>
      </c>
    </row>
    <row r="218" s="2" customFormat="1" ht="16.5" customHeight="1">
      <c r="A218" s="37"/>
      <c r="B218" s="38"/>
      <c r="C218" s="249" t="s">
        <v>324</v>
      </c>
      <c r="D218" s="249" t="s">
        <v>165</v>
      </c>
      <c r="E218" s="250" t="s">
        <v>561</v>
      </c>
      <c r="F218" s="251" t="s">
        <v>562</v>
      </c>
      <c r="G218" s="252" t="s">
        <v>1</v>
      </c>
      <c r="H218" s="253">
        <v>55</v>
      </c>
      <c r="I218" s="254"/>
      <c r="J218" s="255"/>
      <c r="K218" s="256">
        <f>ROUND(P218*H218,2)</f>
        <v>0</v>
      </c>
      <c r="L218" s="251" t="s">
        <v>1</v>
      </c>
      <c r="M218" s="257"/>
      <c r="N218" s="258" t="s">
        <v>1</v>
      </c>
      <c r="O218" s="238" t="s">
        <v>44</v>
      </c>
      <c r="P218" s="239">
        <f>I218+J218</f>
        <v>0</v>
      </c>
      <c r="Q218" s="239">
        <f>ROUND(I218*H218,2)</f>
        <v>0</v>
      </c>
      <c r="R218" s="239">
        <f>ROUND(J218*H218,2)</f>
        <v>0</v>
      </c>
      <c r="S218" s="90"/>
      <c r="T218" s="240">
        <f>S218*H218</f>
        <v>0</v>
      </c>
      <c r="U218" s="240">
        <v>0</v>
      </c>
      <c r="V218" s="240">
        <f>U218*H218</f>
        <v>0</v>
      </c>
      <c r="W218" s="240">
        <v>0</v>
      </c>
      <c r="X218" s="241">
        <f>W218*H218</f>
        <v>0</v>
      </c>
      <c r="Y218" s="37"/>
      <c r="Z218" s="37"/>
      <c r="AA218" s="37"/>
      <c r="AB218" s="37"/>
      <c r="AC218" s="37"/>
      <c r="AD218" s="37"/>
      <c r="AE218" s="37"/>
      <c r="AR218" s="242" t="s">
        <v>169</v>
      </c>
      <c r="AT218" s="242" t="s">
        <v>165</v>
      </c>
      <c r="AU218" s="242" t="s">
        <v>88</v>
      </c>
      <c r="AY218" s="16" t="s">
        <v>154</v>
      </c>
      <c r="BE218" s="243">
        <f>IF(O218="základní",K218,0)</f>
        <v>0</v>
      </c>
      <c r="BF218" s="243">
        <f>IF(O218="snížená",K218,0)</f>
        <v>0</v>
      </c>
      <c r="BG218" s="243">
        <f>IF(O218="zákl. přenesená",K218,0)</f>
        <v>0</v>
      </c>
      <c r="BH218" s="243">
        <f>IF(O218="sníž. přenesená",K218,0)</f>
        <v>0</v>
      </c>
      <c r="BI218" s="243">
        <f>IF(O218="nulová",K218,0)</f>
        <v>0</v>
      </c>
      <c r="BJ218" s="16" t="s">
        <v>88</v>
      </c>
      <c r="BK218" s="243">
        <f>ROUND(P218*H218,2)</f>
        <v>0</v>
      </c>
      <c r="BL218" s="16" t="s">
        <v>161</v>
      </c>
      <c r="BM218" s="242" t="s">
        <v>563</v>
      </c>
    </row>
    <row r="219" s="2" customFormat="1" ht="16.5" customHeight="1">
      <c r="A219" s="37"/>
      <c r="B219" s="38"/>
      <c r="C219" s="249" t="s">
        <v>564</v>
      </c>
      <c r="D219" s="249" t="s">
        <v>165</v>
      </c>
      <c r="E219" s="250" t="s">
        <v>565</v>
      </c>
      <c r="F219" s="251" t="s">
        <v>566</v>
      </c>
      <c r="G219" s="252" t="s">
        <v>1</v>
      </c>
      <c r="H219" s="253">
        <v>10</v>
      </c>
      <c r="I219" s="254"/>
      <c r="J219" s="255"/>
      <c r="K219" s="256">
        <f>ROUND(P219*H219,2)</f>
        <v>0</v>
      </c>
      <c r="L219" s="251" t="s">
        <v>1</v>
      </c>
      <c r="M219" s="257"/>
      <c r="N219" s="258" t="s">
        <v>1</v>
      </c>
      <c r="O219" s="238" t="s">
        <v>44</v>
      </c>
      <c r="P219" s="239">
        <f>I219+J219</f>
        <v>0</v>
      </c>
      <c r="Q219" s="239">
        <f>ROUND(I219*H219,2)</f>
        <v>0</v>
      </c>
      <c r="R219" s="239">
        <f>ROUND(J219*H219,2)</f>
        <v>0</v>
      </c>
      <c r="S219" s="90"/>
      <c r="T219" s="240">
        <f>S219*H219</f>
        <v>0</v>
      </c>
      <c r="U219" s="240">
        <v>0</v>
      </c>
      <c r="V219" s="240">
        <f>U219*H219</f>
        <v>0</v>
      </c>
      <c r="W219" s="240">
        <v>0</v>
      </c>
      <c r="X219" s="241">
        <f>W219*H219</f>
        <v>0</v>
      </c>
      <c r="Y219" s="37"/>
      <c r="Z219" s="37"/>
      <c r="AA219" s="37"/>
      <c r="AB219" s="37"/>
      <c r="AC219" s="37"/>
      <c r="AD219" s="37"/>
      <c r="AE219" s="37"/>
      <c r="AR219" s="242" t="s">
        <v>169</v>
      </c>
      <c r="AT219" s="242" t="s">
        <v>165</v>
      </c>
      <c r="AU219" s="242" t="s">
        <v>88</v>
      </c>
      <c r="AY219" s="16" t="s">
        <v>154</v>
      </c>
      <c r="BE219" s="243">
        <f>IF(O219="základní",K219,0)</f>
        <v>0</v>
      </c>
      <c r="BF219" s="243">
        <f>IF(O219="snížená",K219,0)</f>
        <v>0</v>
      </c>
      <c r="BG219" s="243">
        <f>IF(O219="zákl. přenesená",K219,0)</f>
        <v>0</v>
      </c>
      <c r="BH219" s="243">
        <f>IF(O219="sníž. přenesená",K219,0)</f>
        <v>0</v>
      </c>
      <c r="BI219" s="243">
        <f>IF(O219="nulová",K219,0)</f>
        <v>0</v>
      </c>
      <c r="BJ219" s="16" t="s">
        <v>88</v>
      </c>
      <c r="BK219" s="243">
        <f>ROUND(P219*H219,2)</f>
        <v>0</v>
      </c>
      <c r="BL219" s="16" t="s">
        <v>161</v>
      </c>
      <c r="BM219" s="242" t="s">
        <v>567</v>
      </c>
    </row>
    <row r="220" s="2" customFormat="1" ht="16.5" customHeight="1">
      <c r="A220" s="37"/>
      <c r="B220" s="38"/>
      <c r="C220" s="249" t="s">
        <v>568</v>
      </c>
      <c r="D220" s="249" t="s">
        <v>165</v>
      </c>
      <c r="E220" s="250" t="s">
        <v>569</v>
      </c>
      <c r="F220" s="251" t="s">
        <v>570</v>
      </c>
      <c r="G220" s="252" t="s">
        <v>1</v>
      </c>
      <c r="H220" s="253">
        <v>16</v>
      </c>
      <c r="I220" s="254"/>
      <c r="J220" s="255"/>
      <c r="K220" s="256">
        <f>ROUND(P220*H220,2)</f>
        <v>0</v>
      </c>
      <c r="L220" s="251" t="s">
        <v>1</v>
      </c>
      <c r="M220" s="257"/>
      <c r="N220" s="258" t="s">
        <v>1</v>
      </c>
      <c r="O220" s="238" t="s">
        <v>44</v>
      </c>
      <c r="P220" s="239">
        <f>I220+J220</f>
        <v>0</v>
      </c>
      <c r="Q220" s="239">
        <f>ROUND(I220*H220,2)</f>
        <v>0</v>
      </c>
      <c r="R220" s="239">
        <f>ROUND(J220*H220,2)</f>
        <v>0</v>
      </c>
      <c r="S220" s="90"/>
      <c r="T220" s="240">
        <f>S220*H220</f>
        <v>0</v>
      </c>
      <c r="U220" s="240">
        <v>0</v>
      </c>
      <c r="V220" s="240">
        <f>U220*H220</f>
        <v>0</v>
      </c>
      <c r="W220" s="240">
        <v>0</v>
      </c>
      <c r="X220" s="241">
        <f>W220*H220</f>
        <v>0</v>
      </c>
      <c r="Y220" s="37"/>
      <c r="Z220" s="37"/>
      <c r="AA220" s="37"/>
      <c r="AB220" s="37"/>
      <c r="AC220" s="37"/>
      <c r="AD220" s="37"/>
      <c r="AE220" s="37"/>
      <c r="AR220" s="242" t="s">
        <v>169</v>
      </c>
      <c r="AT220" s="242" t="s">
        <v>165</v>
      </c>
      <c r="AU220" s="242" t="s">
        <v>88</v>
      </c>
      <c r="AY220" s="16" t="s">
        <v>154</v>
      </c>
      <c r="BE220" s="243">
        <f>IF(O220="základní",K220,0)</f>
        <v>0</v>
      </c>
      <c r="BF220" s="243">
        <f>IF(O220="snížená",K220,0)</f>
        <v>0</v>
      </c>
      <c r="BG220" s="243">
        <f>IF(O220="zákl. přenesená",K220,0)</f>
        <v>0</v>
      </c>
      <c r="BH220" s="243">
        <f>IF(O220="sníž. přenesená",K220,0)</f>
        <v>0</v>
      </c>
      <c r="BI220" s="243">
        <f>IF(O220="nulová",K220,0)</f>
        <v>0</v>
      </c>
      <c r="BJ220" s="16" t="s">
        <v>88</v>
      </c>
      <c r="BK220" s="243">
        <f>ROUND(P220*H220,2)</f>
        <v>0</v>
      </c>
      <c r="BL220" s="16" t="s">
        <v>161</v>
      </c>
      <c r="BM220" s="242" t="s">
        <v>571</v>
      </c>
    </row>
    <row r="221" s="2" customFormat="1" ht="16.5" customHeight="1">
      <c r="A221" s="37"/>
      <c r="B221" s="38"/>
      <c r="C221" s="249" t="s">
        <v>572</v>
      </c>
      <c r="D221" s="249" t="s">
        <v>165</v>
      </c>
      <c r="E221" s="250" t="s">
        <v>573</v>
      </c>
      <c r="F221" s="251" t="s">
        <v>574</v>
      </c>
      <c r="G221" s="252" t="s">
        <v>1</v>
      </c>
      <c r="H221" s="253">
        <v>9</v>
      </c>
      <c r="I221" s="254"/>
      <c r="J221" s="255"/>
      <c r="K221" s="256">
        <f>ROUND(P221*H221,2)</f>
        <v>0</v>
      </c>
      <c r="L221" s="251" t="s">
        <v>1</v>
      </c>
      <c r="M221" s="257"/>
      <c r="N221" s="258" t="s">
        <v>1</v>
      </c>
      <c r="O221" s="238" t="s">
        <v>44</v>
      </c>
      <c r="P221" s="239">
        <f>I221+J221</f>
        <v>0</v>
      </c>
      <c r="Q221" s="239">
        <f>ROUND(I221*H221,2)</f>
        <v>0</v>
      </c>
      <c r="R221" s="239">
        <f>ROUND(J221*H221,2)</f>
        <v>0</v>
      </c>
      <c r="S221" s="90"/>
      <c r="T221" s="240">
        <f>S221*H221</f>
        <v>0</v>
      </c>
      <c r="U221" s="240">
        <v>0</v>
      </c>
      <c r="V221" s="240">
        <f>U221*H221</f>
        <v>0</v>
      </c>
      <c r="W221" s="240">
        <v>0</v>
      </c>
      <c r="X221" s="241">
        <f>W221*H221</f>
        <v>0</v>
      </c>
      <c r="Y221" s="37"/>
      <c r="Z221" s="37"/>
      <c r="AA221" s="37"/>
      <c r="AB221" s="37"/>
      <c r="AC221" s="37"/>
      <c r="AD221" s="37"/>
      <c r="AE221" s="37"/>
      <c r="AR221" s="242" t="s">
        <v>169</v>
      </c>
      <c r="AT221" s="242" t="s">
        <v>165</v>
      </c>
      <c r="AU221" s="242" t="s">
        <v>88</v>
      </c>
      <c r="AY221" s="16" t="s">
        <v>154</v>
      </c>
      <c r="BE221" s="243">
        <f>IF(O221="základní",K221,0)</f>
        <v>0</v>
      </c>
      <c r="BF221" s="243">
        <f>IF(O221="snížená",K221,0)</f>
        <v>0</v>
      </c>
      <c r="BG221" s="243">
        <f>IF(O221="zákl. přenesená",K221,0)</f>
        <v>0</v>
      </c>
      <c r="BH221" s="243">
        <f>IF(O221="sníž. přenesená",K221,0)</f>
        <v>0</v>
      </c>
      <c r="BI221" s="243">
        <f>IF(O221="nulová",K221,0)</f>
        <v>0</v>
      </c>
      <c r="BJ221" s="16" t="s">
        <v>88</v>
      </c>
      <c r="BK221" s="243">
        <f>ROUND(P221*H221,2)</f>
        <v>0</v>
      </c>
      <c r="BL221" s="16" t="s">
        <v>161</v>
      </c>
      <c r="BM221" s="242" t="s">
        <v>575</v>
      </c>
    </row>
    <row r="222" s="2" customFormat="1" ht="16.5" customHeight="1">
      <c r="A222" s="37"/>
      <c r="B222" s="38"/>
      <c r="C222" s="249" t="s">
        <v>576</v>
      </c>
      <c r="D222" s="249" t="s">
        <v>165</v>
      </c>
      <c r="E222" s="250" t="s">
        <v>577</v>
      </c>
      <c r="F222" s="251" t="s">
        <v>578</v>
      </c>
      <c r="G222" s="252" t="s">
        <v>1</v>
      </c>
      <c r="H222" s="253">
        <v>25</v>
      </c>
      <c r="I222" s="254"/>
      <c r="J222" s="255"/>
      <c r="K222" s="256">
        <f>ROUND(P222*H222,2)</f>
        <v>0</v>
      </c>
      <c r="L222" s="251" t="s">
        <v>1</v>
      </c>
      <c r="M222" s="257"/>
      <c r="N222" s="258" t="s">
        <v>1</v>
      </c>
      <c r="O222" s="238" t="s">
        <v>44</v>
      </c>
      <c r="P222" s="239">
        <f>I222+J222</f>
        <v>0</v>
      </c>
      <c r="Q222" s="239">
        <f>ROUND(I222*H222,2)</f>
        <v>0</v>
      </c>
      <c r="R222" s="239">
        <f>ROUND(J222*H222,2)</f>
        <v>0</v>
      </c>
      <c r="S222" s="90"/>
      <c r="T222" s="240">
        <f>S222*H222</f>
        <v>0</v>
      </c>
      <c r="U222" s="240">
        <v>0</v>
      </c>
      <c r="V222" s="240">
        <f>U222*H222</f>
        <v>0</v>
      </c>
      <c r="W222" s="240">
        <v>0</v>
      </c>
      <c r="X222" s="241">
        <f>W222*H222</f>
        <v>0</v>
      </c>
      <c r="Y222" s="37"/>
      <c r="Z222" s="37"/>
      <c r="AA222" s="37"/>
      <c r="AB222" s="37"/>
      <c r="AC222" s="37"/>
      <c r="AD222" s="37"/>
      <c r="AE222" s="37"/>
      <c r="AR222" s="242" t="s">
        <v>169</v>
      </c>
      <c r="AT222" s="242" t="s">
        <v>165</v>
      </c>
      <c r="AU222" s="242" t="s">
        <v>88</v>
      </c>
      <c r="AY222" s="16" t="s">
        <v>154</v>
      </c>
      <c r="BE222" s="243">
        <f>IF(O222="základní",K222,0)</f>
        <v>0</v>
      </c>
      <c r="BF222" s="243">
        <f>IF(O222="snížená",K222,0)</f>
        <v>0</v>
      </c>
      <c r="BG222" s="243">
        <f>IF(O222="zákl. přenesená",K222,0)</f>
        <v>0</v>
      </c>
      <c r="BH222" s="243">
        <f>IF(O222="sníž. přenesená",K222,0)</f>
        <v>0</v>
      </c>
      <c r="BI222" s="243">
        <f>IF(O222="nulová",K222,0)</f>
        <v>0</v>
      </c>
      <c r="BJ222" s="16" t="s">
        <v>88</v>
      </c>
      <c r="BK222" s="243">
        <f>ROUND(P222*H222,2)</f>
        <v>0</v>
      </c>
      <c r="BL222" s="16" t="s">
        <v>161</v>
      </c>
      <c r="BM222" s="242" t="s">
        <v>579</v>
      </c>
    </row>
    <row r="223" s="2" customFormat="1" ht="16.5" customHeight="1">
      <c r="A223" s="37"/>
      <c r="B223" s="38"/>
      <c r="C223" s="249" t="s">
        <v>580</v>
      </c>
      <c r="D223" s="249" t="s">
        <v>165</v>
      </c>
      <c r="E223" s="250" t="s">
        <v>581</v>
      </c>
      <c r="F223" s="251" t="s">
        <v>582</v>
      </c>
      <c r="G223" s="252" t="s">
        <v>1</v>
      </c>
      <c r="H223" s="253">
        <v>21</v>
      </c>
      <c r="I223" s="254"/>
      <c r="J223" s="255"/>
      <c r="K223" s="256">
        <f>ROUND(P223*H223,2)</f>
        <v>0</v>
      </c>
      <c r="L223" s="251" t="s">
        <v>1</v>
      </c>
      <c r="M223" s="257"/>
      <c r="N223" s="258" t="s">
        <v>1</v>
      </c>
      <c r="O223" s="238" t="s">
        <v>44</v>
      </c>
      <c r="P223" s="239">
        <f>I223+J223</f>
        <v>0</v>
      </c>
      <c r="Q223" s="239">
        <f>ROUND(I223*H223,2)</f>
        <v>0</v>
      </c>
      <c r="R223" s="239">
        <f>ROUND(J223*H223,2)</f>
        <v>0</v>
      </c>
      <c r="S223" s="90"/>
      <c r="T223" s="240">
        <f>S223*H223</f>
        <v>0</v>
      </c>
      <c r="U223" s="240">
        <v>0</v>
      </c>
      <c r="V223" s="240">
        <f>U223*H223</f>
        <v>0</v>
      </c>
      <c r="W223" s="240">
        <v>0</v>
      </c>
      <c r="X223" s="241">
        <f>W223*H223</f>
        <v>0</v>
      </c>
      <c r="Y223" s="37"/>
      <c r="Z223" s="37"/>
      <c r="AA223" s="37"/>
      <c r="AB223" s="37"/>
      <c r="AC223" s="37"/>
      <c r="AD223" s="37"/>
      <c r="AE223" s="37"/>
      <c r="AR223" s="242" t="s">
        <v>169</v>
      </c>
      <c r="AT223" s="242" t="s">
        <v>165</v>
      </c>
      <c r="AU223" s="242" t="s">
        <v>88</v>
      </c>
      <c r="AY223" s="16" t="s">
        <v>154</v>
      </c>
      <c r="BE223" s="243">
        <f>IF(O223="základní",K223,0)</f>
        <v>0</v>
      </c>
      <c r="BF223" s="243">
        <f>IF(O223="snížená",K223,0)</f>
        <v>0</v>
      </c>
      <c r="BG223" s="243">
        <f>IF(O223="zákl. přenesená",K223,0)</f>
        <v>0</v>
      </c>
      <c r="BH223" s="243">
        <f>IF(O223="sníž. přenesená",K223,0)</f>
        <v>0</v>
      </c>
      <c r="BI223" s="243">
        <f>IF(O223="nulová",K223,0)</f>
        <v>0</v>
      </c>
      <c r="BJ223" s="16" t="s">
        <v>88</v>
      </c>
      <c r="BK223" s="243">
        <f>ROUND(P223*H223,2)</f>
        <v>0</v>
      </c>
      <c r="BL223" s="16" t="s">
        <v>161</v>
      </c>
      <c r="BM223" s="242" t="s">
        <v>583</v>
      </c>
    </row>
    <row r="224" s="2" customFormat="1" ht="16.5" customHeight="1">
      <c r="A224" s="37"/>
      <c r="B224" s="38"/>
      <c r="C224" s="249" t="s">
        <v>584</v>
      </c>
      <c r="D224" s="249" t="s">
        <v>165</v>
      </c>
      <c r="E224" s="250" t="s">
        <v>585</v>
      </c>
      <c r="F224" s="251" t="s">
        <v>586</v>
      </c>
      <c r="G224" s="252" t="s">
        <v>1</v>
      </c>
      <c r="H224" s="253">
        <v>59</v>
      </c>
      <c r="I224" s="254"/>
      <c r="J224" s="255"/>
      <c r="K224" s="256">
        <f>ROUND(P224*H224,2)</f>
        <v>0</v>
      </c>
      <c r="L224" s="251" t="s">
        <v>1</v>
      </c>
      <c r="M224" s="257"/>
      <c r="N224" s="258" t="s">
        <v>1</v>
      </c>
      <c r="O224" s="238" t="s">
        <v>44</v>
      </c>
      <c r="P224" s="239">
        <f>I224+J224</f>
        <v>0</v>
      </c>
      <c r="Q224" s="239">
        <f>ROUND(I224*H224,2)</f>
        <v>0</v>
      </c>
      <c r="R224" s="239">
        <f>ROUND(J224*H224,2)</f>
        <v>0</v>
      </c>
      <c r="S224" s="90"/>
      <c r="T224" s="240">
        <f>S224*H224</f>
        <v>0</v>
      </c>
      <c r="U224" s="240">
        <v>0</v>
      </c>
      <c r="V224" s="240">
        <f>U224*H224</f>
        <v>0</v>
      </c>
      <c r="W224" s="240">
        <v>0</v>
      </c>
      <c r="X224" s="241">
        <f>W224*H224</f>
        <v>0</v>
      </c>
      <c r="Y224" s="37"/>
      <c r="Z224" s="37"/>
      <c r="AA224" s="37"/>
      <c r="AB224" s="37"/>
      <c r="AC224" s="37"/>
      <c r="AD224" s="37"/>
      <c r="AE224" s="37"/>
      <c r="AR224" s="242" t="s">
        <v>169</v>
      </c>
      <c r="AT224" s="242" t="s">
        <v>165</v>
      </c>
      <c r="AU224" s="242" t="s">
        <v>88</v>
      </c>
      <c r="AY224" s="16" t="s">
        <v>154</v>
      </c>
      <c r="BE224" s="243">
        <f>IF(O224="základní",K224,0)</f>
        <v>0</v>
      </c>
      <c r="BF224" s="243">
        <f>IF(O224="snížená",K224,0)</f>
        <v>0</v>
      </c>
      <c r="BG224" s="243">
        <f>IF(O224="zákl. přenesená",K224,0)</f>
        <v>0</v>
      </c>
      <c r="BH224" s="243">
        <f>IF(O224="sníž. přenesená",K224,0)</f>
        <v>0</v>
      </c>
      <c r="BI224" s="243">
        <f>IF(O224="nulová",K224,0)</f>
        <v>0</v>
      </c>
      <c r="BJ224" s="16" t="s">
        <v>88</v>
      </c>
      <c r="BK224" s="243">
        <f>ROUND(P224*H224,2)</f>
        <v>0</v>
      </c>
      <c r="BL224" s="16" t="s">
        <v>161</v>
      </c>
      <c r="BM224" s="242" t="s">
        <v>587</v>
      </c>
    </row>
    <row r="225" s="2" customFormat="1" ht="16.5" customHeight="1">
      <c r="A225" s="37"/>
      <c r="B225" s="38"/>
      <c r="C225" s="249" t="s">
        <v>588</v>
      </c>
      <c r="D225" s="249" t="s">
        <v>165</v>
      </c>
      <c r="E225" s="250" t="s">
        <v>589</v>
      </c>
      <c r="F225" s="251" t="s">
        <v>590</v>
      </c>
      <c r="G225" s="252" t="s">
        <v>1</v>
      </c>
      <c r="H225" s="253">
        <v>42</v>
      </c>
      <c r="I225" s="254"/>
      <c r="J225" s="255"/>
      <c r="K225" s="256">
        <f>ROUND(P225*H225,2)</f>
        <v>0</v>
      </c>
      <c r="L225" s="251" t="s">
        <v>1</v>
      </c>
      <c r="M225" s="257"/>
      <c r="N225" s="258" t="s">
        <v>1</v>
      </c>
      <c r="O225" s="238" t="s">
        <v>44</v>
      </c>
      <c r="P225" s="239">
        <f>I225+J225</f>
        <v>0</v>
      </c>
      <c r="Q225" s="239">
        <f>ROUND(I225*H225,2)</f>
        <v>0</v>
      </c>
      <c r="R225" s="239">
        <f>ROUND(J225*H225,2)</f>
        <v>0</v>
      </c>
      <c r="S225" s="90"/>
      <c r="T225" s="240">
        <f>S225*H225</f>
        <v>0</v>
      </c>
      <c r="U225" s="240">
        <v>0</v>
      </c>
      <c r="V225" s="240">
        <f>U225*H225</f>
        <v>0</v>
      </c>
      <c r="W225" s="240">
        <v>0</v>
      </c>
      <c r="X225" s="241">
        <f>W225*H225</f>
        <v>0</v>
      </c>
      <c r="Y225" s="37"/>
      <c r="Z225" s="37"/>
      <c r="AA225" s="37"/>
      <c r="AB225" s="37"/>
      <c r="AC225" s="37"/>
      <c r="AD225" s="37"/>
      <c r="AE225" s="37"/>
      <c r="AR225" s="242" t="s">
        <v>169</v>
      </c>
      <c r="AT225" s="242" t="s">
        <v>165</v>
      </c>
      <c r="AU225" s="242" t="s">
        <v>88</v>
      </c>
      <c r="AY225" s="16" t="s">
        <v>154</v>
      </c>
      <c r="BE225" s="243">
        <f>IF(O225="základní",K225,0)</f>
        <v>0</v>
      </c>
      <c r="BF225" s="243">
        <f>IF(O225="snížená",K225,0)</f>
        <v>0</v>
      </c>
      <c r="BG225" s="243">
        <f>IF(O225="zákl. přenesená",K225,0)</f>
        <v>0</v>
      </c>
      <c r="BH225" s="243">
        <f>IF(O225="sníž. přenesená",K225,0)</f>
        <v>0</v>
      </c>
      <c r="BI225" s="243">
        <f>IF(O225="nulová",K225,0)</f>
        <v>0</v>
      </c>
      <c r="BJ225" s="16" t="s">
        <v>88</v>
      </c>
      <c r="BK225" s="243">
        <f>ROUND(P225*H225,2)</f>
        <v>0</v>
      </c>
      <c r="BL225" s="16" t="s">
        <v>161</v>
      </c>
      <c r="BM225" s="242" t="s">
        <v>591</v>
      </c>
    </row>
    <row r="226" s="2" customFormat="1" ht="16.5" customHeight="1">
      <c r="A226" s="37"/>
      <c r="B226" s="38"/>
      <c r="C226" s="249" t="s">
        <v>592</v>
      </c>
      <c r="D226" s="249" t="s">
        <v>165</v>
      </c>
      <c r="E226" s="250" t="s">
        <v>593</v>
      </c>
      <c r="F226" s="251" t="s">
        <v>594</v>
      </c>
      <c r="G226" s="252" t="s">
        <v>1</v>
      </c>
      <c r="H226" s="253">
        <v>10</v>
      </c>
      <c r="I226" s="254"/>
      <c r="J226" s="255"/>
      <c r="K226" s="256">
        <f>ROUND(P226*H226,2)</f>
        <v>0</v>
      </c>
      <c r="L226" s="251" t="s">
        <v>1</v>
      </c>
      <c r="M226" s="257"/>
      <c r="N226" s="258" t="s">
        <v>1</v>
      </c>
      <c r="O226" s="238" t="s">
        <v>44</v>
      </c>
      <c r="P226" s="239">
        <f>I226+J226</f>
        <v>0</v>
      </c>
      <c r="Q226" s="239">
        <f>ROUND(I226*H226,2)</f>
        <v>0</v>
      </c>
      <c r="R226" s="239">
        <f>ROUND(J226*H226,2)</f>
        <v>0</v>
      </c>
      <c r="S226" s="90"/>
      <c r="T226" s="240">
        <f>S226*H226</f>
        <v>0</v>
      </c>
      <c r="U226" s="240">
        <v>0</v>
      </c>
      <c r="V226" s="240">
        <f>U226*H226</f>
        <v>0</v>
      </c>
      <c r="W226" s="240">
        <v>0</v>
      </c>
      <c r="X226" s="241">
        <f>W226*H226</f>
        <v>0</v>
      </c>
      <c r="Y226" s="37"/>
      <c r="Z226" s="37"/>
      <c r="AA226" s="37"/>
      <c r="AB226" s="37"/>
      <c r="AC226" s="37"/>
      <c r="AD226" s="37"/>
      <c r="AE226" s="37"/>
      <c r="AR226" s="242" t="s">
        <v>169</v>
      </c>
      <c r="AT226" s="242" t="s">
        <v>165</v>
      </c>
      <c r="AU226" s="242" t="s">
        <v>88</v>
      </c>
      <c r="AY226" s="16" t="s">
        <v>154</v>
      </c>
      <c r="BE226" s="243">
        <f>IF(O226="základní",K226,0)</f>
        <v>0</v>
      </c>
      <c r="BF226" s="243">
        <f>IF(O226="snížená",K226,0)</f>
        <v>0</v>
      </c>
      <c r="BG226" s="243">
        <f>IF(O226="zákl. přenesená",K226,0)</f>
        <v>0</v>
      </c>
      <c r="BH226" s="243">
        <f>IF(O226="sníž. přenesená",K226,0)</f>
        <v>0</v>
      </c>
      <c r="BI226" s="243">
        <f>IF(O226="nulová",K226,0)</f>
        <v>0</v>
      </c>
      <c r="BJ226" s="16" t="s">
        <v>88</v>
      </c>
      <c r="BK226" s="243">
        <f>ROUND(P226*H226,2)</f>
        <v>0</v>
      </c>
      <c r="BL226" s="16" t="s">
        <v>161</v>
      </c>
      <c r="BM226" s="242" t="s">
        <v>595</v>
      </c>
    </row>
    <row r="227" s="2" customFormat="1" ht="16.5" customHeight="1">
      <c r="A227" s="37"/>
      <c r="B227" s="38"/>
      <c r="C227" s="249" t="s">
        <v>596</v>
      </c>
      <c r="D227" s="249" t="s">
        <v>165</v>
      </c>
      <c r="E227" s="250" t="s">
        <v>597</v>
      </c>
      <c r="F227" s="251" t="s">
        <v>598</v>
      </c>
      <c r="G227" s="252" t="s">
        <v>1</v>
      </c>
      <c r="H227" s="253">
        <v>21</v>
      </c>
      <c r="I227" s="254"/>
      <c r="J227" s="255"/>
      <c r="K227" s="256">
        <f>ROUND(P227*H227,2)</f>
        <v>0</v>
      </c>
      <c r="L227" s="251" t="s">
        <v>1</v>
      </c>
      <c r="M227" s="257"/>
      <c r="N227" s="258" t="s">
        <v>1</v>
      </c>
      <c r="O227" s="238" t="s">
        <v>44</v>
      </c>
      <c r="P227" s="239">
        <f>I227+J227</f>
        <v>0</v>
      </c>
      <c r="Q227" s="239">
        <f>ROUND(I227*H227,2)</f>
        <v>0</v>
      </c>
      <c r="R227" s="239">
        <f>ROUND(J227*H227,2)</f>
        <v>0</v>
      </c>
      <c r="S227" s="90"/>
      <c r="T227" s="240">
        <f>S227*H227</f>
        <v>0</v>
      </c>
      <c r="U227" s="240">
        <v>0</v>
      </c>
      <c r="V227" s="240">
        <f>U227*H227</f>
        <v>0</v>
      </c>
      <c r="W227" s="240">
        <v>0</v>
      </c>
      <c r="X227" s="241">
        <f>W227*H227</f>
        <v>0</v>
      </c>
      <c r="Y227" s="37"/>
      <c r="Z227" s="37"/>
      <c r="AA227" s="37"/>
      <c r="AB227" s="37"/>
      <c r="AC227" s="37"/>
      <c r="AD227" s="37"/>
      <c r="AE227" s="37"/>
      <c r="AR227" s="242" t="s">
        <v>169</v>
      </c>
      <c r="AT227" s="242" t="s">
        <v>165</v>
      </c>
      <c r="AU227" s="242" t="s">
        <v>88</v>
      </c>
      <c r="AY227" s="16" t="s">
        <v>154</v>
      </c>
      <c r="BE227" s="243">
        <f>IF(O227="základní",K227,0)</f>
        <v>0</v>
      </c>
      <c r="BF227" s="243">
        <f>IF(O227="snížená",K227,0)</f>
        <v>0</v>
      </c>
      <c r="BG227" s="243">
        <f>IF(O227="zákl. přenesená",K227,0)</f>
        <v>0</v>
      </c>
      <c r="BH227" s="243">
        <f>IF(O227="sníž. přenesená",K227,0)</f>
        <v>0</v>
      </c>
      <c r="BI227" s="243">
        <f>IF(O227="nulová",K227,0)</f>
        <v>0</v>
      </c>
      <c r="BJ227" s="16" t="s">
        <v>88</v>
      </c>
      <c r="BK227" s="243">
        <f>ROUND(P227*H227,2)</f>
        <v>0</v>
      </c>
      <c r="BL227" s="16" t="s">
        <v>161</v>
      </c>
      <c r="BM227" s="242" t="s">
        <v>599</v>
      </c>
    </row>
    <row r="228" s="2" customFormat="1" ht="16.5" customHeight="1">
      <c r="A228" s="37"/>
      <c r="B228" s="38"/>
      <c r="C228" s="249" t="s">
        <v>600</v>
      </c>
      <c r="D228" s="249" t="s">
        <v>165</v>
      </c>
      <c r="E228" s="250" t="s">
        <v>601</v>
      </c>
      <c r="F228" s="251" t="s">
        <v>602</v>
      </c>
      <c r="G228" s="252" t="s">
        <v>1</v>
      </c>
      <c r="H228" s="253">
        <v>21</v>
      </c>
      <c r="I228" s="254"/>
      <c r="J228" s="255"/>
      <c r="K228" s="256">
        <f>ROUND(P228*H228,2)</f>
        <v>0</v>
      </c>
      <c r="L228" s="251" t="s">
        <v>1</v>
      </c>
      <c r="M228" s="257"/>
      <c r="N228" s="258" t="s">
        <v>1</v>
      </c>
      <c r="O228" s="238" t="s">
        <v>44</v>
      </c>
      <c r="P228" s="239">
        <f>I228+J228</f>
        <v>0</v>
      </c>
      <c r="Q228" s="239">
        <f>ROUND(I228*H228,2)</f>
        <v>0</v>
      </c>
      <c r="R228" s="239">
        <f>ROUND(J228*H228,2)</f>
        <v>0</v>
      </c>
      <c r="S228" s="90"/>
      <c r="T228" s="240">
        <f>S228*H228</f>
        <v>0</v>
      </c>
      <c r="U228" s="240">
        <v>0</v>
      </c>
      <c r="V228" s="240">
        <f>U228*H228</f>
        <v>0</v>
      </c>
      <c r="W228" s="240">
        <v>0</v>
      </c>
      <c r="X228" s="241">
        <f>W228*H228</f>
        <v>0</v>
      </c>
      <c r="Y228" s="37"/>
      <c r="Z228" s="37"/>
      <c r="AA228" s="37"/>
      <c r="AB228" s="37"/>
      <c r="AC228" s="37"/>
      <c r="AD228" s="37"/>
      <c r="AE228" s="37"/>
      <c r="AR228" s="242" t="s">
        <v>169</v>
      </c>
      <c r="AT228" s="242" t="s">
        <v>165</v>
      </c>
      <c r="AU228" s="242" t="s">
        <v>88</v>
      </c>
      <c r="AY228" s="16" t="s">
        <v>154</v>
      </c>
      <c r="BE228" s="243">
        <f>IF(O228="základní",K228,0)</f>
        <v>0</v>
      </c>
      <c r="BF228" s="243">
        <f>IF(O228="snížená",K228,0)</f>
        <v>0</v>
      </c>
      <c r="BG228" s="243">
        <f>IF(O228="zákl. přenesená",K228,0)</f>
        <v>0</v>
      </c>
      <c r="BH228" s="243">
        <f>IF(O228="sníž. přenesená",K228,0)</f>
        <v>0</v>
      </c>
      <c r="BI228" s="243">
        <f>IF(O228="nulová",K228,0)</f>
        <v>0</v>
      </c>
      <c r="BJ228" s="16" t="s">
        <v>88</v>
      </c>
      <c r="BK228" s="243">
        <f>ROUND(P228*H228,2)</f>
        <v>0</v>
      </c>
      <c r="BL228" s="16" t="s">
        <v>161</v>
      </c>
      <c r="BM228" s="242" t="s">
        <v>603</v>
      </c>
    </row>
    <row r="229" s="2" customFormat="1" ht="16.5" customHeight="1">
      <c r="A229" s="37"/>
      <c r="B229" s="38"/>
      <c r="C229" s="249" t="s">
        <v>604</v>
      </c>
      <c r="D229" s="249" t="s">
        <v>165</v>
      </c>
      <c r="E229" s="250" t="s">
        <v>605</v>
      </c>
      <c r="F229" s="251" t="s">
        <v>606</v>
      </c>
      <c r="G229" s="252" t="s">
        <v>1</v>
      </c>
      <c r="H229" s="253">
        <v>24</v>
      </c>
      <c r="I229" s="254"/>
      <c r="J229" s="255"/>
      <c r="K229" s="256">
        <f>ROUND(P229*H229,2)</f>
        <v>0</v>
      </c>
      <c r="L229" s="251" t="s">
        <v>1</v>
      </c>
      <c r="M229" s="257"/>
      <c r="N229" s="258" t="s">
        <v>1</v>
      </c>
      <c r="O229" s="238" t="s">
        <v>44</v>
      </c>
      <c r="P229" s="239">
        <f>I229+J229</f>
        <v>0</v>
      </c>
      <c r="Q229" s="239">
        <f>ROUND(I229*H229,2)</f>
        <v>0</v>
      </c>
      <c r="R229" s="239">
        <f>ROUND(J229*H229,2)</f>
        <v>0</v>
      </c>
      <c r="S229" s="90"/>
      <c r="T229" s="240">
        <f>S229*H229</f>
        <v>0</v>
      </c>
      <c r="U229" s="240">
        <v>0</v>
      </c>
      <c r="V229" s="240">
        <f>U229*H229</f>
        <v>0</v>
      </c>
      <c r="W229" s="240">
        <v>0</v>
      </c>
      <c r="X229" s="241">
        <f>W229*H229</f>
        <v>0</v>
      </c>
      <c r="Y229" s="37"/>
      <c r="Z229" s="37"/>
      <c r="AA229" s="37"/>
      <c r="AB229" s="37"/>
      <c r="AC229" s="37"/>
      <c r="AD229" s="37"/>
      <c r="AE229" s="37"/>
      <c r="AR229" s="242" t="s">
        <v>169</v>
      </c>
      <c r="AT229" s="242" t="s">
        <v>165</v>
      </c>
      <c r="AU229" s="242" t="s">
        <v>88</v>
      </c>
      <c r="AY229" s="16" t="s">
        <v>154</v>
      </c>
      <c r="BE229" s="243">
        <f>IF(O229="základní",K229,0)</f>
        <v>0</v>
      </c>
      <c r="BF229" s="243">
        <f>IF(O229="snížená",K229,0)</f>
        <v>0</v>
      </c>
      <c r="BG229" s="243">
        <f>IF(O229="zákl. přenesená",K229,0)</f>
        <v>0</v>
      </c>
      <c r="BH229" s="243">
        <f>IF(O229="sníž. přenesená",K229,0)</f>
        <v>0</v>
      </c>
      <c r="BI229" s="243">
        <f>IF(O229="nulová",K229,0)</f>
        <v>0</v>
      </c>
      <c r="BJ229" s="16" t="s">
        <v>88</v>
      </c>
      <c r="BK229" s="243">
        <f>ROUND(P229*H229,2)</f>
        <v>0</v>
      </c>
      <c r="BL229" s="16" t="s">
        <v>161</v>
      </c>
      <c r="BM229" s="242" t="s">
        <v>607</v>
      </c>
    </row>
    <row r="230" s="2" customFormat="1" ht="16.5" customHeight="1">
      <c r="A230" s="37"/>
      <c r="B230" s="38"/>
      <c r="C230" s="249" t="s">
        <v>608</v>
      </c>
      <c r="D230" s="249" t="s">
        <v>165</v>
      </c>
      <c r="E230" s="250" t="s">
        <v>609</v>
      </c>
      <c r="F230" s="251" t="s">
        <v>610</v>
      </c>
      <c r="G230" s="252" t="s">
        <v>1</v>
      </c>
      <c r="H230" s="253">
        <v>21</v>
      </c>
      <c r="I230" s="254"/>
      <c r="J230" s="255"/>
      <c r="K230" s="256">
        <f>ROUND(P230*H230,2)</f>
        <v>0</v>
      </c>
      <c r="L230" s="251" t="s">
        <v>1</v>
      </c>
      <c r="M230" s="257"/>
      <c r="N230" s="258" t="s">
        <v>1</v>
      </c>
      <c r="O230" s="238" t="s">
        <v>44</v>
      </c>
      <c r="P230" s="239">
        <f>I230+J230</f>
        <v>0</v>
      </c>
      <c r="Q230" s="239">
        <f>ROUND(I230*H230,2)</f>
        <v>0</v>
      </c>
      <c r="R230" s="239">
        <f>ROUND(J230*H230,2)</f>
        <v>0</v>
      </c>
      <c r="S230" s="90"/>
      <c r="T230" s="240">
        <f>S230*H230</f>
        <v>0</v>
      </c>
      <c r="U230" s="240">
        <v>0</v>
      </c>
      <c r="V230" s="240">
        <f>U230*H230</f>
        <v>0</v>
      </c>
      <c r="W230" s="240">
        <v>0</v>
      </c>
      <c r="X230" s="241">
        <f>W230*H230</f>
        <v>0</v>
      </c>
      <c r="Y230" s="37"/>
      <c r="Z230" s="37"/>
      <c r="AA230" s="37"/>
      <c r="AB230" s="37"/>
      <c r="AC230" s="37"/>
      <c r="AD230" s="37"/>
      <c r="AE230" s="37"/>
      <c r="AR230" s="242" t="s">
        <v>169</v>
      </c>
      <c r="AT230" s="242" t="s">
        <v>165</v>
      </c>
      <c r="AU230" s="242" t="s">
        <v>88</v>
      </c>
      <c r="AY230" s="16" t="s">
        <v>154</v>
      </c>
      <c r="BE230" s="243">
        <f>IF(O230="základní",K230,0)</f>
        <v>0</v>
      </c>
      <c r="BF230" s="243">
        <f>IF(O230="snížená",K230,0)</f>
        <v>0</v>
      </c>
      <c r="BG230" s="243">
        <f>IF(O230="zákl. přenesená",K230,0)</f>
        <v>0</v>
      </c>
      <c r="BH230" s="243">
        <f>IF(O230="sníž. přenesená",K230,0)</f>
        <v>0</v>
      </c>
      <c r="BI230" s="243">
        <f>IF(O230="nulová",K230,0)</f>
        <v>0</v>
      </c>
      <c r="BJ230" s="16" t="s">
        <v>88</v>
      </c>
      <c r="BK230" s="243">
        <f>ROUND(P230*H230,2)</f>
        <v>0</v>
      </c>
      <c r="BL230" s="16" t="s">
        <v>161</v>
      </c>
      <c r="BM230" s="242" t="s">
        <v>611</v>
      </c>
    </row>
    <row r="231" s="2" customFormat="1" ht="16.5" customHeight="1">
      <c r="A231" s="37"/>
      <c r="B231" s="38"/>
      <c r="C231" s="249" t="s">
        <v>612</v>
      </c>
      <c r="D231" s="249" t="s">
        <v>165</v>
      </c>
      <c r="E231" s="250" t="s">
        <v>613</v>
      </c>
      <c r="F231" s="251" t="s">
        <v>614</v>
      </c>
      <c r="G231" s="252" t="s">
        <v>1</v>
      </c>
      <c r="H231" s="253">
        <v>8</v>
      </c>
      <c r="I231" s="254"/>
      <c r="J231" s="255"/>
      <c r="K231" s="256">
        <f>ROUND(P231*H231,2)</f>
        <v>0</v>
      </c>
      <c r="L231" s="251" t="s">
        <v>1</v>
      </c>
      <c r="M231" s="257"/>
      <c r="N231" s="258" t="s">
        <v>1</v>
      </c>
      <c r="O231" s="238" t="s">
        <v>44</v>
      </c>
      <c r="P231" s="239">
        <f>I231+J231</f>
        <v>0</v>
      </c>
      <c r="Q231" s="239">
        <f>ROUND(I231*H231,2)</f>
        <v>0</v>
      </c>
      <c r="R231" s="239">
        <f>ROUND(J231*H231,2)</f>
        <v>0</v>
      </c>
      <c r="S231" s="90"/>
      <c r="T231" s="240">
        <f>S231*H231</f>
        <v>0</v>
      </c>
      <c r="U231" s="240">
        <v>0</v>
      </c>
      <c r="V231" s="240">
        <f>U231*H231</f>
        <v>0</v>
      </c>
      <c r="W231" s="240">
        <v>0</v>
      </c>
      <c r="X231" s="241">
        <f>W231*H231</f>
        <v>0</v>
      </c>
      <c r="Y231" s="37"/>
      <c r="Z231" s="37"/>
      <c r="AA231" s="37"/>
      <c r="AB231" s="37"/>
      <c r="AC231" s="37"/>
      <c r="AD231" s="37"/>
      <c r="AE231" s="37"/>
      <c r="AR231" s="242" t="s">
        <v>169</v>
      </c>
      <c r="AT231" s="242" t="s">
        <v>165</v>
      </c>
      <c r="AU231" s="242" t="s">
        <v>88</v>
      </c>
      <c r="AY231" s="16" t="s">
        <v>154</v>
      </c>
      <c r="BE231" s="243">
        <f>IF(O231="základní",K231,0)</f>
        <v>0</v>
      </c>
      <c r="BF231" s="243">
        <f>IF(O231="snížená",K231,0)</f>
        <v>0</v>
      </c>
      <c r="BG231" s="243">
        <f>IF(O231="zákl. přenesená",K231,0)</f>
        <v>0</v>
      </c>
      <c r="BH231" s="243">
        <f>IF(O231="sníž. přenesená",K231,0)</f>
        <v>0</v>
      </c>
      <c r="BI231" s="243">
        <f>IF(O231="nulová",K231,0)</f>
        <v>0</v>
      </c>
      <c r="BJ231" s="16" t="s">
        <v>88</v>
      </c>
      <c r="BK231" s="243">
        <f>ROUND(P231*H231,2)</f>
        <v>0</v>
      </c>
      <c r="BL231" s="16" t="s">
        <v>161</v>
      </c>
      <c r="BM231" s="242" t="s">
        <v>615</v>
      </c>
    </row>
    <row r="232" s="2" customFormat="1" ht="16.5" customHeight="1">
      <c r="A232" s="37"/>
      <c r="B232" s="38"/>
      <c r="C232" s="249" t="s">
        <v>616</v>
      </c>
      <c r="D232" s="249" t="s">
        <v>165</v>
      </c>
      <c r="E232" s="250" t="s">
        <v>617</v>
      </c>
      <c r="F232" s="251" t="s">
        <v>618</v>
      </c>
      <c r="G232" s="252" t="s">
        <v>1</v>
      </c>
      <c r="H232" s="253">
        <v>52</v>
      </c>
      <c r="I232" s="254"/>
      <c r="J232" s="255"/>
      <c r="K232" s="256">
        <f>ROUND(P232*H232,2)</f>
        <v>0</v>
      </c>
      <c r="L232" s="251" t="s">
        <v>1</v>
      </c>
      <c r="M232" s="257"/>
      <c r="N232" s="258" t="s">
        <v>1</v>
      </c>
      <c r="O232" s="238" t="s">
        <v>44</v>
      </c>
      <c r="P232" s="239">
        <f>I232+J232</f>
        <v>0</v>
      </c>
      <c r="Q232" s="239">
        <f>ROUND(I232*H232,2)</f>
        <v>0</v>
      </c>
      <c r="R232" s="239">
        <f>ROUND(J232*H232,2)</f>
        <v>0</v>
      </c>
      <c r="S232" s="90"/>
      <c r="T232" s="240">
        <f>S232*H232</f>
        <v>0</v>
      </c>
      <c r="U232" s="240">
        <v>0</v>
      </c>
      <c r="V232" s="240">
        <f>U232*H232</f>
        <v>0</v>
      </c>
      <c r="W232" s="240">
        <v>0</v>
      </c>
      <c r="X232" s="241">
        <f>W232*H232</f>
        <v>0</v>
      </c>
      <c r="Y232" s="37"/>
      <c r="Z232" s="37"/>
      <c r="AA232" s="37"/>
      <c r="AB232" s="37"/>
      <c r="AC232" s="37"/>
      <c r="AD232" s="37"/>
      <c r="AE232" s="37"/>
      <c r="AR232" s="242" t="s">
        <v>169</v>
      </c>
      <c r="AT232" s="242" t="s">
        <v>165</v>
      </c>
      <c r="AU232" s="242" t="s">
        <v>88</v>
      </c>
      <c r="AY232" s="16" t="s">
        <v>154</v>
      </c>
      <c r="BE232" s="243">
        <f>IF(O232="základní",K232,0)</f>
        <v>0</v>
      </c>
      <c r="BF232" s="243">
        <f>IF(O232="snížená",K232,0)</f>
        <v>0</v>
      </c>
      <c r="BG232" s="243">
        <f>IF(O232="zákl. přenesená",K232,0)</f>
        <v>0</v>
      </c>
      <c r="BH232" s="243">
        <f>IF(O232="sníž. přenesená",K232,0)</f>
        <v>0</v>
      </c>
      <c r="BI232" s="243">
        <f>IF(O232="nulová",K232,0)</f>
        <v>0</v>
      </c>
      <c r="BJ232" s="16" t="s">
        <v>88</v>
      </c>
      <c r="BK232" s="243">
        <f>ROUND(P232*H232,2)</f>
        <v>0</v>
      </c>
      <c r="BL232" s="16" t="s">
        <v>161</v>
      </c>
      <c r="BM232" s="242" t="s">
        <v>619</v>
      </c>
    </row>
    <row r="233" s="2" customFormat="1" ht="16.5" customHeight="1">
      <c r="A233" s="37"/>
      <c r="B233" s="38"/>
      <c r="C233" s="249" t="s">
        <v>620</v>
      </c>
      <c r="D233" s="249" t="s">
        <v>165</v>
      </c>
      <c r="E233" s="250" t="s">
        <v>621</v>
      </c>
      <c r="F233" s="251" t="s">
        <v>622</v>
      </c>
      <c r="G233" s="252" t="s">
        <v>1</v>
      </c>
      <c r="H233" s="253">
        <v>8</v>
      </c>
      <c r="I233" s="254"/>
      <c r="J233" s="255"/>
      <c r="K233" s="256">
        <f>ROUND(P233*H233,2)</f>
        <v>0</v>
      </c>
      <c r="L233" s="251" t="s">
        <v>1</v>
      </c>
      <c r="M233" s="257"/>
      <c r="N233" s="258" t="s">
        <v>1</v>
      </c>
      <c r="O233" s="238" t="s">
        <v>44</v>
      </c>
      <c r="P233" s="239">
        <f>I233+J233</f>
        <v>0</v>
      </c>
      <c r="Q233" s="239">
        <f>ROUND(I233*H233,2)</f>
        <v>0</v>
      </c>
      <c r="R233" s="239">
        <f>ROUND(J233*H233,2)</f>
        <v>0</v>
      </c>
      <c r="S233" s="90"/>
      <c r="T233" s="240">
        <f>S233*H233</f>
        <v>0</v>
      </c>
      <c r="U233" s="240">
        <v>0</v>
      </c>
      <c r="V233" s="240">
        <f>U233*H233</f>
        <v>0</v>
      </c>
      <c r="W233" s="240">
        <v>0</v>
      </c>
      <c r="X233" s="241">
        <f>W233*H233</f>
        <v>0</v>
      </c>
      <c r="Y233" s="37"/>
      <c r="Z233" s="37"/>
      <c r="AA233" s="37"/>
      <c r="AB233" s="37"/>
      <c r="AC233" s="37"/>
      <c r="AD233" s="37"/>
      <c r="AE233" s="37"/>
      <c r="AR233" s="242" t="s">
        <v>169</v>
      </c>
      <c r="AT233" s="242" t="s">
        <v>165</v>
      </c>
      <c r="AU233" s="242" t="s">
        <v>88</v>
      </c>
      <c r="AY233" s="16" t="s">
        <v>154</v>
      </c>
      <c r="BE233" s="243">
        <f>IF(O233="základní",K233,0)</f>
        <v>0</v>
      </c>
      <c r="BF233" s="243">
        <f>IF(O233="snížená",K233,0)</f>
        <v>0</v>
      </c>
      <c r="BG233" s="243">
        <f>IF(O233="zákl. přenesená",K233,0)</f>
        <v>0</v>
      </c>
      <c r="BH233" s="243">
        <f>IF(O233="sníž. přenesená",K233,0)</f>
        <v>0</v>
      </c>
      <c r="BI233" s="243">
        <f>IF(O233="nulová",K233,0)</f>
        <v>0</v>
      </c>
      <c r="BJ233" s="16" t="s">
        <v>88</v>
      </c>
      <c r="BK233" s="243">
        <f>ROUND(P233*H233,2)</f>
        <v>0</v>
      </c>
      <c r="BL233" s="16" t="s">
        <v>161</v>
      </c>
      <c r="BM233" s="242" t="s">
        <v>623</v>
      </c>
    </row>
    <row r="234" s="2" customFormat="1" ht="16.5" customHeight="1">
      <c r="A234" s="37"/>
      <c r="B234" s="38"/>
      <c r="C234" s="249" t="s">
        <v>624</v>
      </c>
      <c r="D234" s="249" t="s">
        <v>165</v>
      </c>
      <c r="E234" s="250" t="s">
        <v>625</v>
      </c>
      <c r="F234" s="251" t="s">
        <v>626</v>
      </c>
      <c r="G234" s="252" t="s">
        <v>1</v>
      </c>
      <c r="H234" s="253">
        <v>15</v>
      </c>
      <c r="I234" s="254"/>
      <c r="J234" s="255"/>
      <c r="K234" s="256">
        <f>ROUND(P234*H234,2)</f>
        <v>0</v>
      </c>
      <c r="L234" s="251" t="s">
        <v>1</v>
      </c>
      <c r="M234" s="257"/>
      <c r="N234" s="258" t="s">
        <v>1</v>
      </c>
      <c r="O234" s="238" t="s">
        <v>44</v>
      </c>
      <c r="P234" s="239">
        <f>I234+J234</f>
        <v>0</v>
      </c>
      <c r="Q234" s="239">
        <f>ROUND(I234*H234,2)</f>
        <v>0</v>
      </c>
      <c r="R234" s="239">
        <f>ROUND(J234*H234,2)</f>
        <v>0</v>
      </c>
      <c r="S234" s="90"/>
      <c r="T234" s="240">
        <f>S234*H234</f>
        <v>0</v>
      </c>
      <c r="U234" s="240">
        <v>0</v>
      </c>
      <c r="V234" s="240">
        <f>U234*H234</f>
        <v>0</v>
      </c>
      <c r="W234" s="240">
        <v>0</v>
      </c>
      <c r="X234" s="241">
        <f>W234*H234</f>
        <v>0</v>
      </c>
      <c r="Y234" s="37"/>
      <c r="Z234" s="37"/>
      <c r="AA234" s="37"/>
      <c r="AB234" s="37"/>
      <c r="AC234" s="37"/>
      <c r="AD234" s="37"/>
      <c r="AE234" s="37"/>
      <c r="AR234" s="242" t="s">
        <v>169</v>
      </c>
      <c r="AT234" s="242" t="s">
        <v>165</v>
      </c>
      <c r="AU234" s="242" t="s">
        <v>88</v>
      </c>
      <c r="AY234" s="16" t="s">
        <v>154</v>
      </c>
      <c r="BE234" s="243">
        <f>IF(O234="základní",K234,0)</f>
        <v>0</v>
      </c>
      <c r="BF234" s="243">
        <f>IF(O234="snížená",K234,0)</f>
        <v>0</v>
      </c>
      <c r="BG234" s="243">
        <f>IF(O234="zákl. přenesená",K234,0)</f>
        <v>0</v>
      </c>
      <c r="BH234" s="243">
        <f>IF(O234="sníž. přenesená",K234,0)</f>
        <v>0</v>
      </c>
      <c r="BI234" s="243">
        <f>IF(O234="nulová",K234,0)</f>
        <v>0</v>
      </c>
      <c r="BJ234" s="16" t="s">
        <v>88</v>
      </c>
      <c r="BK234" s="243">
        <f>ROUND(P234*H234,2)</f>
        <v>0</v>
      </c>
      <c r="BL234" s="16" t="s">
        <v>161</v>
      </c>
      <c r="BM234" s="242" t="s">
        <v>627</v>
      </c>
    </row>
    <row r="235" s="2" customFormat="1" ht="16.5" customHeight="1">
      <c r="A235" s="37"/>
      <c r="B235" s="38"/>
      <c r="C235" s="249" t="s">
        <v>628</v>
      </c>
      <c r="D235" s="249" t="s">
        <v>165</v>
      </c>
      <c r="E235" s="250" t="s">
        <v>629</v>
      </c>
      <c r="F235" s="251" t="s">
        <v>630</v>
      </c>
      <c r="G235" s="252" t="s">
        <v>1</v>
      </c>
      <c r="H235" s="253">
        <v>34</v>
      </c>
      <c r="I235" s="254"/>
      <c r="J235" s="255"/>
      <c r="K235" s="256">
        <f>ROUND(P235*H235,2)</f>
        <v>0</v>
      </c>
      <c r="L235" s="251" t="s">
        <v>1</v>
      </c>
      <c r="M235" s="257"/>
      <c r="N235" s="258" t="s">
        <v>1</v>
      </c>
      <c r="O235" s="238" t="s">
        <v>44</v>
      </c>
      <c r="P235" s="239">
        <f>I235+J235</f>
        <v>0</v>
      </c>
      <c r="Q235" s="239">
        <f>ROUND(I235*H235,2)</f>
        <v>0</v>
      </c>
      <c r="R235" s="239">
        <f>ROUND(J235*H235,2)</f>
        <v>0</v>
      </c>
      <c r="S235" s="90"/>
      <c r="T235" s="240">
        <f>S235*H235</f>
        <v>0</v>
      </c>
      <c r="U235" s="240">
        <v>0</v>
      </c>
      <c r="V235" s="240">
        <f>U235*H235</f>
        <v>0</v>
      </c>
      <c r="W235" s="240">
        <v>0</v>
      </c>
      <c r="X235" s="241">
        <f>W235*H235</f>
        <v>0</v>
      </c>
      <c r="Y235" s="37"/>
      <c r="Z235" s="37"/>
      <c r="AA235" s="37"/>
      <c r="AB235" s="37"/>
      <c r="AC235" s="37"/>
      <c r="AD235" s="37"/>
      <c r="AE235" s="37"/>
      <c r="AR235" s="242" t="s">
        <v>169</v>
      </c>
      <c r="AT235" s="242" t="s">
        <v>165</v>
      </c>
      <c r="AU235" s="242" t="s">
        <v>88</v>
      </c>
      <c r="AY235" s="16" t="s">
        <v>154</v>
      </c>
      <c r="BE235" s="243">
        <f>IF(O235="základní",K235,0)</f>
        <v>0</v>
      </c>
      <c r="BF235" s="243">
        <f>IF(O235="snížená",K235,0)</f>
        <v>0</v>
      </c>
      <c r="BG235" s="243">
        <f>IF(O235="zákl. přenesená",K235,0)</f>
        <v>0</v>
      </c>
      <c r="BH235" s="243">
        <f>IF(O235="sníž. přenesená",K235,0)</f>
        <v>0</v>
      </c>
      <c r="BI235" s="243">
        <f>IF(O235="nulová",K235,0)</f>
        <v>0</v>
      </c>
      <c r="BJ235" s="16" t="s">
        <v>88</v>
      </c>
      <c r="BK235" s="243">
        <f>ROUND(P235*H235,2)</f>
        <v>0</v>
      </c>
      <c r="BL235" s="16" t="s">
        <v>161</v>
      </c>
      <c r="BM235" s="242" t="s">
        <v>631</v>
      </c>
    </row>
    <row r="236" s="2" customFormat="1" ht="16.5" customHeight="1">
      <c r="A236" s="37"/>
      <c r="B236" s="38"/>
      <c r="C236" s="249" t="s">
        <v>632</v>
      </c>
      <c r="D236" s="249" t="s">
        <v>165</v>
      </c>
      <c r="E236" s="250" t="s">
        <v>633</v>
      </c>
      <c r="F236" s="251" t="s">
        <v>634</v>
      </c>
      <c r="G236" s="252" t="s">
        <v>1</v>
      </c>
      <c r="H236" s="253">
        <v>39</v>
      </c>
      <c r="I236" s="254"/>
      <c r="J236" s="255"/>
      <c r="K236" s="256">
        <f>ROUND(P236*H236,2)</f>
        <v>0</v>
      </c>
      <c r="L236" s="251" t="s">
        <v>1</v>
      </c>
      <c r="M236" s="257"/>
      <c r="N236" s="258" t="s">
        <v>1</v>
      </c>
      <c r="O236" s="238" t="s">
        <v>44</v>
      </c>
      <c r="P236" s="239">
        <f>I236+J236</f>
        <v>0</v>
      </c>
      <c r="Q236" s="239">
        <f>ROUND(I236*H236,2)</f>
        <v>0</v>
      </c>
      <c r="R236" s="239">
        <f>ROUND(J236*H236,2)</f>
        <v>0</v>
      </c>
      <c r="S236" s="90"/>
      <c r="T236" s="240">
        <f>S236*H236</f>
        <v>0</v>
      </c>
      <c r="U236" s="240">
        <v>0</v>
      </c>
      <c r="V236" s="240">
        <f>U236*H236</f>
        <v>0</v>
      </c>
      <c r="W236" s="240">
        <v>0</v>
      </c>
      <c r="X236" s="241">
        <f>W236*H236</f>
        <v>0</v>
      </c>
      <c r="Y236" s="37"/>
      <c r="Z236" s="37"/>
      <c r="AA236" s="37"/>
      <c r="AB236" s="37"/>
      <c r="AC236" s="37"/>
      <c r="AD236" s="37"/>
      <c r="AE236" s="37"/>
      <c r="AR236" s="242" t="s">
        <v>169</v>
      </c>
      <c r="AT236" s="242" t="s">
        <v>165</v>
      </c>
      <c r="AU236" s="242" t="s">
        <v>88</v>
      </c>
      <c r="AY236" s="16" t="s">
        <v>154</v>
      </c>
      <c r="BE236" s="243">
        <f>IF(O236="základní",K236,0)</f>
        <v>0</v>
      </c>
      <c r="BF236" s="243">
        <f>IF(O236="snížená",K236,0)</f>
        <v>0</v>
      </c>
      <c r="BG236" s="243">
        <f>IF(O236="zákl. přenesená",K236,0)</f>
        <v>0</v>
      </c>
      <c r="BH236" s="243">
        <f>IF(O236="sníž. přenesená",K236,0)</f>
        <v>0</v>
      </c>
      <c r="BI236" s="243">
        <f>IF(O236="nulová",K236,0)</f>
        <v>0</v>
      </c>
      <c r="BJ236" s="16" t="s">
        <v>88</v>
      </c>
      <c r="BK236" s="243">
        <f>ROUND(P236*H236,2)</f>
        <v>0</v>
      </c>
      <c r="BL236" s="16" t="s">
        <v>161</v>
      </c>
      <c r="BM236" s="242" t="s">
        <v>635</v>
      </c>
    </row>
    <row r="237" s="2" customFormat="1" ht="16.5" customHeight="1">
      <c r="A237" s="37"/>
      <c r="B237" s="38"/>
      <c r="C237" s="249" t="s">
        <v>636</v>
      </c>
      <c r="D237" s="249" t="s">
        <v>165</v>
      </c>
      <c r="E237" s="250" t="s">
        <v>637</v>
      </c>
      <c r="F237" s="251" t="s">
        <v>638</v>
      </c>
      <c r="G237" s="252" t="s">
        <v>1</v>
      </c>
      <c r="H237" s="253">
        <v>58</v>
      </c>
      <c r="I237" s="254"/>
      <c r="J237" s="255"/>
      <c r="K237" s="256">
        <f>ROUND(P237*H237,2)</f>
        <v>0</v>
      </c>
      <c r="L237" s="251" t="s">
        <v>1</v>
      </c>
      <c r="M237" s="257"/>
      <c r="N237" s="258" t="s">
        <v>1</v>
      </c>
      <c r="O237" s="238" t="s">
        <v>44</v>
      </c>
      <c r="P237" s="239">
        <f>I237+J237</f>
        <v>0</v>
      </c>
      <c r="Q237" s="239">
        <f>ROUND(I237*H237,2)</f>
        <v>0</v>
      </c>
      <c r="R237" s="239">
        <f>ROUND(J237*H237,2)</f>
        <v>0</v>
      </c>
      <c r="S237" s="90"/>
      <c r="T237" s="240">
        <f>S237*H237</f>
        <v>0</v>
      </c>
      <c r="U237" s="240">
        <v>0</v>
      </c>
      <c r="V237" s="240">
        <f>U237*H237</f>
        <v>0</v>
      </c>
      <c r="W237" s="240">
        <v>0</v>
      </c>
      <c r="X237" s="241">
        <f>W237*H237</f>
        <v>0</v>
      </c>
      <c r="Y237" s="37"/>
      <c r="Z237" s="37"/>
      <c r="AA237" s="37"/>
      <c r="AB237" s="37"/>
      <c r="AC237" s="37"/>
      <c r="AD237" s="37"/>
      <c r="AE237" s="37"/>
      <c r="AR237" s="242" t="s">
        <v>169</v>
      </c>
      <c r="AT237" s="242" t="s">
        <v>165</v>
      </c>
      <c r="AU237" s="242" t="s">
        <v>88</v>
      </c>
      <c r="AY237" s="16" t="s">
        <v>154</v>
      </c>
      <c r="BE237" s="243">
        <f>IF(O237="základní",K237,0)</f>
        <v>0</v>
      </c>
      <c r="BF237" s="243">
        <f>IF(O237="snížená",K237,0)</f>
        <v>0</v>
      </c>
      <c r="BG237" s="243">
        <f>IF(O237="zákl. přenesená",K237,0)</f>
        <v>0</v>
      </c>
      <c r="BH237" s="243">
        <f>IF(O237="sníž. přenesená",K237,0)</f>
        <v>0</v>
      </c>
      <c r="BI237" s="243">
        <f>IF(O237="nulová",K237,0)</f>
        <v>0</v>
      </c>
      <c r="BJ237" s="16" t="s">
        <v>88</v>
      </c>
      <c r="BK237" s="243">
        <f>ROUND(P237*H237,2)</f>
        <v>0</v>
      </c>
      <c r="BL237" s="16" t="s">
        <v>161</v>
      </c>
      <c r="BM237" s="242" t="s">
        <v>639</v>
      </c>
    </row>
    <row r="238" s="2" customFormat="1" ht="16.5" customHeight="1">
      <c r="A238" s="37"/>
      <c r="B238" s="38"/>
      <c r="C238" s="249" t="s">
        <v>640</v>
      </c>
      <c r="D238" s="249" t="s">
        <v>165</v>
      </c>
      <c r="E238" s="250" t="s">
        <v>641</v>
      </c>
      <c r="F238" s="251" t="s">
        <v>642</v>
      </c>
      <c r="G238" s="252" t="s">
        <v>1</v>
      </c>
      <c r="H238" s="253">
        <v>14</v>
      </c>
      <c r="I238" s="254"/>
      <c r="J238" s="255"/>
      <c r="K238" s="256">
        <f>ROUND(P238*H238,2)</f>
        <v>0</v>
      </c>
      <c r="L238" s="251" t="s">
        <v>1</v>
      </c>
      <c r="M238" s="257"/>
      <c r="N238" s="258" t="s">
        <v>1</v>
      </c>
      <c r="O238" s="238" t="s">
        <v>44</v>
      </c>
      <c r="P238" s="239">
        <f>I238+J238</f>
        <v>0</v>
      </c>
      <c r="Q238" s="239">
        <f>ROUND(I238*H238,2)</f>
        <v>0</v>
      </c>
      <c r="R238" s="239">
        <f>ROUND(J238*H238,2)</f>
        <v>0</v>
      </c>
      <c r="S238" s="90"/>
      <c r="T238" s="240">
        <f>S238*H238</f>
        <v>0</v>
      </c>
      <c r="U238" s="240">
        <v>0</v>
      </c>
      <c r="V238" s="240">
        <f>U238*H238</f>
        <v>0</v>
      </c>
      <c r="W238" s="240">
        <v>0</v>
      </c>
      <c r="X238" s="241">
        <f>W238*H238</f>
        <v>0</v>
      </c>
      <c r="Y238" s="37"/>
      <c r="Z238" s="37"/>
      <c r="AA238" s="37"/>
      <c r="AB238" s="37"/>
      <c r="AC238" s="37"/>
      <c r="AD238" s="37"/>
      <c r="AE238" s="37"/>
      <c r="AR238" s="242" t="s">
        <v>169</v>
      </c>
      <c r="AT238" s="242" t="s">
        <v>165</v>
      </c>
      <c r="AU238" s="242" t="s">
        <v>88</v>
      </c>
      <c r="AY238" s="16" t="s">
        <v>154</v>
      </c>
      <c r="BE238" s="243">
        <f>IF(O238="základní",K238,0)</f>
        <v>0</v>
      </c>
      <c r="BF238" s="243">
        <f>IF(O238="snížená",K238,0)</f>
        <v>0</v>
      </c>
      <c r="BG238" s="243">
        <f>IF(O238="zákl. přenesená",K238,0)</f>
        <v>0</v>
      </c>
      <c r="BH238" s="243">
        <f>IF(O238="sníž. přenesená",K238,0)</f>
        <v>0</v>
      </c>
      <c r="BI238" s="243">
        <f>IF(O238="nulová",K238,0)</f>
        <v>0</v>
      </c>
      <c r="BJ238" s="16" t="s">
        <v>88</v>
      </c>
      <c r="BK238" s="243">
        <f>ROUND(P238*H238,2)</f>
        <v>0</v>
      </c>
      <c r="BL238" s="16" t="s">
        <v>161</v>
      </c>
      <c r="BM238" s="242" t="s">
        <v>643</v>
      </c>
    </row>
    <row r="239" s="2" customFormat="1" ht="16.5" customHeight="1">
      <c r="A239" s="37"/>
      <c r="B239" s="38"/>
      <c r="C239" s="249" t="s">
        <v>644</v>
      </c>
      <c r="D239" s="249" t="s">
        <v>165</v>
      </c>
      <c r="E239" s="250" t="s">
        <v>645</v>
      </c>
      <c r="F239" s="251" t="s">
        <v>646</v>
      </c>
      <c r="G239" s="252" t="s">
        <v>1</v>
      </c>
      <c r="H239" s="253">
        <v>9</v>
      </c>
      <c r="I239" s="254"/>
      <c r="J239" s="255"/>
      <c r="K239" s="256">
        <f>ROUND(P239*H239,2)</f>
        <v>0</v>
      </c>
      <c r="L239" s="251" t="s">
        <v>1</v>
      </c>
      <c r="M239" s="257"/>
      <c r="N239" s="282" t="s">
        <v>1</v>
      </c>
      <c r="O239" s="283" t="s">
        <v>44</v>
      </c>
      <c r="P239" s="284">
        <f>I239+J239</f>
        <v>0</v>
      </c>
      <c r="Q239" s="284">
        <f>ROUND(I239*H239,2)</f>
        <v>0</v>
      </c>
      <c r="R239" s="284">
        <f>ROUND(J239*H239,2)</f>
        <v>0</v>
      </c>
      <c r="S239" s="285"/>
      <c r="T239" s="286">
        <f>S239*H239</f>
        <v>0</v>
      </c>
      <c r="U239" s="286">
        <v>0</v>
      </c>
      <c r="V239" s="286">
        <f>U239*H239</f>
        <v>0</v>
      </c>
      <c r="W239" s="286">
        <v>0</v>
      </c>
      <c r="X239" s="287">
        <f>W239*H239</f>
        <v>0</v>
      </c>
      <c r="Y239" s="37"/>
      <c r="Z239" s="37"/>
      <c r="AA239" s="37"/>
      <c r="AB239" s="37"/>
      <c r="AC239" s="37"/>
      <c r="AD239" s="37"/>
      <c r="AE239" s="37"/>
      <c r="AR239" s="242" t="s">
        <v>169</v>
      </c>
      <c r="AT239" s="242" t="s">
        <v>165</v>
      </c>
      <c r="AU239" s="242" t="s">
        <v>88</v>
      </c>
      <c r="AY239" s="16" t="s">
        <v>154</v>
      </c>
      <c r="BE239" s="243">
        <f>IF(O239="základní",K239,0)</f>
        <v>0</v>
      </c>
      <c r="BF239" s="243">
        <f>IF(O239="snížená",K239,0)</f>
        <v>0</v>
      </c>
      <c r="BG239" s="243">
        <f>IF(O239="zákl. přenesená",K239,0)</f>
        <v>0</v>
      </c>
      <c r="BH239" s="243">
        <f>IF(O239="sníž. přenesená",K239,0)</f>
        <v>0</v>
      </c>
      <c r="BI239" s="243">
        <f>IF(O239="nulová",K239,0)</f>
        <v>0</v>
      </c>
      <c r="BJ239" s="16" t="s">
        <v>88</v>
      </c>
      <c r="BK239" s="243">
        <f>ROUND(P239*H239,2)</f>
        <v>0</v>
      </c>
      <c r="BL239" s="16" t="s">
        <v>161</v>
      </c>
      <c r="BM239" s="242" t="s">
        <v>647</v>
      </c>
    </row>
    <row r="240" s="2" customFormat="1" ht="6.96" customHeight="1">
      <c r="A240" s="37"/>
      <c r="B240" s="65"/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43"/>
      <c r="N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</row>
  </sheetData>
  <sheetProtection sheet="1" autoFilter="0" formatColumns="0" formatRows="0" objects="1" scenarios="1" spinCount="100000" saltValue="M9K8PmHR4PMgHmekClIW7BrOO/F5oJJjlJxiJCxG5LoPaOnip54/aVcFS9qQp7117Mm1wUfs2Zx+7Fh9A9yZTw==" hashValue="mtHd2w4/RWsDlMC6tk8fiWjY/o/QmKMn15bNLGU3GbiLdd25SxThrP9zlB6OLE1JZEoc9Sr1JML0gSyeb6yiMw==" algorithmName="SHA-512" password="CC35"/>
  <autoFilter ref="C123:L23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M2:Z2"/>
  </mergeCells>
  <hyperlinks>
    <hyperlink ref="F128" r:id="rId1" display="https://podminky.urs.cz/item/CS_URS_2025_02/119005123"/>
    <hyperlink ref="F132" r:id="rId2" display="https://podminky.urs.cz/item/CS_URS_2025_02/122251102"/>
    <hyperlink ref="F136" r:id="rId3" display="https://podminky.urs.cz/item/CS_URS_2025_02/162751114"/>
    <hyperlink ref="F140" r:id="rId4" display="https://podminky.urs.cz/item/CS_URS_2025_02/171201221"/>
    <hyperlink ref="F144" r:id="rId5" display="https://podminky.urs.cz/item/CS_URS_2025_02/171251201"/>
    <hyperlink ref="F146" r:id="rId6" display="https://podminky.urs.cz/item/CS_URS_2025_02/181006111"/>
    <hyperlink ref="F153" r:id="rId7" display="https://podminky.urs.cz/item/CS_URS_2025_02/183111111"/>
    <hyperlink ref="F156" r:id="rId8" display="https://podminky.urs.cz/item/CS_URS_2025_02/183111112"/>
    <hyperlink ref="F159" r:id="rId9" display="https://podminky.urs.cz/item/CS_URS_2025_02/183111113"/>
    <hyperlink ref="F162" r:id="rId10" display="https://podminky.urs.cz/item/CS_URS_2025_02/183211322"/>
    <hyperlink ref="F165" r:id="rId11" display="https://podminky.urs.cz/item/CS_URS_2025_02/183211323"/>
    <hyperlink ref="F168" r:id="rId12" display="https://podminky.urs.cz/item/CS_URS_2025_02/183403113"/>
    <hyperlink ref="F172" r:id="rId13" display="https://podminky.urs.cz/item/CS_URS_2025_02/183403153"/>
    <hyperlink ref="F178" r:id="rId14" display="https://podminky.urs.cz/item/CS_URS_2025_02/184102112"/>
    <hyperlink ref="F181" r:id="rId15" display="https://podminky.urs.cz/item/CS_URS_2025_02/184853511"/>
    <hyperlink ref="F187" r:id="rId16" display="https://podminky.urs.cz/item/CS_URS_2025_02/184911161"/>
    <hyperlink ref="F193" r:id="rId17" display="https://podminky.urs.cz/item/CS_URS_2025_02/184911311"/>
    <hyperlink ref="F198" r:id="rId18" display="https://podminky.urs.cz/item/CS_URS_2025_02/185802113"/>
    <hyperlink ref="F208" r:id="rId19" display="https://podminky.urs.cz/item/CS_URS_2025_02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104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9"/>
      <c r="AT3" s="16" t="s">
        <v>90</v>
      </c>
    </row>
    <row r="4" s="1" customFormat="1" ht="24.96" customHeight="1">
      <c r="B4" s="19"/>
      <c r="D4" s="150" t="s">
        <v>117</v>
      </c>
      <c r="M4" s="19"/>
      <c r="N4" s="151" t="s">
        <v>11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52" t="s">
        <v>17</v>
      </c>
      <c r="M6" s="19"/>
    </row>
    <row r="7" s="1" customFormat="1" ht="16.5" customHeight="1">
      <c r="B7" s="19"/>
      <c r="E7" s="153" t="str">
        <f>'Rekapitulace stavby'!K6</f>
        <v>Revitalizace zeleně v ulici Americká I. etapa</v>
      </c>
      <c r="F7" s="152"/>
      <c r="G7" s="152"/>
      <c r="H7" s="152"/>
      <c r="M7" s="19"/>
    </row>
    <row r="8" s="1" customFormat="1" ht="12" customHeight="1">
      <c r="B8" s="19"/>
      <c r="D8" s="152" t="s">
        <v>118</v>
      </c>
      <c r="M8" s="19"/>
    </row>
    <row r="9" s="2" customFormat="1" ht="16.5" customHeight="1">
      <c r="A9" s="37"/>
      <c r="B9" s="43"/>
      <c r="C9" s="37"/>
      <c r="D9" s="37"/>
      <c r="E9" s="153" t="s">
        <v>119</v>
      </c>
      <c r="F9" s="37"/>
      <c r="G9" s="37"/>
      <c r="H9" s="37"/>
      <c r="I9" s="37"/>
      <c r="J9" s="37"/>
      <c r="K9" s="37"/>
      <c r="L9" s="37"/>
      <c r="M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2" t="s">
        <v>120</v>
      </c>
      <c r="E10" s="37"/>
      <c r="F10" s="37"/>
      <c r="G10" s="37"/>
      <c r="H10" s="37"/>
      <c r="I10" s="37"/>
      <c r="J10" s="37"/>
      <c r="K10" s="37"/>
      <c r="L10" s="37"/>
      <c r="M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4" t="s">
        <v>648</v>
      </c>
      <c r="F11" s="37"/>
      <c r="G11" s="37"/>
      <c r="H11" s="37"/>
      <c r="I11" s="37"/>
      <c r="J11" s="37"/>
      <c r="K11" s="37"/>
      <c r="L11" s="37"/>
      <c r="M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2" t="s">
        <v>19</v>
      </c>
      <c r="E13" s="37"/>
      <c r="F13" s="142" t="s">
        <v>1</v>
      </c>
      <c r="G13" s="37"/>
      <c r="H13" s="37"/>
      <c r="I13" s="152" t="s">
        <v>20</v>
      </c>
      <c r="J13" s="142" t="s">
        <v>1</v>
      </c>
      <c r="K13" s="37"/>
      <c r="L13" s="37"/>
      <c r="M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2" t="s">
        <v>21</v>
      </c>
      <c r="E14" s="37"/>
      <c r="F14" s="142" t="s">
        <v>22</v>
      </c>
      <c r="G14" s="37"/>
      <c r="H14" s="37"/>
      <c r="I14" s="152" t="s">
        <v>23</v>
      </c>
      <c r="J14" s="155" t="str">
        <f>'Rekapitulace stavby'!AN8</f>
        <v>29. 7. 2025</v>
      </c>
      <c r="K14" s="37"/>
      <c r="L14" s="37"/>
      <c r="M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2" t="s">
        <v>25</v>
      </c>
      <c r="E16" s="37"/>
      <c r="F16" s="37"/>
      <c r="G16" s="37"/>
      <c r="H16" s="37"/>
      <c r="I16" s="152" t="s">
        <v>26</v>
      </c>
      <c r="J16" s="142" t="s">
        <v>27</v>
      </c>
      <c r="K16" s="37"/>
      <c r="L16" s="37"/>
      <c r="M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2" t="s">
        <v>28</v>
      </c>
      <c r="F17" s="37"/>
      <c r="G17" s="37"/>
      <c r="H17" s="37"/>
      <c r="I17" s="152" t="s">
        <v>29</v>
      </c>
      <c r="J17" s="142" t="s">
        <v>30</v>
      </c>
      <c r="K17" s="37"/>
      <c r="L17" s="37"/>
      <c r="M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2" t="s">
        <v>31</v>
      </c>
      <c r="E19" s="37"/>
      <c r="F19" s="37"/>
      <c r="G19" s="37"/>
      <c r="H19" s="37"/>
      <c r="I19" s="152" t="s">
        <v>26</v>
      </c>
      <c r="J19" s="32" t="str">
        <f>'Rekapitulace stavby'!AN13</f>
        <v>Vyplň údaj</v>
      </c>
      <c r="K19" s="37"/>
      <c r="L19" s="37"/>
      <c r="M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2"/>
      <c r="G20" s="142"/>
      <c r="H20" s="142"/>
      <c r="I20" s="152" t="s">
        <v>29</v>
      </c>
      <c r="J20" s="32" t="str">
        <f>'Rekapitulace stavby'!AN14</f>
        <v>Vyplň údaj</v>
      </c>
      <c r="K20" s="37"/>
      <c r="L20" s="37"/>
      <c r="M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2" t="s">
        <v>33</v>
      </c>
      <c r="E22" s="37"/>
      <c r="F22" s="37"/>
      <c r="G22" s="37"/>
      <c r="H22" s="37"/>
      <c r="I22" s="152" t="s">
        <v>26</v>
      </c>
      <c r="J22" s="142" t="s">
        <v>34</v>
      </c>
      <c r="K22" s="37"/>
      <c r="L22" s="37"/>
      <c r="M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2" t="s">
        <v>35</v>
      </c>
      <c r="F23" s="37"/>
      <c r="G23" s="37"/>
      <c r="H23" s="37"/>
      <c r="I23" s="152" t="s">
        <v>29</v>
      </c>
      <c r="J23" s="142" t="s">
        <v>1</v>
      </c>
      <c r="K23" s="37"/>
      <c r="L23" s="37"/>
      <c r="M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2" t="s">
        <v>36</v>
      </c>
      <c r="E25" s="37"/>
      <c r="F25" s="37"/>
      <c r="G25" s="37"/>
      <c r="H25" s="37"/>
      <c r="I25" s="152" t="s">
        <v>26</v>
      </c>
      <c r="J25" s="142" t="str">
        <f>IF('Rekapitulace stavby'!AN19="","",'Rekapitulace stavby'!AN19)</f>
        <v/>
      </c>
      <c r="K25" s="37"/>
      <c r="L25" s="37"/>
      <c r="M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2" t="str">
        <f>IF('Rekapitulace stavby'!E20="","",'Rekapitulace stavby'!E20)</f>
        <v xml:space="preserve"> </v>
      </c>
      <c r="F26" s="37"/>
      <c r="G26" s="37"/>
      <c r="H26" s="37"/>
      <c r="I26" s="152" t="s">
        <v>29</v>
      </c>
      <c r="J26" s="142" t="str">
        <f>IF('Rekapitulace stavby'!AN20="","",'Rekapitulace stavby'!AN20)</f>
        <v/>
      </c>
      <c r="K26" s="37"/>
      <c r="L26" s="37"/>
      <c r="M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2" t="s">
        <v>38</v>
      </c>
      <c r="E28" s="37"/>
      <c r="F28" s="37"/>
      <c r="G28" s="37"/>
      <c r="H28" s="37"/>
      <c r="I28" s="37"/>
      <c r="J28" s="37"/>
      <c r="K28" s="37"/>
      <c r="L28" s="37"/>
      <c r="M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6"/>
      <c r="M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60"/>
      <c r="E31" s="160"/>
      <c r="F31" s="160"/>
      <c r="G31" s="160"/>
      <c r="H31" s="160"/>
      <c r="I31" s="160"/>
      <c r="J31" s="160"/>
      <c r="K31" s="160"/>
      <c r="L31" s="160"/>
      <c r="M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>
      <c r="A32" s="37"/>
      <c r="B32" s="43"/>
      <c r="C32" s="37"/>
      <c r="D32" s="37"/>
      <c r="E32" s="152" t="s">
        <v>122</v>
      </c>
      <c r="F32" s="37"/>
      <c r="G32" s="37"/>
      <c r="H32" s="37"/>
      <c r="I32" s="37"/>
      <c r="J32" s="37"/>
      <c r="K32" s="161">
        <f>I98</f>
        <v>0</v>
      </c>
      <c r="L32" s="37"/>
      <c r="M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>
      <c r="A33" s="37"/>
      <c r="B33" s="43"/>
      <c r="C33" s="37"/>
      <c r="D33" s="37"/>
      <c r="E33" s="152" t="s">
        <v>123</v>
      </c>
      <c r="F33" s="37"/>
      <c r="G33" s="37"/>
      <c r="H33" s="37"/>
      <c r="I33" s="37"/>
      <c r="J33" s="37"/>
      <c r="K33" s="161">
        <f>J98</f>
        <v>0</v>
      </c>
      <c r="L33" s="37"/>
      <c r="M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2" t="s">
        <v>39</v>
      </c>
      <c r="E34" s="37"/>
      <c r="F34" s="37"/>
      <c r="G34" s="37"/>
      <c r="H34" s="37"/>
      <c r="I34" s="37"/>
      <c r="J34" s="37"/>
      <c r="K34" s="163">
        <f>ROUND(K123, 2)</f>
        <v>0</v>
      </c>
      <c r="L34" s="37"/>
      <c r="M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60"/>
      <c r="E35" s="160"/>
      <c r="F35" s="160"/>
      <c r="G35" s="160"/>
      <c r="H35" s="160"/>
      <c r="I35" s="160"/>
      <c r="J35" s="160"/>
      <c r="K35" s="160"/>
      <c r="L35" s="160"/>
      <c r="M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4" t="s">
        <v>41</v>
      </c>
      <c r="G36" s="37"/>
      <c r="H36" s="37"/>
      <c r="I36" s="164" t="s">
        <v>40</v>
      </c>
      <c r="J36" s="37"/>
      <c r="K36" s="164" t="s">
        <v>42</v>
      </c>
      <c r="L36" s="37"/>
      <c r="M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5" t="s">
        <v>43</v>
      </c>
      <c r="E37" s="152" t="s">
        <v>44</v>
      </c>
      <c r="F37" s="161">
        <f>ROUND((SUM(BE123:BE159)),  2)</f>
        <v>0</v>
      </c>
      <c r="G37" s="37"/>
      <c r="H37" s="37"/>
      <c r="I37" s="166">
        <v>0.20999999999999999</v>
      </c>
      <c r="J37" s="37"/>
      <c r="K37" s="161">
        <f>ROUND(((SUM(BE123:BE159))*I37),  2)</f>
        <v>0</v>
      </c>
      <c r="L37" s="37"/>
      <c r="M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2" t="s">
        <v>45</v>
      </c>
      <c r="F38" s="161">
        <f>ROUND((SUM(BF123:BF159)),  2)</f>
        <v>0</v>
      </c>
      <c r="G38" s="37"/>
      <c r="H38" s="37"/>
      <c r="I38" s="166">
        <v>0.12</v>
      </c>
      <c r="J38" s="37"/>
      <c r="K38" s="161">
        <f>ROUND(((SUM(BF123:BF159))*I38),  2)</f>
        <v>0</v>
      </c>
      <c r="L38" s="37"/>
      <c r="M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2" t="s">
        <v>46</v>
      </c>
      <c r="F39" s="161">
        <f>ROUND((SUM(BG123:BG159)),  2)</f>
        <v>0</v>
      </c>
      <c r="G39" s="37"/>
      <c r="H39" s="37"/>
      <c r="I39" s="166">
        <v>0.20999999999999999</v>
      </c>
      <c r="J39" s="37"/>
      <c r="K39" s="161">
        <f>0</f>
        <v>0</v>
      </c>
      <c r="L39" s="37"/>
      <c r="M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2" t="s">
        <v>47</v>
      </c>
      <c r="F40" s="161">
        <f>ROUND((SUM(BH123:BH159)),  2)</f>
        <v>0</v>
      </c>
      <c r="G40" s="37"/>
      <c r="H40" s="37"/>
      <c r="I40" s="166">
        <v>0.12</v>
      </c>
      <c r="J40" s="37"/>
      <c r="K40" s="161">
        <f>0</f>
        <v>0</v>
      </c>
      <c r="L40" s="37"/>
      <c r="M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2" t="s">
        <v>48</v>
      </c>
      <c r="F41" s="161">
        <f>ROUND((SUM(BI123:BI159)),  2)</f>
        <v>0</v>
      </c>
      <c r="G41" s="37"/>
      <c r="H41" s="37"/>
      <c r="I41" s="166">
        <v>0</v>
      </c>
      <c r="J41" s="37"/>
      <c r="K41" s="161">
        <f>0</f>
        <v>0</v>
      </c>
      <c r="L41" s="37"/>
      <c r="M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69"/>
      <c r="K43" s="172">
        <f>SUM(K34:K41)</f>
        <v>0</v>
      </c>
      <c r="L43" s="173"/>
      <c r="M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2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175"/>
      <c r="M50" s="62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177"/>
      <c r="M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180"/>
      <c r="M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177"/>
      <c r="M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39"/>
      <c r="M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39"/>
      <c r="M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Revitalizace zeleně v ulici Americká I. etapa</v>
      </c>
      <c r="F85" s="31"/>
      <c r="G85" s="31"/>
      <c r="H85" s="31"/>
      <c r="I85" s="39"/>
      <c r="J85" s="39"/>
      <c r="K85" s="39"/>
      <c r="L85" s="39"/>
      <c r="M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21"/>
      <c r="M86" s="19"/>
    </row>
    <row r="87" s="2" customFormat="1" ht="16.5" customHeight="1">
      <c r="A87" s="37"/>
      <c r="B87" s="38"/>
      <c r="C87" s="39"/>
      <c r="D87" s="39"/>
      <c r="E87" s="185" t="s">
        <v>119</v>
      </c>
      <c r="F87" s="39"/>
      <c r="G87" s="39"/>
      <c r="H87" s="39"/>
      <c r="I87" s="39"/>
      <c r="J87" s="39"/>
      <c r="K87" s="39"/>
      <c r="L87" s="39"/>
      <c r="M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39"/>
      <c r="M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02.04 - Založení trávníku</v>
      </c>
      <c r="F89" s="39"/>
      <c r="G89" s="39"/>
      <c r="H89" s="39"/>
      <c r="I89" s="39"/>
      <c r="J89" s="39"/>
      <c r="K89" s="39"/>
      <c r="L89" s="39"/>
      <c r="M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Cheb</v>
      </c>
      <c r="G91" s="39"/>
      <c r="H91" s="39"/>
      <c r="I91" s="31" t="s">
        <v>23</v>
      </c>
      <c r="J91" s="78" t="str">
        <f>IF(J14="","",J14)</f>
        <v>29. 7. 2025</v>
      </c>
      <c r="K91" s="39"/>
      <c r="L91" s="39"/>
      <c r="M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Město Cheb</v>
      </c>
      <c r="G93" s="39"/>
      <c r="H93" s="39"/>
      <c r="I93" s="31" t="s">
        <v>33</v>
      </c>
      <c r="J93" s="35" t="str">
        <f>E23</f>
        <v>Ing. Tomáš Prinz, DiS.</v>
      </c>
      <c r="K93" s="39"/>
      <c r="L93" s="39"/>
      <c r="M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31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39"/>
      <c r="M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8" t="s">
        <v>126</v>
      </c>
      <c r="J96" s="188" t="s">
        <v>127</v>
      </c>
      <c r="K96" s="188" t="s">
        <v>128</v>
      </c>
      <c r="L96" s="187"/>
      <c r="M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129</v>
      </c>
      <c r="D98" s="39"/>
      <c r="E98" s="39"/>
      <c r="F98" s="39"/>
      <c r="G98" s="39"/>
      <c r="H98" s="39"/>
      <c r="I98" s="109">
        <f>Q123</f>
        <v>0</v>
      </c>
      <c r="J98" s="109">
        <f>R123</f>
        <v>0</v>
      </c>
      <c r="K98" s="109">
        <f>K123</f>
        <v>0</v>
      </c>
      <c r="L98" s="39"/>
      <c r="M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130</v>
      </c>
    </row>
    <row r="99" s="9" customFormat="1" ht="24.96" customHeight="1">
      <c r="A99" s="9"/>
      <c r="B99" s="190"/>
      <c r="C99" s="191"/>
      <c r="D99" s="192" t="s">
        <v>131</v>
      </c>
      <c r="E99" s="193"/>
      <c r="F99" s="193"/>
      <c r="G99" s="193"/>
      <c r="H99" s="193"/>
      <c r="I99" s="194">
        <f>Q124</f>
        <v>0</v>
      </c>
      <c r="J99" s="194">
        <f>R124</f>
        <v>0</v>
      </c>
      <c r="K99" s="194">
        <f>K124</f>
        <v>0</v>
      </c>
      <c r="L99" s="191"/>
      <c r="M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132</v>
      </c>
      <c r="E100" s="198"/>
      <c r="F100" s="198"/>
      <c r="G100" s="198"/>
      <c r="H100" s="198"/>
      <c r="I100" s="199">
        <f>Q125</f>
        <v>0</v>
      </c>
      <c r="J100" s="199">
        <f>R125</f>
        <v>0</v>
      </c>
      <c r="K100" s="199">
        <f>K125</f>
        <v>0</v>
      </c>
      <c r="L100" s="134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133</v>
      </c>
      <c r="E101" s="198"/>
      <c r="F101" s="198"/>
      <c r="G101" s="198"/>
      <c r="H101" s="198"/>
      <c r="I101" s="199">
        <f>Q157</f>
        <v>0</v>
      </c>
      <c r="J101" s="199">
        <f>R157</f>
        <v>0</v>
      </c>
      <c r="K101" s="199">
        <f>K157</f>
        <v>0</v>
      </c>
      <c r="L101" s="134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135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17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5" t="str">
        <f>E7</f>
        <v>Revitalizace zeleně v ulici Americká I. etapa</v>
      </c>
      <c r="F111" s="31"/>
      <c r="G111" s="31"/>
      <c r="H111" s="31"/>
      <c r="I111" s="39"/>
      <c r="J111" s="39"/>
      <c r="K111" s="39"/>
      <c r="L111" s="39"/>
      <c r="M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0"/>
      <c r="C112" s="31" t="s">
        <v>118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19"/>
    </row>
    <row r="113" s="2" customFormat="1" ht="16.5" customHeight="1">
      <c r="A113" s="37"/>
      <c r="B113" s="38"/>
      <c r="C113" s="39"/>
      <c r="D113" s="39"/>
      <c r="E113" s="185" t="s">
        <v>119</v>
      </c>
      <c r="F113" s="39"/>
      <c r="G113" s="39"/>
      <c r="H113" s="39"/>
      <c r="I113" s="39"/>
      <c r="J113" s="39"/>
      <c r="K113" s="39"/>
      <c r="L113" s="39"/>
      <c r="M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120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E11</f>
        <v>02.04 - Založení trávníku</v>
      </c>
      <c r="F115" s="39"/>
      <c r="G115" s="39"/>
      <c r="H115" s="39"/>
      <c r="I115" s="39"/>
      <c r="J115" s="39"/>
      <c r="K115" s="39"/>
      <c r="L115" s="39"/>
      <c r="M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21</v>
      </c>
      <c r="D117" s="39"/>
      <c r="E117" s="39"/>
      <c r="F117" s="26" t="str">
        <f>F14</f>
        <v>Cheb</v>
      </c>
      <c r="G117" s="39"/>
      <c r="H117" s="39"/>
      <c r="I117" s="31" t="s">
        <v>23</v>
      </c>
      <c r="J117" s="78" t="str">
        <f>IF(J14="","",J14)</f>
        <v>29. 7. 2025</v>
      </c>
      <c r="K117" s="39"/>
      <c r="L117" s="39"/>
      <c r="M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25</v>
      </c>
      <c r="D119" s="39"/>
      <c r="E119" s="39"/>
      <c r="F119" s="26" t="str">
        <f>E17</f>
        <v>Město Cheb</v>
      </c>
      <c r="G119" s="39"/>
      <c r="H119" s="39"/>
      <c r="I119" s="31" t="s">
        <v>33</v>
      </c>
      <c r="J119" s="35" t="str">
        <f>E23</f>
        <v>Ing. Tomáš Prinz, DiS.</v>
      </c>
      <c r="K119" s="39"/>
      <c r="L119" s="39"/>
      <c r="M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31</v>
      </c>
      <c r="D120" s="39"/>
      <c r="E120" s="39"/>
      <c r="F120" s="26" t="str">
        <f>IF(E20="","",E20)</f>
        <v>Vyplň údaj</v>
      </c>
      <c r="G120" s="39"/>
      <c r="H120" s="39"/>
      <c r="I120" s="31" t="s">
        <v>36</v>
      </c>
      <c r="J120" s="35" t="str">
        <f>E26</f>
        <v xml:space="preserve"> </v>
      </c>
      <c r="K120" s="39"/>
      <c r="L120" s="39"/>
      <c r="M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201"/>
      <c r="B122" s="202"/>
      <c r="C122" s="203" t="s">
        <v>136</v>
      </c>
      <c r="D122" s="204" t="s">
        <v>64</v>
      </c>
      <c r="E122" s="204" t="s">
        <v>60</v>
      </c>
      <c r="F122" s="204" t="s">
        <v>61</v>
      </c>
      <c r="G122" s="204" t="s">
        <v>137</v>
      </c>
      <c r="H122" s="204" t="s">
        <v>138</v>
      </c>
      <c r="I122" s="204" t="s">
        <v>139</v>
      </c>
      <c r="J122" s="204" t="s">
        <v>140</v>
      </c>
      <c r="K122" s="204" t="s">
        <v>128</v>
      </c>
      <c r="L122" s="205" t="s">
        <v>141</v>
      </c>
      <c r="M122" s="206"/>
      <c r="N122" s="99" t="s">
        <v>1</v>
      </c>
      <c r="O122" s="100" t="s">
        <v>43</v>
      </c>
      <c r="P122" s="100" t="s">
        <v>142</v>
      </c>
      <c r="Q122" s="100" t="s">
        <v>143</v>
      </c>
      <c r="R122" s="100" t="s">
        <v>144</v>
      </c>
      <c r="S122" s="100" t="s">
        <v>145</v>
      </c>
      <c r="T122" s="100" t="s">
        <v>146</v>
      </c>
      <c r="U122" s="100" t="s">
        <v>147</v>
      </c>
      <c r="V122" s="100" t="s">
        <v>148</v>
      </c>
      <c r="W122" s="100" t="s">
        <v>149</v>
      </c>
      <c r="X122" s="101" t="s">
        <v>150</v>
      </c>
      <c r="Y122" s="201"/>
      <c r="Z122" s="201"/>
      <c r="AA122" s="201"/>
      <c r="AB122" s="201"/>
      <c r="AC122" s="201"/>
      <c r="AD122" s="201"/>
      <c r="AE122" s="201"/>
    </row>
    <row r="123" s="2" customFormat="1" ht="22.8" customHeight="1">
      <c r="A123" s="37"/>
      <c r="B123" s="38"/>
      <c r="C123" s="106" t="s">
        <v>151</v>
      </c>
      <c r="D123" s="39"/>
      <c r="E123" s="39"/>
      <c r="F123" s="39"/>
      <c r="G123" s="39"/>
      <c r="H123" s="39"/>
      <c r="I123" s="39"/>
      <c r="J123" s="39"/>
      <c r="K123" s="207">
        <f>BK123</f>
        <v>0</v>
      </c>
      <c r="L123" s="39"/>
      <c r="M123" s="43"/>
      <c r="N123" s="102"/>
      <c r="O123" s="208"/>
      <c r="P123" s="103"/>
      <c r="Q123" s="209">
        <f>Q124</f>
        <v>0</v>
      </c>
      <c r="R123" s="209">
        <f>R124</f>
        <v>0</v>
      </c>
      <c r="S123" s="103"/>
      <c r="T123" s="210">
        <f>T124</f>
        <v>0</v>
      </c>
      <c r="U123" s="103"/>
      <c r="V123" s="210">
        <f>V124</f>
        <v>0.082040000000000002</v>
      </c>
      <c r="W123" s="103"/>
      <c r="X123" s="211">
        <f>X124</f>
        <v>0</v>
      </c>
      <c r="Y123" s="37"/>
      <c r="Z123" s="37"/>
      <c r="AA123" s="37"/>
      <c r="AB123" s="37"/>
      <c r="AC123" s="37"/>
      <c r="AD123" s="37"/>
      <c r="AE123" s="37"/>
      <c r="AT123" s="16" t="s">
        <v>80</v>
      </c>
      <c r="AU123" s="16" t="s">
        <v>130</v>
      </c>
      <c r="BK123" s="212">
        <f>BK124</f>
        <v>0</v>
      </c>
    </row>
    <row r="124" s="12" customFormat="1" ht="25.92" customHeight="1">
      <c r="A124" s="12"/>
      <c r="B124" s="213"/>
      <c r="C124" s="214"/>
      <c r="D124" s="215" t="s">
        <v>80</v>
      </c>
      <c r="E124" s="216" t="s">
        <v>152</v>
      </c>
      <c r="F124" s="216" t="s">
        <v>153</v>
      </c>
      <c r="G124" s="214"/>
      <c r="H124" s="214"/>
      <c r="I124" s="217"/>
      <c r="J124" s="217"/>
      <c r="K124" s="218">
        <f>BK124</f>
        <v>0</v>
      </c>
      <c r="L124" s="214"/>
      <c r="M124" s="219"/>
      <c r="N124" s="220"/>
      <c r="O124" s="221"/>
      <c r="P124" s="221"/>
      <c r="Q124" s="222">
        <f>Q125+Q157</f>
        <v>0</v>
      </c>
      <c r="R124" s="222">
        <f>R125+R157</f>
        <v>0</v>
      </c>
      <c r="S124" s="221"/>
      <c r="T124" s="223">
        <f>T125+T157</f>
        <v>0</v>
      </c>
      <c r="U124" s="221"/>
      <c r="V124" s="223">
        <f>V125+V157</f>
        <v>0.082040000000000002</v>
      </c>
      <c r="W124" s="221"/>
      <c r="X124" s="224">
        <f>X125+X157</f>
        <v>0</v>
      </c>
      <c r="Y124" s="12"/>
      <c r="Z124" s="12"/>
      <c r="AA124" s="12"/>
      <c r="AB124" s="12"/>
      <c r="AC124" s="12"/>
      <c r="AD124" s="12"/>
      <c r="AE124" s="12"/>
      <c r="AR124" s="225" t="s">
        <v>88</v>
      </c>
      <c r="AT124" s="226" t="s">
        <v>80</v>
      </c>
      <c r="AU124" s="226" t="s">
        <v>81</v>
      </c>
      <c r="AY124" s="225" t="s">
        <v>154</v>
      </c>
      <c r="BK124" s="227">
        <f>BK125+BK157</f>
        <v>0</v>
      </c>
    </row>
    <row r="125" s="12" customFormat="1" ht="22.8" customHeight="1">
      <c r="A125" s="12"/>
      <c r="B125" s="213"/>
      <c r="C125" s="214"/>
      <c r="D125" s="215" t="s">
        <v>80</v>
      </c>
      <c r="E125" s="228" t="s">
        <v>88</v>
      </c>
      <c r="F125" s="228" t="s">
        <v>155</v>
      </c>
      <c r="G125" s="214"/>
      <c r="H125" s="214"/>
      <c r="I125" s="217"/>
      <c r="J125" s="217"/>
      <c r="K125" s="229">
        <f>BK125</f>
        <v>0</v>
      </c>
      <c r="L125" s="214"/>
      <c r="M125" s="219"/>
      <c r="N125" s="220"/>
      <c r="O125" s="221"/>
      <c r="P125" s="221"/>
      <c r="Q125" s="222">
        <f>SUM(Q126:Q156)</f>
        <v>0</v>
      </c>
      <c r="R125" s="222">
        <f>SUM(R126:R156)</f>
        <v>0</v>
      </c>
      <c r="S125" s="221"/>
      <c r="T125" s="223">
        <f>SUM(T126:T156)</f>
        <v>0</v>
      </c>
      <c r="U125" s="221"/>
      <c r="V125" s="223">
        <f>SUM(V126:V156)</f>
        <v>0.082040000000000002</v>
      </c>
      <c r="W125" s="221"/>
      <c r="X125" s="224">
        <f>SUM(X126:X156)</f>
        <v>0</v>
      </c>
      <c r="Y125" s="12"/>
      <c r="Z125" s="12"/>
      <c r="AA125" s="12"/>
      <c r="AB125" s="12"/>
      <c r="AC125" s="12"/>
      <c r="AD125" s="12"/>
      <c r="AE125" s="12"/>
      <c r="AR125" s="225" t="s">
        <v>88</v>
      </c>
      <c r="AT125" s="226" t="s">
        <v>80</v>
      </c>
      <c r="AU125" s="226" t="s">
        <v>88</v>
      </c>
      <c r="AY125" s="225" t="s">
        <v>154</v>
      </c>
      <c r="BK125" s="227">
        <f>SUM(BK126:BK156)</f>
        <v>0</v>
      </c>
    </row>
    <row r="126" s="2" customFormat="1" ht="37.8" customHeight="1">
      <c r="A126" s="37"/>
      <c r="B126" s="38"/>
      <c r="C126" s="230" t="s">
        <v>88</v>
      </c>
      <c r="D126" s="230" t="s">
        <v>156</v>
      </c>
      <c r="E126" s="231" t="s">
        <v>649</v>
      </c>
      <c r="F126" s="232" t="s">
        <v>650</v>
      </c>
      <c r="G126" s="233" t="s">
        <v>222</v>
      </c>
      <c r="H126" s="234">
        <v>2030.7000000000001</v>
      </c>
      <c r="I126" s="235"/>
      <c r="J126" s="235"/>
      <c r="K126" s="236">
        <f>ROUND(P126*H126,2)</f>
        <v>0</v>
      </c>
      <c r="L126" s="232" t="s">
        <v>160</v>
      </c>
      <c r="M126" s="43"/>
      <c r="N126" s="237" t="s">
        <v>1</v>
      </c>
      <c r="O126" s="238" t="s">
        <v>44</v>
      </c>
      <c r="P126" s="239">
        <f>I126+J126</f>
        <v>0</v>
      </c>
      <c r="Q126" s="239">
        <f>ROUND(I126*H126,2)</f>
        <v>0</v>
      </c>
      <c r="R126" s="239">
        <f>ROUND(J126*H126,2)</f>
        <v>0</v>
      </c>
      <c r="S126" s="90"/>
      <c r="T126" s="240">
        <f>S126*H126</f>
        <v>0</v>
      </c>
      <c r="U126" s="240">
        <v>0</v>
      </c>
      <c r="V126" s="240">
        <f>U126*H126</f>
        <v>0</v>
      </c>
      <c r="W126" s="240">
        <v>0</v>
      </c>
      <c r="X126" s="241">
        <f>W126*H126</f>
        <v>0</v>
      </c>
      <c r="Y126" s="37"/>
      <c r="Z126" s="37"/>
      <c r="AA126" s="37"/>
      <c r="AB126" s="37"/>
      <c r="AC126" s="37"/>
      <c r="AD126" s="37"/>
      <c r="AE126" s="37"/>
      <c r="AR126" s="242" t="s">
        <v>161</v>
      </c>
      <c r="AT126" s="242" t="s">
        <v>156</v>
      </c>
      <c r="AU126" s="242" t="s">
        <v>90</v>
      </c>
      <c r="AY126" s="16" t="s">
        <v>154</v>
      </c>
      <c r="BE126" s="243">
        <f>IF(O126="základní",K126,0)</f>
        <v>0</v>
      </c>
      <c r="BF126" s="243">
        <f>IF(O126="snížená",K126,0)</f>
        <v>0</v>
      </c>
      <c r="BG126" s="243">
        <f>IF(O126="zákl. přenesená",K126,0)</f>
        <v>0</v>
      </c>
      <c r="BH126" s="243">
        <f>IF(O126="sníž. přenesená",K126,0)</f>
        <v>0</v>
      </c>
      <c r="BI126" s="243">
        <f>IF(O126="nulová",K126,0)</f>
        <v>0</v>
      </c>
      <c r="BJ126" s="16" t="s">
        <v>88</v>
      </c>
      <c r="BK126" s="243">
        <f>ROUND(P126*H126,2)</f>
        <v>0</v>
      </c>
      <c r="BL126" s="16" t="s">
        <v>161</v>
      </c>
      <c r="BM126" s="242" t="s">
        <v>651</v>
      </c>
    </row>
    <row r="127" s="2" customFormat="1">
      <c r="A127" s="37"/>
      <c r="B127" s="38"/>
      <c r="C127" s="39"/>
      <c r="D127" s="244" t="s">
        <v>163</v>
      </c>
      <c r="E127" s="39"/>
      <c r="F127" s="245" t="s">
        <v>652</v>
      </c>
      <c r="G127" s="39"/>
      <c r="H127" s="39"/>
      <c r="I127" s="246"/>
      <c r="J127" s="246"/>
      <c r="K127" s="39"/>
      <c r="L127" s="39"/>
      <c r="M127" s="43"/>
      <c r="N127" s="247"/>
      <c r="O127" s="248"/>
      <c r="P127" s="90"/>
      <c r="Q127" s="90"/>
      <c r="R127" s="90"/>
      <c r="S127" s="90"/>
      <c r="T127" s="90"/>
      <c r="U127" s="90"/>
      <c r="V127" s="90"/>
      <c r="W127" s="90"/>
      <c r="X127" s="91"/>
      <c r="Y127" s="37"/>
      <c r="Z127" s="37"/>
      <c r="AA127" s="37"/>
      <c r="AB127" s="37"/>
      <c r="AC127" s="37"/>
      <c r="AD127" s="37"/>
      <c r="AE127" s="37"/>
      <c r="AT127" s="16" t="s">
        <v>163</v>
      </c>
      <c r="AU127" s="16" t="s">
        <v>90</v>
      </c>
    </row>
    <row r="128" s="2" customFormat="1" ht="24.15" customHeight="1">
      <c r="A128" s="37"/>
      <c r="B128" s="38"/>
      <c r="C128" s="249" t="s">
        <v>90</v>
      </c>
      <c r="D128" s="249" t="s">
        <v>165</v>
      </c>
      <c r="E128" s="250" t="s">
        <v>653</v>
      </c>
      <c r="F128" s="251" t="s">
        <v>654</v>
      </c>
      <c r="G128" s="252" t="s">
        <v>241</v>
      </c>
      <c r="H128" s="253">
        <v>40.613999999999997</v>
      </c>
      <c r="I128" s="254"/>
      <c r="J128" s="255"/>
      <c r="K128" s="256">
        <f>ROUND(P128*H128,2)</f>
        <v>0</v>
      </c>
      <c r="L128" s="251" t="s">
        <v>160</v>
      </c>
      <c r="M128" s="257"/>
      <c r="N128" s="258" t="s">
        <v>1</v>
      </c>
      <c r="O128" s="238" t="s">
        <v>44</v>
      </c>
      <c r="P128" s="239">
        <f>I128+J128</f>
        <v>0</v>
      </c>
      <c r="Q128" s="239">
        <f>ROUND(I128*H128,2)</f>
        <v>0</v>
      </c>
      <c r="R128" s="239">
        <f>ROUND(J128*H128,2)</f>
        <v>0</v>
      </c>
      <c r="S128" s="90"/>
      <c r="T128" s="240">
        <f>S128*H128</f>
        <v>0</v>
      </c>
      <c r="U128" s="240">
        <v>0.001</v>
      </c>
      <c r="V128" s="240">
        <f>U128*H128</f>
        <v>0.040613999999999997</v>
      </c>
      <c r="W128" s="240">
        <v>0</v>
      </c>
      <c r="X128" s="241">
        <f>W128*H128</f>
        <v>0</v>
      </c>
      <c r="Y128" s="37"/>
      <c r="Z128" s="37"/>
      <c r="AA128" s="37"/>
      <c r="AB128" s="37"/>
      <c r="AC128" s="37"/>
      <c r="AD128" s="37"/>
      <c r="AE128" s="37"/>
      <c r="AR128" s="242" t="s">
        <v>169</v>
      </c>
      <c r="AT128" s="242" t="s">
        <v>165</v>
      </c>
      <c r="AU128" s="242" t="s">
        <v>90</v>
      </c>
      <c r="AY128" s="16" t="s">
        <v>154</v>
      </c>
      <c r="BE128" s="243">
        <f>IF(O128="základní",K128,0)</f>
        <v>0</v>
      </c>
      <c r="BF128" s="243">
        <f>IF(O128="snížená",K128,0)</f>
        <v>0</v>
      </c>
      <c r="BG128" s="243">
        <f>IF(O128="zákl. přenesená",K128,0)</f>
        <v>0</v>
      </c>
      <c r="BH128" s="243">
        <f>IF(O128="sníž. přenesená",K128,0)</f>
        <v>0</v>
      </c>
      <c r="BI128" s="243">
        <f>IF(O128="nulová",K128,0)</f>
        <v>0</v>
      </c>
      <c r="BJ128" s="16" t="s">
        <v>88</v>
      </c>
      <c r="BK128" s="243">
        <f>ROUND(P128*H128,2)</f>
        <v>0</v>
      </c>
      <c r="BL128" s="16" t="s">
        <v>161</v>
      </c>
      <c r="BM128" s="242" t="s">
        <v>655</v>
      </c>
    </row>
    <row r="129" s="13" customFormat="1">
      <c r="A129" s="13"/>
      <c r="B129" s="259"/>
      <c r="C129" s="260"/>
      <c r="D129" s="261" t="s">
        <v>171</v>
      </c>
      <c r="E129" s="260"/>
      <c r="F129" s="262" t="s">
        <v>656</v>
      </c>
      <c r="G129" s="260"/>
      <c r="H129" s="263">
        <v>40.613999999999997</v>
      </c>
      <c r="I129" s="264"/>
      <c r="J129" s="264"/>
      <c r="K129" s="260"/>
      <c r="L129" s="260"/>
      <c r="M129" s="265"/>
      <c r="N129" s="266"/>
      <c r="O129" s="267"/>
      <c r="P129" s="267"/>
      <c r="Q129" s="267"/>
      <c r="R129" s="267"/>
      <c r="S129" s="267"/>
      <c r="T129" s="267"/>
      <c r="U129" s="267"/>
      <c r="V129" s="267"/>
      <c r="W129" s="267"/>
      <c r="X129" s="268"/>
      <c r="Y129" s="13"/>
      <c r="Z129" s="13"/>
      <c r="AA129" s="13"/>
      <c r="AB129" s="13"/>
      <c r="AC129" s="13"/>
      <c r="AD129" s="13"/>
      <c r="AE129" s="13"/>
      <c r="AT129" s="269" t="s">
        <v>171</v>
      </c>
      <c r="AU129" s="269" t="s">
        <v>90</v>
      </c>
      <c r="AV129" s="13" t="s">
        <v>90</v>
      </c>
      <c r="AW129" s="13" t="s">
        <v>4</v>
      </c>
      <c r="AX129" s="13" t="s">
        <v>88</v>
      </c>
      <c r="AY129" s="269" t="s">
        <v>154</v>
      </c>
    </row>
    <row r="130" s="2" customFormat="1" ht="24.15" customHeight="1">
      <c r="A130" s="37"/>
      <c r="B130" s="38"/>
      <c r="C130" s="230" t="s">
        <v>173</v>
      </c>
      <c r="D130" s="230" t="s">
        <v>156</v>
      </c>
      <c r="E130" s="231" t="s">
        <v>495</v>
      </c>
      <c r="F130" s="232" t="s">
        <v>496</v>
      </c>
      <c r="G130" s="233" t="s">
        <v>222</v>
      </c>
      <c r="H130" s="234">
        <v>4061.4000000000001</v>
      </c>
      <c r="I130" s="235"/>
      <c r="J130" s="235"/>
      <c r="K130" s="236">
        <f>ROUND(P130*H130,2)</f>
        <v>0</v>
      </c>
      <c r="L130" s="232" t="s">
        <v>160</v>
      </c>
      <c r="M130" s="43"/>
      <c r="N130" s="237" t="s">
        <v>1</v>
      </c>
      <c r="O130" s="238" t="s">
        <v>44</v>
      </c>
      <c r="P130" s="239">
        <f>I130+J130</f>
        <v>0</v>
      </c>
      <c r="Q130" s="239">
        <f>ROUND(I130*H130,2)</f>
        <v>0</v>
      </c>
      <c r="R130" s="239">
        <f>ROUND(J130*H130,2)</f>
        <v>0</v>
      </c>
      <c r="S130" s="90"/>
      <c r="T130" s="240">
        <f>S130*H130</f>
        <v>0</v>
      </c>
      <c r="U130" s="240">
        <v>0</v>
      </c>
      <c r="V130" s="240">
        <f>U130*H130</f>
        <v>0</v>
      </c>
      <c r="W130" s="240">
        <v>0</v>
      </c>
      <c r="X130" s="241">
        <f>W130*H130</f>
        <v>0</v>
      </c>
      <c r="Y130" s="37"/>
      <c r="Z130" s="37"/>
      <c r="AA130" s="37"/>
      <c r="AB130" s="37"/>
      <c r="AC130" s="37"/>
      <c r="AD130" s="37"/>
      <c r="AE130" s="37"/>
      <c r="AR130" s="242" t="s">
        <v>161</v>
      </c>
      <c r="AT130" s="242" t="s">
        <v>156</v>
      </c>
      <c r="AU130" s="242" t="s">
        <v>90</v>
      </c>
      <c r="AY130" s="16" t="s">
        <v>154</v>
      </c>
      <c r="BE130" s="243">
        <f>IF(O130="základní",K130,0)</f>
        <v>0</v>
      </c>
      <c r="BF130" s="243">
        <f>IF(O130="snížená",K130,0)</f>
        <v>0</v>
      </c>
      <c r="BG130" s="243">
        <f>IF(O130="zákl. přenesená",K130,0)</f>
        <v>0</v>
      </c>
      <c r="BH130" s="243">
        <f>IF(O130="sníž. přenesená",K130,0)</f>
        <v>0</v>
      </c>
      <c r="BI130" s="243">
        <f>IF(O130="nulová",K130,0)</f>
        <v>0</v>
      </c>
      <c r="BJ130" s="16" t="s">
        <v>88</v>
      </c>
      <c r="BK130" s="243">
        <f>ROUND(P130*H130,2)</f>
        <v>0</v>
      </c>
      <c r="BL130" s="16" t="s">
        <v>161</v>
      </c>
      <c r="BM130" s="242" t="s">
        <v>657</v>
      </c>
    </row>
    <row r="131" s="2" customFormat="1">
      <c r="A131" s="37"/>
      <c r="B131" s="38"/>
      <c r="C131" s="39"/>
      <c r="D131" s="244" t="s">
        <v>163</v>
      </c>
      <c r="E131" s="39"/>
      <c r="F131" s="245" t="s">
        <v>498</v>
      </c>
      <c r="G131" s="39"/>
      <c r="H131" s="39"/>
      <c r="I131" s="246"/>
      <c r="J131" s="246"/>
      <c r="K131" s="39"/>
      <c r="L131" s="39"/>
      <c r="M131" s="43"/>
      <c r="N131" s="247"/>
      <c r="O131" s="248"/>
      <c r="P131" s="90"/>
      <c r="Q131" s="90"/>
      <c r="R131" s="90"/>
      <c r="S131" s="90"/>
      <c r="T131" s="90"/>
      <c r="U131" s="90"/>
      <c r="V131" s="90"/>
      <c r="W131" s="90"/>
      <c r="X131" s="91"/>
      <c r="Y131" s="37"/>
      <c r="Z131" s="37"/>
      <c r="AA131" s="37"/>
      <c r="AB131" s="37"/>
      <c r="AC131" s="37"/>
      <c r="AD131" s="37"/>
      <c r="AE131" s="37"/>
      <c r="AT131" s="16" t="s">
        <v>163</v>
      </c>
      <c r="AU131" s="16" t="s">
        <v>90</v>
      </c>
    </row>
    <row r="132" s="2" customFormat="1">
      <c r="A132" s="37"/>
      <c r="B132" s="38"/>
      <c r="C132" s="39"/>
      <c r="D132" s="261" t="s">
        <v>399</v>
      </c>
      <c r="E132" s="39"/>
      <c r="F132" s="288" t="s">
        <v>658</v>
      </c>
      <c r="G132" s="39"/>
      <c r="H132" s="39"/>
      <c r="I132" s="246"/>
      <c r="J132" s="246"/>
      <c r="K132" s="39"/>
      <c r="L132" s="39"/>
      <c r="M132" s="43"/>
      <c r="N132" s="247"/>
      <c r="O132" s="248"/>
      <c r="P132" s="90"/>
      <c r="Q132" s="90"/>
      <c r="R132" s="90"/>
      <c r="S132" s="90"/>
      <c r="T132" s="90"/>
      <c r="U132" s="90"/>
      <c r="V132" s="90"/>
      <c r="W132" s="90"/>
      <c r="X132" s="91"/>
      <c r="Y132" s="37"/>
      <c r="Z132" s="37"/>
      <c r="AA132" s="37"/>
      <c r="AB132" s="37"/>
      <c r="AC132" s="37"/>
      <c r="AD132" s="37"/>
      <c r="AE132" s="37"/>
      <c r="AT132" s="16" t="s">
        <v>399</v>
      </c>
      <c r="AU132" s="16" t="s">
        <v>90</v>
      </c>
    </row>
    <row r="133" s="13" customFormat="1">
      <c r="A133" s="13"/>
      <c r="B133" s="259"/>
      <c r="C133" s="260"/>
      <c r="D133" s="261" t="s">
        <v>171</v>
      </c>
      <c r="E133" s="260"/>
      <c r="F133" s="262" t="s">
        <v>659</v>
      </c>
      <c r="G133" s="260"/>
      <c r="H133" s="263">
        <v>4061.4000000000001</v>
      </c>
      <c r="I133" s="264"/>
      <c r="J133" s="264"/>
      <c r="K133" s="260"/>
      <c r="L133" s="260"/>
      <c r="M133" s="265"/>
      <c r="N133" s="266"/>
      <c r="O133" s="267"/>
      <c r="P133" s="267"/>
      <c r="Q133" s="267"/>
      <c r="R133" s="267"/>
      <c r="S133" s="267"/>
      <c r="T133" s="267"/>
      <c r="U133" s="267"/>
      <c r="V133" s="267"/>
      <c r="W133" s="267"/>
      <c r="X133" s="268"/>
      <c r="Y133" s="13"/>
      <c r="Z133" s="13"/>
      <c r="AA133" s="13"/>
      <c r="AB133" s="13"/>
      <c r="AC133" s="13"/>
      <c r="AD133" s="13"/>
      <c r="AE133" s="13"/>
      <c r="AT133" s="269" t="s">
        <v>171</v>
      </c>
      <c r="AU133" s="269" t="s">
        <v>90</v>
      </c>
      <c r="AV133" s="13" t="s">
        <v>90</v>
      </c>
      <c r="AW133" s="13" t="s">
        <v>4</v>
      </c>
      <c r="AX133" s="13" t="s">
        <v>88</v>
      </c>
      <c r="AY133" s="269" t="s">
        <v>154</v>
      </c>
    </row>
    <row r="134" s="2" customFormat="1" ht="24.15" customHeight="1">
      <c r="A134" s="37"/>
      <c r="B134" s="38"/>
      <c r="C134" s="230" t="s">
        <v>161</v>
      </c>
      <c r="D134" s="230" t="s">
        <v>156</v>
      </c>
      <c r="E134" s="231" t="s">
        <v>660</v>
      </c>
      <c r="F134" s="232" t="s">
        <v>661</v>
      </c>
      <c r="G134" s="233" t="s">
        <v>222</v>
      </c>
      <c r="H134" s="234">
        <v>2030.7000000000001</v>
      </c>
      <c r="I134" s="235"/>
      <c r="J134" s="235"/>
      <c r="K134" s="236">
        <f>ROUND(P134*H134,2)</f>
        <v>0</v>
      </c>
      <c r="L134" s="232" t="s">
        <v>160</v>
      </c>
      <c r="M134" s="43"/>
      <c r="N134" s="237" t="s">
        <v>1</v>
      </c>
      <c r="O134" s="238" t="s">
        <v>44</v>
      </c>
      <c r="P134" s="239">
        <f>I134+J134</f>
        <v>0</v>
      </c>
      <c r="Q134" s="239">
        <f>ROUND(I134*H134,2)</f>
        <v>0</v>
      </c>
      <c r="R134" s="239">
        <f>ROUND(J134*H134,2)</f>
        <v>0</v>
      </c>
      <c r="S134" s="90"/>
      <c r="T134" s="240">
        <f>S134*H134</f>
        <v>0</v>
      </c>
      <c r="U134" s="240">
        <v>0</v>
      </c>
      <c r="V134" s="240">
        <f>U134*H134</f>
        <v>0</v>
      </c>
      <c r="W134" s="240">
        <v>0</v>
      </c>
      <c r="X134" s="241">
        <f>W134*H134</f>
        <v>0</v>
      </c>
      <c r="Y134" s="37"/>
      <c r="Z134" s="37"/>
      <c r="AA134" s="37"/>
      <c r="AB134" s="37"/>
      <c r="AC134" s="37"/>
      <c r="AD134" s="37"/>
      <c r="AE134" s="37"/>
      <c r="AR134" s="242" t="s">
        <v>161</v>
      </c>
      <c r="AT134" s="242" t="s">
        <v>156</v>
      </c>
      <c r="AU134" s="242" t="s">
        <v>90</v>
      </c>
      <c r="AY134" s="16" t="s">
        <v>154</v>
      </c>
      <c r="BE134" s="243">
        <f>IF(O134="základní",K134,0)</f>
        <v>0</v>
      </c>
      <c r="BF134" s="243">
        <f>IF(O134="snížená",K134,0)</f>
        <v>0</v>
      </c>
      <c r="BG134" s="243">
        <f>IF(O134="zákl. přenesená",K134,0)</f>
        <v>0</v>
      </c>
      <c r="BH134" s="243">
        <f>IF(O134="sníž. přenesená",K134,0)</f>
        <v>0</v>
      </c>
      <c r="BI134" s="243">
        <f>IF(O134="nulová",K134,0)</f>
        <v>0</v>
      </c>
      <c r="BJ134" s="16" t="s">
        <v>88</v>
      </c>
      <c r="BK134" s="243">
        <f>ROUND(P134*H134,2)</f>
        <v>0</v>
      </c>
      <c r="BL134" s="16" t="s">
        <v>161</v>
      </c>
      <c r="BM134" s="242" t="s">
        <v>662</v>
      </c>
    </row>
    <row r="135" s="2" customFormat="1">
      <c r="A135" s="37"/>
      <c r="B135" s="38"/>
      <c r="C135" s="39"/>
      <c r="D135" s="244" t="s">
        <v>163</v>
      </c>
      <c r="E135" s="39"/>
      <c r="F135" s="245" t="s">
        <v>663</v>
      </c>
      <c r="G135" s="39"/>
      <c r="H135" s="39"/>
      <c r="I135" s="246"/>
      <c r="J135" s="246"/>
      <c r="K135" s="39"/>
      <c r="L135" s="39"/>
      <c r="M135" s="43"/>
      <c r="N135" s="247"/>
      <c r="O135" s="248"/>
      <c r="P135" s="90"/>
      <c r="Q135" s="90"/>
      <c r="R135" s="90"/>
      <c r="S135" s="90"/>
      <c r="T135" s="90"/>
      <c r="U135" s="90"/>
      <c r="V135" s="90"/>
      <c r="W135" s="90"/>
      <c r="X135" s="91"/>
      <c r="Y135" s="37"/>
      <c r="Z135" s="37"/>
      <c r="AA135" s="37"/>
      <c r="AB135" s="37"/>
      <c r="AC135" s="37"/>
      <c r="AD135" s="37"/>
      <c r="AE135" s="37"/>
      <c r="AT135" s="16" t="s">
        <v>163</v>
      </c>
      <c r="AU135" s="16" t="s">
        <v>90</v>
      </c>
    </row>
    <row r="136" s="2" customFormat="1">
      <c r="A136" s="37"/>
      <c r="B136" s="38"/>
      <c r="C136" s="230" t="s">
        <v>183</v>
      </c>
      <c r="D136" s="230" t="s">
        <v>156</v>
      </c>
      <c r="E136" s="231" t="s">
        <v>499</v>
      </c>
      <c r="F136" s="232" t="s">
        <v>500</v>
      </c>
      <c r="G136" s="233" t="s">
        <v>222</v>
      </c>
      <c r="H136" s="234">
        <v>6092.1000000000004</v>
      </c>
      <c r="I136" s="235"/>
      <c r="J136" s="235"/>
      <c r="K136" s="236">
        <f>ROUND(P136*H136,2)</f>
        <v>0</v>
      </c>
      <c r="L136" s="232" t="s">
        <v>160</v>
      </c>
      <c r="M136" s="43"/>
      <c r="N136" s="237" t="s">
        <v>1</v>
      </c>
      <c r="O136" s="238" t="s">
        <v>44</v>
      </c>
      <c r="P136" s="239">
        <f>I136+J136</f>
        <v>0</v>
      </c>
      <c r="Q136" s="239">
        <f>ROUND(I136*H136,2)</f>
        <v>0</v>
      </c>
      <c r="R136" s="239">
        <f>ROUND(J136*H136,2)</f>
        <v>0</v>
      </c>
      <c r="S136" s="90"/>
      <c r="T136" s="240">
        <f>S136*H136</f>
        <v>0</v>
      </c>
      <c r="U136" s="240">
        <v>0</v>
      </c>
      <c r="V136" s="240">
        <f>U136*H136</f>
        <v>0</v>
      </c>
      <c r="W136" s="240">
        <v>0</v>
      </c>
      <c r="X136" s="241">
        <f>W136*H136</f>
        <v>0</v>
      </c>
      <c r="Y136" s="37"/>
      <c r="Z136" s="37"/>
      <c r="AA136" s="37"/>
      <c r="AB136" s="37"/>
      <c r="AC136" s="37"/>
      <c r="AD136" s="37"/>
      <c r="AE136" s="37"/>
      <c r="AR136" s="242" t="s">
        <v>161</v>
      </c>
      <c r="AT136" s="242" t="s">
        <v>156</v>
      </c>
      <c r="AU136" s="242" t="s">
        <v>90</v>
      </c>
      <c r="AY136" s="16" t="s">
        <v>154</v>
      </c>
      <c r="BE136" s="243">
        <f>IF(O136="základní",K136,0)</f>
        <v>0</v>
      </c>
      <c r="BF136" s="243">
        <f>IF(O136="snížená",K136,0)</f>
        <v>0</v>
      </c>
      <c r="BG136" s="243">
        <f>IF(O136="zákl. přenesená",K136,0)</f>
        <v>0</v>
      </c>
      <c r="BH136" s="243">
        <f>IF(O136="sníž. přenesená",K136,0)</f>
        <v>0</v>
      </c>
      <c r="BI136" s="243">
        <f>IF(O136="nulová",K136,0)</f>
        <v>0</v>
      </c>
      <c r="BJ136" s="16" t="s">
        <v>88</v>
      </c>
      <c r="BK136" s="243">
        <f>ROUND(P136*H136,2)</f>
        <v>0</v>
      </c>
      <c r="BL136" s="16" t="s">
        <v>161</v>
      </c>
      <c r="BM136" s="242" t="s">
        <v>664</v>
      </c>
    </row>
    <row r="137" s="2" customFormat="1">
      <c r="A137" s="37"/>
      <c r="B137" s="38"/>
      <c r="C137" s="39"/>
      <c r="D137" s="244" t="s">
        <v>163</v>
      </c>
      <c r="E137" s="39"/>
      <c r="F137" s="245" t="s">
        <v>502</v>
      </c>
      <c r="G137" s="39"/>
      <c r="H137" s="39"/>
      <c r="I137" s="246"/>
      <c r="J137" s="246"/>
      <c r="K137" s="39"/>
      <c r="L137" s="39"/>
      <c r="M137" s="43"/>
      <c r="N137" s="247"/>
      <c r="O137" s="248"/>
      <c r="P137" s="90"/>
      <c r="Q137" s="90"/>
      <c r="R137" s="90"/>
      <c r="S137" s="90"/>
      <c r="T137" s="90"/>
      <c r="U137" s="90"/>
      <c r="V137" s="90"/>
      <c r="W137" s="90"/>
      <c r="X137" s="91"/>
      <c r="Y137" s="37"/>
      <c r="Z137" s="37"/>
      <c r="AA137" s="37"/>
      <c r="AB137" s="37"/>
      <c r="AC137" s="37"/>
      <c r="AD137" s="37"/>
      <c r="AE137" s="37"/>
      <c r="AT137" s="16" t="s">
        <v>163</v>
      </c>
      <c r="AU137" s="16" t="s">
        <v>90</v>
      </c>
    </row>
    <row r="138" s="2" customFormat="1">
      <c r="A138" s="37"/>
      <c r="B138" s="38"/>
      <c r="C138" s="39"/>
      <c r="D138" s="261" t="s">
        <v>399</v>
      </c>
      <c r="E138" s="39"/>
      <c r="F138" s="288" t="s">
        <v>665</v>
      </c>
      <c r="G138" s="39"/>
      <c r="H138" s="39"/>
      <c r="I138" s="246"/>
      <c r="J138" s="246"/>
      <c r="K138" s="39"/>
      <c r="L138" s="39"/>
      <c r="M138" s="43"/>
      <c r="N138" s="247"/>
      <c r="O138" s="248"/>
      <c r="P138" s="90"/>
      <c r="Q138" s="90"/>
      <c r="R138" s="90"/>
      <c r="S138" s="90"/>
      <c r="T138" s="90"/>
      <c r="U138" s="90"/>
      <c r="V138" s="90"/>
      <c r="W138" s="90"/>
      <c r="X138" s="91"/>
      <c r="Y138" s="37"/>
      <c r="Z138" s="37"/>
      <c r="AA138" s="37"/>
      <c r="AB138" s="37"/>
      <c r="AC138" s="37"/>
      <c r="AD138" s="37"/>
      <c r="AE138" s="37"/>
      <c r="AT138" s="16" t="s">
        <v>399</v>
      </c>
      <c r="AU138" s="16" t="s">
        <v>90</v>
      </c>
    </row>
    <row r="139" s="13" customFormat="1">
      <c r="A139" s="13"/>
      <c r="B139" s="259"/>
      <c r="C139" s="260"/>
      <c r="D139" s="261" t="s">
        <v>171</v>
      </c>
      <c r="E139" s="260"/>
      <c r="F139" s="262" t="s">
        <v>666</v>
      </c>
      <c r="G139" s="260"/>
      <c r="H139" s="263">
        <v>6092.1000000000004</v>
      </c>
      <c r="I139" s="264"/>
      <c r="J139" s="264"/>
      <c r="K139" s="260"/>
      <c r="L139" s="260"/>
      <c r="M139" s="265"/>
      <c r="N139" s="266"/>
      <c r="O139" s="267"/>
      <c r="P139" s="267"/>
      <c r="Q139" s="267"/>
      <c r="R139" s="267"/>
      <c r="S139" s="267"/>
      <c r="T139" s="267"/>
      <c r="U139" s="267"/>
      <c r="V139" s="267"/>
      <c r="W139" s="267"/>
      <c r="X139" s="268"/>
      <c r="Y139" s="13"/>
      <c r="Z139" s="13"/>
      <c r="AA139" s="13"/>
      <c r="AB139" s="13"/>
      <c r="AC139" s="13"/>
      <c r="AD139" s="13"/>
      <c r="AE139" s="13"/>
      <c r="AT139" s="269" t="s">
        <v>171</v>
      </c>
      <c r="AU139" s="269" t="s">
        <v>90</v>
      </c>
      <c r="AV139" s="13" t="s">
        <v>90</v>
      </c>
      <c r="AW139" s="13" t="s">
        <v>4</v>
      </c>
      <c r="AX139" s="13" t="s">
        <v>88</v>
      </c>
      <c r="AY139" s="269" t="s">
        <v>154</v>
      </c>
    </row>
    <row r="140" s="2" customFormat="1">
      <c r="A140" s="37"/>
      <c r="B140" s="38"/>
      <c r="C140" s="230" t="s">
        <v>187</v>
      </c>
      <c r="D140" s="230" t="s">
        <v>156</v>
      </c>
      <c r="E140" s="231" t="s">
        <v>667</v>
      </c>
      <c r="F140" s="232" t="s">
        <v>668</v>
      </c>
      <c r="G140" s="233" t="s">
        <v>222</v>
      </c>
      <c r="H140" s="234">
        <v>4061.4000000000001</v>
      </c>
      <c r="I140" s="235"/>
      <c r="J140" s="235"/>
      <c r="K140" s="236">
        <f>ROUND(P140*H140,2)</f>
        <v>0</v>
      </c>
      <c r="L140" s="232" t="s">
        <v>160</v>
      </c>
      <c r="M140" s="43"/>
      <c r="N140" s="237" t="s">
        <v>1</v>
      </c>
      <c r="O140" s="238" t="s">
        <v>44</v>
      </c>
      <c r="P140" s="239">
        <f>I140+J140</f>
        <v>0</v>
      </c>
      <c r="Q140" s="239">
        <f>ROUND(I140*H140,2)</f>
        <v>0</v>
      </c>
      <c r="R140" s="239">
        <f>ROUND(J140*H140,2)</f>
        <v>0</v>
      </c>
      <c r="S140" s="90"/>
      <c r="T140" s="240">
        <f>S140*H140</f>
        <v>0</v>
      </c>
      <c r="U140" s="240">
        <v>0</v>
      </c>
      <c r="V140" s="240">
        <f>U140*H140</f>
        <v>0</v>
      </c>
      <c r="W140" s="240">
        <v>0</v>
      </c>
      <c r="X140" s="241">
        <f>W140*H140</f>
        <v>0</v>
      </c>
      <c r="Y140" s="37"/>
      <c r="Z140" s="37"/>
      <c r="AA140" s="37"/>
      <c r="AB140" s="37"/>
      <c r="AC140" s="37"/>
      <c r="AD140" s="37"/>
      <c r="AE140" s="37"/>
      <c r="AR140" s="242" t="s">
        <v>161</v>
      </c>
      <c r="AT140" s="242" t="s">
        <v>156</v>
      </c>
      <c r="AU140" s="242" t="s">
        <v>90</v>
      </c>
      <c r="AY140" s="16" t="s">
        <v>154</v>
      </c>
      <c r="BE140" s="243">
        <f>IF(O140="základní",K140,0)</f>
        <v>0</v>
      </c>
      <c r="BF140" s="243">
        <f>IF(O140="snížená",K140,0)</f>
        <v>0</v>
      </c>
      <c r="BG140" s="243">
        <f>IF(O140="zákl. přenesená",K140,0)</f>
        <v>0</v>
      </c>
      <c r="BH140" s="243">
        <f>IF(O140="sníž. přenesená",K140,0)</f>
        <v>0</v>
      </c>
      <c r="BI140" s="243">
        <f>IF(O140="nulová",K140,0)</f>
        <v>0</v>
      </c>
      <c r="BJ140" s="16" t="s">
        <v>88</v>
      </c>
      <c r="BK140" s="243">
        <f>ROUND(P140*H140,2)</f>
        <v>0</v>
      </c>
      <c r="BL140" s="16" t="s">
        <v>161</v>
      </c>
      <c r="BM140" s="242" t="s">
        <v>669</v>
      </c>
    </row>
    <row r="141" s="2" customFormat="1">
      <c r="A141" s="37"/>
      <c r="B141" s="38"/>
      <c r="C141" s="39"/>
      <c r="D141" s="244" t="s">
        <v>163</v>
      </c>
      <c r="E141" s="39"/>
      <c r="F141" s="245" t="s">
        <v>670</v>
      </c>
      <c r="G141" s="39"/>
      <c r="H141" s="39"/>
      <c r="I141" s="246"/>
      <c r="J141" s="246"/>
      <c r="K141" s="39"/>
      <c r="L141" s="39"/>
      <c r="M141" s="43"/>
      <c r="N141" s="247"/>
      <c r="O141" s="248"/>
      <c r="P141" s="90"/>
      <c r="Q141" s="90"/>
      <c r="R141" s="90"/>
      <c r="S141" s="90"/>
      <c r="T141" s="90"/>
      <c r="U141" s="90"/>
      <c r="V141" s="90"/>
      <c r="W141" s="90"/>
      <c r="X141" s="91"/>
      <c r="Y141" s="37"/>
      <c r="Z141" s="37"/>
      <c r="AA141" s="37"/>
      <c r="AB141" s="37"/>
      <c r="AC141" s="37"/>
      <c r="AD141" s="37"/>
      <c r="AE141" s="37"/>
      <c r="AT141" s="16" t="s">
        <v>163</v>
      </c>
      <c r="AU141" s="16" t="s">
        <v>90</v>
      </c>
    </row>
    <row r="142" s="2" customFormat="1">
      <c r="A142" s="37"/>
      <c r="B142" s="38"/>
      <c r="C142" s="39"/>
      <c r="D142" s="261" t="s">
        <v>399</v>
      </c>
      <c r="E142" s="39"/>
      <c r="F142" s="288" t="s">
        <v>503</v>
      </c>
      <c r="G142" s="39"/>
      <c r="H142" s="39"/>
      <c r="I142" s="246"/>
      <c r="J142" s="246"/>
      <c r="K142" s="39"/>
      <c r="L142" s="39"/>
      <c r="M142" s="43"/>
      <c r="N142" s="247"/>
      <c r="O142" s="248"/>
      <c r="P142" s="90"/>
      <c r="Q142" s="90"/>
      <c r="R142" s="90"/>
      <c r="S142" s="90"/>
      <c r="T142" s="90"/>
      <c r="U142" s="90"/>
      <c r="V142" s="90"/>
      <c r="W142" s="90"/>
      <c r="X142" s="91"/>
      <c r="Y142" s="37"/>
      <c r="Z142" s="37"/>
      <c r="AA142" s="37"/>
      <c r="AB142" s="37"/>
      <c r="AC142" s="37"/>
      <c r="AD142" s="37"/>
      <c r="AE142" s="37"/>
      <c r="AT142" s="16" t="s">
        <v>399</v>
      </c>
      <c r="AU142" s="16" t="s">
        <v>90</v>
      </c>
    </row>
    <row r="143" s="13" customFormat="1">
      <c r="A143" s="13"/>
      <c r="B143" s="259"/>
      <c r="C143" s="260"/>
      <c r="D143" s="261" t="s">
        <v>171</v>
      </c>
      <c r="E143" s="260"/>
      <c r="F143" s="262" t="s">
        <v>659</v>
      </c>
      <c r="G143" s="260"/>
      <c r="H143" s="263">
        <v>4061.4000000000001</v>
      </c>
      <c r="I143" s="264"/>
      <c r="J143" s="264"/>
      <c r="K143" s="260"/>
      <c r="L143" s="260"/>
      <c r="M143" s="265"/>
      <c r="N143" s="266"/>
      <c r="O143" s="267"/>
      <c r="P143" s="267"/>
      <c r="Q143" s="267"/>
      <c r="R143" s="267"/>
      <c r="S143" s="267"/>
      <c r="T143" s="267"/>
      <c r="U143" s="267"/>
      <c r="V143" s="267"/>
      <c r="W143" s="267"/>
      <c r="X143" s="268"/>
      <c r="Y143" s="13"/>
      <c r="Z143" s="13"/>
      <c r="AA143" s="13"/>
      <c r="AB143" s="13"/>
      <c r="AC143" s="13"/>
      <c r="AD143" s="13"/>
      <c r="AE143" s="13"/>
      <c r="AT143" s="269" t="s">
        <v>171</v>
      </c>
      <c r="AU143" s="269" t="s">
        <v>90</v>
      </c>
      <c r="AV143" s="13" t="s">
        <v>90</v>
      </c>
      <c r="AW143" s="13" t="s">
        <v>4</v>
      </c>
      <c r="AX143" s="13" t="s">
        <v>88</v>
      </c>
      <c r="AY143" s="269" t="s">
        <v>154</v>
      </c>
    </row>
    <row r="144" s="2" customFormat="1" ht="49.05" customHeight="1">
      <c r="A144" s="37"/>
      <c r="B144" s="38"/>
      <c r="C144" s="230" t="s">
        <v>193</v>
      </c>
      <c r="D144" s="230" t="s">
        <v>156</v>
      </c>
      <c r="E144" s="231" t="s">
        <v>507</v>
      </c>
      <c r="F144" s="232" t="s">
        <v>508</v>
      </c>
      <c r="G144" s="233" t="s">
        <v>222</v>
      </c>
      <c r="H144" s="234">
        <v>2030.7000000000001</v>
      </c>
      <c r="I144" s="235"/>
      <c r="J144" s="235"/>
      <c r="K144" s="236">
        <f>ROUND(P144*H144,2)</f>
        <v>0</v>
      </c>
      <c r="L144" s="232" t="s">
        <v>160</v>
      </c>
      <c r="M144" s="43"/>
      <c r="N144" s="237" t="s">
        <v>1</v>
      </c>
      <c r="O144" s="238" t="s">
        <v>44</v>
      </c>
      <c r="P144" s="239">
        <f>I144+J144</f>
        <v>0</v>
      </c>
      <c r="Q144" s="239">
        <f>ROUND(I144*H144,2)</f>
        <v>0</v>
      </c>
      <c r="R144" s="239">
        <f>ROUND(J144*H144,2)</f>
        <v>0</v>
      </c>
      <c r="S144" s="90"/>
      <c r="T144" s="240">
        <f>S144*H144</f>
        <v>0</v>
      </c>
      <c r="U144" s="240">
        <v>0</v>
      </c>
      <c r="V144" s="240">
        <f>U144*H144</f>
        <v>0</v>
      </c>
      <c r="W144" s="240">
        <v>0</v>
      </c>
      <c r="X144" s="241">
        <f>W144*H144</f>
        <v>0</v>
      </c>
      <c r="Y144" s="37"/>
      <c r="Z144" s="37"/>
      <c r="AA144" s="37"/>
      <c r="AB144" s="37"/>
      <c r="AC144" s="37"/>
      <c r="AD144" s="37"/>
      <c r="AE144" s="37"/>
      <c r="AR144" s="242" t="s">
        <v>161</v>
      </c>
      <c r="AT144" s="242" t="s">
        <v>156</v>
      </c>
      <c r="AU144" s="242" t="s">
        <v>90</v>
      </c>
      <c r="AY144" s="16" t="s">
        <v>154</v>
      </c>
      <c r="BE144" s="243">
        <f>IF(O144="základní",K144,0)</f>
        <v>0</v>
      </c>
      <c r="BF144" s="243">
        <f>IF(O144="snížená",K144,0)</f>
        <v>0</v>
      </c>
      <c r="BG144" s="243">
        <f>IF(O144="zákl. přenesená",K144,0)</f>
        <v>0</v>
      </c>
      <c r="BH144" s="243">
        <f>IF(O144="sníž. přenesená",K144,0)</f>
        <v>0</v>
      </c>
      <c r="BI144" s="243">
        <f>IF(O144="nulová",K144,0)</f>
        <v>0</v>
      </c>
      <c r="BJ144" s="16" t="s">
        <v>88</v>
      </c>
      <c r="BK144" s="243">
        <f>ROUND(P144*H144,2)</f>
        <v>0</v>
      </c>
      <c r="BL144" s="16" t="s">
        <v>161</v>
      </c>
      <c r="BM144" s="242" t="s">
        <v>671</v>
      </c>
    </row>
    <row r="145" s="2" customFormat="1">
      <c r="A145" s="37"/>
      <c r="B145" s="38"/>
      <c r="C145" s="39"/>
      <c r="D145" s="244" t="s">
        <v>163</v>
      </c>
      <c r="E145" s="39"/>
      <c r="F145" s="245" t="s">
        <v>510</v>
      </c>
      <c r="G145" s="39"/>
      <c r="H145" s="39"/>
      <c r="I145" s="246"/>
      <c r="J145" s="246"/>
      <c r="K145" s="39"/>
      <c r="L145" s="39"/>
      <c r="M145" s="43"/>
      <c r="N145" s="247"/>
      <c r="O145" s="248"/>
      <c r="P145" s="90"/>
      <c r="Q145" s="90"/>
      <c r="R145" s="90"/>
      <c r="S145" s="90"/>
      <c r="T145" s="90"/>
      <c r="U145" s="90"/>
      <c r="V145" s="90"/>
      <c r="W145" s="90"/>
      <c r="X145" s="91"/>
      <c r="Y145" s="37"/>
      <c r="Z145" s="37"/>
      <c r="AA145" s="37"/>
      <c r="AB145" s="37"/>
      <c r="AC145" s="37"/>
      <c r="AD145" s="37"/>
      <c r="AE145" s="37"/>
      <c r="AT145" s="16" t="s">
        <v>163</v>
      </c>
      <c r="AU145" s="16" t="s">
        <v>90</v>
      </c>
    </row>
    <row r="146" s="2" customFormat="1" ht="24.15" customHeight="1">
      <c r="A146" s="37"/>
      <c r="B146" s="38"/>
      <c r="C146" s="249" t="s">
        <v>169</v>
      </c>
      <c r="D146" s="249" t="s">
        <v>165</v>
      </c>
      <c r="E146" s="250" t="s">
        <v>381</v>
      </c>
      <c r="F146" s="251" t="s">
        <v>382</v>
      </c>
      <c r="G146" s="252" t="s">
        <v>383</v>
      </c>
      <c r="H146" s="253">
        <v>0.81200000000000006</v>
      </c>
      <c r="I146" s="254"/>
      <c r="J146" s="255"/>
      <c r="K146" s="256">
        <f>ROUND(P146*H146,2)</f>
        <v>0</v>
      </c>
      <c r="L146" s="251" t="s">
        <v>160</v>
      </c>
      <c r="M146" s="257"/>
      <c r="N146" s="258" t="s">
        <v>1</v>
      </c>
      <c r="O146" s="238" t="s">
        <v>44</v>
      </c>
      <c r="P146" s="239">
        <f>I146+J146</f>
        <v>0</v>
      </c>
      <c r="Q146" s="239">
        <f>ROUND(I146*H146,2)</f>
        <v>0</v>
      </c>
      <c r="R146" s="239">
        <f>ROUND(J146*H146,2)</f>
        <v>0</v>
      </c>
      <c r="S146" s="90"/>
      <c r="T146" s="240">
        <f>S146*H146</f>
        <v>0</v>
      </c>
      <c r="U146" s="240">
        <v>0.001</v>
      </c>
      <c r="V146" s="240">
        <f>U146*H146</f>
        <v>0.00081200000000000011</v>
      </c>
      <c r="W146" s="240">
        <v>0</v>
      </c>
      <c r="X146" s="241">
        <f>W146*H146</f>
        <v>0</v>
      </c>
      <c r="Y146" s="37"/>
      <c r="Z146" s="37"/>
      <c r="AA146" s="37"/>
      <c r="AB146" s="37"/>
      <c r="AC146" s="37"/>
      <c r="AD146" s="37"/>
      <c r="AE146" s="37"/>
      <c r="AR146" s="242" t="s">
        <v>169</v>
      </c>
      <c r="AT146" s="242" t="s">
        <v>165</v>
      </c>
      <c r="AU146" s="242" t="s">
        <v>90</v>
      </c>
      <c r="AY146" s="16" t="s">
        <v>154</v>
      </c>
      <c r="BE146" s="243">
        <f>IF(O146="základní",K146,0)</f>
        <v>0</v>
      </c>
      <c r="BF146" s="243">
        <f>IF(O146="snížená",K146,0)</f>
        <v>0</v>
      </c>
      <c r="BG146" s="243">
        <f>IF(O146="zákl. přenesená",K146,0)</f>
        <v>0</v>
      </c>
      <c r="BH146" s="243">
        <f>IF(O146="sníž. přenesená",K146,0)</f>
        <v>0</v>
      </c>
      <c r="BI146" s="243">
        <f>IF(O146="nulová",K146,0)</f>
        <v>0</v>
      </c>
      <c r="BJ146" s="16" t="s">
        <v>88</v>
      </c>
      <c r="BK146" s="243">
        <f>ROUND(P146*H146,2)</f>
        <v>0</v>
      </c>
      <c r="BL146" s="16" t="s">
        <v>161</v>
      </c>
      <c r="BM146" s="242" t="s">
        <v>672</v>
      </c>
    </row>
    <row r="147" s="13" customFormat="1">
      <c r="A147" s="13"/>
      <c r="B147" s="259"/>
      <c r="C147" s="260"/>
      <c r="D147" s="261" t="s">
        <v>171</v>
      </c>
      <c r="E147" s="270" t="s">
        <v>1</v>
      </c>
      <c r="F147" s="262" t="s">
        <v>673</v>
      </c>
      <c r="G147" s="260"/>
      <c r="H147" s="263">
        <v>0.81200000000000006</v>
      </c>
      <c r="I147" s="264"/>
      <c r="J147" s="264"/>
      <c r="K147" s="260"/>
      <c r="L147" s="260"/>
      <c r="M147" s="265"/>
      <c r="N147" s="266"/>
      <c r="O147" s="267"/>
      <c r="P147" s="267"/>
      <c r="Q147" s="267"/>
      <c r="R147" s="267"/>
      <c r="S147" s="267"/>
      <c r="T147" s="267"/>
      <c r="U147" s="267"/>
      <c r="V147" s="267"/>
      <c r="W147" s="267"/>
      <c r="X147" s="268"/>
      <c r="Y147" s="13"/>
      <c r="Z147" s="13"/>
      <c r="AA147" s="13"/>
      <c r="AB147" s="13"/>
      <c r="AC147" s="13"/>
      <c r="AD147" s="13"/>
      <c r="AE147" s="13"/>
      <c r="AT147" s="269" t="s">
        <v>171</v>
      </c>
      <c r="AU147" s="269" t="s">
        <v>90</v>
      </c>
      <c r="AV147" s="13" t="s">
        <v>90</v>
      </c>
      <c r="AW147" s="13" t="s">
        <v>5</v>
      </c>
      <c r="AX147" s="13" t="s">
        <v>88</v>
      </c>
      <c r="AY147" s="269" t="s">
        <v>154</v>
      </c>
    </row>
    <row r="148" s="2" customFormat="1" ht="24.15" customHeight="1">
      <c r="A148" s="37"/>
      <c r="B148" s="38"/>
      <c r="C148" s="230" t="s">
        <v>205</v>
      </c>
      <c r="D148" s="230" t="s">
        <v>156</v>
      </c>
      <c r="E148" s="231" t="s">
        <v>390</v>
      </c>
      <c r="F148" s="232" t="s">
        <v>391</v>
      </c>
      <c r="G148" s="233" t="s">
        <v>234</v>
      </c>
      <c r="H148" s="234">
        <v>0.041000000000000002</v>
      </c>
      <c r="I148" s="235"/>
      <c r="J148" s="235"/>
      <c r="K148" s="236">
        <f>ROUND(P148*H148,2)</f>
        <v>0</v>
      </c>
      <c r="L148" s="232" t="s">
        <v>160</v>
      </c>
      <c r="M148" s="43"/>
      <c r="N148" s="237" t="s">
        <v>1</v>
      </c>
      <c r="O148" s="238" t="s">
        <v>44</v>
      </c>
      <c r="P148" s="239">
        <f>I148+J148</f>
        <v>0</v>
      </c>
      <c r="Q148" s="239">
        <f>ROUND(I148*H148,2)</f>
        <v>0</v>
      </c>
      <c r="R148" s="239">
        <f>ROUND(J148*H148,2)</f>
        <v>0</v>
      </c>
      <c r="S148" s="90"/>
      <c r="T148" s="240">
        <f>S148*H148</f>
        <v>0</v>
      </c>
      <c r="U148" s="240">
        <v>0</v>
      </c>
      <c r="V148" s="240">
        <f>U148*H148</f>
        <v>0</v>
      </c>
      <c r="W148" s="240">
        <v>0</v>
      </c>
      <c r="X148" s="241">
        <f>W148*H148</f>
        <v>0</v>
      </c>
      <c r="Y148" s="37"/>
      <c r="Z148" s="37"/>
      <c r="AA148" s="37"/>
      <c r="AB148" s="37"/>
      <c r="AC148" s="37"/>
      <c r="AD148" s="37"/>
      <c r="AE148" s="37"/>
      <c r="AR148" s="242" t="s">
        <v>161</v>
      </c>
      <c r="AT148" s="242" t="s">
        <v>156</v>
      </c>
      <c r="AU148" s="242" t="s">
        <v>90</v>
      </c>
      <c r="AY148" s="16" t="s">
        <v>154</v>
      </c>
      <c r="BE148" s="243">
        <f>IF(O148="základní",K148,0)</f>
        <v>0</v>
      </c>
      <c r="BF148" s="243">
        <f>IF(O148="snížená",K148,0)</f>
        <v>0</v>
      </c>
      <c r="BG148" s="243">
        <f>IF(O148="zákl. přenesená",K148,0)</f>
        <v>0</v>
      </c>
      <c r="BH148" s="243">
        <f>IF(O148="sníž. přenesená",K148,0)</f>
        <v>0</v>
      </c>
      <c r="BI148" s="243">
        <f>IF(O148="nulová",K148,0)</f>
        <v>0</v>
      </c>
      <c r="BJ148" s="16" t="s">
        <v>88</v>
      </c>
      <c r="BK148" s="243">
        <f>ROUND(P148*H148,2)</f>
        <v>0</v>
      </c>
      <c r="BL148" s="16" t="s">
        <v>161</v>
      </c>
      <c r="BM148" s="242" t="s">
        <v>674</v>
      </c>
    </row>
    <row r="149" s="2" customFormat="1">
      <c r="A149" s="37"/>
      <c r="B149" s="38"/>
      <c r="C149" s="39"/>
      <c r="D149" s="244" t="s">
        <v>163</v>
      </c>
      <c r="E149" s="39"/>
      <c r="F149" s="245" t="s">
        <v>393</v>
      </c>
      <c r="G149" s="39"/>
      <c r="H149" s="39"/>
      <c r="I149" s="246"/>
      <c r="J149" s="246"/>
      <c r="K149" s="39"/>
      <c r="L149" s="39"/>
      <c r="M149" s="43"/>
      <c r="N149" s="247"/>
      <c r="O149" s="248"/>
      <c r="P149" s="90"/>
      <c r="Q149" s="90"/>
      <c r="R149" s="90"/>
      <c r="S149" s="90"/>
      <c r="T149" s="90"/>
      <c r="U149" s="90"/>
      <c r="V149" s="90"/>
      <c r="W149" s="90"/>
      <c r="X149" s="91"/>
      <c r="Y149" s="37"/>
      <c r="Z149" s="37"/>
      <c r="AA149" s="37"/>
      <c r="AB149" s="37"/>
      <c r="AC149" s="37"/>
      <c r="AD149" s="37"/>
      <c r="AE149" s="37"/>
      <c r="AT149" s="16" t="s">
        <v>163</v>
      </c>
      <c r="AU149" s="16" t="s">
        <v>90</v>
      </c>
    </row>
    <row r="150" s="13" customFormat="1">
      <c r="A150" s="13"/>
      <c r="B150" s="259"/>
      <c r="C150" s="260"/>
      <c r="D150" s="261" t="s">
        <v>171</v>
      </c>
      <c r="E150" s="270" t="s">
        <v>1</v>
      </c>
      <c r="F150" s="262" t="s">
        <v>675</v>
      </c>
      <c r="G150" s="260"/>
      <c r="H150" s="263">
        <v>0.041000000000000002</v>
      </c>
      <c r="I150" s="264"/>
      <c r="J150" s="264"/>
      <c r="K150" s="260"/>
      <c r="L150" s="260"/>
      <c r="M150" s="265"/>
      <c r="N150" s="266"/>
      <c r="O150" s="267"/>
      <c r="P150" s="267"/>
      <c r="Q150" s="267"/>
      <c r="R150" s="267"/>
      <c r="S150" s="267"/>
      <c r="T150" s="267"/>
      <c r="U150" s="267"/>
      <c r="V150" s="267"/>
      <c r="W150" s="267"/>
      <c r="X150" s="268"/>
      <c r="Y150" s="13"/>
      <c r="Z150" s="13"/>
      <c r="AA150" s="13"/>
      <c r="AB150" s="13"/>
      <c r="AC150" s="13"/>
      <c r="AD150" s="13"/>
      <c r="AE150" s="13"/>
      <c r="AT150" s="269" t="s">
        <v>171</v>
      </c>
      <c r="AU150" s="269" t="s">
        <v>90</v>
      </c>
      <c r="AV150" s="13" t="s">
        <v>90</v>
      </c>
      <c r="AW150" s="13" t="s">
        <v>5</v>
      </c>
      <c r="AX150" s="13" t="s">
        <v>88</v>
      </c>
      <c r="AY150" s="269" t="s">
        <v>154</v>
      </c>
    </row>
    <row r="151" s="2" customFormat="1" ht="24.15" customHeight="1">
      <c r="A151" s="37"/>
      <c r="B151" s="38"/>
      <c r="C151" s="249" t="s">
        <v>210</v>
      </c>
      <c r="D151" s="249" t="s">
        <v>165</v>
      </c>
      <c r="E151" s="250" t="s">
        <v>396</v>
      </c>
      <c r="F151" s="251" t="s">
        <v>397</v>
      </c>
      <c r="G151" s="252" t="s">
        <v>241</v>
      </c>
      <c r="H151" s="253">
        <v>40.613999999999997</v>
      </c>
      <c r="I151" s="254"/>
      <c r="J151" s="255"/>
      <c r="K151" s="256">
        <f>ROUND(P151*H151,2)</f>
        <v>0</v>
      </c>
      <c r="L151" s="251" t="s">
        <v>160</v>
      </c>
      <c r="M151" s="257"/>
      <c r="N151" s="258" t="s">
        <v>1</v>
      </c>
      <c r="O151" s="238" t="s">
        <v>44</v>
      </c>
      <c r="P151" s="239">
        <f>I151+J151</f>
        <v>0</v>
      </c>
      <c r="Q151" s="239">
        <f>ROUND(I151*H151,2)</f>
        <v>0</v>
      </c>
      <c r="R151" s="239">
        <f>ROUND(J151*H151,2)</f>
        <v>0</v>
      </c>
      <c r="S151" s="90"/>
      <c r="T151" s="240">
        <f>S151*H151</f>
        <v>0</v>
      </c>
      <c r="U151" s="240">
        <v>0.001</v>
      </c>
      <c r="V151" s="240">
        <f>U151*H151</f>
        <v>0.040613999999999997</v>
      </c>
      <c r="W151" s="240">
        <v>0</v>
      </c>
      <c r="X151" s="241">
        <f>W151*H151</f>
        <v>0</v>
      </c>
      <c r="Y151" s="37"/>
      <c r="Z151" s="37"/>
      <c r="AA151" s="37"/>
      <c r="AB151" s="37"/>
      <c r="AC151" s="37"/>
      <c r="AD151" s="37"/>
      <c r="AE151" s="37"/>
      <c r="AR151" s="242" t="s">
        <v>169</v>
      </c>
      <c r="AT151" s="242" t="s">
        <v>165</v>
      </c>
      <c r="AU151" s="242" t="s">
        <v>90</v>
      </c>
      <c r="AY151" s="16" t="s">
        <v>154</v>
      </c>
      <c r="BE151" s="243">
        <f>IF(O151="základní",K151,0)</f>
        <v>0</v>
      </c>
      <c r="BF151" s="243">
        <f>IF(O151="snížená",K151,0)</f>
        <v>0</v>
      </c>
      <c r="BG151" s="243">
        <f>IF(O151="zákl. přenesená",K151,0)</f>
        <v>0</v>
      </c>
      <c r="BH151" s="243">
        <f>IF(O151="sníž. přenesená",K151,0)</f>
        <v>0</v>
      </c>
      <c r="BI151" s="243">
        <f>IF(O151="nulová",K151,0)</f>
        <v>0</v>
      </c>
      <c r="BJ151" s="16" t="s">
        <v>88</v>
      </c>
      <c r="BK151" s="243">
        <f>ROUND(P151*H151,2)</f>
        <v>0</v>
      </c>
      <c r="BL151" s="16" t="s">
        <v>161</v>
      </c>
      <c r="BM151" s="242" t="s">
        <v>676</v>
      </c>
    </row>
    <row r="152" s="2" customFormat="1">
      <c r="A152" s="37"/>
      <c r="B152" s="38"/>
      <c r="C152" s="39"/>
      <c r="D152" s="261" t="s">
        <v>399</v>
      </c>
      <c r="E152" s="39"/>
      <c r="F152" s="288" t="s">
        <v>400</v>
      </c>
      <c r="G152" s="39"/>
      <c r="H152" s="39"/>
      <c r="I152" s="246"/>
      <c r="J152" s="246"/>
      <c r="K152" s="39"/>
      <c r="L152" s="39"/>
      <c r="M152" s="43"/>
      <c r="N152" s="247"/>
      <c r="O152" s="248"/>
      <c r="P152" s="90"/>
      <c r="Q152" s="90"/>
      <c r="R152" s="90"/>
      <c r="S152" s="90"/>
      <c r="T152" s="90"/>
      <c r="U152" s="90"/>
      <c r="V152" s="90"/>
      <c r="W152" s="90"/>
      <c r="X152" s="91"/>
      <c r="Y152" s="37"/>
      <c r="Z152" s="37"/>
      <c r="AA152" s="37"/>
      <c r="AB152" s="37"/>
      <c r="AC152" s="37"/>
      <c r="AD152" s="37"/>
      <c r="AE152" s="37"/>
      <c r="AT152" s="16" t="s">
        <v>399</v>
      </c>
      <c r="AU152" s="16" t="s">
        <v>90</v>
      </c>
    </row>
    <row r="153" s="13" customFormat="1">
      <c r="A153" s="13"/>
      <c r="B153" s="259"/>
      <c r="C153" s="260"/>
      <c r="D153" s="261" t="s">
        <v>171</v>
      </c>
      <c r="E153" s="270" t="s">
        <v>1</v>
      </c>
      <c r="F153" s="262" t="s">
        <v>677</v>
      </c>
      <c r="G153" s="260"/>
      <c r="H153" s="263">
        <v>40.613999999999997</v>
      </c>
      <c r="I153" s="264"/>
      <c r="J153" s="264"/>
      <c r="K153" s="260"/>
      <c r="L153" s="260"/>
      <c r="M153" s="265"/>
      <c r="N153" s="266"/>
      <c r="O153" s="267"/>
      <c r="P153" s="267"/>
      <c r="Q153" s="267"/>
      <c r="R153" s="267"/>
      <c r="S153" s="267"/>
      <c r="T153" s="267"/>
      <c r="U153" s="267"/>
      <c r="V153" s="267"/>
      <c r="W153" s="267"/>
      <c r="X153" s="268"/>
      <c r="Y153" s="13"/>
      <c r="Z153" s="13"/>
      <c r="AA153" s="13"/>
      <c r="AB153" s="13"/>
      <c r="AC153" s="13"/>
      <c r="AD153" s="13"/>
      <c r="AE153" s="13"/>
      <c r="AT153" s="269" t="s">
        <v>171</v>
      </c>
      <c r="AU153" s="269" t="s">
        <v>90</v>
      </c>
      <c r="AV153" s="13" t="s">
        <v>90</v>
      </c>
      <c r="AW153" s="13" t="s">
        <v>5</v>
      </c>
      <c r="AX153" s="13" t="s">
        <v>88</v>
      </c>
      <c r="AY153" s="269" t="s">
        <v>154</v>
      </c>
    </row>
    <row r="154" s="2" customFormat="1">
      <c r="A154" s="37"/>
      <c r="B154" s="38"/>
      <c r="C154" s="230" t="s">
        <v>215</v>
      </c>
      <c r="D154" s="230" t="s">
        <v>156</v>
      </c>
      <c r="E154" s="231" t="s">
        <v>403</v>
      </c>
      <c r="F154" s="232" t="s">
        <v>404</v>
      </c>
      <c r="G154" s="233" t="s">
        <v>168</v>
      </c>
      <c r="H154" s="234">
        <v>20.306999999999999</v>
      </c>
      <c r="I154" s="235"/>
      <c r="J154" s="235"/>
      <c r="K154" s="236">
        <f>ROUND(P154*H154,2)</f>
        <v>0</v>
      </c>
      <c r="L154" s="232" t="s">
        <v>160</v>
      </c>
      <c r="M154" s="43"/>
      <c r="N154" s="237" t="s">
        <v>1</v>
      </c>
      <c r="O154" s="238" t="s">
        <v>44</v>
      </c>
      <c r="P154" s="239">
        <f>I154+J154</f>
        <v>0</v>
      </c>
      <c r="Q154" s="239">
        <f>ROUND(I154*H154,2)</f>
        <v>0</v>
      </c>
      <c r="R154" s="239">
        <f>ROUND(J154*H154,2)</f>
        <v>0</v>
      </c>
      <c r="S154" s="90"/>
      <c r="T154" s="240">
        <f>S154*H154</f>
        <v>0</v>
      </c>
      <c r="U154" s="240">
        <v>0</v>
      </c>
      <c r="V154" s="240">
        <f>U154*H154</f>
        <v>0</v>
      </c>
      <c r="W154" s="240">
        <v>0</v>
      </c>
      <c r="X154" s="241">
        <f>W154*H154</f>
        <v>0</v>
      </c>
      <c r="Y154" s="37"/>
      <c r="Z154" s="37"/>
      <c r="AA154" s="37"/>
      <c r="AB154" s="37"/>
      <c r="AC154" s="37"/>
      <c r="AD154" s="37"/>
      <c r="AE154" s="37"/>
      <c r="AR154" s="242" t="s">
        <v>161</v>
      </c>
      <c r="AT154" s="242" t="s">
        <v>156</v>
      </c>
      <c r="AU154" s="242" t="s">
        <v>90</v>
      </c>
      <c r="AY154" s="16" t="s">
        <v>154</v>
      </c>
      <c r="BE154" s="243">
        <f>IF(O154="základní",K154,0)</f>
        <v>0</v>
      </c>
      <c r="BF154" s="243">
        <f>IF(O154="snížená",K154,0)</f>
        <v>0</v>
      </c>
      <c r="BG154" s="243">
        <f>IF(O154="zákl. přenesená",K154,0)</f>
        <v>0</v>
      </c>
      <c r="BH154" s="243">
        <f>IF(O154="sníž. přenesená",K154,0)</f>
        <v>0</v>
      </c>
      <c r="BI154" s="243">
        <f>IF(O154="nulová",K154,0)</f>
        <v>0</v>
      </c>
      <c r="BJ154" s="16" t="s">
        <v>88</v>
      </c>
      <c r="BK154" s="243">
        <f>ROUND(P154*H154,2)</f>
        <v>0</v>
      </c>
      <c r="BL154" s="16" t="s">
        <v>161</v>
      </c>
      <c r="BM154" s="242" t="s">
        <v>678</v>
      </c>
    </row>
    <row r="155" s="2" customFormat="1">
      <c r="A155" s="37"/>
      <c r="B155" s="38"/>
      <c r="C155" s="39"/>
      <c r="D155" s="244" t="s">
        <v>163</v>
      </c>
      <c r="E155" s="39"/>
      <c r="F155" s="245" t="s">
        <v>406</v>
      </c>
      <c r="G155" s="39"/>
      <c r="H155" s="39"/>
      <c r="I155" s="246"/>
      <c r="J155" s="246"/>
      <c r="K155" s="39"/>
      <c r="L155" s="39"/>
      <c r="M155" s="43"/>
      <c r="N155" s="247"/>
      <c r="O155" s="248"/>
      <c r="P155" s="90"/>
      <c r="Q155" s="90"/>
      <c r="R155" s="90"/>
      <c r="S155" s="90"/>
      <c r="T155" s="90"/>
      <c r="U155" s="90"/>
      <c r="V155" s="90"/>
      <c r="W155" s="90"/>
      <c r="X155" s="91"/>
      <c r="Y155" s="37"/>
      <c r="Z155" s="37"/>
      <c r="AA155" s="37"/>
      <c r="AB155" s="37"/>
      <c r="AC155" s="37"/>
      <c r="AD155" s="37"/>
      <c r="AE155" s="37"/>
      <c r="AT155" s="16" t="s">
        <v>163</v>
      </c>
      <c r="AU155" s="16" t="s">
        <v>90</v>
      </c>
    </row>
    <row r="156" s="13" customFormat="1">
      <c r="A156" s="13"/>
      <c r="B156" s="259"/>
      <c r="C156" s="260"/>
      <c r="D156" s="261" t="s">
        <v>171</v>
      </c>
      <c r="E156" s="270" t="s">
        <v>1</v>
      </c>
      <c r="F156" s="262" t="s">
        <v>679</v>
      </c>
      <c r="G156" s="260"/>
      <c r="H156" s="263">
        <v>20.306999999999999</v>
      </c>
      <c r="I156" s="264"/>
      <c r="J156" s="264"/>
      <c r="K156" s="260"/>
      <c r="L156" s="260"/>
      <c r="M156" s="265"/>
      <c r="N156" s="266"/>
      <c r="O156" s="267"/>
      <c r="P156" s="267"/>
      <c r="Q156" s="267"/>
      <c r="R156" s="267"/>
      <c r="S156" s="267"/>
      <c r="T156" s="267"/>
      <c r="U156" s="267"/>
      <c r="V156" s="267"/>
      <c r="W156" s="267"/>
      <c r="X156" s="268"/>
      <c r="Y156" s="13"/>
      <c r="Z156" s="13"/>
      <c r="AA156" s="13"/>
      <c r="AB156" s="13"/>
      <c r="AC156" s="13"/>
      <c r="AD156" s="13"/>
      <c r="AE156" s="13"/>
      <c r="AT156" s="269" t="s">
        <v>171</v>
      </c>
      <c r="AU156" s="269" t="s">
        <v>90</v>
      </c>
      <c r="AV156" s="13" t="s">
        <v>90</v>
      </c>
      <c r="AW156" s="13" t="s">
        <v>5</v>
      </c>
      <c r="AX156" s="13" t="s">
        <v>88</v>
      </c>
      <c r="AY156" s="269" t="s">
        <v>154</v>
      </c>
    </row>
    <row r="157" s="12" customFormat="1" ht="22.8" customHeight="1">
      <c r="A157" s="12"/>
      <c r="B157" s="213"/>
      <c r="C157" s="214"/>
      <c r="D157" s="215" t="s">
        <v>80</v>
      </c>
      <c r="E157" s="228" t="s">
        <v>264</v>
      </c>
      <c r="F157" s="228" t="s">
        <v>265</v>
      </c>
      <c r="G157" s="214"/>
      <c r="H157" s="214"/>
      <c r="I157" s="217"/>
      <c r="J157" s="217"/>
      <c r="K157" s="229">
        <f>BK157</f>
        <v>0</v>
      </c>
      <c r="L157" s="214"/>
      <c r="M157" s="219"/>
      <c r="N157" s="220"/>
      <c r="O157" s="221"/>
      <c r="P157" s="221"/>
      <c r="Q157" s="222">
        <f>SUM(Q158:Q159)</f>
        <v>0</v>
      </c>
      <c r="R157" s="222">
        <f>SUM(R158:R159)</f>
        <v>0</v>
      </c>
      <c r="S157" s="221"/>
      <c r="T157" s="223">
        <f>SUM(T158:T159)</f>
        <v>0</v>
      </c>
      <c r="U157" s="221"/>
      <c r="V157" s="223">
        <f>SUM(V158:V159)</f>
        <v>0</v>
      </c>
      <c r="W157" s="221"/>
      <c r="X157" s="224">
        <f>SUM(X158:X159)</f>
        <v>0</v>
      </c>
      <c r="Y157" s="12"/>
      <c r="Z157" s="12"/>
      <c r="AA157" s="12"/>
      <c r="AB157" s="12"/>
      <c r="AC157" s="12"/>
      <c r="AD157" s="12"/>
      <c r="AE157" s="12"/>
      <c r="AR157" s="225" t="s">
        <v>88</v>
      </c>
      <c r="AT157" s="226" t="s">
        <v>80</v>
      </c>
      <c r="AU157" s="226" t="s">
        <v>88</v>
      </c>
      <c r="AY157" s="225" t="s">
        <v>154</v>
      </c>
      <c r="BK157" s="227">
        <f>SUM(BK158:BK159)</f>
        <v>0</v>
      </c>
    </row>
    <row r="158" s="2" customFormat="1" ht="24.15" customHeight="1">
      <c r="A158" s="37"/>
      <c r="B158" s="38"/>
      <c r="C158" s="230" t="s">
        <v>9</v>
      </c>
      <c r="D158" s="230" t="s">
        <v>156</v>
      </c>
      <c r="E158" s="231" t="s">
        <v>267</v>
      </c>
      <c r="F158" s="232" t="s">
        <v>268</v>
      </c>
      <c r="G158" s="233" t="s">
        <v>234</v>
      </c>
      <c r="H158" s="234">
        <v>0.082000000000000003</v>
      </c>
      <c r="I158" s="235"/>
      <c r="J158" s="235"/>
      <c r="K158" s="236">
        <f>ROUND(P158*H158,2)</f>
        <v>0</v>
      </c>
      <c r="L158" s="232" t="s">
        <v>160</v>
      </c>
      <c r="M158" s="43"/>
      <c r="N158" s="237" t="s">
        <v>1</v>
      </c>
      <c r="O158" s="238" t="s">
        <v>44</v>
      </c>
      <c r="P158" s="239">
        <f>I158+J158</f>
        <v>0</v>
      </c>
      <c r="Q158" s="239">
        <f>ROUND(I158*H158,2)</f>
        <v>0</v>
      </c>
      <c r="R158" s="239">
        <f>ROUND(J158*H158,2)</f>
        <v>0</v>
      </c>
      <c r="S158" s="90"/>
      <c r="T158" s="240">
        <f>S158*H158</f>
        <v>0</v>
      </c>
      <c r="U158" s="240">
        <v>0</v>
      </c>
      <c r="V158" s="240">
        <f>U158*H158</f>
        <v>0</v>
      </c>
      <c r="W158" s="240">
        <v>0</v>
      </c>
      <c r="X158" s="241">
        <f>W158*H158</f>
        <v>0</v>
      </c>
      <c r="Y158" s="37"/>
      <c r="Z158" s="37"/>
      <c r="AA158" s="37"/>
      <c r="AB158" s="37"/>
      <c r="AC158" s="37"/>
      <c r="AD158" s="37"/>
      <c r="AE158" s="37"/>
      <c r="AR158" s="242" t="s">
        <v>161</v>
      </c>
      <c r="AT158" s="242" t="s">
        <v>156</v>
      </c>
      <c r="AU158" s="242" t="s">
        <v>90</v>
      </c>
      <c r="AY158" s="16" t="s">
        <v>154</v>
      </c>
      <c r="BE158" s="243">
        <f>IF(O158="základní",K158,0)</f>
        <v>0</v>
      </c>
      <c r="BF158" s="243">
        <f>IF(O158="snížená",K158,0)</f>
        <v>0</v>
      </c>
      <c r="BG158" s="243">
        <f>IF(O158="zákl. přenesená",K158,0)</f>
        <v>0</v>
      </c>
      <c r="BH158" s="243">
        <f>IF(O158="sníž. přenesená",K158,0)</f>
        <v>0</v>
      </c>
      <c r="BI158" s="243">
        <f>IF(O158="nulová",K158,0)</f>
        <v>0</v>
      </c>
      <c r="BJ158" s="16" t="s">
        <v>88</v>
      </c>
      <c r="BK158" s="243">
        <f>ROUND(P158*H158,2)</f>
        <v>0</v>
      </c>
      <c r="BL158" s="16" t="s">
        <v>161</v>
      </c>
      <c r="BM158" s="242" t="s">
        <v>680</v>
      </c>
    </row>
    <row r="159" s="2" customFormat="1">
      <c r="A159" s="37"/>
      <c r="B159" s="38"/>
      <c r="C159" s="39"/>
      <c r="D159" s="244" t="s">
        <v>163</v>
      </c>
      <c r="E159" s="39"/>
      <c r="F159" s="245" t="s">
        <v>270</v>
      </c>
      <c r="G159" s="39"/>
      <c r="H159" s="39"/>
      <c r="I159" s="246"/>
      <c r="J159" s="246"/>
      <c r="K159" s="39"/>
      <c r="L159" s="39"/>
      <c r="M159" s="43"/>
      <c r="N159" s="289"/>
      <c r="O159" s="290"/>
      <c r="P159" s="285"/>
      <c r="Q159" s="285"/>
      <c r="R159" s="285"/>
      <c r="S159" s="285"/>
      <c r="T159" s="285"/>
      <c r="U159" s="285"/>
      <c r="V159" s="285"/>
      <c r="W159" s="285"/>
      <c r="X159" s="291"/>
      <c r="Y159" s="37"/>
      <c r="Z159" s="37"/>
      <c r="AA159" s="37"/>
      <c r="AB159" s="37"/>
      <c r="AC159" s="37"/>
      <c r="AD159" s="37"/>
      <c r="AE159" s="37"/>
      <c r="AT159" s="16" t="s">
        <v>163</v>
      </c>
      <c r="AU159" s="16" t="s">
        <v>90</v>
      </c>
    </row>
    <row r="160" s="2" customFormat="1" ht="6.96" customHeight="1">
      <c r="A160" s="37"/>
      <c r="B160" s="65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43"/>
      <c r="N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</row>
  </sheetData>
  <sheetProtection sheet="1" autoFilter="0" formatColumns="0" formatRows="0" objects="1" scenarios="1" spinCount="100000" saltValue="Wrt2NZ7c7QyASLrQzVEbeGgS+BCz7phNCap8eznKeYiyZKjQf42a9h/ZNfvzi6PZ+NAu2W/a25vn6TD0De7G1Q==" hashValue="mZHpzQas+8qhDNfhYBUvtA9Xbr33t8qreEuTR9eP3TCHJIZdZDttZwREr7LQwDoa+W3EmXAT+jCeOP5jP2+jXQ==" algorithmName="SHA-512" password="CC35"/>
  <autoFilter ref="C122:L15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M2:Z2"/>
  </mergeCells>
  <hyperlinks>
    <hyperlink ref="F127" r:id="rId1" display="https://podminky.urs.cz/item/CS_URS_2025_02/181411131"/>
    <hyperlink ref="F131" r:id="rId2" display="https://podminky.urs.cz/item/CS_URS_2025_02/183403113"/>
    <hyperlink ref="F135" r:id="rId3" display="https://podminky.urs.cz/item/CS_URS_2025_02/183403151"/>
    <hyperlink ref="F137" r:id="rId4" display="https://podminky.urs.cz/item/CS_URS_2025_02/183403153"/>
    <hyperlink ref="F141" r:id="rId5" display="https://podminky.urs.cz/item/CS_URS_2025_02/183403161"/>
    <hyperlink ref="F145" r:id="rId6" display="https://podminky.urs.cz/item/CS_URS_2025_02/184853511"/>
    <hyperlink ref="F149" r:id="rId7" display="https://podminky.urs.cz/item/CS_URS_2025_02/185802113"/>
    <hyperlink ref="F155" r:id="rId8" display="https://podminky.urs.cz/item/CS_URS_2025_02/185804312"/>
    <hyperlink ref="F159" r:id="rId9" display="https://podminky.urs.cz/item/CS_URS_2025_02/998231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107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9"/>
      <c r="AT3" s="16" t="s">
        <v>90</v>
      </c>
    </row>
    <row r="4" s="1" customFormat="1" ht="24.96" customHeight="1">
      <c r="B4" s="19"/>
      <c r="D4" s="150" t="s">
        <v>117</v>
      </c>
      <c r="M4" s="19"/>
      <c r="N4" s="151" t="s">
        <v>11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52" t="s">
        <v>17</v>
      </c>
      <c r="M6" s="19"/>
    </row>
    <row r="7" s="1" customFormat="1" ht="16.5" customHeight="1">
      <c r="B7" s="19"/>
      <c r="E7" s="153" t="str">
        <f>'Rekapitulace stavby'!K6</f>
        <v>Revitalizace zeleně v ulici Americká I. etapa</v>
      </c>
      <c r="F7" s="152"/>
      <c r="G7" s="152"/>
      <c r="H7" s="152"/>
      <c r="M7" s="19"/>
    </row>
    <row r="8" s="2" customFormat="1" ht="12" customHeight="1">
      <c r="A8" s="37"/>
      <c r="B8" s="43"/>
      <c r="C8" s="37"/>
      <c r="D8" s="152" t="s">
        <v>118</v>
      </c>
      <c r="E8" s="37"/>
      <c r="F8" s="37"/>
      <c r="G8" s="37"/>
      <c r="H8" s="37"/>
      <c r="I8" s="37"/>
      <c r="J8" s="37"/>
      <c r="K8" s="37"/>
      <c r="L8" s="37"/>
      <c r="M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4" t="s">
        <v>681</v>
      </c>
      <c r="F9" s="37"/>
      <c r="G9" s="37"/>
      <c r="H9" s="37"/>
      <c r="I9" s="37"/>
      <c r="J9" s="37"/>
      <c r="K9" s="37"/>
      <c r="L9" s="37"/>
      <c r="M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52" t="s">
        <v>19</v>
      </c>
      <c r="E11" s="37"/>
      <c r="F11" s="142" t="s">
        <v>1</v>
      </c>
      <c r="G11" s="37"/>
      <c r="H11" s="37"/>
      <c r="I11" s="152" t="s">
        <v>20</v>
      </c>
      <c r="J11" s="142" t="s">
        <v>1</v>
      </c>
      <c r="K11" s="37"/>
      <c r="L11" s="37"/>
      <c r="M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52" t="s">
        <v>21</v>
      </c>
      <c r="E12" s="37"/>
      <c r="F12" s="142" t="s">
        <v>22</v>
      </c>
      <c r="G12" s="37"/>
      <c r="H12" s="37"/>
      <c r="I12" s="152" t="s">
        <v>23</v>
      </c>
      <c r="J12" s="155" t="str">
        <f>'Rekapitulace stavby'!AN8</f>
        <v>29. 7. 2025</v>
      </c>
      <c r="K12" s="37"/>
      <c r="L12" s="37"/>
      <c r="M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2" t="s">
        <v>25</v>
      </c>
      <c r="E14" s="37"/>
      <c r="F14" s="37"/>
      <c r="G14" s="37"/>
      <c r="H14" s="37"/>
      <c r="I14" s="152" t="s">
        <v>26</v>
      </c>
      <c r="J14" s="142" t="s">
        <v>27</v>
      </c>
      <c r="K14" s="37"/>
      <c r="L14" s="37"/>
      <c r="M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28</v>
      </c>
      <c r="F15" s="37"/>
      <c r="G15" s="37"/>
      <c r="H15" s="37"/>
      <c r="I15" s="152" t="s">
        <v>29</v>
      </c>
      <c r="J15" s="142" t="s">
        <v>30</v>
      </c>
      <c r="K15" s="37"/>
      <c r="L15" s="37"/>
      <c r="M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52" t="s">
        <v>31</v>
      </c>
      <c r="E17" s="37"/>
      <c r="F17" s="37"/>
      <c r="G17" s="37"/>
      <c r="H17" s="37"/>
      <c r="I17" s="152" t="s">
        <v>26</v>
      </c>
      <c r="J17" s="32" t="str">
        <f>'Rekapitulace stavby'!AN13</f>
        <v>Vyplň údaj</v>
      </c>
      <c r="K17" s="37"/>
      <c r="L17" s="37"/>
      <c r="M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52" t="s">
        <v>29</v>
      </c>
      <c r="J18" s="32" t="str">
        <f>'Rekapitulace stavby'!AN14</f>
        <v>Vyplň údaj</v>
      </c>
      <c r="K18" s="37"/>
      <c r="L18" s="37"/>
      <c r="M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52" t="s">
        <v>33</v>
      </c>
      <c r="E20" s="37"/>
      <c r="F20" s="37"/>
      <c r="G20" s="37"/>
      <c r="H20" s="37"/>
      <c r="I20" s="152" t="s">
        <v>26</v>
      </c>
      <c r="J20" s="142" t="s">
        <v>34</v>
      </c>
      <c r="K20" s="37"/>
      <c r="L20" s="37"/>
      <c r="M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35</v>
      </c>
      <c r="F21" s="37"/>
      <c r="G21" s="37"/>
      <c r="H21" s="37"/>
      <c r="I21" s="152" t="s">
        <v>29</v>
      </c>
      <c r="J21" s="142" t="s">
        <v>1</v>
      </c>
      <c r="K21" s="37"/>
      <c r="L21" s="37"/>
      <c r="M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52" t="s">
        <v>36</v>
      </c>
      <c r="E23" s="37"/>
      <c r="F23" s="37"/>
      <c r="G23" s="37"/>
      <c r="H23" s="37"/>
      <c r="I23" s="152" t="s">
        <v>26</v>
      </c>
      <c r="J23" s="142" t="str">
        <f>IF('Rekapitulace stavby'!AN19="","",'Rekapitulace stavby'!AN19)</f>
        <v/>
      </c>
      <c r="K23" s="37"/>
      <c r="L23" s="37"/>
      <c r="M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tr">
        <f>IF('Rekapitulace stavby'!E20="","",'Rekapitulace stavby'!E20)</f>
        <v xml:space="preserve"> </v>
      </c>
      <c r="F24" s="37"/>
      <c r="G24" s="37"/>
      <c r="H24" s="37"/>
      <c r="I24" s="152" t="s">
        <v>29</v>
      </c>
      <c r="J24" s="142" t="str">
        <f>IF('Rekapitulace stavby'!AN20="","",'Rekapitulace stavby'!AN20)</f>
        <v/>
      </c>
      <c r="K24" s="37"/>
      <c r="L24" s="37"/>
      <c r="M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52" t="s">
        <v>38</v>
      </c>
      <c r="E26" s="37"/>
      <c r="F26" s="37"/>
      <c r="G26" s="37"/>
      <c r="H26" s="37"/>
      <c r="I26" s="37"/>
      <c r="J26" s="37"/>
      <c r="K26" s="37"/>
      <c r="L26" s="37"/>
      <c r="M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6"/>
      <c r="B27" s="157"/>
      <c r="C27" s="156"/>
      <c r="D27" s="156"/>
      <c r="E27" s="158" t="s">
        <v>1</v>
      </c>
      <c r="F27" s="158"/>
      <c r="G27" s="158"/>
      <c r="H27" s="158"/>
      <c r="I27" s="156"/>
      <c r="J27" s="156"/>
      <c r="K27" s="156"/>
      <c r="L27" s="156"/>
      <c r="M27" s="159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60"/>
      <c r="E29" s="160"/>
      <c r="F29" s="160"/>
      <c r="G29" s="160"/>
      <c r="H29" s="160"/>
      <c r="I29" s="160"/>
      <c r="J29" s="160"/>
      <c r="K29" s="160"/>
      <c r="L29" s="160"/>
      <c r="M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>
      <c r="A30" s="37"/>
      <c r="B30" s="43"/>
      <c r="C30" s="37"/>
      <c r="D30" s="37"/>
      <c r="E30" s="152" t="s">
        <v>122</v>
      </c>
      <c r="F30" s="37"/>
      <c r="G30" s="37"/>
      <c r="H30" s="37"/>
      <c r="I30" s="37"/>
      <c r="J30" s="37"/>
      <c r="K30" s="161">
        <f>I96</f>
        <v>0</v>
      </c>
      <c r="L30" s="37"/>
      <c r="M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>
      <c r="A31" s="37"/>
      <c r="B31" s="43"/>
      <c r="C31" s="37"/>
      <c r="D31" s="37"/>
      <c r="E31" s="152" t="s">
        <v>123</v>
      </c>
      <c r="F31" s="37"/>
      <c r="G31" s="37"/>
      <c r="H31" s="37"/>
      <c r="I31" s="37"/>
      <c r="J31" s="37"/>
      <c r="K31" s="161">
        <f>J96</f>
        <v>0</v>
      </c>
      <c r="L31" s="37"/>
      <c r="M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62" t="s">
        <v>39</v>
      </c>
      <c r="E32" s="37"/>
      <c r="F32" s="37"/>
      <c r="G32" s="37"/>
      <c r="H32" s="37"/>
      <c r="I32" s="37"/>
      <c r="J32" s="37"/>
      <c r="K32" s="163">
        <f>ROUND(K121, 2)</f>
        <v>0</v>
      </c>
      <c r="L32" s="37"/>
      <c r="M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60"/>
      <c r="E33" s="160"/>
      <c r="F33" s="160"/>
      <c r="G33" s="160"/>
      <c r="H33" s="160"/>
      <c r="I33" s="160"/>
      <c r="J33" s="160"/>
      <c r="K33" s="160"/>
      <c r="L33" s="160"/>
      <c r="M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4" t="s">
        <v>41</v>
      </c>
      <c r="G34" s="37"/>
      <c r="H34" s="37"/>
      <c r="I34" s="164" t="s">
        <v>40</v>
      </c>
      <c r="J34" s="37"/>
      <c r="K34" s="164" t="s">
        <v>42</v>
      </c>
      <c r="L34" s="37"/>
      <c r="M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5" t="s">
        <v>43</v>
      </c>
      <c r="E35" s="152" t="s">
        <v>44</v>
      </c>
      <c r="F35" s="161">
        <f>ROUND((SUM(BE121:BE167)),  2)</f>
        <v>0</v>
      </c>
      <c r="G35" s="37"/>
      <c r="H35" s="37"/>
      <c r="I35" s="166">
        <v>0.20999999999999999</v>
      </c>
      <c r="J35" s="37"/>
      <c r="K35" s="161">
        <f>ROUND(((SUM(BE121:BE167))*I35),  2)</f>
        <v>0</v>
      </c>
      <c r="L35" s="37"/>
      <c r="M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52" t="s">
        <v>45</v>
      </c>
      <c r="F36" s="161">
        <f>ROUND((SUM(BF121:BF167)),  2)</f>
        <v>0</v>
      </c>
      <c r="G36" s="37"/>
      <c r="H36" s="37"/>
      <c r="I36" s="166">
        <v>0.12</v>
      </c>
      <c r="J36" s="37"/>
      <c r="K36" s="161">
        <f>ROUND(((SUM(BF121:BF167))*I36),  2)</f>
        <v>0</v>
      </c>
      <c r="L36" s="37"/>
      <c r="M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52" t="s">
        <v>46</v>
      </c>
      <c r="F37" s="161">
        <f>ROUND((SUM(BG121:BG167)),  2)</f>
        <v>0</v>
      </c>
      <c r="G37" s="37"/>
      <c r="H37" s="37"/>
      <c r="I37" s="166">
        <v>0.20999999999999999</v>
      </c>
      <c r="J37" s="37"/>
      <c r="K37" s="161">
        <f>0</f>
        <v>0</v>
      </c>
      <c r="L37" s="37"/>
      <c r="M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52" t="s">
        <v>47</v>
      </c>
      <c r="F38" s="161">
        <f>ROUND((SUM(BH121:BH167)),  2)</f>
        <v>0</v>
      </c>
      <c r="G38" s="37"/>
      <c r="H38" s="37"/>
      <c r="I38" s="166">
        <v>0.12</v>
      </c>
      <c r="J38" s="37"/>
      <c r="K38" s="161">
        <f>0</f>
        <v>0</v>
      </c>
      <c r="L38" s="37"/>
      <c r="M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2" t="s">
        <v>48</v>
      </c>
      <c r="F39" s="161">
        <f>ROUND((SUM(BI121:BI167)),  2)</f>
        <v>0</v>
      </c>
      <c r="G39" s="37"/>
      <c r="H39" s="37"/>
      <c r="I39" s="166">
        <v>0</v>
      </c>
      <c r="J39" s="37"/>
      <c r="K39" s="161">
        <f>0</f>
        <v>0</v>
      </c>
      <c r="L39" s="37"/>
      <c r="M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69"/>
      <c r="K41" s="172">
        <f>SUM(K32:K39)</f>
        <v>0</v>
      </c>
      <c r="L41" s="173"/>
      <c r="M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M43" s="19"/>
    </row>
    <row r="44" s="1" customFormat="1" ht="14.4" customHeight="1">
      <c r="B44" s="19"/>
      <c r="M44" s="19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2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175"/>
      <c r="M50" s="62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177"/>
      <c r="M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180"/>
      <c r="M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177"/>
      <c r="M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39"/>
      <c r="M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39"/>
      <c r="M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Revitalizace zeleně v ulici Americká I. etapa</v>
      </c>
      <c r="F85" s="31"/>
      <c r="G85" s="31"/>
      <c r="H85" s="31"/>
      <c r="I85" s="39"/>
      <c r="J85" s="39"/>
      <c r="K85" s="39"/>
      <c r="L85" s="39"/>
      <c r="M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9"/>
      <c r="E86" s="39"/>
      <c r="F86" s="39"/>
      <c r="G86" s="39"/>
      <c r="H86" s="39"/>
      <c r="I86" s="39"/>
      <c r="J86" s="39"/>
      <c r="K86" s="39"/>
      <c r="L86" s="39"/>
      <c r="M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03 - Mobiliář</v>
      </c>
      <c r="F87" s="39"/>
      <c r="G87" s="39"/>
      <c r="H87" s="39"/>
      <c r="I87" s="39"/>
      <c r="J87" s="39"/>
      <c r="K87" s="39"/>
      <c r="L87" s="39"/>
      <c r="M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21</v>
      </c>
      <c r="D89" s="39"/>
      <c r="E89" s="39"/>
      <c r="F89" s="26" t="str">
        <f>F12</f>
        <v>Cheb</v>
      </c>
      <c r="G89" s="39"/>
      <c r="H89" s="39"/>
      <c r="I89" s="31" t="s">
        <v>23</v>
      </c>
      <c r="J89" s="78" t="str">
        <f>IF(J12="","",J12)</f>
        <v>29. 7. 2025</v>
      </c>
      <c r="K89" s="39"/>
      <c r="L89" s="39"/>
      <c r="M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25</v>
      </c>
      <c r="D91" s="39"/>
      <c r="E91" s="39"/>
      <c r="F91" s="26" t="str">
        <f>E15</f>
        <v>Město Cheb</v>
      </c>
      <c r="G91" s="39"/>
      <c r="H91" s="39"/>
      <c r="I91" s="31" t="s">
        <v>33</v>
      </c>
      <c r="J91" s="35" t="str">
        <f>E21</f>
        <v>Ing. Tomáš Prinz, DiS.</v>
      </c>
      <c r="K91" s="39"/>
      <c r="L91" s="39"/>
      <c r="M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31</v>
      </c>
      <c r="D92" s="39"/>
      <c r="E92" s="39"/>
      <c r="F92" s="26" t="str">
        <f>IF(E18="","",E18)</f>
        <v>Vyplň údaj</v>
      </c>
      <c r="G92" s="39"/>
      <c r="H92" s="39"/>
      <c r="I92" s="31" t="s">
        <v>36</v>
      </c>
      <c r="J92" s="35" t="str">
        <f>E24</f>
        <v xml:space="preserve"> </v>
      </c>
      <c r="K92" s="39"/>
      <c r="L92" s="39"/>
      <c r="M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6" t="s">
        <v>125</v>
      </c>
      <c r="D94" s="187"/>
      <c r="E94" s="187"/>
      <c r="F94" s="187"/>
      <c r="G94" s="187"/>
      <c r="H94" s="187"/>
      <c r="I94" s="188" t="s">
        <v>126</v>
      </c>
      <c r="J94" s="188" t="s">
        <v>127</v>
      </c>
      <c r="K94" s="188" t="s">
        <v>128</v>
      </c>
      <c r="L94" s="187"/>
      <c r="M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9" t="s">
        <v>129</v>
      </c>
      <c r="D96" s="39"/>
      <c r="E96" s="39"/>
      <c r="F96" s="39"/>
      <c r="G96" s="39"/>
      <c r="H96" s="39"/>
      <c r="I96" s="109">
        <f>Q121</f>
        <v>0</v>
      </c>
      <c r="J96" s="109">
        <f>R121</f>
        <v>0</v>
      </c>
      <c r="K96" s="109">
        <f>K121</f>
        <v>0</v>
      </c>
      <c r="L96" s="39"/>
      <c r="M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130</v>
      </c>
    </row>
    <row r="97" s="9" customFormat="1" ht="24.96" customHeight="1">
      <c r="A97" s="9"/>
      <c r="B97" s="190"/>
      <c r="C97" s="191"/>
      <c r="D97" s="192" t="s">
        <v>131</v>
      </c>
      <c r="E97" s="193"/>
      <c r="F97" s="193"/>
      <c r="G97" s="193"/>
      <c r="H97" s="193"/>
      <c r="I97" s="194">
        <f>Q122</f>
        <v>0</v>
      </c>
      <c r="J97" s="194">
        <f>R122</f>
        <v>0</v>
      </c>
      <c r="K97" s="194">
        <f>K122</f>
        <v>0</v>
      </c>
      <c r="L97" s="191"/>
      <c r="M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34"/>
      <c r="D98" s="197" t="s">
        <v>132</v>
      </c>
      <c r="E98" s="198"/>
      <c r="F98" s="198"/>
      <c r="G98" s="198"/>
      <c r="H98" s="198"/>
      <c r="I98" s="199">
        <f>Q123</f>
        <v>0</v>
      </c>
      <c r="J98" s="199">
        <f>R123</f>
        <v>0</v>
      </c>
      <c r="K98" s="199">
        <f>K123</f>
        <v>0</v>
      </c>
      <c r="L98" s="134"/>
      <c r="M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34"/>
      <c r="D99" s="197" t="s">
        <v>682</v>
      </c>
      <c r="E99" s="198"/>
      <c r="F99" s="198"/>
      <c r="G99" s="198"/>
      <c r="H99" s="198"/>
      <c r="I99" s="199">
        <f>Q139</f>
        <v>0</v>
      </c>
      <c r="J99" s="199">
        <f>R139</f>
        <v>0</v>
      </c>
      <c r="K99" s="199">
        <f>K139</f>
        <v>0</v>
      </c>
      <c r="L99" s="134"/>
      <c r="M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34"/>
      <c r="D100" s="197" t="s">
        <v>683</v>
      </c>
      <c r="E100" s="198"/>
      <c r="F100" s="198"/>
      <c r="G100" s="198"/>
      <c r="H100" s="198"/>
      <c r="I100" s="199">
        <f>Q153</f>
        <v>0</v>
      </c>
      <c r="J100" s="199">
        <f>R153</f>
        <v>0</v>
      </c>
      <c r="K100" s="199">
        <f>K153</f>
        <v>0</v>
      </c>
      <c r="L100" s="134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133</v>
      </c>
      <c r="E101" s="198"/>
      <c r="F101" s="198"/>
      <c r="G101" s="198"/>
      <c r="H101" s="198"/>
      <c r="I101" s="199">
        <f>Q165</f>
        <v>0</v>
      </c>
      <c r="J101" s="199">
        <f>R165</f>
        <v>0</v>
      </c>
      <c r="K101" s="199">
        <f>K165</f>
        <v>0</v>
      </c>
      <c r="L101" s="134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135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17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5" t="str">
        <f>E7</f>
        <v>Revitalizace zeleně v ulici Americká I. etapa</v>
      </c>
      <c r="F111" s="31"/>
      <c r="G111" s="31"/>
      <c r="H111" s="31"/>
      <c r="I111" s="39"/>
      <c r="J111" s="39"/>
      <c r="K111" s="39"/>
      <c r="L111" s="39"/>
      <c r="M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118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SO 03 - Mobiliář</v>
      </c>
      <c r="F113" s="39"/>
      <c r="G113" s="39"/>
      <c r="H113" s="39"/>
      <c r="I113" s="39"/>
      <c r="J113" s="39"/>
      <c r="K113" s="39"/>
      <c r="L113" s="39"/>
      <c r="M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21</v>
      </c>
      <c r="D115" s="39"/>
      <c r="E115" s="39"/>
      <c r="F115" s="26" t="str">
        <f>F12</f>
        <v>Cheb</v>
      </c>
      <c r="G115" s="39"/>
      <c r="H115" s="39"/>
      <c r="I115" s="31" t="s">
        <v>23</v>
      </c>
      <c r="J115" s="78" t="str">
        <f>IF(J12="","",J12)</f>
        <v>29. 7. 2025</v>
      </c>
      <c r="K115" s="39"/>
      <c r="L115" s="39"/>
      <c r="M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5.65" customHeight="1">
      <c r="A117" s="37"/>
      <c r="B117" s="38"/>
      <c r="C117" s="31" t="s">
        <v>25</v>
      </c>
      <c r="D117" s="39"/>
      <c r="E117" s="39"/>
      <c r="F117" s="26" t="str">
        <f>E15</f>
        <v>Město Cheb</v>
      </c>
      <c r="G117" s="39"/>
      <c r="H117" s="39"/>
      <c r="I117" s="31" t="s">
        <v>33</v>
      </c>
      <c r="J117" s="35" t="str">
        <f>E21</f>
        <v>Ing. Tomáš Prinz, DiS.</v>
      </c>
      <c r="K117" s="39"/>
      <c r="L117" s="39"/>
      <c r="M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31</v>
      </c>
      <c r="D118" s="39"/>
      <c r="E118" s="39"/>
      <c r="F118" s="26" t="str">
        <f>IF(E18="","",E18)</f>
        <v>Vyplň údaj</v>
      </c>
      <c r="G118" s="39"/>
      <c r="H118" s="39"/>
      <c r="I118" s="31" t="s">
        <v>36</v>
      </c>
      <c r="J118" s="35" t="str">
        <f>E24</f>
        <v xml:space="preserve"> </v>
      </c>
      <c r="K118" s="39"/>
      <c r="L118" s="39"/>
      <c r="M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201"/>
      <c r="B120" s="202"/>
      <c r="C120" s="203" t="s">
        <v>136</v>
      </c>
      <c r="D120" s="204" t="s">
        <v>64</v>
      </c>
      <c r="E120" s="204" t="s">
        <v>60</v>
      </c>
      <c r="F120" s="204" t="s">
        <v>61</v>
      </c>
      <c r="G120" s="204" t="s">
        <v>137</v>
      </c>
      <c r="H120" s="204" t="s">
        <v>138</v>
      </c>
      <c r="I120" s="204" t="s">
        <v>139</v>
      </c>
      <c r="J120" s="204" t="s">
        <v>140</v>
      </c>
      <c r="K120" s="204" t="s">
        <v>128</v>
      </c>
      <c r="L120" s="205" t="s">
        <v>141</v>
      </c>
      <c r="M120" s="206"/>
      <c r="N120" s="99" t="s">
        <v>1</v>
      </c>
      <c r="O120" s="100" t="s">
        <v>43</v>
      </c>
      <c r="P120" s="100" t="s">
        <v>142</v>
      </c>
      <c r="Q120" s="100" t="s">
        <v>143</v>
      </c>
      <c r="R120" s="100" t="s">
        <v>144</v>
      </c>
      <c r="S120" s="100" t="s">
        <v>145</v>
      </c>
      <c r="T120" s="100" t="s">
        <v>146</v>
      </c>
      <c r="U120" s="100" t="s">
        <v>147</v>
      </c>
      <c r="V120" s="100" t="s">
        <v>148</v>
      </c>
      <c r="W120" s="100" t="s">
        <v>149</v>
      </c>
      <c r="X120" s="101" t="s">
        <v>150</v>
      </c>
      <c r="Y120" s="201"/>
      <c r="Z120" s="201"/>
      <c r="AA120" s="201"/>
      <c r="AB120" s="201"/>
      <c r="AC120" s="201"/>
      <c r="AD120" s="201"/>
      <c r="AE120" s="201"/>
    </row>
    <row r="121" s="2" customFormat="1" ht="22.8" customHeight="1">
      <c r="A121" s="37"/>
      <c r="B121" s="38"/>
      <c r="C121" s="106" t="s">
        <v>151</v>
      </c>
      <c r="D121" s="39"/>
      <c r="E121" s="39"/>
      <c r="F121" s="39"/>
      <c r="G121" s="39"/>
      <c r="H121" s="39"/>
      <c r="I121" s="39"/>
      <c r="J121" s="39"/>
      <c r="K121" s="207">
        <f>BK121</f>
        <v>0</v>
      </c>
      <c r="L121" s="39"/>
      <c r="M121" s="43"/>
      <c r="N121" s="102"/>
      <c r="O121" s="208"/>
      <c r="P121" s="103"/>
      <c r="Q121" s="209">
        <f>Q122</f>
        <v>0</v>
      </c>
      <c r="R121" s="209">
        <f>R122</f>
        <v>0</v>
      </c>
      <c r="S121" s="103"/>
      <c r="T121" s="210">
        <f>T122</f>
        <v>0</v>
      </c>
      <c r="U121" s="103"/>
      <c r="V121" s="210">
        <f>V122</f>
        <v>2.9860598199999999</v>
      </c>
      <c r="W121" s="103"/>
      <c r="X121" s="211">
        <f>X122</f>
        <v>0</v>
      </c>
      <c r="Y121" s="37"/>
      <c r="Z121" s="37"/>
      <c r="AA121" s="37"/>
      <c r="AB121" s="37"/>
      <c r="AC121" s="37"/>
      <c r="AD121" s="37"/>
      <c r="AE121" s="37"/>
      <c r="AT121" s="16" t="s">
        <v>80</v>
      </c>
      <c r="AU121" s="16" t="s">
        <v>130</v>
      </c>
      <c r="BK121" s="212">
        <f>BK122</f>
        <v>0</v>
      </c>
    </row>
    <row r="122" s="12" customFormat="1" ht="25.92" customHeight="1">
      <c r="A122" s="12"/>
      <c r="B122" s="213"/>
      <c r="C122" s="214"/>
      <c r="D122" s="215" t="s">
        <v>80</v>
      </c>
      <c r="E122" s="216" t="s">
        <v>152</v>
      </c>
      <c r="F122" s="216" t="s">
        <v>153</v>
      </c>
      <c r="G122" s="214"/>
      <c r="H122" s="214"/>
      <c r="I122" s="217"/>
      <c r="J122" s="217"/>
      <c r="K122" s="218">
        <f>BK122</f>
        <v>0</v>
      </c>
      <c r="L122" s="214"/>
      <c r="M122" s="219"/>
      <c r="N122" s="220"/>
      <c r="O122" s="221"/>
      <c r="P122" s="221"/>
      <c r="Q122" s="222">
        <f>Q123+Q139+Q153+Q165</f>
        <v>0</v>
      </c>
      <c r="R122" s="222">
        <f>R123+R139+R153+R165</f>
        <v>0</v>
      </c>
      <c r="S122" s="221"/>
      <c r="T122" s="223">
        <f>T123+T139+T153+T165</f>
        <v>0</v>
      </c>
      <c r="U122" s="221"/>
      <c r="V122" s="223">
        <f>V123+V139+V153+V165</f>
        <v>2.9860598199999999</v>
      </c>
      <c r="W122" s="221"/>
      <c r="X122" s="224">
        <f>X123+X139+X153+X165</f>
        <v>0</v>
      </c>
      <c r="Y122" s="12"/>
      <c r="Z122" s="12"/>
      <c r="AA122" s="12"/>
      <c r="AB122" s="12"/>
      <c r="AC122" s="12"/>
      <c r="AD122" s="12"/>
      <c r="AE122" s="12"/>
      <c r="AR122" s="225" t="s">
        <v>88</v>
      </c>
      <c r="AT122" s="226" t="s">
        <v>80</v>
      </c>
      <c r="AU122" s="226" t="s">
        <v>81</v>
      </c>
      <c r="AY122" s="225" t="s">
        <v>154</v>
      </c>
      <c r="BK122" s="227">
        <f>BK123+BK139+BK153+BK165</f>
        <v>0</v>
      </c>
    </row>
    <row r="123" s="12" customFormat="1" ht="22.8" customHeight="1">
      <c r="A123" s="12"/>
      <c r="B123" s="213"/>
      <c r="C123" s="214"/>
      <c r="D123" s="215" t="s">
        <v>80</v>
      </c>
      <c r="E123" s="228" t="s">
        <v>88</v>
      </c>
      <c r="F123" s="228" t="s">
        <v>155</v>
      </c>
      <c r="G123" s="214"/>
      <c r="H123" s="214"/>
      <c r="I123" s="217"/>
      <c r="J123" s="217"/>
      <c r="K123" s="229">
        <f>BK123</f>
        <v>0</v>
      </c>
      <c r="L123" s="214"/>
      <c r="M123" s="219"/>
      <c r="N123" s="220"/>
      <c r="O123" s="221"/>
      <c r="P123" s="221"/>
      <c r="Q123" s="222">
        <f>SUM(Q124:Q138)</f>
        <v>0</v>
      </c>
      <c r="R123" s="222">
        <f>SUM(R124:R138)</f>
        <v>0</v>
      </c>
      <c r="S123" s="221"/>
      <c r="T123" s="223">
        <f>SUM(T124:T138)</f>
        <v>0</v>
      </c>
      <c r="U123" s="221"/>
      <c r="V123" s="223">
        <f>SUM(V124:V138)</f>
        <v>0</v>
      </c>
      <c r="W123" s="221"/>
      <c r="X123" s="224">
        <f>SUM(X124:X138)</f>
        <v>0</v>
      </c>
      <c r="Y123" s="12"/>
      <c r="Z123" s="12"/>
      <c r="AA123" s="12"/>
      <c r="AB123" s="12"/>
      <c r="AC123" s="12"/>
      <c r="AD123" s="12"/>
      <c r="AE123" s="12"/>
      <c r="AR123" s="225" t="s">
        <v>88</v>
      </c>
      <c r="AT123" s="226" t="s">
        <v>80</v>
      </c>
      <c r="AU123" s="226" t="s">
        <v>88</v>
      </c>
      <c r="AY123" s="225" t="s">
        <v>154</v>
      </c>
      <c r="BK123" s="227">
        <f>SUM(BK124:BK138)</f>
        <v>0</v>
      </c>
    </row>
    <row r="124" s="2" customFormat="1" ht="33" customHeight="1">
      <c r="A124" s="37"/>
      <c r="B124" s="38"/>
      <c r="C124" s="230" t="s">
        <v>88</v>
      </c>
      <c r="D124" s="230" t="s">
        <v>156</v>
      </c>
      <c r="E124" s="231" t="s">
        <v>684</v>
      </c>
      <c r="F124" s="232" t="s">
        <v>685</v>
      </c>
      <c r="G124" s="233" t="s">
        <v>168</v>
      </c>
      <c r="H124" s="234">
        <v>1.5109999999999999</v>
      </c>
      <c r="I124" s="235"/>
      <c r="J124" s="235"/>
      <c r="K124" s="236">
        <f>ROUND(P124*H124,2)</f>
        <v>0</v>
      </c>
      <c r="L124" s="232" t="s">
        <v>686</v>
      </c>
      <c r="M124" s="43"/>
      <c r="N124" s="237" t="s">
        <v>1</v>
      </c>
      <c r="O124" s="238" t="s">
        <v>44</v>
      </c>
      <c r="P124" s="239">
        <f>I124+J124</f>
        <v>0</v>
      </c>
      <c r="Q124" s="239">
        <f>ROUND(I124*H124,2)</f>
        <v>0</v>
      </c>
      <c r="R124" s="239">
        <f>ROUND(J124*H124,2)</f>
        <v>0</v>
      </c>
      <c r="S124" s="90"/>
      <c r="T124" s="240">
        <f>S124*H124</f>
        <v>0</v>
      </c>
      <c r="U124" s="240">
        <v>0</v>
      </c>
      <c r="V124" s="240">
        <f>U124*H124</f>
        <v>0</v>
      </c>
      <c r="W124" s="240">
        <v>0</v>
      </c>
      <c r="X124" s="241">
        <f>W124*H124</f>
        <v>0</v>
      </c>
      <c r="Y124" s="37"/>
      <c r="Z124" s="37"/>
      <c r="AA124" s="37"/>
      <c r="AB124" s="37"/>
      <c r="AC124" s="37"/>
      <c r="AD124" s="37"/>
      <c r="AE124" s="37"/>
      <c r="AR124" s="242" t="s">
        <v>161</v>
      </c>
      <c r="AT124" s="242" t="s">
        <v>156</v>
      </c>
      <c r="AU124" s="242" t="s">
        <v>90</v>
      </c>
      <c r="AY124" s="16" t="s">
        <v>154</v>
      </c>
      <c r="BE124" s="243">
        <f>IF(O124="základní",K124,0)</f>
        <v>0</v>
      </c>
      <c r="BF124" s="243">
        <f>IF(O124="snížená",K124,0)</f>
        <v>0</v>
      </c>
      <c r="BG124" s="243">
        <f>IF(O124="zákl. přenesená",K124,0)</f>
        <v>0</v>
      </c>
      <c r="BH124" s="243">
        <f>IF(O124="sníž. přenesená",K124,0)</f>
        <v>0</v>
      </c>
      <c r="BI124" s="243">
        <f>IF(O124="nulová",K124,0)</f>
        <v>0</v>
      </c>
      <c r="BJ124" s="16" t="s">
        <v>88</v>
      </c>
      <c r="BK124" s="243">
        <f>ROUND(P124*H124,2)</f>
        <v>0</v>
      </c>
      <c r="BL124" s="16" t="s">
        <v>161</v>
      </c>
      <c r="BM124" s="242" t="s">
        <v>687</v>
      </c>
    </row>
    <row r="125" s="2" customFormat="1">
      <c r="A125" s="37"/>
      <c r="B125" s="38"/>
      <c r="C125" s="39"/>
      <c r="D125" s="244" t="s">
        <v>163</v>
      </c>
      <c r="E125" s="39"/>
      <c r="F125" s="245" t="s">
        <v>688</v>
      </c>
      <c r="G125" s="39"/>
      <c r="H125" s="39"/>
      <c r="I125" s="246"/>
      <c r="J125" s="246"/>
      <c r="K125" s="39"/>
      <c r="L125" s="39"/>
      <c r="M125" s="43"/>
      <c r="N125" s="247"/>
      <c r="O125" s="248"/>
      <c r="P125" s="90"/>
      <c r="Q125" s="90"/>
      <c r="R125" s="90"/>
      <c r="S125" s="90"/>
      <c r="T125" s="90"/>
      <c r="U125" s="90"/>
      <c r="V125" s="90"/>
      <c r="W125" s="90"/>
      <c r="X125" s="91"/>
      <c r="Y125" s="37"/>
      <c r="Z125" s="37"/>
      <c r="AA125" s="37"/>
      <c r="AB125" s="37"/>
      <c r="AC125" s="37"/>
      <c r="AD125" s="37"/>
      <c r="AE125" s="37"/>
      <c r="AT125" s="16" t="s">
        <v>163</v>
      </c>
      <c r="AU125" s="16" t="s">
        <v>90</v>
      </c>
    </row>
    <row r="126" s="13" customFormat="1">
      <c r="A126" s="13"/>
      <c r="B126" s="259"/>
      <c r="C126" s="260"/>
      <c r="D126" s="261" t="s">
        <v>171</v>
      </c>
      <c r="E126" s="270" t="s">
        <v>1</v>
      </c>
      <c r="F126" s="262" t="s">
        <v>689</v>
      </c>
      <c r="G126" s="260"/>
      <c r="H126" s="263">
        <v>0.95999999999999996</v>
      </c>
      <c r="I126" s="264"/>
      <c r="J126" s="264"/>
      <c r="K126" s="260"/>
      <c r="L126" s="260"/>
      <c r="M126" s="265"/>
      <c r="N126" s="266"/>
      <c r="O126" s="267"/>
      <c r="P126" s="267"/>
      <c r="Q126" s="267"/>
      <c r="R126" s="267"/>
      <c r="S126" s="267"/>
      <c r="T126" s="267"/>
      <c r="U126" s="267"/>
      <c r="V126" s="267"/>
      <c r="W126" s="267"/>
      <c r="X126" s="268"/>
      <c r="Y126" s="13"/>
      <c r="Z126" s="13"/>
      <c r="AA126" s="13"/>
      <c r="AB126" s="13"/>
      <c r="AC126" s="13"/>
      <c r="AD126" s="13"/>
      <c r="AE126" s="13"/>
      <c r="AT126" s="269" t="s">
        <v>171</v>
      </c>
      <c r="AU126" s="269" t="s">
        <v>90</v>
      </c>
      <c r="AV126" s="13" t="s">
        <v>90</v>
      </c>
      <c r="AW126" s="13" t="s">
        <v>5</v>
      </c>
      <c r="AX126" s="13" t="s">
        <v>81</v>
      </c>
      <c r="AY126" s="269" t="s">
        <v>154</v>
      </c>
    </row>
    <row r="127" s="13" customFormat="1">
      <c r="A127" s="13"/>
      <c r="B127" s="259"/>
      <c r="C127" s="260"/>
      <c r="D127" s="261" t="s">
        <v>171</v>
      </c>
      <c r="E127" s="270" t="s">
        <v>1</v>
      </c>
      <c r="F127" s="262" t="s">
        <v>690</v>
      </c>
      <c r="G127" s="260"/>
      <c r="H127" s="263">
        <v>0.47999999999999998</v>
      </c>
      <c r="I127" s="264"/>
      <c r="J127" s="264"/>
      <c r="K127" s="260"/>
      <c r="L127" s="260"/>
      <c r="M127" s="265"/>
      <c r="N127" s="266"/>
      <c r="O127" s="267"/>
      <c r="P127" s="267"/>
      <c r="Q127" s="267"/>
      <c r="R127" s="267"/>
      <c r="S127" s="267"/>
      <c r="T127" s="267"/>
      <c r="U127" s="267"/>
      <c r="V127" s="267"/>
      <c r="W127" s="267"/>
      <c r="X127" s="268"/>
      <c r="Y127" s="13"/>
      <c r="Z127" s="13"/>
      <c r="AA127" s="13"/>
      <c r="AB127" s="13"/>
      <c r="AC127" s="13"/>
      <c r="AD127" s="13"/>
      <c r="AE127" s="13"/>
      <c r="AT127" s="269" t="s">
        <v>171</v>
      </c>
      <c r="AU127" s="269" t="s">
        <v>90</v>
      </c>
      <c r="AV127" s="13" t="s">
        <v>90</v>
      </c>
      <c r="AW127" s="13" t="s">
        <v>5</v>
      </c>
      <c r="AX127" s="13" t="s">
        <v>81</v>
      </c>
      <c r="AY127" s="269" t="s">
        <v>154</v>
      </c>
    </row>
    <row r="128" s="13" customFormat="1">
      <c r="A128" s="13"/>
      <c r="B128" s="259"/>
      <c r="C128" s="260"/>
      <c r="D128" s="261" t="s">
        <v>171</v>
      </c>
      <c r="E128" s="270" t="s">
        <v>1</v>
      </c>
      <c r="F128" s="262" t="s">
        <v>691</v>
      </c>
      <c r="G128" s="260"/>
      <c r="H128" s="263">
        <v>0.070999999999999994</v>
      </c>
      <c r="I128" s="264"/>
      <c r="J128" s="264"/>
      <c r="K128" s="260"/>
      <c r="L128" s="260"/>
      <c r="M128" s="265"/>
      <c r="N128" s="266"/>
      <c r="O128" s="267"/>
      <c r="P128" s="267"/>
      <c r="Q128" s="267"/>
      <c r="R128" s="267"/>
      <c r="S128" s="267"/>
      <c r="T128" s="267"/>
      <c r="U128" s="267"/>
      <c r="V128" s="267"/>
      <c r="W128" s="267"/>
      <c r="X128" s="268"/>
      <c r="Y128" s="13"/>
      <c r="Z128" s="13"/>
      <c r="AA128" s="13"/>
      <c r="AB128" s="13"/>
      <c r="AC128" s="13"/>
      <c r="AD128" s="13"/>
      <c r="AE128" s="13"/>
      <c r="AT128" s="269" t="s">
        <v>171</v>
      </c>
      <c r="AU128" s="269" t="s">
        <v>90</v>
      </c>
      <c r="AV128" s="13" t="s">
        <v>90</v>
      </c>
      <c r="AW128" s="13" t="s">
        <v>5</v>
      </c>
      <c r="AX128" s="13" t="s">
        <v>81</v>
      </c>
      <c r="AY128" s="269" t="s">
        <v>154</v>
      </c>
    </row>
    <row r="129" s="14" customFormat="1">
      <c r="A129" s="14"/>
      <c r="B129" s="271"/>
      <c r="C129" s="272"/>
      <c r="D129" s="261" t="s">
        <v>171</v>
      </c>
      <c r="E129" s="273" t="s">
        <v>1</v>
      </c>
      <c r="F129" s="274" t="s">
        <v>204</v>
      </c>
      <c r="G129" s="272"/>
      <c r="H129" s="275">
        <v>1.5109999999999999</v>
      </c>
      <c r="I129" s="276"/>
      <c r="J129" s="276"/>
      <c r="K129" s="272"/>
      <c r="L129" s="272"/>
      <c r="M129" s="277"/>
      <c r="N129" s="278"/>
      <c r="O129" s="279"/>
      <c r="P129" s="279"/>
      <c r="Q129" s="279"/>
      <c r="R129" s="279"/>
      <c r="S129" s="279"/>
      <c r="T129" s="279"/>
      <c r="U129" s="279"/>
      <c r="V129" s="279"/>
      <c r="W129" s="279"/>
      <c r="X129" s="280"/>
      <c r="Y129" s="14"/>
      <c r="Z129" s="14"/>
      <c r="AA129" s="14"/>
      <c r="AB129" s="14"/>
      <c r="AC129" s="14"/>
      <c r="AD129" s="14"/>
      <c r="AE129" s="14"/>
      <c r="AT129" s="281" t="s">
        <v>171</v>
      </c>
      <c r="AU129" s="281" t="s">
        <v>90</v>
      </c>
      <c r="AV129" s="14" t="s">
        <v>161</v>
      </c>
      <c r="AW129" s="14" t="s">
        <v>5</v>
      </c>
      <c r="AX129" s="14" t="s">
        <v>88</v>
      </c>
      <c r="AY129" s="281" t="s">
        <v>154</v>
      </c>
    </row>
    <row r="130" s="2" customFormat="1" ht="62.7" customHeight="1">
      <c r="A130" s="37"/>
      <c r="B130" s="38"/>
      <c r="C130" s="230" t="s">
        <v>90</v>
      </c>
      <c r="D130" s="230" t="s">
        <v>156</v>
      </c>
      <c r="E130" s="231" t="s">
        <v>692</v>
      </c>
      <c r="F130" s="232" t="s">
        <v>693</v>
      </c>
      <c r="G130" s="233" t="s">
        <v>168</v>
      </c>
      <c r="H130" s="234">
        <v>1.5109999999999999</v>
      </c>
      <c r="I130" s="235"/>
      <c r="J130" s="235"/>
      <c r="K130" s="236">
        <f>ROUND(P130*H130,2)</f>
        <v>0</v>
      </c>
      <c r="L130" s="232" t="s">
        <v>686</v>
      </c>
      <c r="M130" s="43"/>
      <c r="N130" s="237" t="s">
        <v>1</v>
      </c>
      <c r="O130" s="238" t="s">
        <v>44</v>
      </c>
      <c r="P130" s="239">
        <f>I130+J130</f>
        <v>0</v>
      </c>
      <c r="Q130" s="239">
        <f>ROUND(I130*H130,2)</f>
        <v>0</v>
      </c>
      <c r="R130" s="239">
        <f>ROUND(J130*H130,2)</f>
        <v>0</v>
      </c>
      <c r="S130" s="90"/>
      <c r="T130" s="240">
        <f>S130*H130</f>
        <v>0</v>
      </c>
      <c r="U130" s="240">
        <v>0</v>
      </c>
      <c r="V130" s="240">
        <f>U130*H130</f>
        <v>0</v>
      </c>
      <c r="W130" s="240">
        <v>0</v>
      </c>
      <c r="X130" s="241">
        <f>W130*H130</f>
        <v>0</v>
      </c>
      <c r="Y130" s="37"/>
      <c r="Z130" s="37"/>
      <c r="AA130" s="37"/>
      <c r="AB130" s="37"/>
      <c r="AC130" s="37"/>
      <c r="AD130" s="37"/>
      <c r="AE130" s="37"/>
      <c r="AR130" s="242" t="s">
        <v>161</v>
      </c>
      <c r="AT130" s="242" t="s">
        <v>156</v>
      </c>
      <c r="AU130" s="242" t="s">
        <v>90</v>
      </c>
      <c r="AY130" s="16" t="s">
        <v>154</v>
      </c>
      <c r="BE130" s="243">
        <f>IF(O130="základní",K130,0)</f>
        <v>0</v>
      </c>
      <c r="BF130" s="243">
        <f>IF(O130="snížená",K130,0)</f>
        <v>0</v>
      </c>
      <c r="BG130" s="243">
        <f>IF(O130="zákl. přenesená",K130,0)</f>
        <v>0</v>
      </c>
      <c r="BH130" s="243">
        <f>IF(O130="sníž. přenesená",K130,0)</f>
        <v>0</v>
      </c>
      <c r="BI130" s="243">
        <f>IF(O130="nulová",K130,0)</f>
        <v>0</v>
      </c>
      <c r="BJ130" s="16" t="s">
        <v>88</v>
      </c>
      <c r="BK130" s="243">
        <f>ROUND(P130*H130,2)</f>
        <v>0</v>
      </c>
      <c r="BL130" s="16" t="s">
        <v>161</v>
      </c>
      <c r="BM130" s="242" t="s">
        <v>694</v>
      </c>
    </row>
    <row r="131" s="2" customFormat="1">
      <c r="A131" s="37"/>
      <c r="B131" s="38"/>
      <c r="C131" s="39"/>
      <c r="D131" s="244" t="s">
        <v>163</v>
      </c>
      <c r="E131" s="39"/>
      <c r="F131" s="245" t="s">
        <v>695</v>
      </c>
      <c r="G131" s="39"/>
      <c r="H131" s="39"/>
      <c r="I131" s="246"/>
      <c r="J131" s="246"/>
      <c r="K131" s="39"/>
      <c r="L131" s="39"/>
      <c r="M131" s="43"/>
      <c r="N131" s="247"/>
      <c r="O131" s="248"/>
      <c r="P131" s="90"/>
      <c r="Q131" s="90"/>
      <c r="R131" s="90"/>
      <c r="S131" s="90"/>
      <c r="T131" s="90"/>
      <c r="U131" s="90"/>
      <c r="V131" s="90"/>
      <c r="W131" s="90"/>
      <c r="X131" s="91"/>
      <c r="Y131" s="37"/>
      <c r="Z131" s="37"/>
      <c r="AA131" s="37"/>
      <c r="AB131" s="37"/>
      <c r="AC131" s="37"/>
      <c r="AD131" s="37"/>
      <c r="AE131" s="37"/>
      <c r="AT131" s="16" t="s">
        <v>163</v>
      </c>
      <c r="AU131" s="16" t="s">
        <v>90</v>
      </c>
    </row>
    <row r="132" s="2" customFormat="1">
      <c r="A132" s="37"/>
      <c r="B132" s="38"/>
      <c r="C132" s="39"/>
      <c r="D132" s="261" t="s">
        <v>399</v>
      </c>
      <c r="E132" s="39"/>
      <c r="F132" s="288" t="s">
        <v>696</v>
      </c>
      <c r="G132" s="39"/>
      <c r="H132" s="39"/>
      <c r="I132" s="246"/>
      <c r="J132" s="246"/>
      <c r="K132" s="39"/>
      <c r="L132" s="39"/>
      <c r="M132" s="43"/>
      <c r="N132" s="247"/>
      <c r="O132" s="248"/>
      <c r="P132" s="90"/>
      <c r="Q132" s="90"/>
      <c r="R132" s="90"/>
      <c r="S132" s="90"/>
      <c r="T132" s="90"/>
      <c r="U132" s="90"/>
      <c r="V132" s="90"/>
      <c r="W132" s="90"/>
      <c r="X132" s="91"/>
      <c r="Y132" s="37"/>
      <c r="Z132" s="37"/>
      <c r="AA132" s="37"/>
      <c r="AB132" s="37"/>
      <c r="AC132" s="37"/>
      <c r="AD132" s="37"/>
      <c r="AE132" s="37"/>
      <c r="AT132" s="16" t="s">
        <v>399</v>
      </c>
      <c r="AU132" s="16" t="s">
        <v>90</v>
      </c>
    </row>
    <row r="133" s="2" customFormat="1" ht="44.25" customHeight="1">
      <c r="A133" s="37"/>
      <c r="B133" s="38"/>
      <c r="C133" s="230" t="s">
        <v>173</v>
      </c>
      <c r="D133" s="230" t="s">
        <v>156</v>
      </c>
      <c r="E133" s="231" t="s">
        <v>454</v>
      </c>
      <c r="F133" s="232" t="s">
        <v>455</v>
      </c>
      <c r="G133" s="233" t="s">
        <v>234</v>
      </c>
      <c r="H133" s="234">
        <v>2.7200000000000002</v>
      </c>
      <c r="I133" s="235"/>
      <c r="J133" s="235"/>
      <c r="K133" s="236">
        <f>ROUND(P133*H133,2)</f>
        <v>0</v>
      </c>
      <c r="L133" s="232" t="s">
        <v>686</v>
      </c>
      <c r="M133" s="43"/>
      <c r="N133" s="237" t="s">
        <v>1</v>
      </c>
      <c r="O133" s="238" t="s">
        <v>44</v>
      </c>
      <c r="P133" s="239">
        <f>I133+J133</f>
        <v>0</v>
      </c>
      <c r="Q133" s="239">
        <f>ROUND(I133*H133,2)</f>
        <v>0</v>
      </c>
      <c r="R133" s="239">
        <f>ROUND(J133*H133,2)</f>
        <v>0</v>
      </c>
      <c r="S133" s="90"/>
      <c r="T133" s="240">
        <f>S133*H133</f>
        <v>0</v>
      </c>
      <c r="U133" s="240">
        <v>0</v>
      </c>
      <c r="V133" s="240">
        <f>U133*H133</f>
        <v>0</v>
      </c>
      <c r="W133" s="240">
        <v>0</v>
      </c>
      <c r="X133" s="241">
        <f>W133*H133</f>
        <v>0</v>
      </c>
      <c r="Y133" s="37"/>
      <c r="Z133" s="37"/>
      <c r="AA133" s="37"/>
      <c r="AB133" s="37"/>
      <c r="AC133" s="37"/>
      <c r="AD133" s="37"/>
      <c r="AE133" s="37"/>
      <c r="AR133" s="242" t="s">
        <v>161</v>
      </c>
      <c r="AT133" s="242" t="s">
        <v>156</v>
      </c>
      <c r="AU133" s="242" t="s">
        <v>90</v>
      </c>
      <c r="AY133" s="16" t="s">
        <v>154</v>
      </c>
      <c r="BE133" s="243">
        <f>IF(O133="základní",K133,0)</f>
        <v>0</v>
      </c>
      <c r="BF133" s="243">
        <f>IF(O133="snížená",K133,0)</f>
        <v>0</v>
      </c>
      <c r="BG133" s="243">
        <f>IF(O133="zákl. přenesená",K133,0)</f>
        <v>0</v>
      </c>
      <c r="BH133" s="243">
        <f>IF(O133="sníž. přenesená",K133,0)</f>
        <v>0</v>
      </c>
      <c r="BI133" s="243">
        <f>IF(O133="nulová",K133,0)</f>
        <v>0</v>
      </c>
      <c r="BJ133" s="16" t="s">
        <v>88</v>
      </c>
      <c r="BK133" s="243">
        <f>ROUND(P133*H133,2)</f>
        <v>0</v>
      </c>
      <c r="BL133" s="16" t="s">
        <v>161</v>
      </c>
      <c r="BM133" s="242" t="s">
        <v>697</v>
      </c>
    </row>
    <row r="134" s="2" customFormat="1">
      <c r="A134" s="37"/>
      <c r="B134" s="38"/>
      <c r="C134" s="39"/>
      <c r="D134" s="244" t="s">
        <v>163</v>
      </c>
      <c r="E134" s="39"/>
      <c r="F134" s="245" t="s">
        <v>698</v>
      </c>
      <c r="G134" s="39"/>
      <c r="H134" s="39"/>
      <c r="I134" s="246"/>
      <c r="J134" s="246"/>
      <c r="K134" s="39"/>
      <c r="L134" s="39"/>
      <c r="M134" s="43"/>
      <c r="N134" s="247"/>
      <c r="O134" s="248"/>
      <c r="P134" s="90"/>
      <c r="Q134" s="90"/>
      <c r="R134" s="90"/>
      <c r="S134" s="90"/>
      <c r="T134" s="90"/>
      <c r="U134" s="90"/>
      <c r="V134" s="90"/>
      <c r="W134" s="90"/>
      <c r="X134" s="91"/>
      <c r="Y134" s="37"/>
      <c r="Z134" s="37"/>
      <c r="AA134" s="37"/>
      <c r="AB134" s="37"/>
      <c r="AC134" s="37"/>
      <c r="AD134" s="37"/>
      <c r="AE134" s="37"/>
      <c r="AT134" s="16" t="s">
        <v>163</v>
      </c>
      <c r="AU134" s="16" t="s">
        <v>90</v>
      </c>
    </row>
    <row r="135" s="2" customFormat="1">
      <c r="A135" s="37"/>
      <c r="B135" s="38"/>
      <c r="C135" s="39"/>
      <c r="D135" s="261" t="s">
        <v>399</v>
      </c>
      <c r="E135" s="39"/>
      <c r="F135" s="288" t="s">
        <v>696</v>
      </c>
      <c r="G135" s="39"/>
      <c r="H135" s="39"/>
      <c r="I135" s="246"/>
      <c r="J135" s="246"/>
      <c r="K135" s="39"/>
      <c r="L135" s="39"/>
      <c r="M135" s="43"/>
      <c r="N135" s="247"/>
      <c r="O135" s="248"/>
      <c r="P135" s="90"/>
      <c r="Q135" s="90"/>
      <c r="R135" s="90"/>
      <c r="S135" s="90"/>
      <c r="T135" s="90"/>
      <c r="U135" s="90"/>
      <c r="V135" s="90"/>
      <c r="W135" s="90"/>
      <c r="X135" s="91"/>
      <c r="Y135" s="37"/>
      <c r="Z135" s="37"/>
      <c r="AA135" s="37"/>
      <c r="AB135" s="37"/>
      <c r="AC135" s="37"/>
      <c r="AD135" s="37"/>
      <c r="AE135" s="37"/>
      <c r="AT135" s="16" t="s">
        <v>399</v>
      </c>
      <c r="AU135" s="16" t="s">
        <v>90</v>
      </c>
    </row>
    <row r="136" s="13" customFormat="1">
      <c r="A136" s="13"/>
      <c r="B136" s="259"/>
      <c r="C136" s="260"/>
      <c r="D136" s="261" t="s">
        <v>171</v>
      </c>
      <c r="E136" s="260"/>
      <c r="F136" s="262" t="s">
        <v>699</v>
      </c>
      <c r="G136" s="260"/>
      <c r="H136" s="263">
        <v>2.7200000000000002</v>
      </c>
      <c r="I136" s="264"/>
      <c r="J136" s="264"/>
      <c r="K136" s="260"/>
      <c r="L136" s="260"/>
      <c r="M136" s="265"/>
      <c r="N136" s="266"/>
      <c r="O136" s="267"/>
      <c r="P136" s="267"/>
      <c r="Q136" s="267"/>
      <c r="R136" s="267"/>
      <c r="S136" s="267"/>
      <c r="T136" s="267"/>
      <c r="U136" s="267"/>
      <c r="V136" s="267"/>
      <c r="W136" s="267"/>
      <c r="X136" s="268"/>
      <c r="Y136" s="13"/>
      <c r="Z136" s="13"/>
      <c r="AA136" s="13"/>
      <c r="AB136" s="13"/>
      <c r="AC136" s="13"/>
      <c r="AD136" s="13"/>
      <c r="AE136" s="13"/>
      <c r="AT136" s="269" t="s">
        <v>171</v>
      </c>
      <c r="AU136" s="269" t="s">
        <v>90</v>
      </c>
      <c r="AV136" s="13" t="s">
        <v>90</v>
      </c>
      <c r="AW136" s="13" t="s">
        <v>4</v>
      </c>
      <c r="AX136" s="13" t="s">
        <v>88</v>
      </c>
      <c r="AY136" s="269" t="s">
        <v>154</v>
      </c>
    </row>
    <row r="137" s="2" customFormat="1" ht="37.8" customHeight="1">
      <c r="A137" s="37"/>
      <c r="B137" s="38"/>
      <c r="C137" s="230" t="s">
        <v>161</v>
      </c>
      <c r="D137" s="230" t="s">
        <v>156</v>
      </c>
      <c r="E137" s="231" t="s">
        <v>460</v>
      </c>
      <c r="F137" s="232" t="s">
        <v>461</v>
      </c>
      <c r="G137" s="233" t="s">
        <v>168</v>
      </c>
      <c r="H137" s="234">
        <v>1.5109999999999999</v>
      </c>
      <c r="I137" s="235"/>
      <c r="J137" s="235"/>
      <c r="K137" s="236">
        <f>ROUND(P137*H137,2)</f>
        <v>0</v>
      </c>
      <c r="L137" s="232" t="s">
        <v>686</v>
      </c>
      <c r="M137" s="43"/>
      <c r="N137" s="237" t="s">
        <v>1</v>
      </c>
      <c r="O137" s="238" t="s">
        <v>44</v>
      </c>
      <c r="P137" s="239">
        <f>I137+J137</f>
        <v>0</v>
      </c>
      <c r="Q137" s="239">
        <f>ROUND(I137*H137,2)</f>
        <v>0</v>
      </c>
      <c r="R137" s="239">
        <f>ROUND(J137*H137,2)</f>
        <v>0</v>
      </c>
      <c r="S137" s="90"/>
      <c r="T137" s="240">
        <f>S137*H137</f>
        <v>0</v>
      </c>
      <c r="U137" s="240">
        <v>0</v>
      </c>
      <c r="V137" s="240">
        <f>U137*H137</f>
        <v>0</v>
      </c>
      <c r="W137" s="240">
        <v>0</v>
      </c>
      <c r="X137" s="241">
        <f>W137*H137</f>
        <v>0</v>
      </c>
      <c r="Y137" s="37"/>
      <c r="Z137" s="37"/>
      <c r="AA137" s="37"/>
      <c r="AB137" s="37"/>
      <c r="AC137" s="37"/>
      <c r="AD137" s="37"/>
      <c r="AE137" s="37"/>
      <c r="AR137" s="242" t="s">
        <v>161</v>
      </c>
      <c r="AT137" s="242" t="s">
        <v>156</v>
      </c>
      <c r="AU137" s="242" t="s">
        <v>90</v>
      </c>
      <c r="AY137" s="16" t="s">
        <v>154</v>
      </c>
      <c r="BE137" s="243">
        <f>IF(O137="základní",K137,0)</f>
        <v>0</v>
      </c>
      <c r="BF137" s="243">
        <f>IF(O137="snížená",K137,0)</f>
        <v>0</v>
      </c>
      <c r="BG137" s="243">
        <f>IF(O137="zákl. přenesená",K137,0)</f>
        <v>0</v>
      </c>
      <c r="BH137" s="243">
        <f>IF(O137="sníž. přenesená",K137,0)</f>
        <v>0</v>
      </c>
      <c r="BI137" s="243">
        <f>IF(O137="nulová",K137,0)</f>
        <v>0</v>
      </c>
      <c r="BJ137" s="16" t="s">
        <v>88</v>
      </c>
      <c r="BK137" s="243">
        <f>ROUND(P137*H137,2)</f>
        <v>0</v>
      </c>
      <c r="BL137" s="16" t="s">
        <v>161</v>
      </c>
      <c r="BM137" s="242" t="s">
        <v>700</v>
      </c>
    </row>
    <row r="138" s="2" customFormat="1">
      <c r="A138" s="37"/>
      <c r="B138" s="38"/>
      <c r="C138" s="39"/>
      <c r="D138" s="244" t="s">
        <v>163</v>
      </c>
      <c r="E138" s="39"/>
      <c r="F138" s="245" t="s">
        <v>701</v>
      </c>
      <c r="G138" s="39"/>
      <c r="H138" s="39"/>
      <c r="I138" s="246"/>
      <c r="J138" s="246"/>
      <c r="K138" s="39"/>
      <c r="L138" s="39"/>
      <c r="M138" s="43"/>
      <c r="N138" s="247"/>
      <c r="O138" s="248"/>
      <c r="P138" s="90"/>
      <c r="Q138" s="90"/>
      <c r="R138" s="90"/>
      <c r="S138" s="90"/>
      <c r="T138" s="90"/>
      <c r="U138" s="90"/>
      <c r="V138" s="90"/>
      <c r="W138" s="90"/>
      <c r="X138" s="91"/>
      <c r="Y138" s="37"/>
      <c r="Z138" s="37"/>
      <c r="AA138" s="37"/>
      <c r="AB138" s="37"/>
      <c r="AC138" s="37"/>
      <c r="AD138" s="37"/>
      <c r="AE138" s="37"/>
      <c r="AT138" s="16" t="s">
        <v>163</v>
      </c>
      <c r="AU138" s="16" t="s">
        <v>90</v>
      </c>
    </row>
    <row r="139" s="12" customFormat="1" ht="22.8" customHeight="1">
      <c r="A139" s="12"/>
      <c r="B139" s="213"/>
      <c r="C139" s="214"/>
      <c r="D139" s="215" t="s">
        <v>80</v>
      </c>
      <c r="E139" s="228" t="s">
        <v>90</v>
      </c>
      <c r="F139" s="228" t="s">
        <v>702</v>
      </c>
      <c r="G139" s="214"/>
      <c r="H139" s="214"/>
      <c r="I139" s="217"/>
      <c r="J139" s="217"/>
      <c r="K139" s="229">
        <f>BK139</f>
        <v>0</v>
      </c>
      <c r="L139" s="214"/>
      <c r="M139" s="219"/>
      <c r="N139" s="220"/>
      <c r="O139" s="221"/>
      <c r="P139" s="221"/>
      <c r="Q139" s="222">
        <f>SUM(Q140:Q152)</f>
        <v>0</v>
      </c>
      <c r="R139" s="222">
        <f>SUM(R140:R152)</f>
        <v>0</v>
      </c>
      <c r="S139" s="221"/>
      <c r="T139" s="223">
        <f>SUM(T140:T152)</f>
        <v>0</v>
      </c>
      <c r="U139" s="221"/>
      <c r="V139" s="223">
        <f>SUM(V140:V152)</f>
        <v>2.9860598199999999</v>
      </c>
      <c r="W139" s="221"/>
      <c r="X139" s="224">
        <f>SUM(X140:X152)</f>
        <v>0</v>
      </c>
      <c r="Y139" s="12"/>
      <c r="Z139" s="12"/>
      <c r="AA139" s="12"/>
      <c r="AB139" s="12"/>
      <c r="AC139" s="12"/>
      <c r="AD139" s="12"/>
      <c r="AE139" s="12"/>
      <c r="AR139" s="225" t="s">
        <v>88</v>
      </c>
      <c r="AT139" s="226" t="s">
        <v>80</v>
      </c>
      <c r="AU139" s="226" t="s">
        <v>88</v>
      </c>
      <c r="AY139" s="225" t="s">
        <v>154</v>
      </c>
      <c r="BK139" s="227">
        <f>SUM(BK140:BK152)</f>
        <v>0</v>
      </c>
    </row>
    <row r="140" s="2" customFormat="1" ht="37.8" customHeight="1">
      <c r="A140" s="37"/>
      <c r="B140" s="38"/>
      <c r="C140" s="230" t="s">
        <v>183</v>
      </c>
      <c r="D140" s="230" t="s">
        <v>156</v>
      </c>
      <c r="E140" s="231" t="s">
        <v>703</v>
      </c>
      <c r="F140" s="232" t="s">
        <v>704</v>
      </c>
      <c r="G140" s="233" t="s">
        <v>168</v>
      </c>
      <c r="H140" s="234">
        <v>0.38</v>
      </c>
      <c r="I140" s="235"/>
      <c r="J140" s="235"/>
      <c r="K140" s="236">
        <f>ROUND(P140*H140,2)</f>
        <v>0</v>
      </c>
      <c r="L140" s="232" t="s">
        <v>686</v>
      </c>
      <c r="M140" s="43"/>
      <c r="N140" s="237" t="s">
        <v>1</v>
      </c>
      <c r="O140" s="238" t="s">
        <v>44</v>
      </c>
      <c r="P140" s="239">
        <f>I140+J140</f>
        <v>0</v>
      </c>
      <c r="Q140" s="239">
        <f>ROUND(I140*H140,2)</f>
        <v>0</v>
      </c>
      <c r="R140" s="239">
        <f>ROUND(J140*H140,2)</f>
        <v>0</v>
      </c>
      <c r="S140" s="90"/>
      <c r="T140" s="240">
        <f>S140*H140</f>
        <v>0</v>
      </c>
      <c r="U140" s="240">
        <v>2.1600000000000001</v>
      </c>
      <c r="V140" s="240">
        <f>U140*H140</f>
        <v>0.82080000000000009</v>
      </c>
      <c r="W140" s="240">
        <v>0</v>
      </c>
      <c r="X140" s="241">
        <f>W140*H140</f>
        <v>0</v>
      </c>
      <c r="Y140" s="37"/>
      <c r="Z140" s="37"/>
      <c r="AA140" s="37"/>
      <c r="AB140" s="37"/>
      <c r="AC140" s="37"/>
      <c r="AD140" s="37"/>
      <c r="AE140" s="37"/>
      <c r="AR140" s="242" t="s">
        <v>161</v>
      </c>
      <c r="AT140" s="242" t="s">
        <v>156</v>
      </c>
      <c r="AU140" s="242" t="s">
        <v>90</v>
      </c>
      <c r="AY140" s="16" t="s">
        <v>154</v>
      </c>
      <c r="BE140" s="243">
        <f>IF(O140="základní",K140,0)</f>
        <v>0</v>
      </c>
      <c r="BF140" s="243">
        <f>IF(O140="snížená",K140,0)</f>
        <v>0</v>
      </c>
      <c r="BG140" s="243">
        <f>IF(O140="zákl. přenesená",K140,0)</f>
        <v>0</v>
      </c>
      <c r="BH140" s="243">
        <f>IF(O140="sníž. přenesená",K140,0)</f>
        <v>0</v>
      </c>
      <c r="BI140" s="243">
        <f>IF(O140="nulová",K140,0)</f>
        <v>0</v>
      </c>
      <c r="BJ140" s="16" t="s">
        <v>88</v>
      </c>
      <c r="BK140" s="243">
        <f>ROUND(P140*H140,2)</f>
        <v>0</v>
      </c>
      <c r="BL140" s="16" t="s">
        <v>161</v>
      </c>
      <c r="BM140" s="242" t="s">
        <v>705</v>
      </c>
    </row>
    <row r="141" s="2" customFormat="1">
      <c r="A141" s="37"/>
      <c r="B141" s="38"/>
      <c r="C141" s="39"/>
      <c r="D141" s="244" t="s">
        <v>163</v>
      </c>
      <c r="E141" s="39"/>
      <c r="F141" s="245" t="s">
        <v>706</v>
      </c>
      <c r="G141" s="39"/>
      <c r="H141" s="39"/>
      <c r="I141" s="246"/>
      <c r="J141" s="246"/>
      <c r="K141" s="39"/>
      <c r="L141" s="39"/>
      <c r="M141" s="43"/>
      <c r="N141" s="247"/>
      <c r="O141" s="248"/>
      <c r="P141" s="90"/>
      <c r="Q141" s="90"/>
      <c r="R141" s="90"/>
      <c r="S141" s="90"/>
      <c r="T141" s="90"/>
      <c r="U141" s="90"/>
      <c r="V141" s="90"/>
      <c r="W141" s="90"/>
      <c r="X141" s="91"/>
      <c r="Y141" s="37"/>
      <c r="Z141" s="37"/>
      <c r="AA141" s="37"/>
      <c r="AB141" s="37"/>
      <c r="AC141" s="37"/>
      <c r="AD141" s="37"/>
      <c r="AE141" s="37"/>
      <c r="AT141" s="16" t="s">
        <v>163</v>
      </c>
      <c r="AU141" s="16" t="s">
        <v>90</v>
      </c>
    </row>
    <row r="142" s="2" customFormat="1">
      <c r="A142" s="37"/>
      <c r="B142" s="38"/>
      <c r="C142" s="39"/>
      <c r="D142" s="261" t="s">
        <v>399</v>
      </c>
      <c r="E142" s="39"/>
      <c r="F142" s="288" t="s">
        <v>707</v>
      </c>
      <c r="G142" s="39"/>
      <c r="H142" s="39"/>
      <c r="I142" s="246"/>
      <c r="J142" s="246"/>
      <c r="K142" s="39"/>
      <c r="L142" s="39"/>
      <c r="M142" s="43"/>
      <c r="N142" s="247"/>
      <c r="O142" s="248"/>
      <c r="P142" s="90"/>
      <c r="Q142" s="90"/>
      <c r="R142" s="90"/>
      <c r="S142" s="90"/>
      <c r="T142" s="90"/>
      <c r="U142" s="90"/>
      <c r="V142" s="90"/>
      <c r="W142" s="90"/>
      <c r="X142" s="91"/>
      <c r="Y142" s="37"/>
      <c r="Z142" s="37"/>
      <c r="AA142" s="37"/>
      <c r="AB142" s="37"/>
      <c r="AC142" s="37"/>
      <c r="AD142" s="37"/>
      <c r="AE142" s="37"/>
      <c r="AT142" s="16" t="s">
        <v>399</v>
      </c>
      <c r="AU142" s="16" t="s">
        <v>90</v>
      </c>
    </row>
    <row r="143" s="13" customFormat="1">
      <c r="A143" s="13"/>
      <c r="B143" s="259"/>
      <c r="C143" s="260"/>
      <c r="D143" s="261" t="s">
        <v>171</v>
      </c>
      <c r="E143" s="270" t="s">
        <v>1</v>
      </c>
      <c r="F143" s="262" t="s">
        <v>708</v>
      </c>
      <c r="G143" s="260"/>
      <c r="H143" s="263">
        <v>0.23999999999999999</v>
      </c>
      <c r="I143" s="264"/>
      <c r="J143" s="264"/>
      <c r="K143" s="260"/>
      <c r="L143" s="260"/>
      <c r="M143" s="265"/>
      <c r="N143" s="266"/>
      <c r="O143" s="267"/>
      <c r="P143" s="267"/>
      <c r="Q143" s="267"/>
      <c r="R143" s="267"/>
      <c r="S143" s="267"/>
      <c r="T143" s="267"/>
      <c r="U143" s="267"/>
      <c r="V143" s="267"/>
      <c r="W143" s="267"/>
      <c r="X143" s="268"/>
      <c r="Y143" s="13"/>
      <c r="Z143" s="13"/>
      <c r="AA143" s="13"/>
      <c r="AB143" s="13"/>
      <c r="AC143" s="13"/>
      <c r="AD143" s="13"/>
      <c r="AE143" s="13"/>
      <c r="AT143" s="269" t="s">
        <v>171</v>
      </c>
      <c r="AU143" s="269" t="s">
        <v>90</v>
      </c>
      <c r="AV143" s="13" t="s">
        <v>90</v>
      </c>
      <c r="AW143" s="13" t="s">
        <v>5</v>
      </c>
      <c r="AX143" s="13" t="s">
        <v>81</v>
      </c>
      <c r="AY143" s="269" t="s">
        <v>154</v>
      </c>
    </row>
    <row r="144" s="13" customFormat="1">
      <c r="A144" s="13"/>
      <c r="B144" s="259"/>
      <c r="C144" s="260"/>
      <c r="D144" s="261" t="s">
        <v>171</v>
      </c>
      <c r="E144" s="270" t="s">
        <v>1</v>
      </c>
      <c r="F144" s="262" t="s">
        <v>709</v>
      </c>
      <c r="G144" s="260"/>
      <c r="H144" s="263">
        <v>0.12</v>
      </c>
      <c r="I144" s="264"/>
      <c r="J144" s="264"/>
      <c r="K144" s="260"/>
      <c r="L144" s="260"/>
      <c r="M144" s="265"/>
      <c r="N144" s="266"/>
      <c r="O144" s="267"/>
      <c r="P144" s="267"/>
      <c r="Q144" s="267"/>
      <c r="R144" s="267"/>
      <c r="S144" s="267"/>
      <c r="T144" s="267"/>
      <c r="U144" s="267"/>
      <c r="V144" s="267"/>
      <c r="W144" s="267"/>
      <c r="X144" s="268"/>
      <c r="Y144" s="13"/>
      <c r="Z144" s="13"/>
      <c r="AA144" s="13"/>
      <c r="AB144" s="13"/>
      <c r="AC144" s="13"/>
      <c r="AD144" s="13"/>
      <c r="AE144" s="13"/>
      <c r="AT144" s="269" t="s">
        <v>171</v>
      </c>
      <c r="AU144" s="269" t="s">
        <v>90</v>
      </c>
      <c r="AV144" s="13" t="s">
        <v>90</v>
      </c>
      <c r="AW144" s="13" t="s">
        <v>5</v>
      </c>
      <c r="AX144" s="13" t="s">
        <v>81</v>
      </c>
      <c r="AY144" s="269" t="s">
        <v>154</v>
      </c>
    </row>
    <row r="145" s="13" customFormat="1">
      <c r="A145" s="13"/>
      <c r="B145" s="259"/>
      <c r="C145" s="260"/>
      <c r="D145" s="261" t="s">
        <v>171</v>
      </c>
      <c r="E145" s="270" t="s">
        <v>1</v>
      </c>
      <c r="F145" s="262" t="s">
        <v>710</v>
      </c>
      <c r="G145" s="260"/>
      <c r="H145" s="263">
        <v>0.02</v>
      </c>
      <c r="I145" s="264"/>
      <c r="J145" s="264"/>
      <c r="K145" s="260"/>
      <c r="L145" s="260"/>
      <c r="M145" s="265"/>
      <c r="N145" s="266"/>
      <c r="O145" s="267"/>
      <c r="P145" s="267"/>
      <c r="Q145" s="267"/>
      <c r="R145" s="267"/>
      <c r="S145" s="267"/>
      <c r="T145" s="267"/>
      <c r="U145" s="267"/>
      <c r="V145" s="267"/>
      <c r="W145" s="267"/>
      <c r="X145" s="268"/>
      <c r="Y145" s="13"/>
      <c r="Z145" s="13"/>
      <c r="AA145" s="13"/>
      <c r="AB145" s="13"/>
      <c r="AC145" s="13"/>
      <c r="AD145" s="13"/>
      <c r="AE145" s="13"/>
      <c r="AT145" s="269" t="s">
        <v>171</v>
      </c>
      <c r="AU145" s="269" t="s">
        <v>90</v>
      </c>
      <c r="AV145" s="13" t="s">
        <v>90</v>
      </c>
      <c r="AW145" s="13" t="s">
        <v>5</v>
      </c>
      <c r="AX145" s="13" t="s">
        <v>81</v>
      </c>
      <c r="AY145" s="269" t="s">
        <v>154</v>
      </c>
    </row>
    <row r="146" s="14" customFormat="1">
      <c r="A146" s="14"/>
      <c r="B146" s="271"/>
      <c r="C146" s="272"/>
      <c r="D146" s="261" t="s">
        <v>171</v>
      </c>
      <c r="E146" s="273" t="s">
        <v>1</v>
      </c>
      <c r="F146" s="274" t="s">
        <v>204</v>
      </c>
      <c r="G146" s="272"/>
      <c r="H146" s="275">
        <v>0.38</v>
      </c>
      <c r="I146" s="276"/>
      <c r="J146" s="276"/>
      <c r="K146" s="272"/>
      <c r="L146" s="272"/>
      <c r="M146" s="277"/>
      <c r="N146" s="278"/>
      <c r="O146" s="279"/>
      <c r="P146" s="279"/>
      <c r="Q146" s="279"/>
      <c r="R146" s="279"/>
      <c r="S146" s="279"/>
      <c r="T146" s="279"/>
      <c r="U146" s="279"/>
      <c r="V146" s="279"/>
      <c r="W146" s="279"/>
      <c r="X146" s="280"/>
      <c r="Y146" s="14"/>
      <c r="Z146" s="14"/>
      <c r="AA146" s="14"/>
      <c r="AB146" s="14"/>
      <c r="AC146" s="14"/>
      <c r="AD146" s="14"/>
      <c r="AE146" s="14"/>
      <c r="AT146" s="281" t="s">
        <v>171</v>
      </c>
      <c r="AU146" s="281" t="s">
        <v>90</v>
      </c>
      <c r="AV146" s="14" t="s">
        <v>161</v>
      </c>
      <c r="AW146" s="14" t="s">
        <v>5</v>
      </c>
      <c r="AX146" s="14" t="s">
        <v>88</v>
      </c>
      <c r="AY146" s="281" t="s">
        <v>154</v>
      </c>
    </row>
    <row r="147" s="2" customFormat="1" ht="24.15" customHeight="1">
      <c r="A147" s="37"/>
      <c r="B147" s="38"/>
      <c r="C147" s="230" t="s">
        <v>187</v>
      </c>
      <c r="D147" s="230" t="s">
        <v>156</v>
      </c>
      <c r="E147" s="231" t="s">
        <v>711</v>
      </c>
      <c r="F147" s="232" t="s">
        <v>712</v>
      </c>
      <c r="G147" s="233" t="s">
        <v>168</v>
      </c>
      <c r="H147" s="234">
        <v>0.94099999999999995</v>
      </c>
      <c r="I147" s="235"/>
      <c r="J147" s="235"/>
      <c r="K147" s="236">
        <f>ROUND(P147*H147,2)</f>
        <v>0</v>
      </c>
      <c r="L147" s="232" t="s">
        <v>686</v>
      </c>
      <c r="M147" s="43"/>
      <c r="N147" s="237" t="s">
        <v>1</v>
      </c>
      <c r="O147" s="238" t="s">
        <v>44</v>
      </c>
      <c r="P147" s="239">
        <f>I147+J147</f>
        <v>0</v>
      </c>
      <c r="Q147" s="239">
        <f>ROUND(I147*H147,2)</f>
        <v>0</v>
      </c>
      <c r="R147" s="239">
        <f>ROUND(J147*H147,2)</f>
        <v>0</v>
      </c>
      <c r="S147" s="90"/>
      <c r="T147" s="240">
        <f>S147*H147</f>
        <v>0</v>
      </c>
      <c r="U147" s="240">
        <v>2.3010199999999998</v>
      </c>
      <c r="V147" s="240">
        <f>U147*H147</f>
        <v>2.1652598199999997</v>
      </c>
      <c r="W147" s="240">
        <v>0</v>
      </c>
      <c r="X147" s="241">
        <f>W147*H147</f>
        <v>0</v>
      </c>
      <c r="Y147" s="37"/>
      <c r="Z147" s="37"/>
      <c r="AA147" s="37"/>
      <c r="AB147" s="37"/>
      <c r="AC147" s="37"/>
      <c r="AD147" s="37"/>
      <c r="AE147" s="37"/>
      <c r="AR147" s="242" t="s">
        <v>161</v>
      </c>
      <c r="AT147" s="242" t="s">
        <v>156</v>
      </c>
      <c r="AU147" s="242" t="s">
        <v>90</v>
      </c>
      <c r="AY147" s="16" t="s">
        <v>154</v>
      </c>
      <c r="BE147" s="243">
        <f>IF(O147="základní",K147,0)</f>
        <v>0</v>
      </c>
      <c r="BF147" s="243">
        <f>IF(O147="snížená",K147,0)</f>
        <v>0</v>
      </c>
      <c r="BG147" s="243">
        <f>IF(O147="zákl. přenesená",K147,0)</f>
        <v>0</v>
      </c>
      <c r="BH147" s="243">
        <f>IF(O147="sníž. přenesená",K147,0)</f>
        <v>0</v>
      </c>
      <c r="BI147" s="243">
        <f>IF(O147="nulová",K147,0)</f>
        <v>0</v>
      </c>
      <c r="BJ147" s="16" t="s">
        <v>88</v>
      </c>
      <c r="BK147" s="243">
        <f>ROUND(P147*H147,2)</f>
        <v>0</v>
      </c>
      <c r="BL147" s="16" t="s">
        <v>161</v>
      </c>
      <c r="BM147" s="242" t="s">
        <v>713</v>
      </c>
    </row>
    <row r="148" s="2" customFormat="1">
      <c r="A148" s="37"/>
      <c r="B148" s="38"/>
      <c r="C148" s="39"/>
      <c r="D148" s="244" t="s">
        <v>163</v>
      </c>
      <c r="E148" s="39"/>
      <c r="F148" s="245" t="s">
        <v>714</v>
      </c>
      <c r="G148" s="39"/>
      <c r="H148" s="39"/>
      <c r="I148" s="246"/>
      <c r="J148" s="246"/>
      <c r="K148" s="39"/>
      <c r="L148" s="39"/>
      <c r="M148" s="43"/>
      <c r="N148" s="247"/>
      <c r="O148" s="248"/>
      <c r="P148" s="90"/>
      <c r="Q148" s="90"/>
      <c r="R148" s="90"/>
      <c r="S148" s="90"/>
      <c r="T148" s="90"/>
      <c r="U148" s="90"/>
      <c r="V148" s="90"/>
      <c r="W148" s="90"/>
      <c r="X148" s="91"/>
      <c r="Y148" s="37"/>
      <c r="Z148" s="37"/>
      <c r="AA148" s="37"/>
      <c r="AB148" s="37"/>
      <c r="AC148" s="37"/>
      <c r="AD148" s="37"/>
      <c r="AE148" s="37"/>
      <c r="AT148" s="16" t="s">
        <v>163</v>
      </c>
      <c r="AU148" s="16" t="s">
        <v>90</v>
      </c>
    </row>
    <row r="149" s="13" customFormat="1">
      <c r="A149" s="13"/>
      <c r="B149" s="259"/>
      <c r="C149" s="260"/>
      <c r="D149" s="261" t="s">
        <v>171</v>
      </c>
      <c r="E149" s="270" t="s">
        <v>1</v>
      </c>
      <c r="F149" s="262" t="s">
        <v>715</v>
      </c>
      <c r="G149" s="260"/>
      <c r="H149" s="263">
        <v>0.59999999999999998</v>
      </c>
      <c r="I149" s="264"/>
      <c r="J149" s="264"/>
      <c r="K149" s="260"/>
      <c r="L149" s="260"/>
      <c r="M149" s="265"/>
      <c r="N149" s="266"/>
      <c r="O149" s="267"/>
      <c r="P149" s="267"/>
      <c r="Q149" s="267"/>
      <c r="R149" s="267"/>
      <c r="S149" s="267"/>
      <c r="T149" s="267"/>
      <c r="U149" s="267"/>
      <c r="V149" s="267"/>
      <c r="W149" s="267"/>
      <c r="X149" s="268"/>
      <c r="Y149" s="13"/>
      <c r="Z149" s="13"/>
      <c r="AA149" s="13"/>
      <c r="AB149" s="13"/>
      <c r="AC149" s="13"/>
      <c r="AD149" s="13"/>
      <c r="AE149" s="13"/>
      <c r="AT149" s="269" t="s">
        <v>171</v>
      </c>
      <c r="AU149" s="269" t="s">
        <v>90</v>
      </c>
      <c r="AV149" s="13" t="s">
        <v>90</v>
      </c>
      <c r="AW149" s="13" t="s">
        <v>5</v>
      </c>
      <c r="AX149" s="13" t="s">
        <v>81</v>
      </c>
      <c r="AY149" s="269" t="s">
        <v>154</v>
      </c>
    </row>
    <row r="150" s="13" customFormat="1">
      <c r="A150" s="13"/>
      <c r="B150" s="259"/>
      <c r="C150" s="260"/>
      <c r="D150" s="261" t="s">
        <v>171</v>
      </c>
      <c r="E150" s="270" t="s">
        <v>1</v>
      </c>
      <c r="F150" s="262" t="s">
        <v>716</v>
      </c>
      <c r="G150" s="260"/>
      <c r="H150" s="263">
        <v>0.29999999999999999</v>
      </c>
      <c r="I150" s="264"/>
      <c r="J150" s="264"/>
      <c r="K150" s="260"/>
      <c r="L150" s="260"/>
      <c r="M150" s="265"/>
      <c r="N150" s="266"/>
      <c r="O150" s="267"/>
      <c r="P150" s="267"/>
      <c r="Q150" s="267"/>
      <c r="R150" s="267"/>
      <c r="S150" s="267"/>
      <c r="T150" s="267"/>
      <c r="U150" s="267"/>
      <c r="V150" s="267"/>
      <c r="W150" s="267"/>
      <c r="X150" s="268"/>
      <c r="Y150" s="13"/>
      <c r="Z150" s="13"/>
      <c r="AA150" s="13"/>
      <c r="AB150" s="13"/>
      <c r="AC150" s="13"/>
      <c r="AD150" s="13"/>
      <c r="AE150" s="13"/>
      <c r="AT150" s="269" t="s">
        <v>171</v>
      </c>
      <c r="AU150" s="269" t="s">
        <v>90</v>
      </c>
      <c r="AV150" s="13" t="s">
        <v>90</v>
      </c>
      <c r="AW150" s="13" t="s">
        <v>5</v>
      </c>
      <c r="AX150" s="13" t="s">
        <v>81</v>
      </c>
      <c r="AY150" s="269" t="s">
        <v>154</v>
      </c>
    </row>
    <row r="151" s="13" customFormat="1">
      <c r="A151" s="13"/>
      <c r="B151" s="259"/>
      <c r="C151" s="260"/>
      <c r="D151" s="261" t="s">
        <v>171</v>
      </c>
      <c r="E151" s="270" t="s">
        <v>1</v>
      </c>
      <c r="F151" s="262" t="s">
        <v>717</v>
      </c>
      <c r="G151" s="260"/>
      <c r="H151" s="263">
        <v>0.041000000000000002</v>
      </c>
      <c r="I151" s="264"/>
      <c r="J151" s="264"/>
      <c r="K151" s="260"/>
      <c r="L151" s="260"/>
      <c r="M151" s="265"/>
      <c r="N151" s="266"/>
      <c r="O151" s="267"/>
      <c r="P151" s="267"/>
      <c r="Q151" s="267"/>
      <c r="R151" s="267"/>
      <c r="S151" s="267"/>
      <c r="T151" s="267"/>
      <c r="U151" s="267"/>
      <c r="V151" s="267"/>
      <c r="W151" s="267"/>
      <c r="X151" s="268"/>
      <c r="Y151" s="13"/>
      <c r="Z151" s="13"/>
      <c r="AA151" s="13"/>
      <c r="AB151" s="13"/>
      <c r="AC151" s="13"/>
      <c r="AD151" s="13"/>
      <c r="AE151" s="13"/>
      <c r="AT151" s="269" t="s">
        <v>171</v>
      </c>
      <c r="AU151" s="269" t="s">
        <v>90</v>
      </c>
      <c r="AV151" s="13" t="s">
        <v>90</v>
      </c>
      <c r="AW151" s="13" t="s">
        <v>5</v>
      </c>
      <c r="AX151" s="13" t="s">
        <v>81</v>
      </c>
      <c r="AY151" s="269" t="s">
        <v>154</v>
      </c>
    </row>
    <row r="152" s="14" customFormat="1">
      <c r="A152" s="14"/>
      <c r="B152" s="271"/>
      <c r="C152" s="272"/>
      <c r="D152" s="261" t="s">
        <v>171</v>
      </c>
      <c r="E152" s="273" t="s">
        <v>1</v>
      </c>
      <c r="F152" s="274" t="s">
        <v>204</v>
      </c>
      <c r="G152" s="272"/>
      <c r="H152" s="275">
        <v>0.94099999999999995</v>
      </c>
      <c r="I152" s="276"/>
      <c r="J152" s="276"/>
      <c r="K152" s="272"/>
      <c r="L152" s="272"/>
      <c r="M152" s="277"/>
      <c r="N152" s="278"/>
      <c r="O152" s="279"/>
      <c r="P152" s="279"/>
      <c r="Q152" s="279"/>
      <c r="R152" s="279"/>
      <c r="S152" s="279"/>
      <c r="T152" s="279"/>
      <c r="U152" s="279"/>
      <c r="V152" s="279"/>
      <c r="W152" s="279"/>
      <c r="X152" s="280"/>
      <c r="Y152" s="14"/>
      <c r="Z152" s="14"/>
      <c r="AA152" s="14"/>
      <c r="AB152" s="14"/>
      <c r="AC152" s="14"/>
      <c r="AD152" s="14"/>
      <c r="AE152" s="14"/>
      <c r="AT152" s="281" t="s">
        <v>171</v>
      </c>
      <c r="AU152" s="281" t="s">
        <v>90</v>
      </c>
      <c r="AV152" s="14" t="s">
        <v>161</v>
      </c>
      <c r="AW152" s="14" t="s">
        <v>5</v>
      </c>
      <c r="AX152" s="14" t="s">
        <v>88</v>
      </c>
      <c r="AY152" s="281" t="s">
        <v>154</v>
      </c>
    </row>
    <row r="153" s="12" customFormat="1" ht="22.8" customHeight="1">
      <c r="A153" s="12"/>
      <c r="B153" s="213"/>
      <c r="C153" s="214"/>
      <c r="D153" s="215" t="s">
        <v>80</v>
      </c>
      <c r="E153" s="228" t="s">
        <v>718</v>
      </c>
      <c r="F153" s="228" t="s">
        <v>106</v>
      </c>
      <c r="G153" s="214"/>
      <c r="H153" s="214"/>
      <c r="I153" s="217"/>
      <c r="J153" s="217"/>
      <c r="K153" s="229">
        <f>BK153</f>
        <v>0</v>
      </c>
      <c r="L153" s="214"/>
      <c r="M153" s="219"/>
      <c r="N153" s="220"/>
      <c r="O153" s="221"/>
      <c r="P153" s="221"/>
      <c r="Q153" s="222">
        <f>SUM(Q154:Q164)</f>
        <v>0</v>
      </c>
      <c r="R153" s="222">
        <f>SUM(R154:R164)</f>
        <v>0</v>
      </c>
      <c r="S153" s="221"/>
      <c r="T153" s="223">
        <f>SUM(T154:T164)</f>
        <v>0</v>
      </c>
      <c r="U153" s="221"/>
      <c r="V153" s="223">
        <f>SUM(V154:V164)</f>
        <v>0</v>
      </c>
      <c r="W153" s="221"/>
      <c r="X153" s="224">
        <f>SUM(X154:X164)</f>
        <v>0</v>
      </c>
      <c r="Y153" s="12"/>
      <c r="Z153" s="12"/>
      <c r="AA153" s="12"/>
      <c r="AB153" s="12"/>
      <c r="AC153" s="12"/>
      <c r="AD153" s="12"/>
      <c r="AE153" s="12"/>
      <c r="AR153" s="225" t="s">
        <v>88</v>
      </c>
      <c r="AT153" s="226" t="s">
        <v>80</v>
      </c>
      <c r="AU153" s="226" t="s">
        <v>88</v>
      </c>
      <c r="AY153" s="225" t="s">
        <v>154</v>
      </c>
      <c r="BK153" s="227">
        <f>SUM(BK154:BK164)</f>
        <v>0</v>
      </c>
    </row>
    <row r="154" s="2" customFormat="1" ht="16.5" customHeight="1">
      <c r="A154" s="37"/>
      <c r="B154" s="38"/>
      <c r="C154" s="230" t="s">
        <v>193</v>
      </c>
      <c r="D154" s="230" t="s">
        <v>156</v>
      </c>
      <c r="E154" s="231" t="s">
        <v>198</v>
      </c>
      <c r="F154" s="232" t="s">
        <v>719</v>
      </c>
      <c r="G154" s="233" t="s">
        <v>258</v>
      </c>
      <c r="H154" s="234">
        <v>1</v>
      </c>
      <c r="I154" s="235"/>
      <c r="J154" s="235"/>
      <c r="K154" s="236">
        <f>ROUND(P154*H154,2)</f>
        <v>0</v>
      </c>
      <c r="L154" s="232" t="s">
        <v>1</v>
      </c>
      <c r="M154" s="43"/>
      <c r="N154" s="237" t="s">
        <v>1</v>
      </c>
      <c r="O154" s="238" t="s">
        <v>44</v>
      </c>
      <c r="P154" s="239">
        <f>I154+J154</f>
        <v>0</v>
      </c>
      <c r="Q154" s="239">
        <f>ROUND(I154*H154,2)</f>
        <v>0</v>
      </c>
      <c r="R154" s="239">
        <f>ROUND(J154*H154,2)</f>
        <v>0</v>
      </c>
      <c r="S154" s="90"/>
      <c r="T154" s="240">
        <f>S154*H154</f>
        <v>0</v>
      </c>
      <c r="U154" s="240">
        <v>0</v>
      </c>
      <c r="V154" s="240">
        <f>U154*H154</f>
        <v>0</v>
      </c>
      <c r="W154" s="240">
        <v>0</v>
      </c>
      <c r="X154" s="241">
        <f>W154*H154</f>
        <v>0</v>
      </c>
      <c r="Y154" s="37"/>
      <c r="Z154" s="37"/>
      <c r="AA154" s="37"/>
      <c r="AB154" s="37"/>
      <c r="AC154" s="37"/>
      <c r="AD154" s="37"/>
      <c r="AE154" s="37"/>
      <c r="AR154" s="242" t="s">
        <v>161</v>
      </c>
      <c r="AT154" s="242" t="s">
        <v>156</v>
      </c>
      <c r="AU154" s="242" t="s">
        <v>90</v>
      </c>
      <c r="AY154" s="16" t="s">
        <v>154</v>
      </c>
      <c r="BE154" s="243">
        <f>IF(O154="základní",K154,0)</f>
        <v>0</v>
      </c>
      <c r="BF154" s="243">
        <f>IF(O154="snížená",K154,0)</f>
        <v>0</v>
      </c>
      <c r="BG154" s="243">
        <f>IF(O154="zákl. přenesená",K154,0)</f>
        <v>0</v>
      </c>
      <c r="BH154" s="243">
        <f>IF(O154="sníž. přenesená",K154,0)</f>
        <v>0</v>
      </c>
      <c r="BI154" s="243">
        <f>IF(O154="nulová",K154,0)</f>
        <v>0</v>
      </c>
      <c r="BJ154" s="16" t="s">
        <v>88</v>
      </c>
      <c r="BK154" s="243">
        <f>ROUND(P154*H154,2)</f>
        <v>0</v>
      </c>
      <c r="BL154" s="16" t="s">
        <v>161</v>
      </c>
      <c r="BM154" s="242" t="s">
        <v>720</v>
      </c>
    </row>
    <row r="155" s="2" customFormat="1">
      <c r="A155" s="37"/>
      <c r="B155" s="38"/>
      <c r="C155" s="39"/>
      <c r="D155" s="261" t="s">
        <v>399</v>
      </c>
      <c r="E155" s="39"/>
      <c r="F155" s="288" t="s">
        <v>721</v>
      </c>
      <c r="G155" s="39"/>
      <c r="H155" s="39"/>
      <c r="I155" s="246"/>
      <c r="J155" s="246"/>
      <c r="K155" s="39"/>
      <c r="L155" s="39"/>
      <c r="M155" s="43"/>
      <c r="N155" s="247"/>
      <c r="O155" s="248"/>
      <c r="P155" s="90"/>
      <c r="Q155" s="90"/>
      <c r="R155" s="90"/>
      <c r="S155" s="90"/>
      <c r="T155" s="90"/>
      <c r="U155" s="90"/>
      <c r="V155" s="90"/>
      <c r="W155" s="90"/>
      <c r="X155" s="91"/>
      <c r="Y155" s="37"/>
      <c r="Z155" s="37"/>
      <c r="AA155" s="37"/>
      <c r="AB155" s="37"/>
      <c r="AC155" s="37"/>
      <c r="AD155" s="37"/>
      <c r="AE155" s="37"/>
      <c r="AT155" s="16" t="s">
        <v>399</v>
      </c>
      <c r="AU155" s="16" t="s">
        <v>90</v>
      </c>
    </row>
    <row r="156" s="2" customFormat="1" ht="16.5" customHeight="1">
      <c r="A156" s="37"/>
      <c r="B156" s="38"/>
      <c r="C156" s="230" t="s">
        <v>169</v>
      </c>
      <c r="D156" s="230" t="s">
        <v>156</v>
      </c>
      <c r="E156" s="231" t="s">
        <v>239</v>
      </c>
      <c r="F156" s="232" t="s">
        <v>722</v>
      </c>
      <c r="G156" s="233" t="s">
        <v>258</v>
      </c>
      <c r="H156" s="234">
        <v>1</v>
      </c>
      <c r="I156" s="235"/>
      <c r="J156" s="235"/>
      <c r="K156" s="236">
        <f>ROUND(P156*H156,2)</f>
        <v>0</v>
      </c>
      <c r="L156" s="232" t="s">
        <v>1</v>
      </c>
      <c r="M156" s="43"/>
      <c r="N156" s="237" t="s">
        <v>1</v>
      </c>
      <c r="O156" s="238" t="s">
        <v>44</v>
      </c>
      <c r="P156" s="239">
        <f>I156+J156</f>
        <v>0</v>
      </c>
      <c r="Q156" s="239">
        <f>ROUND(I156*H156,2)</f>
        <v>0</v>
      </c>
      <c r="R156" s="239">
        <f>ROUND(J156*H156,2)</f>
        <v>0</v>
      </c>
      <c r="S156" s="90"/>
      <c r="T156" s="240">
        <f>S156*H156</f>
        <v>0</v>
      </c>
      <c r="U156" s="240">
        <v>0</v>
      </c>
      <c r="V156" s="240">
        <f>U156*H156</f>
        <v>0</v>
      </c>
      <c r="W156" s="240">
        <v>0</v>
      </c>
      <c r="X156" s="241">
        <f>W156*H156</f>
        <v>0</v>
      </c>
      <c r="Y156" s="37"/>
      <c r="Z156" s="37"/>
      <c r="AA156" s="37"/>
      <c r="AB156" s="37"/>
      <c r="AC156" s="37"/>
      <c r="AD156" s="37"/>
      <c r="AE156" s="37"/>
      <c r="AR156" s="242" t="s">
        <v>161</v>
      </c>
      <c r="AT156" s="242" t="s">
        <v>156</v>
      </c>
      <c r="AU156" s="242" t="s">
        <v>90</v>
      </c>
      <c r="AY156" s="16" t="s">
        <v>154</v>
      </c>
      <c r="BE156" s="243">
        <f>IF(O156="základní",K156,0)</f>
        <v>0</v>
      </c>
      <c r="BF156" s="243">
        <f>IF(O156="snížená",K156,0)</f>
        <v>0</v>
      </c>
      <c r="BG156" s="243">
        <f>IF(O156="zákl. přenesená",K156,0)</f>
        <v>0</v>
      </c>
      <c r="BH156" s="243">
        <f>IF(O156="sníž. přenesená",K156,0)</f>
        <v>0</v>
      </c>
      <c r="BI156" s="243">
        <f>IF(O156="nulová",K156,0)</f>
        <v>0</v>
      </c>
      <c r="BJ156" s="16" t="s">
        <v>88</v>
      </c>
      <c r="BK156" s="243">
        <f>ROUND(P156*H156,2)</f>
        <v>0</v>
      </c>
      <c r="BL156" s="16" t="s">
        <v>161</v>
      </c>
      <c r="BM156" s="242" t="s">
        <v>723</v>
      </c>
    </row>
    <row r="157" s="2" customFormat="1">
      <c r="A157" s="37"/>
      <c r="B157" s="38"/>
      <c r="C157" s="39"/>
      <c r="D157" s="261" t="s">
        <v>399</v>
      </c>
      <c r="E157" s="39"/>
      <c r="F157" s="288" t="s">
        <v>721</v>
      </c>
      <c r="G157" s="39"/>
      <c r="H157" s="39"/>
      <c r="I157" s="246"/>
      <c r="J157" s="246"/>
      <c r="K157" s="39"/>
      <c r="L157" s="39"/>
      <c r="M157" s="43"/>
      <c r="N157" s="247"/>
      <c r="O157" s="248"/>
      <c r="P157" s="90"/>
      <c r="Q157" s="90"/>
      <c r="R157" s="90"/>
      <c r="S157" s="90"/>
      <c r="T157" s="90"/>
      <c r="U157" s="90"/>
      <c r="V157" s="90"/>
      <c r="W157" s="90"/>
      <c r="X157" s="91"/>
      <c r="Y157" s="37"/>
      <c r="Z157" s="37"/>
      <c r="AA157" s="37"/>
      <c r="AB157" s="37"/>
      <c r="AC157" s="37"/>
      <c r="AD157" s="37"/>
      <c r="AE157" s="37"/>
      <c r="AT157" s="16" t="s">
        <v>399</v>
      </c>
      <c r="AU157" s="16" t="s">
        <v>90</v>
      </c>
    </row>
    <row r="158" s="2" customFormat="1" ht="37.8" customHeight="1">
      <c r="A158" s="37"/>
      <c r="B158" s="38"/>
      <c r="C158" s="230" t="s">
        <v>205</v>
      </c>
      <c r="D158" s="230" t="s">
        <v>156</v>
      </c>
      <c r="E158" s="231" t="s">
        <v>206</v>
      </c>
      <c r="F158" s="232" t="s">
        <v>724</v>
      </c>
      <c r="G158" s="233" t="s">
        <v>159</v>
      </c>
      <c r="H158" s="234">
        <v>6</v>
      </c>
      <c r="I158" s="235"/>
      <c r="J158" s="235"/>
      <c r="K158" s="236">
        <f>ROUND(P158*H158,2)</f>
        <v>0</v>
      </c>
      <c r="L158" s="232" t="s">
        <v>1</v>
      </c>
      <c r="M158" s="43"/>
      <c r="N158" s="237" t="s">
        <v>1</v>
      </c>
      <c r="O158" s="238" t="s">
        <v>44</v>
      </c>
      <c r="P158" s="239">
        <f>I158+J158</f>
        <v>0</v>
      </c>
      <c r="Q158" s="239">
        <f>ROUND(I158*H158,2)</f>
        <v>0</v>
      </c>
      <c r="R158" s="239">
        <f>ROUND(J158*H158,2)</f>
        <v>0</v>
      </c>
      <c r="S158" s="90"/>
      <c r="T158" s="240">
        <f>S158*H158</f>
        <v>0</v>
      </c>
      <c r="U158" s="240">
        <v>0</v>
      </c>
      <c r="V158" s="240">
        <f>U158*H158</f>
        <v>0</v>
      </c>
      <c r="W158" s="240">
        <v>0</v>
      </c>
      <c r="X158" s="241">
        <f>W158*H158</f>
        <v>0</v>
      </c>
      <c r="Y158" s="37"/>
      <c r="Z158" s="37"/>
      <c r="AA158" s="37"/>
      <c r="AB158" s="37"/>
      <c r="AC158" s="37"/>
      <c r="AD158" s="37"/>
      <c r="AE158" s="37"/>
      <c r="AR158" s="242" t="s">
        <v>161</v>
      </c>
      <c r="AT158" s="242" t="s">
        <v>156</v>
      </c>
      <c r="AU158" s="242" t="s">
        <v>90</v>
      </c>
      <c r="AY158" s="16" t="s">
        <v>154</v>
      </c>
      <c r="BE158" s="243">
        <f>IF(O158="základní",K158,0)</f>
        <v>0</v>
      </c>
      <c r="BF158" s="243">
        <f>IF(O158="snížená",K158,0)</f>
        <v>0</v>
      </c>
      <c r="BG158" s="243">
        <f>IF(O158="zákl. přenesená",K158,0)</f>
        <v>0</v>
      </c>
      <c r="BH158" s="243">
        <f>IF(O158="sníž. přenesená",K158,0)</f>
        <v>0</v>
      </c>
      <c r="BI158" s="243">
        <f>IF(O158="nulová",K158,0)</f>
        <v>0</v>
      </c>
      <c r="BJ158" s="16" t="s">
        <v>88</v>
      </c>
      <c r="BK158" s="243">
        <f>ROUND(P158*H158,2)</f>
        <v>0</v>
      </c>
      <c r="BL158" s="16" t="s">
        <v>161</v>
      </c>
      <c r="BM158" s="242" t="s">
        <v>725</v>
      </c>
    </row>
    <row r="159" s="2" customFormat="1" ht="33" customHeight="1">
      <c r="A159" s="37"/>
      <c r="B159" s="38"/>
      <c r="C159" s="230" t="s">
        <v>210</v>
      </c>
      <c r="D159" s="230" t="s">
        <v>156</v>
      </c>
      <c r="E159" s="231" t="s">
        <v>251</v>
      </c>
      <c r="F159" s="232" t="s">
        <v>726</v>
      </c>
      <c r="G159" s="233" t="s">
        <v>159</v>
      </c>
      <c r="H159" s="234">
        <v>3</v>
      </c>
      <c r="I159" s="235"/>
      <c r="J159" s="235"/>
      <c r="K159" s="236">
        <f>ROUND(P159*H159,2)</f>
        <v>0</v>
      </c>
      <c r="L159" s="232" t="s">
        <v>1</v>
      </c>
      <c r="M159" s="43"/>
      <c r="N159" s="237" t="s">
        <v>1</v>
      </c>
      <c r="O159" s="238" t="s">
        <v>44</v>
      </c>
      <c r="P159" s="239">
        <f>I159+J159</f>
        <v>0</v>
      </c>
      <c r="Q159" s="239">
        <f>ROUND(I159*H159,2)</f>
        <v>0</v>
      </c>
      <c r="R159" s="239">
        <f>ROUND(J159*H159,2)</f>
        <v>0</v>
      </c>
      <c r="S159" s="90"/>
      <c r="T159" s="240">
        <f>S159*H159</f>
        <v>0</v>
      </c>
      <c r="U159" s="240">
        <v>0</v>
      </c>
      <c r="V159" s="240">
        <f>U159*H159</f>
        <v>0</v>
      </c>
      <c r="W159" s="240">
        <v>0</v>
      </c>
      <c r="X159" s="241">
        <f>W159*H159</f>
        <v>0</v>
      </c>
      <c r="Y159" s="37"/>
      <c r="Z159" s="37"/>
      <c r="AA159" s="37"/>
      <c r="AB159" s="37"/>
      <c r="AC159" s="37"/>
      <c r="AD159" s="37"/>
      <c r="AE159" s="37"/>
      <c r="AR159" s="242" t="s">
        <v>161</v>
      </c>
      <c r="AT159" s="242" t="s">
        <v>156</v>
      </c>
      <c r="AU159" s="242" t="s">
        <v>90</v>
      </c>
      <c r="AY159" s="16" t="s">
        <v>154</v>
      </c>
      <c r="BE159" s="243">
        <f>IF(O159="základní",K159,0)</f>
        <v>0</v>
      </c>
      <c r="BF159" s="243">
        <f>IF(O159="snížená",K159,0)</f>
        <v>0</v>
      </c>
      <c r="BG159" s="243">
        <f>IF(O159="zákl. přenesená",K159,0)</f>
        <v>0</v>
      </c>
      <c r="BH159" s="243">
        <f>IF(O159="sníž. přenesená",K159,0)</f>
        <v>0</v>
      </c>
      <c r="BI159" s="243">
        <f>IF(O159="nulová",K159,0)</f>
        <v>0</v>
      </c>
      <c r="BJ159" s="16" t="s">
        <v>88</v>
      </c>
      <c r="BK159" s="243">
        <f>ROUND(P159*H159,2)</f>
        <v>0</v>
      </c>
      <c r="BL159" s="16" t="s">
        <v>161</v>
      </c>
      <c r="BM159" s="242" t="s">
        <v>727</v>
      </c>
    </row>
    <row r="160" s="2" customFormat="1" ht="16.5" customHeight="1">
      <c r="A160" s="37"/>
      <c r="B160" s="38"/>
      <c r="C160" s="230" t="s">
        <v>215</v>
      </c>
      <c r="D160" s="230" t="s">
        <v>156</v>
      </c>
      <c r="E160" s="231" t="s">
        <v>261</v>
      </c>
      <c r="F160" s="232" t="s">
        <v>728</v>
      </c>
      <c r="G160" s="233" t="s">
        <v>258</v>
      </c>
      <c r="H160" s="234">
        <v>3</v>
      </c>
      <c r="I160" s="235"/>
      <c r="J160" s="235"/>
      <c r="K160" s="236">
        <f>ROUND(P160*H160,2)</f>
        <v>0</v>
      </c>
      <c r="L160" s="232" t="s">
        <v>1</v>
      </c>
      <c r="M160" s="43"/>
      <c r="N160" s="237" t="s">
        <v>1</v>
      </c>
      <c r="O160" s="238" t="s">
        <v>44</v>
      </c>
      <c r="P160" s="239">
        <f>I160+J160</f>
        <v>0</v>
      </c>
      <c r="Q160" s="239">
        <f>ROUND(I160*H160,2)</f>
        <v>0</v>
      </c>
      <c r="R160" s="239">
        <f>ROUND(J160*H160,2)</f>
        <v>0</v>
      </c>
      <c r="S160" s="90"/>
      <c r="T160" s="240">
        <f>S160*H160</f>
        <v>0</v>
      </c>
      <c r="U160" s="240">
        <v>0</v>
      </c>
      <c r="V160" s="240">
        <f>U160*H160</f>
        <v>0</v>
      </c>
      <c r="W160" s="240">
        <v>0</v>
      </c>
      <c r="X160" s="241">
        <f>W160*H160</f>
        <v>0</v>
      </c>
      <c r="Y160" s="37"/>
      <c r="Z160" s="37"/>
      <c r="AA160" s="37"/>
      <c r="AB160" s="37"/>
      <c r="AC160" s="37"/>
      <c r="AD160" s="37"/>
      <c r="AE160" s="37"/>
      <c r="AR160" s="242" t="s">
        <v>161</v>
      </c>
      <c r="AT160" s="242" t="s">
        <v>156</v>
      </c>
      <c r="AU160" s="242" t="s">
        <v>90</v>
      </c>
      <c r="AY160" s="16" t="s">
        <v>154</v>
      </c>
      <c r="BE160" s="243">
        <f>IF(O160="základní",K160,0)</f>
        <v>0</v>
      </c>
      <c r="BF160" s="243">
        <f>IF(O160="snížená",K160,0)</f>
        <v>0</v>
      </c>
      <c r="BG160" s="243">
        <f>IF(O160="zákl. přenesená",K160,0)</f>
        <v>0</v>
      </c>
      <c r="BH160" s="243">
        <f>IF(O160="sníž. přenesená",K160,0)</f>
        <v>0</v>
      </c>
      <c r="BI160" s="243">
        <f>IF(O160="nulová",K160,0)</f>
        <v>0</v>
      </c>
      <c r="BJ160" s="16" t="s">
        <v>88</v>
      </c>
      <c r="BK160" s="243">
        <f>ROUND(P160*H160,2)</f>
        <v>0</v>
      </c>
      <c r="BL160" s="16" t="s">
        <v>161</v>
      </c>
      <c r="BM160" s="242" t="s">
        <v>729</v>
      </c>
    </row>
    <row r="161" s="2" customFormat="1">
      <c r="A161" s="37"/>
      <c r="B161" s="38"/>
      <c r="C161" s="39"/>
      <c r="D161" s="261" t="s">
        <v>399</v>
      </c>
      <c r="E161" s="39"/>
      <c r="F161" s="288" t="s">
        <v>721</v>
      </c>
      <c r="G161" s="39"/>
      <c r="H161" s="39"/>
      <c r="I161" s="246"/>
      <c r="J161" s="246"/>
      <c r="K161" s="39"/>
      <c r="L161" s="39"/>
      <c r="M161" s="43"/>
      <c r="N161" s="247"/>
      <c r="O161" s="248"/>
      <c r="P161" s="90"/>
      <c r="Q161" s="90"/>
      <c r="R161" s="90"/>
      <c r="S161" s="90"/>
      <c r="T161" s="90"/>
      <c r="U161" s="90"/>
      <c r="V161" s="90"/>
      <c r="W161" s="90"/>
      <c r="X161" s="91"/>
      <c r="Y161" s="37"/>
      <c r="Z161" s="37"/>
      <c r="AA161" s="37"/>
      <c r="AB161" s="37"/>
      <c r="AC161" s="37"/>
      <c r="AD161" s="37"/>
      <c r="AE161" s="37"/>
      <c r="AT161" s="16" t="s">
        <v>399</v>
      </c>
      <c r="AU161" s="16" t="s">
        <v>90</v>
      </c>
    </row>
    <row r="162" s="2" customFormat="1" ht="16.5" customHeight="1">
      <c r="A162" s="37"/>
      <c r="B162" s="38"/>
      <c r="C162" s="230" t="s">
        <v>9</v>
      </c>
      <c r="D162" s="230" t="s">
        <v>156</v>
      </c>
      <c r="E162" s="231" t="s">
        <v>256</v>
      </c>
      <c r="F162" s="232" t="s">
        <v>730</v>
      </c>
      <c r="G162" s="233" t="s">
        <v>159</v>
      </c>
      <c r="H162" s="234">
        <v>1</v>
      </c>
      <c r="I162" s="235"/>
      <c r="J162" s="235"/>
      <c r="K162" s="236">
        <f>ROUND(P162*H162,2)</f>
        <v>0</v>
      </c>
      <c r="L162" s="232" t="s">
        <v>1</v>
      </c>
      <c r="M162" s="43"/>
      <c r="N162" s="237" t="s">
        <v>1</v>
      </c>
      <c r="O162" s="238" t="s">
        <v>44</v>
      </c>
      <c r="P162" s="239">
        <f>I162+J162</f>
        <v>0</v>
      </c>
      <c r="Q162" s="239">
        <f>ROUND(I162*H162,2)</f>
        <v>0</v>
      </c>
      <c r="R162" s="239">
        <f>ROUND(J162*H162,2)</f>
        <v>0</v>
      </c>
      <c r="S162" s="90"/>
      <c r="T162" s="240">
        <f>S162*H162</f>
        <v>0</v>
      </c>
      <c r="U162" s="240">
        <v>0</v>
      </c>
      <c r="V162" s="240">
        <f>U162*H162</f>
        <v>0</v>
      </c>
      <c r="W162" s="240">
        <v>0</v>
      </c>
      <c r="X162" s="241">
        <f>W162*H162</f>
        <v>0</v>
      </c>
      <c r="Y162" s="37"/>
      <c r="Z162" s="37"/>
      <c r="AA162" s="37"/>
      <c r="AB162" s="37"/>
      <c r="AC162" s="37"/>
      <c r="AD162" s="37"/>
      <c r="AE162" s="37"/>
      <c r="AR162" s="242" t="s">
        <v>161</v>
      </c>
      <c r="AT162" s="242" t="s">
        <v>156</v>
      </c>
      <c r="AU162" s="242" t="s">
        <v>90</v>
      </c>
      <c r="AY162" s="16" t="s">
        <v>154</v>
      </c>
      <c r="BE162" s="243">
        <f>IF(O162="základní",K162,0)</f>
        <v>0</v>
      </c>
      <c r="BF162" s="243">
        <f>IF(O162="snížená",K162,0)</f>
        <v>0</v>
      </c>
      <c r="BG162" s="243">
        <f>IF(O162="zákl. přenesená",K162,0)</f>
        <v>0</v>
      </c>
      <c r="BH162" s="243">
        <f>IF(O162="sníž. přenesená",K162,0)</f>
        <v>0</v>
      </c>
      <c r="BI162" s="243">
        <f>IF(O162="nulová",K162,0)</f>
        <v>0</v>
      </c>
      <c r="BJ162" s="16" t="s">
        <v>88</v>
      </c>
      <c r="BK162" s="243">
        <f>ROUND(P162*H162,2)</f>
        <v>0</v>
      </c>
      <c r="BL162" s="16" t="s">
        <v>161</v>
      </c>
      <c r="BM162" s="242" t="s">
        <v>731</v>
      </c>
    </row>
    <row r="163" s="2" customFormat="1" ht="16.5" customHeight="1">
      <c r="A163" s="37"/>
      <c r="B163" s="38"/>
      <c r="C163" s="230" t="s">
        <v>226</v>
      </c>
      <c r="D163" s="230" t="s">
        <v>156</v>
      </c>
      <c r="E163" s="231" t="s">
        <v>732</v>
      </c>
      <c r="F163" s="232" t="s">
        <v>733</v>
      </c>
      <c r="G163" s="233" t="s">
        <v>258</v>
      </c>
      <c r="H163" s="234">
        <v>1</v>
      </c>
      <c r="I163" s="235"/>
      <c r="J163" s="235"/>
      <c r="K163" s="236">
        <f>ROUND(P163*H163,2)</f>
        <v>0</v>
      </c>
      <c r="L163" s="232" t="s">
        <v>1</v>
      </c>
      <c r="M163" s="43"/>
      <c r="N163" s="237" t="s">
        <v>1</v>
      </c>
      <c r="O163" s="238" t="s">
        <v>44</v>
      </c>
      <c r="P163" s="239">
        <f>I163+J163</f>
        <v>0</v>
      </c>
      <c r="Q163" s="239">
        <f>ROUND(I163*H163,2)</f>
        <v>0</v>
      </c>
      <c r="R163" s="239">
        <f>ROUND(J163*H163,2)</f>
        <v>0</v>
      </c>
      <c r="S163" s="90"/>
      <c r="T163" s="240">
        <f>S163*H163</f>
        <v>0</v>
      </c>
      <c r="U163" s="240">
        <v>0</v>
      </c>
      <c r="V163" s="240">
        <f>U163*H163</f>
        <v>0</v>
      </c>
      <c r="W163" s="240">
        <v>0</v>
      </c>
      <c r="X163" s="241">
        <f>W163*H163</f>
        <v>0</v>
      </c>
      <c r="Y163" s="37"/>
      <c r="Z163" s="37"/>
      <c r="AA163" s="37"/>
      <c r="AB163" s="37"/>
      <c r="AC163" s="37"/>
      <c r="AD163" s="37"/>
      <c r="AE163" s="37"/>
      <c r="AR163" s="242" t="s">
        <v>161</v>
      </c>
      <c r="AT163" s="242" t="s">
        <v>156</v>
      </c>
      <c r="AU163" s="242" t="s">
        <v>90</v>
      </c>
      <c r="AY163" s="16" t="s">
        <v>154</v>
      </c>
      <c r="BE163" s="243">
        <f>IF(O163="základní",K163,0)</f>
        <v>0</v>
      </c>
      <c r="BF163" s="243">
        <f>IF(O163="snížená",K163,0)</f>
        <v>0</v>
      </c>
      <c r="BG163" s="243">
        <f>IF(O163="zákl. přenesená",K163,0)</f>
        <v>0</v>
      </c>
      <c r="BH163" s="243">
        <f>IF(O163="sníž. přenesená",K163,0)</f>
        <v>0</v>
      </c>
      <c r="BI163" s="243">
        <f>IF(O163="nulová",K163,0)</f>
        <v>0</v>
      </c>
      <c r="BJ163" s="16" t="s">
        <v>88</v>
      </c>
      <c r="BK163" s="243">
        <f>ROUND(P163*H163,2)</f>
        <v>0</v>
      </c>
      <c r="BL163" s="16" t="s">
        <v>161</v>
      </c>
      <c r="BM163" s="242" t="s">
        <v>734</v>
      </c>
    </row>
    <row r="164" s="2" customFormat="1" ht="16.5" customHeight="1">
      <c r="A164" s="37"/>
      <c r="B164" s="38"/>
      <c r="C164" s="230" t="s">
        <v>231</v>
      </c>
      <c r="D164" s="230" t="s">
        <v>156</v>
      </c>
      <c r="E164" s="231" t="s">
        <v>735</v>
      </c>
      <c r="F164" s="232" t="s">
        <v>736</v>
      </c>
      <c r="G164" s="233" t="s">
        <v>258</v>
      </c>
      <c r="H164" s="234">
        <v>1</v>
      </c>
      <c r="I164" s="235"/>
      <c r="J164" s="235"/>
      <c r="K164" s="236">
        <f>ROUND(P164*H164,2)</f>
        <v>0</v>
      </c>
      <c r="L164" s="232" t="s">
        <v>1</v>
      </c>
      <c r="M164" s="43"/>
      <c r="N164" s="237" t="s">
        <v>1</v>
      </c>
      <c r="O164" s="238" t="s">
        <v>44</v>
      </c>
      <c r="P164" s="239">
        <f>I164+J164</f>
        <v>0</v>
      </c>
      <c r="Q164" s="239">
        <f>ROUND(I164*H164,2)</f>
        <v>0</v>
      </c>
      <c r="R164" s="239">
        <f>ROUND(J164*H164,2)</f>
        <v>0</v>
      </c>
      <c r="S164" s="90"/>
      <c r="T164" s="240">
        <f>S164*H164</f>
        <v>0</v>
      </c>
      <c r="U164" s="240">
        <v>0</v>
      </c>
      <c r="V164" s="240">
        <f>U164*H164</f>
        <v>0</v>
      </c>
      <c r="W164" s="240">
        <v>0</v>
      </c>
      <c r="X164" s="241">
        <f>W164*H164</f>
        <v>0</v>
      </c>
      <c r="Y164" s="37"/>
      <c r="Z164" s="37"/>
      <c r="AA164" s="37"/>
      <c r="AB164" s="37"/>
      <c r="AC164" s="37"/>
      <c r="AD164" s="37"/>
      <c r="AE164" s="37"/>
      <c r="AR164" s="242" t="s">
        <v>161</v>
      </c>
      <c r="AT164" s="242" t="s">
        <v>156</v>
      </c>
      <c r="AU164" s="242" t="s">
        <v>90</v>
      </c>
      <c r="AY164" s="16" t="s">
        <v>154</v>
      </c>
      <c r="BE164" s="243">
        <f>IF(O164="základní",K164,0)</f>
        <v>0</v>
      </c>
      <c r="BF164" s="243">
        <f>IF(O164="snížená",K164,0)</f>
        <v>0</v>
      </c>
      <c r="BG164" s="243">
        <f>IF(O164="zákl. přenesená",K164,0)</f>
        <v>0</v>
      </c>
      <c r="BH164" s="243">
        <f>IF(O164="sníž. přenesená",K164,0)</f>
        <v>0</v>
      </c>
      <c r="BI164" s="243">
        <f>IF(O164="nulová",K164,0)</f>
        <v>0</v>
      </c>
      <c r="BJ164" s="16" t="s">
        <v>88</v>
      </c>
      <c r="BK164" s="243">
        <f>ROUND(P164*H164,2)</f>
        <v>0</v>
      </c>
      <c r="BL164" s="16" t="s">
        <v>161</v>
      </c>
      <c r="BM164" s="242" t="s">
        <v>737</v>
      </c>
    </row>
    <row r="165" s="12" customFormat="1" ht="22.8" customHeight="1">
      <c r="A165" s="12"/>
      <c r="B165" s="213"/>
      <c r="C165" s="214"/>
      <c r="D165" s="215" t="s">
        <v>80</v>
      </c>
      <c r="E165" s="228" t="s">
        <v>264</v>
      </c>
      <c r="F165" s="228" t="s">
        <v>265</v>
      </c>
      <c r="G165" s="214"/>
      <c r="H165" s="214"/>
      <c r="I165" s="217"/>
      <c r="J165" s="217"/>
      <c r="K165" s="229">
        <f>BK165</f>
        <v>0</v>
      </c>
      <c r="L165" s="214"/>
      <c r="M165" s="219"/>
      <c r="N165" s="220"/>
      <c r="O165" s="221"/>
      <c r="P165" s="221"/>
      <c r="Q165" s="222">
        <f>SUM(Q166:Q167)</f>
        <v>0</v>
      </c>
      <c r="R165" s="222">
        <f>SUM(R166:R167)</f>
        <v>0</v>
      </c>
      <c r="S165" s="221"/>
      <c r="T165" s="223">
        <f>SUM(T166:T167)</f>
        <v>0</v>
      </c>
      <c r="U165" s="221"/>
      <c r="V165" s="223">
        <f>SUM(V166:V167)</f>
        <v>0</v>
      </c>
      <c r="W165" s="221"/>
      <c r="X165" s="224">
        <f>SUM(X166:X167)</f>
        <v>0</v>
      </c>
      <c r="Y165" s="12"/>
      <c r="Z165" s="12"/>
      <c r="AA165" s="12"/>
      <c r="AB165" s="12"/>
      <c r="AC165" s="12"/>
      <c r="AD165" s="12"/>
      <c r="AE165" s="12"/>
      <c r="AR165" s="225" t="s">
        <v>88</v>
      </c>
      <c r="AT165" s="226" t="s">
        <v>80</v>
      </c>
      <c r="AU165" s="226" t="s">
        <v>88</v>
      </c>
      <c r="AY165" s="225" t="s">
        <v>154</v>
      </c>
      <c r="BK165" s="227">
        <f>SUM(BK166:BK167)</f>
        <v>0</v>
      </c>
    </row>
    <row r="166" s="2" customFormat="1" ht="55.5" customHeight="1">
      <c r="A166" s="37"/>
      <c r="B166" s="38"/>
      <c r="C166" s="230" t="s">
        <v>238</v>
      </c>
      <c r="D166" s="230" t="s">
        <v>156</v>
      </c>
      <c r="E166" s="231" t="s">
        <v>738</v>
      </c>
      <c r="F166" s="232" t="s">
        <v>739</v>
      </c>
      <c r="G166" s="233" t="s">
        <v>234</v>
      </c>
      <c r="H166" s="234">
        <v>2.9860000000000002</v>
      </c>
      <c r="I166" s="235"/>
      <c r="J166" s="235"/>
      <c r="K166" s="236">
        <f>ROUND(P166*H166,2)</f>
        <v>0</v>
      </c>
      <c r="L166" s="232" t="s">
        <v>160</v>
      </c>
      <c r="M166" s="43"/>
      <c r="N166" s="237" t="s">
        <v>1</v>
      </c>
      <c r="O166" s="238" t="s">
        <v>44</v>
      </c>
      <c r="P166" s="239">
        <f>I166+J166</f>
        <v>0</v>
      </c>
      <c r="Q166" s="239">
        <f>ROUND(I166*H166,2)</f>
        <v>0</v>
      </c>
      <c r="R166" s="239">
        <f>ROUND(J166*H166,2)</f>
        <v>0</v>
      </c>
      <c r="S166" s="90"/>
      <c r="T166" s="240">
        <f>S166*H166</f>
        <v>0</v>
      </c>
      <c r="U166" s="240">
        <v>0</v>
      </c>
      <c r="V166" s="240">
        <f>U166*H166</f>
        <v>0</v>
      </c>
      <c r="W166" s="240">
        <v>0</v>
      </c>
      <c r="X166" s="241">
        <f>W166*H166</f>
        <v>0</v>
      </c>
      <c r="Y166" s="37"/>
      <c r="Z166" s="37"/>
      <c r="AA166" s="37"/>
      <c r="AB166" s="37"/>
      <c r="AC166" s="37"/>
      <c r="AD166" s="37"/>
      <c r="AE166" s="37"/>
      <c r="AR166" s="242" t="s">
        <v>161</v>
      </c>
      <c r="AT166" s="242" t="s">
        <v>156</v>
      </c>
      <c r="AU166" s="242" t="s">
        <v>90</v>
      </c>
      <c r="AY166" s="16" t="s">
        <v>154</v>
      </c>
      <c r="BE166" s="243">
        <f>IF(O166="základní",K166,0)</f>
        <v>0</v>
      </c>
      <c r="BF166" s="243">
        <f>IF(O166="snížená",K166,0)</f>
        <v>0</v>
      </c>
      <c r="BG166" s="243">
        <f>IF(O166="zákl. přenesená",K166,0)</f>
        <v>0</v>
      </c>
      <c r="BH166" s="243">
        <f>IF(O166="sníž. přenesená",K166,0)</f>
        <v>0</v>
      </c>
      <c r="BI166" s="243">
        <f>IF(O166="nulová",K166,0)</f>
        <v>0</v>
      </c>
      <c r="BJ166" s="16" t="s">
        <v>88</v>
      </c>
      <c r="BK166" s="243">
        <f>ROUND(P166*H166,2)</f>
        <v>0</v>
      </c>
      <c r="BL166" s="16" t="s">
        <v>161</v>
      </c>
      <c r="BM166" s="242" t="s">
        <v>740</v>
      </c>
    </row>
    <row r="167" s="2" customFormat="1">
      <c r="A167" s="37"/>
      <c r="B167" s="38"/>
      <c r="C167" s="39"/>
      <c r="D167" s="244" t="s">
        <v>163</v>
      </c>
      <c r="E167" s="39"/>
      <c r="F167" s="245" t="s">
        <v>741</v>
      </c>
      <c r="G167" s="39"/>
      <c r="H167" s="39"/>
      <c r="I167" s="246"/>
      <c r="J167" s="246"/>
      <c r="K167" s="39"/>
      <c r="L167" s="39"/>
      <c r="M167" s="43"/>
      <c r="N167" s="289"/>
      <c r="O167" s="290"/>
      <c r="P167" s="285"/>
      <c r="Q167" s="285"/>
      <c r="R167" s="285"/>
      <c r="S167" s="285"/>
      <c r="T167" s="285"/>
      <c r="U167" s="285"/>
      <c r="V167" s="285"/>
      <c r="W167" s="285"/>
      <c r="X167" s="291"/>
      <c r="Y167" s="37"/>
      <c r="Z167" s="37"/>
      <c r="AA167" s="37"/>
      <c r="AB167" s="37"/>
      <c r="AC167" s="37"/>
      <c r="AD167" s="37"/>
      <c r="AE167" s="37"/>
      <c r="AT167" s="16" t="s">
        <v>163</v>
      </c>
      <c r="AU167" s="16" t="s">
        <v>90</v>
      </c>
    </row>
    <row r="168" s="2" customFormat="1" ht="6.96" customHeight="1">
      <c r="A168" s="37"/>
      <c r="B168" s="65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43"/>
      <c r="N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</row>
  </sheetData>
  <sheetProtection sheet="1" autoFilter="0" formatColumns="0" formatRows="0" objects="1" scenarios="1" spinCount="100000" saltValue="UWbeYnNxKCSrPlo3SrLNoyLQTnfr8qtvAmypc5M3riIar5tnh5DGPH8UPEWxO+gS5LITCmXm+7HfS4ucQ9m6+g==" hashValue="apNxWF1kvHnuW6O+gzNR+NXJxPwB4HttS4CMG2TGZQtclSHplsByX7+qs1CQq0vIdBJX9ElYwf45Dt4x/4IbKA==" algorithmName="SHA-512" password="CC35"/>
  <autoFilter ref="C120:L16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M2:Z2"/>
  </mergeCells>
  <hyperlinks>
    <hyperlink ref="F125" r:id="rId1" display="https://podminky.urs.cz/item/CS_URS_2025_01/122211101"/>
    <hyperlink ref="F131" r:id="rId2" display="https://podminky.urs.cz/item/CS_URS_2025_01/162551107"/>
    <hyperlink ref="F134" r:id="rId3" display="https://podminky.urs.cz/item/CS_URS_2025_01/171201221"/>
    <hyperlink ref="F138" r:id="rId4" display="https://podminky.urs.cz/item/CS_URS_2025_01/171251201"/>
    <hyperlink ref="F141" r:id="rId5" display="https://podminky.urs.cz/item/CS_URS_2025_01/271532212"/>
    <hyperlink ref="F148" r:id="rId6" display="https://podminky.urs.cz/item/CS_URS_2025_01/275313611"/>
    <hyperlink ref="F167" r:id="rId7" display="https://podminky.urs.cz/item/CS_URS_2025_02/998011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113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9"/>
      <c r="AT3" s="16" t="s">
        <v>90</v>
      </c>
    </row>
    <row r="4" s="1" customFormat="1" ht="24.96" customHeight="1">
      <c r="B4" s="19"/>
      <c r="D4" s="150" t="s">
        <v>117</v>
      </c>
      <c r="M4" s="19"/>
      <c r="N4" s="151" t="s">
        <v>11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52" t="s">
        <v>17</v>
      </c>
      <c r="M6" s="19"/>
    </row>
    <row r="7" s="1" customFormat="1" ht="16.5" customHeight="1">
      <c r="B7" s="19"/>
      <c r="E7" s="153" t="str">
        <f>'Rekapitulace stavby'!K6</f>
        <v>Revitalizace zeleně v ulici Americká I. etapa</v>
      </c>
      <c r="F7" s="152"/>
      <c r="G7" s="152"/>
      <c r="H7" s="152"/>
      <c r="M7" s="19"/>
    </row>
    <row r="8" s="1" customFormat="1" ht="12" customHeight="1">
      <c r="B8" s="19"/>
      <c r="D8" s="152" t="s">
        <v>118</v>
      </c>
      <c r="M8" s="19"/>
    </row>
    <row r="9" s="2" customFormat="1" ht="16.5" customHeight="1">
      <c r="A9" s="37"/>
      <c r="B9" s="43"/>
      <c r="C9" s="37"/>
      <c r="D9" s="37"/>
      <c r="E9" s="153" t="s">
        <v>742</v>
      </c>
      <c r="F9" s="37"/>
      <c r="G9" s="37"/>
      <c r="H9" s="37"/>
      <c r="I9" s="37"/>
      <c r="J9" s="37"/>
      <c r="K9" s="37"/>
      <c r="L9" s="37"/>
      <c r="M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2" t="s">
        <v>120</v>
      </c>
      <c r="E10" s="37"/>
      <c r="F10" s="37"/>
      <c r="G10" s="37"/>
      <c r="H10" s="37"/>
      <c r="I10" s="37"/>
      <c r="J10" s="37"/>
      <c r="K10" s="37"/>
      <c r="L10" s="37"/>
      <c r="M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4" t="s">
        <v>743</v>
      </c>
      <c r="F11" s="37"/>
      <c r="G11" s="37"/>
      <c r="H11" s="37"/>
      <c r="I11" s="37"/>
      <c r="J11" s="37"/>
      <c r="K11" s="37"/>
      <c r="L11" s="37"/>
      <c r="M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2" t="s">
        <v>19</v>
      </c>
      <c r="E13" s="37"/>
      <c r="F13" s="142" t="s">
        <v>1</v>
      </c>
      <c r="G13" s="37"/>
      <c r="H13" s="37"/>
      <c r="I13" s="152" t="s">
        <v>20</v>
      </c>
      <c r="J13" s="142" t="s">
        <v>1</v>
      </c>
      <c r="K13" s="37"/>
      <c r="L13" s="37"/>
      <c r="M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2" t="s">
        <v>21</v>
      </c>
      <c r="E14" s="37"/>
      <c r="F14" s="142" t="s">
        <v>22</v>
      </c>
      <c r="G14" s="37"/>
      <c r="H14" s="37"/>
      <c r="I14" s="152" t="s">
        <v>23</v>
      </c>
      <c r="J14" s="155" t="str">
        <f>'Rekapitulace stavby'!AN8</f>
        <v>29. 7. 2025</v>
      </c>
      <c r="K14" s="37"/>
      <c r="L14" s="37"/>
      <c r="M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2" t="s">
        <v>25</v>
      </c>
      <c r="E16" s="37"/>
      <c r="F16" s="37"/>
      <c r="G16" s="37"/>
      <c r="H16" s="37"/>
      <c r="I16" s="152" t="s">
        <v>26</v>
      </c>
      <c r="J16" s="142" t="s">
        <v>27</v>
      </c>
      <c r="K16" s="37"/>
      <c r="L16" s="37"/>
      <c r="M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2" t="s">
        <v>28</v>
      </c>
      <c r="F17" s="37"/>
      <c r="G17" s="37"/>
      <c r="H17" s="37"/>
      <c r="I17" s="152" t="s">
        <v>29</v>
      </c>
      <c r="J17" s="142" t="s">
        <v>30</v>
      </c>
      <c r="K17" s="37"/>
      <c r="L17" s="37"/>
      <c r="M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2" t="s">
        <v>31</v>
      </c>
      <c r="E19" s="37"/>
      <c r="F19" s="37"/>
      <c r="G19" s="37"/>
      <c r="H19" s="37"/>
      <c r="I19" s="152" t="s">
        <v>26</v>
      </c>
      <c r="J19" s="32" t="str">
        <f>'Rekapitulace stavby'!AN13</f>
        <v>Vyplň údaj</v>
      </c>
      <c r="K19" s="37"/>
      <c r="L19" s="37"/>
      <c r="M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2"/>
      <c r="G20" s="142"/>
      <c r="H20" s="142"/>
      <c r="I20" s="152" t="s">
        <v>29</v>
      </c>
      <c r="J20" s="32" t="str">
        <f>'Rekapitulace stavby'!AN14</f>
        <v>Vyplň údaj</v>
      </c>
      <c r="K20" s="37"/>
      <c r="L20" s="37"/>
      <c r="M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2" t="s">
        <v>33</v>
      </c>
      <c r="E22" s="37"/>
      <c r="F22" s="37"/>
      <c r="G22" s="37"/>
      <c r="H22" s="37"/>
      <c r="I22" s="152" t="s">
        <v>26</v>
      </c>
      <c r="J22" s="142" t="s">
        <v>34</v>
      </c>
      <c r="K22" s="37"/>
      <c r="L22" s="37"/>
      <c r="M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2" t="s">
        <v>35</v>
      </c>
      <c r="F23" s="37"/>
      <c r="G23" s="37"/>
      <c r="H23" s="37"/>
      <c r="I23" s="152" t="s">
        <v>29</v>
      </c>
      <c r="J23" s="142" t="s">
        <v>1</v>
      </c>
      <c r="K23" s="37"/>
      <c r="L23" s="37"/>
      <c r="M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2" t="s">
        <v>36</v>
      </c>
      <c r="E25" s="37"/>
      <c r="F25" s="37"/>
      <c r="G25" s="37"/>
      <c r="H25" s="37"/>
      <c r="I25" s="152" t="s">
        <v>26</v>
      </c>
      <c r="J25" s="142" t="str">
        <f>IF('Rekapitulace stavby'!AN19="","",'Rekapitulace stavby'!AN19)</f>
        <v/>
      </c>
      <c r="K25" s="37"/>
      <c r="L25" s="37"/>
      <c r="M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2" t="str">
        <f>IF('Rekapitulace stavby'!E20="","",'Rekapitulace stavby'!E20)</f>
        <v xml:space="preserve"> </v>
      </c>
      <c r="F26" s="37"/>
      <c r="G26" s="37"/>
      <c r="H26" s="37"/>
      <c r="I26" s="152" t="s">
        <v>29</v>
      </c>
      <c r="J26" s="142" t="str">
        <f>IF('Rekapitulace stavby'!AN20="","",'Rekapitulace stavby'!AN20)</f>
        <v/>
      </c>
      <c r="K26" s="37"/>
      <c r="L26" s="37"/>
      <c r="M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2" t="s">
        <v>38</v>
      </c>
      <c r="E28" s="37"/>
      <c r="F28" s="37"/>
      <c r="G28" s="37"/>
      <c r="H28" s="37"/>
      <c r="I28" s="37"/>
      <c r="J28" s="37"/>
      <c r="K28" s="37"/>
      <c r="L28" s="37"/>
      <c r="M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6"/>
      <c r="M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60"/>
      <c r="E31" s="160"/>
      <c r="F31" s="160"/>
      <c r="G31" s="160"/>
      <c r="H31" s="160"/>
      <c r="I31" s="160"/>
      <c r="J31" s="160"/>
      <c r="K31" s="160"/>
      <c r="L31" s="160"/>
      <c r="M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>
      <c r="A32" s="37"/>
      <c r="B32" s="43"/>
      <c r="C32" s="37"/>
      <c r="D32" s="37"/>
      <c r="E32" s="152" t="s">
        <v>122</v>
      </c>
      <c r="F32" s="37"/>
      <c r="G32" s="37"/>
      <c r="H32" s="37"/>
      <c r="I32" s="37"/>
      <c r="J32" s="37"/>
      <c r="K32" s="161">
        <f>I98</f>
        <v>0</v>
      </c>
      <c r="L32" s="37"/>
      <c r="M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>
      <c r="A33" s="37"/>
      <c r="B33" s="43"/>
      <c r="C33" s="37"/>
      <c r="D33" s="37"/>
      <c r="E33" s="152" t="s">
        <v>123</v>
      </c>
      <c r="F33" s="37"/>
      <c r="G33" s="37"/>
      <c r="H33" s="37"/>
      <c r="I33" s="37"/>
      <c r="J33" s="37"/>
      <c r="K33" s="161">
        <f>J98</f>
        <v>0</v>
      </c>
      <c r="L33" s="37"/>
      <c r="M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2" t="s">
        <v>39</v>
      </c>
      <c r="E34" s="37"/>
      <c r="F34" s="37"/>
      <c r="G34" s="37"/>
      <c r="H34" s="37"/>
      <c r="I34" s="37"/>
      <c r="J34" s="37"/>
      <c r="K34" s="163">
        <f>ROUND(K123, 2)</f>
        <v>0</v>
      </c>
      <c r="L34" s="37"/>
      <c r="M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60"/>
      <c r="E35" s="160"/>
      <c r="F35" s="160"/>
      <c r="G35" s="160"/>
      <c r="H35" s="160"/>
      <c r="I35" s="160"/>
      <c r="J35" s="160"/>
      <c r="K35" s="160"/>
      <c r="L35" s="160"/>
      <c r="M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4" t="s">
        <v>41</v>
      </c>
      <c r="G36" s="37"/>
      <c r="H36" s="37"/>
      <c r="I36" s="164" t="s">
        <v>40</v>
      </c>
      <c r="J36" s="37"/>
      <c r="K36" s="164" t="s">
        <v>42</v>
      </c>
      <c r="L36" s="37"/>
      <c r="M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5" t="s">
        <v>43</v>
      </c>
      <c r="E37" s="152" t="s">
        <v>44</v>
      </c>
      <c r="F37" s="161">
        <f>ROUND((SUM(BE123:BE168)),  2)</f>
        <v>0</v>
      </c>
      <c r="G37" s="37"/>
      <c r="H37" s="37"/>
      <c r="I37" s="166">
        <v>0.20999999999999999</v>
      </c>
      <c r="J37" s="37"/>
      <c r="K37" s="161">
        <f>ROUND(((SUM(BE123:BE168))*I37),  2)</f>
        <v>0</v>
      </c>
      <c r="L37" s="37"/>
      <c r="M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2" t="s">
        <v>45</v>
      </c>
      <c r="F38" s="161">
        <f>ROUND((SUM(BF123:BF168)),  2)</f>
        <v>0</v>
      </c>
      <c r="G38" s="37"/>
      <c r="H38" s="37"/>
      <c r="I38" s="166">
        <v>0.12</v>
      </c>
      <c r="J38" s="37"/>
      <c r="K38" s="161">
        <f>ROUND(((SUM(BF123:BF168))*I38),  2)</f>
        <v>0</v>
      </c>
      <c r="L38" s="37"/>
      <c r="M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2" t="s">
        <v>46</v>
      </c>
      <c r="F39" s="161">
        <f>ROUND((SUM(BG123:BG168)),  2)</f>
        <v>0</v>
      </c>
      <c r="G39" s="37"/>
      <c r="H39" s="37"/>
      <c r="I39" s="166">
        <v>0.20999999999999999</v>
      </c>
      <c r="J39" s="37"/>
      <c r="K39" s="161">
        <f>0</f>
        <v>0</v>
      </c>
      <c r="L39" s="37"/>
      <c r="M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2" t="s">
        <v>47</v>
      </c>
      <c r="F40" s="161">
        <f>ROUND((SUM(BH123:BH168)),  2)</f>
        <v>0</v>
      </c>
      <c r="G40" s="37"/>
      <c r="H40" s="37"/>
      <c r="I40" s="166">
        <v>0.12</v>
      </c>
      <c r="J40" s="37"/>
      <c r="K40" s="161">
        <f>0</f>
        <v>0</v>
      </c>
      <c r="L40" s="37"/>
      <c r="M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2" t="s">
        <v>48</v>
      </c>
      <c r="F41" s="161">
        <f>ROUND((SUM(BI123:BI168)),  2)</f>
        <v>0</v>
      </c>
      <c r="G41" s="37"/>
      <c r="H41" s="37"/>
      <c r="I41" s="166">
        <v>0</v>
      </c>
      <c r="J41" s="37"/>
      <c r="K41" s="161">
        <f>0</f>
        <v>0</v>
      </c>
      <c r="L41" s="37"/>
      <c r="M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69"/>
      <c r="K43" s="172">
        <f>SUM(K34:K41)</f>
        <v>0</v>
      </c>
      <c r="L43" s="173"/>
      <c r="M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2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175"/>
      <c r="M50" s="62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177"/>
      <c r="M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180"/>
      <c r="M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177"/>
      <c r="M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39"/>
      <c r="M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39"/>
      <c r="M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Revitalizace zeleně v ulici Americká I. etapa</v>
      </c>
      <c r="F85" s="31"/>
      <c r="G85" s="31"/>
      <c r="H85" s="31"/>
      <c r="I85" s="39"/>
      <c r="J85" s="39"/>
      <c r="K85" s="39"/>
      <c r="L85" s="39"/>
      <c r="M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21"/>
      <c r="M86" s="19"/>
    </row>
    <row r="87" s="2" customFormat="1" ht="16.5" customHeight="1">
      <c r="A87" s="37"/>
      <c r="B87" s="38"/>
      <c r="C87" s="39"/>
      <c r="D87" s="39"/>
      <c r="E87" s="185" t="s">
        <v>742</v>
      </c>
      <c r="F87" s="39"/>
      <c r="G87" s="39"/>
      <c r="H87" s="39"/>
      <c r="I87" s="39"/>
      <c r="J87" s="39"/>
      <c r="K87" s="39"/>
      <c r="L87" s="39"/>
      <c r="M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39"/>
      <c r="M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04.01 - Odstranění stávajících ploch</v>
      </c>
      <c r="F89" s="39"/>
      <c r="G89" s="39"/>
      <c r="H89" s="39"/>
      <c r="I89" s="39"/>
      <c r="J89" s="39"/>
      <c r="K89" s="39"/>
      <c r="L89" s="39"/>
      <c r="M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Cheb</v>
      </c>
      <c r="G91" s="39"/>
      <c r="H91" s="39"/>
      <c r="I91" s="31" t="s">
        <v>23</v>
      </c>
      <c r="J91" s="78" t="str">
        <f>IF(J14="","",J14)</f>
        <v>29. 7. 2025</v>
      </c>
      <c r="K91" s="39"/>
      <c r="L91" s="39"/>
      <c r="M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Město Cheb</v>
      </c>
      <c r="G93" s="39"/>
      <c r="H93" s="39"/>
      <c r="I93" s="31" t="s">
        <v>33</v>
      </c>
      <c r="J93" s="35" t="str">
        <f>E23</f>
        <v>Ing. Tomáš Prinz, DiS.</v>
      </c>
      <c r="K93" s="39"/>
      <c r="L93" s="39"/>
      <c r="M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31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39"/>
      <c r="M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8" t="s">
        <v>126</v>
      </c>
      <c r="J96" s="188" t="s">
        <v>127</v>
      </c>
      <c r="K96" s="188" t="s">
        <v>128</v>
      </c>
      <c r="L96" s="187"/>
      <c r="M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129</v>
      </c>
      <c r="D98" s="39"/>
      <c r="E98" s="39"/>
      <c r="F98" s="39"/>
      <c r="G98" s="39"/>
      <c r="H98" s="39"/>
      <c r="I98" s="109">
        <f>Q123</f>
        <v>0</v>
      </c>
      <c r="J98" s="109">
        <f>R123</f>
        <v>0</v>
      </c>
      <c r="K98" s="109">
        <f>K123</f>
        <v>0</v>
      </c>
      <c r="L98" s="39"/>
      <c r="M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130</v>
      </c>
    </row>
    <row r="99" s="9" customFormat="1" ht="24.96" customHeight="1">
      <c r="A99" s="9"/>
      <c r="B99" s="190"/>
      <c r="C99" s="191"/>
      <c r="D99" s="192" t="s">
        <v>131</v>
      </c>
      <c r="E99" s="193"/>
      <c r="F99" s="193"/>
      <c r="G99" s="193"/>
      <c r="H99" s="193"/>
      <c r="I99" s="194">
        <f>Q124</f>
        <v>0</v>
      </c>
      <c r="J99" s="194">
        <f>R124</f>
        <v>0</v>
      </c>
      <c r="K99" s="194">
        <f>K124</f>
        <v>0</v>
      </c>
      <c r="L99" s="191"/>
      <c r="M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132</v>
      </c>
      <c r="E100" s="198"/>
      <c r="F100" s="198"/>
      <c r="G100" s="198"/>
      <c r="H100" s="198"/>
      <c r="I100" s="199">
        <f>Q125</f>
        <v>0</v>
      </c>
      <c r="J100" s="199">
        <f>R125</f>
        <v>0</v>
      </c>
      <c r="K100" s="199">
        <f>K125</f>
        <v>0</v>
      </c>
      <c r="L100" s="134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744</v>
      </c>
      <c r="E101" s="198"/>
      <c r="F101" s="198"/>
      <c r="G101" s="198"/>
      <c r="H101" s="198"/>
      <c r="I101" s="199">
        <f>Q149</f>
        <v>0</v>
      </c>
      <c r="J101" s="199">
        <f>R149</f>
        <v>0</v>
      </c>
      <c r="K101" s="199">
        <f>K149</f>
        <v>0</v>
      </c>
      <c r="L101" s="134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135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17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5" t="str">
        <f>E7</f>
        <v>Revitalizace zeleně v ulici Americká I. etapa</v>
      </c>
      <c r="F111" s="31"/>
      <c r="G111" s="31"/>
      <c r="H111" s="31"/>
      <c r="I111" s="39"/>
      <c r="J111" s="39"/>
      <c r="K111" s="39"/>
      <c r="L111" s="39"/>
      <c r="M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0"/>
      <c r="C112" s="31" t="s">
        <v>118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19"/>
    </row>
    <row r="113" s="2" customFormat="1" ht="16.5" customHeight="1">
      <c r="A113" s="37"/>
      <c r="B113" s="38"/>
      <c r="C113" s="39"/>
      <c r="D113" s="39"/>
      <c r="E113" s="185" t="s">
        <v>742</v>
      </c>
      <c r="F113" s="39"/>
      <c r="G113" s="39"/>
      <c r="H113" s="39"/>
      <c r="I113" s="39"/>
      <c r="J113" s="39"/>
      <c r="K113" s="39"/>
      <c r="L113" s="39"/>
      <c r="M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120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E11</f>
        <v>04.01 - Odstranění stávajících ploch</v>
      </c>
      <c r="F115" s="39"/>
      <c r="G115" s="39"/>
      <c r="H115" s="39"/>
      <c r="I115" s="39"/>
      <c r="J115" s="39"/>
      <c r="K115" s="39"/>
      <c r="L115" s="39"/>
      <c r="M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21</v>
      </c>
      <c r="D117" s="39"/>
      <c r="E117" s="39"/>
      <c r="F117" s="26" t="str">
        <f>F14</f>
        <v>Cheb</v>
      </c>
      <c r="G117" s="39"/>
      <c r="H117" s="39"/>
      <c r="I117" s="31" t="s">
        <v>23</v>
      </c>
      <c r="J117" s="78" t="str">
        <f>IF(J14="","",J14)</f>
        <v>29. 7. 2025</v>
      </c>
      <c r="K117" s="39"/>
      <c r="L117" s="39"/>
      <c r="M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5.65" customHeight="1">
      <c r="A119" s="37"/>
      <c r="B119" s="38"/>
      <c r="C119" s="31" t="s">
        <v>25</v>
      </c>
      <c r="D119" s="39"/>
      <c r="E119" s="39"/>
      <c r="F119" s="26" t="str">
        <f>E17</f>
        <v>Město Cheb</v>
      </c>
      <c r="G119" s="39"/>
      <c r="H119" s="39"/>
      <c r="I119" s="31" t="s">
        <v>33</v>
      </c>
      <c r="J119" s="35" t="str">
        <f>E23</f>
        <v>Ing. Tomáš Prinz, DiS.</v>
      </c>
      <c r="K119" s="39"/>
      <c r="L119" s="39"/>
      <c r="M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31</v>
      </c>
      <c r="D120" s="39"/>
      <c r="E120" s="39"/>
      <c r="F120" s="26" t="str">
        <f>IF(E20="","",E20)</f>
        <v>Vyplň údaj</v>
      </c>
      <c r="G120" s="39"/>
      <c r="H120" s="39"/>
      <c r="I120" s="31" t="s">
        <v>36</v>
      </c>
      <c r="J120" s="35" t="str">
        <f>E26</f>
        <v xml:space="preserve"> </v>
      </c>
      <c r="K120" s="39"/>
      <c r="L120" s="39"/>
      <c r="M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201"/>
      <c r="B122" s="202"/>
      <c r="C122" s="203" t="s">
        <v>136</v>
      </c>
      <c r="D122" s="204" t="s">
        <v>64</v>
      </c>
      <c r="E122" s="204" t="s">
        <v>60</v>
      </c>
      <c r="F122" s="204" t="s">
        <v>61</v>
      </c>
      <c r="G122" s="204" t="s">
        <v>137</v>
      </c>
      <c r="H122" s="204" t="s">
        <v>138</v>
      </c>
      <c r="I122" s="204" t="s">
        <v>139</v>
      </c>
      <c r="J122" s="204" t="s">
        <v>140</v>
      </c>
      <c r="K122" s="204" t="s">
        <v>128</v>
      </c>
      <c r="L122" s="205" t="s">
        <v>141</v>
      </c>
      <c r="M122" s="206"/>
      <c r="N122" s="99" t="s">
        <v>1</v>
      </c>
      <c r="O122" s="100" t="s">
        <v>43</v>
      </c>
      <c r="P122" s="100" t="s">
        <v>142</v>
      </c>
      <c r="Q122" s="100" t="s">
        <v>143</v>
      </c>
      <c r="R122" s="100" t="s">
        <v>144</v>
      </c>
      <c r="S122" s="100" t="s">
        <v>145</v>
      </c>
      <c r="T122" s="100" t="s">
        <v>146</v>
      </c>
      <c r="U122" s="100" t="s">
        <v>147</v>
      </c>
      <c r="V122" s="100" t="s">
        <v>148</v>
      </c>
      <c r="W122" s="100" t="s">
        <v>149</v>
      </c>
      <c r="X122" s="101" t="s">
        <v>150</v>
      </c>
      <c r="Y122" s="201"/>
      <c r="Z122" s="201"/>
      <c r="AA122" s="201"/>
      <c r="AB122" s="201"/>
      <c r="AC122" s="201"/>
      <c r="AD122" s="201"/>
      <c r="AE122" s="201"/>
    </row>
    <row r="123" s="2" customFormat="1" ht="22.8" customHeight="1">
      <c r="A123" s="37"/>
      <c r="B123" s="38"/>
      <c r="C123" s="106" t="s">
        <v>151</v>
      </c>
      <c r="D123" s="39"/>
      <c r="E123" s="39"/>
      <c r="F123" s="39"/>
      <c r="G123" s="39"/>
      <c r="H123" s="39"/>
      <c r="I123" s="39"/>
      <c r="J123" s="39"/>
      <c r="K123" s="207">
        <f>BK123</f>
        <v>0</v>
      </c>
      <c r="L123" s="39"/>
      <c r="M123" s="43"/>
      <c r="N123" s="102"/>
      <c r="O123" s="208"/>
      <c r="P123" s="103"/>
      <c r="Q123" s="209">
        <f>Q124</f>
        <v>0</v>
      </c>
      <c r="R123" s="209">
        <f>R124</f>
        <v>0</v>
      </c>
      <c r="S123" s="103"/>
      <c r="T123" s="210">
        <f>T124</f>
        <v>0</v>
      </c>
      <c r="U123" s="103"/>
      <c r="V123" s="210">
        <f>V124</f>
        <v>109.125</v>
      </c>
      <c r="W123" s="103"/>
      <c r="X123" s="211">
        <f>X124</f>
        <v>388.41000000000002</v>
      </c>
      <c r="Y123" s="37"/>
      <c r="Z123" s="37"/>
      <c r="AA123" s="37"/>
      <c r="AB123" s="37"/>
      <c r="AC123" s="37"/>
      <c r="AD123" s="37"/>
      <c r="AE123" s="37"/>
      <c r="AT123" s="16" t="s">
        <v>80</v>
      </c>
      <c r="AU123" s="16" t="s">
        <v>130</v>
      </c>
      <c r="BK123" s="212">
        <f>BK124</f>
        <v>0</v>
      </c>
    </row>
    <row r="124" s="12" customFormat="1" ht="25.92" customHeight="1">
      <c r="A124" s="12"/>
      <c r="B124" s="213"/>
      <c r="C124" s="214"/>
      <c r="D124" s="215" t="s">
        <v>80</v>
      </c>
      <c r="E124" s="216" t="s">
        <v>152</v>
      </c>
      <c r="F124" s="216" t="s">
        <v>153</v>
      </c>
      <c r="G124" s="214"/>
      <c r="H124" s="214"/>
      <c r="I124" s="217"/>
      <c r="J124" s="217"/>
      <c r="K124" s="218">
        <f>BK124</f>
        <v>0</v>
      </c>
      <c r="L124" s="214"/>
      <c r="M124" s="219"/>
      <c r="N124" s="220"/>
      <c r="O124" s="221"/>
      <c r="P124" s="221"/>
      <c r="Q124" s="222">
        <f>Q125+Q149</f>
        <v>0</v>
      </c>
      <c r="R124" s="222">
        <f>R125+R149</f>
        <v>0</v>
      </c>
      <c r="S124" s="221"/>
      <c r="T124" s="223">
        <f>T125+T149</f>
        <v>0</v>
      </c>
      <c r="U124" s="221"/>
      <c r="V124" s="223">
        <f>V125+V149</f>
        <v>109.125</v>
      </c>
      <c r="W124" s="221"/>
      <c r="X124" s="224">
        <f>X125+X149</f>
        <v>388.41000000000002</v>
      </c>
      <c r="Y124" s="12"/>
      <c r="Z124" s="12"/>
      <c r="AA124" s="12"/>
      <c r="AB124" s="12"/>
      <c r="AC124" s="12"/>
      <c r="AD124" s="12"/>
      <c r="AE124" s="12"/>
      <c r="AR124" s="225" t="s">
        <v>88</v>
      </c>
      <c r="AT124" s="226" t="s">
        <v>80</v>
      </c>
      <c r="AU124" s="226" t="s">
        <v>81</v>
      </c>
      <c r="AY124" s="225" t="s">
        <v>154</v>
      </c>
      <c r="BK124" s="227">
        <f>BK125+BK149</f>
        <v>0</v>
      </c>
    </row>
    <row r="125" s="12" customFormat="1" ht="22.8" customHeight="1">
      <c r="A125" s="12"/>
      <c r="B125" s="213"/>
      <c r="C125" s="214"/>
      <c r="D125" s="215" t="s">
        <v>80</v>
      </c>
      <c r="E125" s="228" t="s">
        <v>88</v>
      </c>
      <c r="F125" s="228" t="s">
        <v>155</v>
      </c>
      <c r="G125" s="214"/>
      <c r="H125" s="214"/>
      <c r="I125" s="217"/>
      <c r="J125" s="217"/>
      <c r="K125" s="229">
        <f>BK125</f>
        <v>0</v>
      </c>
      <c r="L125" s="214"/>
      <c r="M125" s="219"/>
      <c r="N125" s="220"/>
      <c r="O125" s="221"/>
      <c r="P125" s="221"/>
      <c r="Q125" s="222">
        <f>SUM(Q126:Q148)</f>
        <v>0</v>
      </c>
      <c r="R125" s="222">
        <f>SUM(R126:R148)</f>
        <v>0</v>
      </c>
      <c r="S125" s="221"/>
      <c r="T125" s="223">
        <f>SUM(T126:T148)</f>
        <v>0</v>
      </c>
      <c r="U125" s="221"/>
      <c r="V125" s="223">
        <f>SUM(V126:V148)</f>
        <v>109.125</v>
      </c>
      <c r="W125" s="221"/>
      <c r="X125" s="224">
        <f>SUM(X126:X148)</f>
        <v>388.41000000000002</v>
      </c>
      <c r="Y125" s="12"/>
      <c r="Z125" s="12"/>
      <c r="AA125" s="12"/>
      <c r="AB125" s="12"/>
      <c r="AC125" s="12"/>
      <c r="AD125" s="12"/>
      <c r="AE125" s="12"/>
      <c r="AR125" s="225" t="s">
        <v>88</v>
      </c>
      <c r="AT125" s="226" t="s">
        <v>80</v>
      </c>
      <c r="AU125" s="226" t="s">
        <v>88</v>
      </c>
      <c r="AY125" s="225" t="s">
        <v>154</v>
      </c>
      <c r="BK125" s="227">
        <f>SUM(BK126:BK148)</f>
        <v>0</v>
      </c>
    </row>
    <row r="126" s="2" customFormat="1" ht="62.7" customHeight="1">
      <c r="A126" s="37"/>
      <c r="B126" s="38"/>
      <c r="C126" s="230" t="s">
        <v>88</v>
      </c>
      <c r="D126" s="230" t="s">
        <v>156</v>
      </c>
      <c r="E126" s="231" t="s">
        <v>745</v>
      </c>
      <c r="F126" s="232" t="s">
        <v>746</v>
      </c>
      <c r="G126" s="233" t="s">
        <v>222</v>
      </c>
      <c r="H126" s="234">
        <v>19.199999999999999</v>
      </c>
      <c r="I126" s="235"/>
      <c r="J126" s="235"/>
      <c r="K126" s="236">
        <f>ROUND(P126*H126,2)</f>
        <v>0</v>
      </c>
      <c r="L126" s="232" t="s">
        <v>160</v>
      </c>
      <c r="M126" s="43"/>
      <c r="N126" s="237" t="s">
        <v>1</v>
      </c>
      <c r="O126" s="238" t="s">
        <v>44</v>
      </c>
      <c r="P126" s="239">
        <f>I126+J126</f>
        <v>0</v>
      </c>
      <c r="Q126" s="239">
        <f>ROUND(I126*H126,2)</f>
        <v>0</v>
      </c>
      <c r="R126" s="239">
        <f>ROUND(J126*H126,2)</f>
        <v>0</v>
      </c>
      <c r="S126" s="90"/>
      <c r="T126" s="240">
        <f>S126*H126</f>
        <v>0</v>
      </c>
      <c r="U126" s="240">
        <v>0</v>
      </c>
      <c r="V126" s="240">
        <f>U126*H126</f>
        <v>0</v>
      </c>
      <c r="W126" s="240">
        <v>0.26000000000000001</v>
      </c>
      <c r="X126" s="241">
        <f>W126*H126</f>
        <v>4.992</v>
      </c>
      <c r="Y126" s="37"/>
      <c r="Z126" s="37"/>
      <c r="AA126" s="37"/>
      <c r="AB126" s="37"/>
      <c r="AC126" s="37"/>
      <c r="AD126" s="37"/>
      <c r="AE126" s="37"/>
      <c r="AR126" s="242" t="s">
        <v>161</v>
      </c>
      <c r="AT126" s="242" t="s">
        <v>156</v>
      </c>
      <c r="AU126" s="242" t="s">
        <v>90</v>
      </c>
      <c r="AY126" s="16" t="s">
        <v>154</v>
      </c>
      <c r="BE126" s="243">
        <f>IF(O126="základní",K126,0)</f>
        <v>0</v>
      </c>
      <c r="BF126" s="243">
        <f>IF(O126="snížená",K126,0)</f>
        <v>0</v>
      </c>
      <c r="BG126" s="243">
        <f>IF(O126="zákl. přenesená",K126,0)</f>
        <v>0</v>
      </c>
      <c r="BH126" s="243">
        <f>IF(O126="sníž. přenesená",K126,0)</f>
        <v>0</v>
      </c>
      <c r="BI126" s="243">
        <f>IF(O126="nulová",K126,0)</f>
        <v>0</v>
      </c>
      <c r="BJ126" s="16" t="s">
        <v>88</v>
      </c>
      <c r="BK126" s="243">
        <f>ROUND(P126*H126,2)</f>
        <v>0</v>
      </c>
      <c r="BL126" s="16" t="s">
        <v>161</v>
      </c>
      <c r="BM126" s="242" t="s">
        <v>747</v>
      </c>
    </row>
    <row r="127" s="2" customFormat="1">
      <c r="A127" s="37"/>
      <c r="B127" s="38"/>
      <c r="C127" s="39"/>
      <c r="D127" s="244" t="s">
        <v>163</v>
      </c>
      <c r="E127" s="39"/>
      <c r="F127" s="245" t="s">
        <v>748</v>
      </c>
      <c r="G127" s="39"/>
      <c r="H127" s="39"/>
      <c r="I127" s="246"/>
      <c r="J127" s="246"/>
      <c r="K127" s="39"/>
      <c r="L127" s="39"/>
      <c r="M127" s="43"/>
      <c r="N127" s="247"/>
      <c r="O127" s="248"/>
      <c r="P127" s="90"/>
      <c r="Q127" s="90"/>
      <c r="R127" s="90"/>
      <c r="S127" s="90"/>
      <c r="T127" s="90"/>
      <c r="U127" s="90"/>
      <c r="V127" s="90"/>
      <c r="W127" s="90"/>
      <c r="X127" s="91"/>
      <c r="Y127" s="37"/>
      <c r="Z127" s="37"/>
      <c r="AA127" s="37"/>
      <c r="AB127" s="37"/>
      <c r="AC127" s="37"/>
      <c r="AD127" s="37"/>
      <c r="AE127" s="37"/>
      <c r="AT127" s="16" t="s">
        <v>163</v>
      </c>
      <c r="AU127" s="16" t="s">
        <v>90</v>
      </c>
    </row>
    <row r="128" s="13" customFormat="1">
      <c r="A128" s="13"/>
      <c r="B128" s="259"/>
      <c r="C128" s="260"/>
      <c r="D128" s="261" t="s">
        <v>171</v>
      </c>
      <c r="E128" s="270" t="s">
        <v>1</v>
      </c>
      <c r="F128" s="262" t="s">
        <v>749</v>
      </c>
      <c r="G128" s="260"/>
      <c r="H128" s="263">
        <v>19.199999999999999</v>
      </c>
      <c r="I128" s="264"/>
      <c r="J128" s="264"/>
      <c r="K128" s="260"/>
      <c r="L128" s="260"/>
      <c r="M128" s="265"/>
      <c r="N128" s="266"/>
      <c r="O128" s="267"/>
      <c r="P128" s="267"/>
      <c r="Q128" s="267"/>
      <c r="R128" s="267"/>
      <c r="S128" s="267"/>
      <c r="T128" s="267"/>
      <c r="U128" s="267"/>
      <c r="V128" s="267"/>
      <c r="W128" s="267"/>
      <c r="X128" s="268"/>
      <c r="Y128" s="13"/>
      <c r="Z128" s="13"/>
      <c r="AA128" s="13"/>
      <c r="AB128" s="13"/>
      <c r="AC128" s="13"/>
      <c r="AD128" s="13"/>
      <c r="AE128" s="13"/>
      <c r="AT128" s="269" t="s">
        <v>171</v>
      </c>
      <c r="AU128" s="269" t="s">
        <v>90</v>
      </c>
      <c r="AV128" s="13" t="s">
        <v>90</v>
      </c>
      <c r="AW128" s="13" t="s">
        <v>5</v>
      </c>
      <c r="AX128" s="13" t="s">
        <v>88</v>
      </c>
      <c r="AY128" s="269" t="s">
        <v>154</v>
      </c>
    </row>
    <row r="129" s="2" customFormat="1" ht="66.75" customHeight="1">
      <c r="A129" s="37"/>
      <c r="B129" s="38"/>
      <c r="C129" s="230" t="s">
        <v>90</v>
      </c>
      <c r="D129" s="230" t="s">
        <v>156</v>
      </c>
      <c r="E129" s="231" t="s">
        <v>750</v>
      </c>
      <c r="F129" s="232" t="s">
        <v>751</v>
      </c>
      <c r="G129" s="233" t="s">
        <v>222</v>
      </c>
      <c r="H129" s="234">
        <v>451.69999999999999</v>
      </c>
      <c r="I129" s="235"/>
      <c r="J129" s="235"/>
      <c r="K129" s="236">
        <f>ROUND(P129*H129,2)</f>
        <v>0</v>
      </c>
      <c r="L129" s="232" t="s">
        <v>160</v>
      </c>
      <c r="M129" s="43"/>
      <c r="N129" s="237" t="s">
        <v>1</v>
      </c>
      <c r="O129" s="238" t="s">
        <v>44</v>
      </c>
      <c r="P129" s="239">
        <f>I129+J129</f>
        <v>0</v>
      </c>
      <c r="Q129" s="239">
        <f>ROUND(I129*H129,2)</f>
        <v>0</v>
      </c>
      <c r="R129" s="239">
        <f>ROUND(J129*H129,2)</f>
        <v>0</v>
      </c>
      <c r="S129" s="90"/>
      <c r="T129" s="240">
        <f>S129*H129</f>
        <v>0</v>
      </c>
      <c r="U129" s="240">
        <v>0</v>
      </c>
      <c r="V129" s="240">
        <f>U129*H129</f>
        <v>0</v>
      </c>
      <c r="W129" s="240">
        <v>0.625</v>
      </c>
      <c r="X129" s="241">
        <f>W129*H129</f>
        <v>282.3125</v>
      </c>
      <c r="Y129" s="37"/>
      <c r="Z129" s="37"/>
      <c r="AA129" s="37"/>
      <c r="AB129" s="37"/>
      <c r="AC129" s="37"/>
      <c r="AD129" s="37"/>
      <c r="AE129" s="37"/>
      <c r="AR129" s="242" t="s">
        <v>161</v>
      </c>
      <c r="AT129" s="242" t="s">
        <v>156</v>
      </c>
      <c r="AU129" s="242" t="s">
        <v>90</v>
      </c>
      <c r="AY129" s="16" t="s">
        <v>154</v>
      </c>
      <c r="BE129" s="243">
        <f>IF(O129="základní",K129,0)</f>
        <v>0</v>
      </c>
      <c r="BF129" s="243">
        <f>IF(O129="snížená",K129,0)</f>
        <v>0</v>
      </c>
      <c r="BG129" s="243">
        <f>IF(O129="zákl. přenesená",K129,0)</f>
        <v>0</v>
      </c>
      <c r="BH129" s="243">
        <f>IF(O129="sníž. přenesená",K129,0)</f>
        <v>0</v>
      </c>
      <c r="BI129" s="243">
        <f>IF(O129="nulová",K129,0)</f>
        <v>0</v>
      </c>
      <c r="BJ129" s="16" t="s">
        <v>88</v>
      </c>
      <c r="BK129" s="243">
        <f>ROUND(P129*H129,2)</f>
        <v>0</v>
      </c>
      <c r="BL129" s="16" t="s">
        <v>161</v>
      </c>
      <c r="BM129" s="242" t="s">
        <v>752</v>
      </c>
    </row>
    <row r="130" s="2" customFormat="1">
      <c r="A130" s="37"/>
      <c r="B130" s="38"/>
      <c r="C130" s="39"/>
      <c r="D130" s="244" t="s">
        <v>163</v>
      </c>
      <c r="E130" s="39"/>
      <c r="F130" s="245" t="s">
        <v>753</v>
      </c>
      <c r="G130" s="39"/>
      <c r="H130" s="39"/>
      <c r="I130" s="246"/>
      <c r="J130" s="246"/>
      <c r="K130" s="39"/>
      <c r="L130" s="39"/>
      <c r="M130" s="43"/>
      <c r="N130" s="247"/>
      <c r="O130" s="248"/>
      <c r="P130" s="90"/>
      <c r="Q130" s="90"/>
      <c r="R130" s="90"/>
      <c r="S130" s="90"/>
      <c r="T130" s="90"/>
      <c r="U130" s="90"/>
      <c r="V130" s="90"/>
      <c r="W130" s="90"/>
      <c r="X130" s="91"/>
      <c r="Y130" s="37"/>
      <c r="Z130" s="37"/>
      <c r="AA130" s="37"/>
      <c r="AB130" s="37"/>
      <c r="AC130" s="37"/>
      <c r="AD130" s="37"/>
      <c r="AE130" s="37"/>
      <c r="AT130" s="16" t="s">
        <v>163</v>
      </c>
      <c r="AU130" s="16" t="s">
        <v>90</v>
      </c>
    </row>
    <row r="131" s="13" customFormat="1">
      <c r="A131" s="13"/>
      <c r="B131" s="259"/>
      <c r="C131" s="260"/>
      <c r="D131" s="261" t="s">
        <v>171</v>
      </c>
      <c r="E131" s="270" t="s">
        <v>1</v>
      </c>
      <c r="F131" s="262" t="s">
        <v>754</v>
      </c>
      <c r="G131" s="260"/>
      <c r="H131" s="263">
        <v>432.5</v>
      </c>
      <c r="I131" s="264"/>
      <c r="J131" s="264"/>
      <c r="K131" s="260"/>
      <c r="L131" s="260"/>
      <c r="M131" s="265"/>
      <c r="N131" s="266"/>
      <c r="O131" s="267"/>
      <c r="P131" s="267"/>
      <c r="Q131" s="267"/>
      <c r="R131" s="267"/>
      <c r="S131" s="267"/>
      <c r="T131" s="267"/>
      <c r="U131" s="267"/>
      <c r="V131" s="267"/>
      <c r="W131" s="267"/>
      <c r="X131" s="268"/>
      <c r="Y131" s="13"/>
      <c r="Z131" s="13"/>
      <c r="AA131" s="13"/>
      <c r="AB131" s="13"/>
      <c r="AC131" s="13"/>
      <c r="AD131" s="13"/>
      <c r="AE131" s="13"/>
      <c r="AT131" s="269" t="s">
        <v>171</v>
      </c>
      <c r="AU131" s="269" t="s">
        <v>90</v>
      </c>
      <c r="AV131" s="13" t="s">
        <v>90</v>
      </c>
      <c r="AW131" s="13" t="s">
        <v>5</v>
      </c>
      <c r="AX131" s="13" t="s">
        <v>81</v>
      </c>
      <c r="AY131" s="269" t="s">
        <v>154</v>
      </c>
    </row>
    <row r="132" s="13" customFormat="1">
      <c r="A132" s="13"/>
      <c r="B132" s="259"/>
      <c r="C132" s="260"/>
      <c r="D132" s="261" t="s">
        <v>171</v>
      </c>
      <c r="E132" s="270" t="s">
        <v>1</v>
      </c>
      <c r="F132" s="262" t="s">
        <v>755</v>
      </c>
      <c r="G132" s="260"/>
      <c r="H132" s="263">
        <v>19.199999999999999</v>
      </c>
      <c r="I132" s="264"/>
      <c r="J132" s="264"/>
      <c r="K132" s="260"/>
      <c r="L132" s="260"/>
      <c r="M132" s="265"/>
      <c r="N132" s="266"/>
      <c r="O132" s="267"/>
      <c r="P132" s="267"/>
      <c r="Q132" s="267"/>
      <c r="R132" s="267"/>
      <c r="S132" s="267"/>
      <c r="T132" s="267"/>
      <c r="U132" s="267"/>
      <c r="V132" s="267"/>
      <c r="W132" s="267"/>
      <c r="X132" s="268"/>
      <c r="Y132" s="13"/>
      <c r="Z132" s="13"/>
      <c r="AA132" s="13"/>
      <c r="AB132" s="13"/>
      <c r="AC132" s="13"/>
      <c r="AD132" s="13"/>
      <c r="AE132" s="13"/>
      <c r="AT132" s="269" t="s">
        <v>171</v>
      </c>
      <c r="AU132" s="269" t="s">
        <v>90</v>
      </c>
      <c r="AV132" s="13" t="s">
        <v>90</v>
      </c>
      <c r="AW132" s="13" t="s">
        <v>5</v>
      </c>
      <c r="AX132" s="13" t="s">
        <v>81</v>
      </c>
      <c r="AY132" s="269" t="s">
        <v>154</v>
      </c>
    </row>
    <row r="133" s="14" customFormat="1">
      <c r="A133" s="14"/>
      <c r="B133" s="271"/>
      <c r="C133" s="272"/>
      <c r="D133" s="261" t="s">
        <v>171</v>
      </c>
      <c r="E133" s="273" t="s">
        <v>1</v>
      </c>
      <c r="F133" s="274" t="s">
        <v>204</v>
      </c>
      <c r="G133" s="272"/>
      <c r="H133" s="275">
        <v>451.69999999999999</v>
      </c>
      <c r="I133" s="276"/>
      <c r="J133" s="276"/>
      <c r="K133" s="272"/>
      <c r="L133" s="272"/>
      <c r="M133" s="277"/>
      <c r="N133" s="278"/>
      <c r="O133" s="279"/>
      <c r="P133" s="279"/>
      <c r="Q133" s="279"/>
      <c r="R133" s="279"/>
      <c r="S133" s="279"/>
      <c r="T133" s="279"/>
      <c r="U133" s="279"/>
      <c r="V133" s="279"/>
      <c r="W133" s="279"/>
      <c r="X133" s="280"/>
      <c r="Y133" s="14"/>
      <c r="Z133" s="14"/>
      <c r="AA133" s="14"/>
      <c r="AB133" s="14"/>
      <c r="AC133" s="14"/>
      <c r="AD133" s="14"/>
      <c r="AE133" s="14"/>
      <c r="AT133" s="281" t="s">
        <v>171</v>
      </c>
      <c r="AU133" s="281" t="s">
        <v>90</v>
      </c>
      <c r="AV133" s="14" t="s">
        <v>161</v>
      </c>
      <c r="AW133" s="14" t="s">
        <v>5</v>
      </c>
      <c r="AX133" s="14" t="s">
        <v>88</v>
      </c>
      <c r="AY133" s="281" t="s">
        <v>154</v>
      </c>
    </row>
    <row r="134" s="2" customFormat="1" ht="62.7" customHeight="1">
      <c r="A134" s="37"/>
      <c r="B134" s="38"/>
      <c r="C134" s="230" t="s">
        <v>173</v>
      </c>
      <c r="D134" s="230" t="s">
        <v>156</v>
      </c>
      <c r="E134" s="231" t="s">
        <v>756</v>
      </c>
      <c r="F134" s="232" t="s">
        <v>757</v>
      </c>
      <c r="G134" s="233" t="s">
        <v>222</v>
      </c>
      <c r="H134" s="234">
        <v>29.300000000000001</v>
      </c>
      <c r="I134" s="235"/>
      <c r="J134" s="235"/>
      <c r="K134" s="236">
        <f>ROUND(P134*H134,2)</f>
        <v>0</v>
      </c>
      <c r="L134" s="232" t="s">
        <v>1</v>
      </c>
      <c r="M134" s="43"/>
      <c r="N134" s="237" t="s">
        <v>1</v>
      </c>
      <c r="O134" s="238" t="s">
        <v>44</v>
      </c>
      <c r="P134" s="239">
        <f>I134+J134</f>
        <v>0</v>
      </c>
      <c r="Q134" s="239">
        <f>ROUND(I134*H134,2)</f>
        <v>0</v>
      </c>
      <c r="R134" s="239">
        <f>ROUND(J134*H134,2)</f>
        <v>0</v>
      </c>
      <c r="S134" s="90"/>
      <c r="T134" s="240">
        <f>S134*H134</f>
        <v>0</v>
      </c>
      <c r="U134" s="240">
        <v>0</v>
      </c>
      <c r="V134" s="240">
        <f>U134*H134</f>
        <v>0</v>
      </c>
      <c r="W134" s="240">
        <v>0.185</v>
      </c>
      <c r="X134" s="241">
        <f>W134*H134</f>
        <v>5.4204999999999997</v>
      </c>
      <c r="Y134" s="37"/>
      <c r="Z134" s="37"/>
      <c r="AA134" s="37"/>
      <c r="AB134" s="37"/>
      <c r="AC134" s="37"/>
      <c r="AD134" s="37"/>
      <c r="AE134" s="37"/>
      <c r="AR134" s="242" t="s">
        <v>161</v>
      </c>
      <c r="AT134" s="242" t="s">
        <v>156</v>
      </c>
      <c r="AU134" s="242" t="s">
        <v>90</v>
      </c>
      <c r="AY134" s="16" t="s">
        <v>154</v>
      </c>
      <c r="BE134" s="243">
        <f>IF(O134="základní",K134,0)</f>
        <v>0</v>
      </c>
      <c r="BF134" s="243">
        <f>IF(O134="snížená",K134,0)</f>
        <v>0</v>
      </c>
      <c r="BG134" s="243">
        <f>IF(O134="zákl. přenesená",K134,0)</f>
        <v>0</v>
      </c>
      <c r="BH134" s="243">
        <f>IF(O134="sníž. přenesená",K134,0)</f>
        <v>0</v>
      </c>
      <c r="BI134" s="243">
        <f>IF(O134="nulová",K134,0)</f>
        <v>0</v>
      </c>
      <c r="BJ134" s="16" t="s">
        <v>88</v>
      </c>
      <c r="BK134" s="243">
        <f>ROUND(P134*H134,2)</f>
        <v>0</v>
      </c>
      <c r="BL134" s="16" t="s">
        <v>161</v>
      </c>
      <c r="BM134" s="242" t="s">
        <v>758</v>
      </c>
    </row>
    <row r="135" s="13" customFormat="1">
      <c r="A135" s="13"/>
      <c r="B135" s="259"/>
      <c r="C135" s="260"/>
      <c r="D135" s="261" t="s">
        <v>171</v>
      </c>
      <c r="E135" s="270" t="s">
        <v>1</v>
      </c>
      <c r="F135" s="262" t="s">
        <v>759</v>
      </c>
      <c r="G135" s="260"/>
      <c r="H135" s="263">
        <v>29.300000000000001</v>
      </c>
      <c r="I135" s="264"/>
      <c r="J135" s="264"/>
      <c r="K135" s="260"/>
      <c r="L135" s="260"/>
      <c r="M135" s="265"/>
      <c r="N135" s="266"/>
      <c r="O135" s="267"/>
      <c r="P135" s="267"/>
      <c r="Q135" s="267"/>
      <c r="R135" s="267"/>
      <c r="S135" s="267"/>
      <c r="T135" s="267"/>
      <c r="U135" s="267"/>
      <c r="V135" s="267"/>
      <c r="W135" s="267"/>
      <c r="X135" s="268"/>
      <c r="Y135" s="13"/>
      <c r="Z135" s="13"/>
      <c r="AA135" s="13"/>
      <c r="AB135" s="13"/>
      <c r="AC135" s="13"/>
      <c r="AD135" s="13"/>
      <c r="AE135" s="13"/>
      <c r="AT135" s="269" t="s">
        <v>171</v>
      </c>
      <c r="AU135" s="269" t="s">
        <v>90</v>
      </c>
      <c r="AV135" s="13" t="s">
        <v>90</v>
      </c>
      <c r="AW135" s="13" t="s">
        <v>5</v>
      </c>
      <c r="AX135" s="13" t="s">
        <v>88</v>
      </c>
      <c r="AY135" s="269" t="s">
        <v>154</v>
      </c>
    </row>
    <row r="136" s="2" customFormat="1" ht="55.5" customHeight="1">
      <c r="A136" s="37"/>
      <c r="B136" s="38"/>
      <c r="C136" s="230" t="s">
        <v>161</v>
      </c>
      <c r="D136" s="230" t="s">
        <v>156</v>
      </c>
      <c r="E136" s="231" t="s">
        <v>760</v>
      </c>
      <c r="F136" s="232" t="s">
        <v>761</v>
      </c>
      <c r="G136" s="233" t="s">
        <v>222</v>
      </c>
      <c r="H136" s="234">
        <v>432.5</v>
      </c>
      <c r="I136" s="235"/>
      <c r="J136" s="235"/>
      <c r="K136" s="236">
        <f>ROUND(P136*H136,2)</f>
        <v>0</v>
      </c>
      <c r="L136" s="232" t="s">
        <v>160</v>
      </c>
      <c r="M136" s="43"/>
      <c r="N136" s="237" t="s">
        <v>1</v>
      </c>
      <c r="O136" s="238" t="s">
        <v>44</v>
      </c>
      <c r="P136" s="239">
        <f>I136+J136</f>
        <v>0</v>
      </c>
      <c r="Q136" s="239">
        <f>ROUND(I136*H136,2)</f>
        <v>0</v>
      </c>
      <c r="R136" s="239">
        <f>ROUND(J136*H136,2)</f>
        <v>0</v>
      </c>
      <c r="S136" s="90"/>
      <c r="T136" s="240">
        <f>S136*H136</f>
        <v>0</v>
      </c>
      <c r="U136" s="240">
        <v>0</v>
      </c>
      <c r="V136" s="240">
        <f>U136*H136</f>
        <v>0</v>
      </c>
      <c r="W136" s="240">
        <v>0.098000000000000004</v>
      </c>
      <c r="X136" s="241">
        <f>W136*H136</f>
        <v>42.385000000000005</v>
      </c>
      <c r="Y136" s="37"/>
      <c r="Z136" s="37"/>
      <c r="AA136" s="37"/>
      <c r="AB136" s="37"/>
      <c r="AC136" s="37"/>
      <c r="AD136" s="37"/>
      <c r="AE136" s="37"/>
      <c r="AR136" s="242" t="s">
        <v>161</v>
      </c>
      <c r="AT136" s="242" t="s">
        <v>156</v>
      </c>
      <c r="AU136" s="242" t="s">
        <v>90</v>
      </c>
      <c r="AY136" s="16" t="s">
        <v>154</v>
      </c>
      <c r="BE136" s="243">
        <f>IF(O136="základní",K136,0)</f>
        <v>0</v>
      </c>
      <c r="BF136" s="243">
        <f>IF(O136="snížená",K136,0)</f>
        <v>0</v>
      </c>
      <c r="BG136" s="243">
        <f>IF(O136="zákl. přenesená",K136,0)</f>
        <v>0</v>
      </c>
      <c r="BH136" s="243">
        <f>IF(O136="sníž. přenesená",K136,0)</f>
        <v>0</v>
      </c>
      <c r="BI136" s="243">
        <f>IF(O136="nulová",K136,0)</f>
        <v>0</v>
      </c>
      <c r="BJ136" s="16" t="s">
        <v>88</v>
      </c>
      <c r="BK136" s="243">
        <f>ROUND(P136*H136,2)</f>
        <v>0</v>
      </c>
      <c r="BL136" s="16" t="s">
        <v>161</v>
      </c>
      <c r="BM136" s="242" t="s">
        <v>762</v>
      </c>
    </row>
    <row r="137" s="2" customFormat="1">
      <c r="A137" s="37"/>
      <c r="B137" s="38"/>
      <c r="C137" s="39"/>
      <c r="D137" s="244" t="s">
        <v>163</v>
      </c>
      <c r="E137" s="39"/>
      <c r="F137" s="245" t="s">
        <v>763</v>
      </c>
      <c r="G137" s="39"/>
      <c r="H137" s="39"/>
      <c r="I137" s="246"/>
      <c r="J137" s="246"/>
      <c r="K137" s="39"/>
      <c r="L137" s="39"/>
      <c r="M137" s="43"/>
      <c r="N137" s="247"/>
      <c r="O137" s="248"/>
      <c r="P137" s="90"/>
      <c r="Q137" s="90"/>
      <c r="R137" s="90"/>
      <c r="S137" s="90"/>
      <c r="T137" s="90"/>
      <c r="U137" s="90"/>
      <c r="V137" s="90"/>
      <c r="W137" s="90"/>
      <c r="X137" s="91"/>
      <c r="Y137" s="37"/>
      <c r="Z137" s="37"/>
      <c r="AA137" s="37"/>
      <c r="AB137" s="37"/>
      <c r="AC137" s="37"/>
      <c r="AD137" s="37"/>
      <c r="AE137" s="37"/>
      <c r="AT137" s="16" t="s">
        <v>163</v>
      </c>
      <c r="AU137" s="16" t="s">
        <v>90</v>
      </c>
    </row>
    <row r="138" s="13" customFormat="1">
      <c r="A138" s="13"/>
      <c r="B138" s="259"/>
      <c r="C138" s="260"/>
      <c r="D138" s="261" t="s">
        <v>171</v>
      </c>
      <c r="E138" s="270" t="s">
        <v>1</v>
      </c>
      <c r="F138" s="262" t="s">
        <v>764</v>
      </c>
      <c r="G138" s="260"/>
      <c r="H138" s="263">
        <v>432.5</v>
      </c>
      <c r="I138" s="264"/>
      <c r="J138" s="264"/>
      <c r="K138" s="260"/>
      <c r="L138" s="260"/>
      <c r="M138" s="265"/>
      <c r="N138" s="266"/>
      <c r="O138" s="267"/>
      <c r="P138" s="267"/>
      <c r="Q138" s="267"/>
      <c r="R138" s="267"/>
      <c r="S138" s="267"/>
      <c r="T138" s="267"/>
      <c r="U138" s="267"/>
      <c r="V138" s="267"/>
      <c r="W138" s="267"/>
      <c r="X138" s="268"/>
      <c r="Y138" s="13"/>
      <c r="Z138" s="13"/>
      <c r="AA138" s="13"/>
      <c r="AB138" s="13"/>
      <c r="AC138" s="13"/>
      <c r="AD138" s="13"/>
      <c r="AE138" s="13"/>
      <c r="AT138" s="269" t="s">
        <v>171</v>
      </c>
      <c r="AU138" s="269" t="s">
        <v>90</v>
      </c>
      <c r="AV138" s="13" t="s">
        <v>90</v>
      </c>
      <c r="AW138" s="13" t="s">
        <v>5</v>
      </c>
      <c r="AX138" s="13" t="s">
        <v>88</v>
      </c>
      <c r="AY138" s="269" t="s">
        <v>154</v>
      </c>
    </row>
    <row r="139" s="2" customFormat="1" ht="49.05" customHeight="1">
      <c r="A139" s="37"/>
      <c r="B139" s="38"/>
      <c r="C139" s="230" t="s">
        <v>183</v>
      </c>
      <c r="D139" s="230" t="s">
        <v>156</v>
      </c>
      <c r="E139" s="231" t="s">
        <v>765</v>
      </c>
      <c r="F139" s="232" t="s">
        <v>766</v>
      </c>
      <c r="G139" s="233" t="s">
        <v>200</v>
      </c>
      <c r="H139" s="234">
        <v>260</v>
      </c>
      <c r="I139" s="235"/>
      <c r="J139" s="235"/>
      <c r="K139" s="236">
        <f>ROUND(P139*H139,2)</f>
        <v>0</v>
      </c>
      <c r="L139" s="232" t="s">
        <v>160</v>
      </c>
      <c r="M139" s="43"/>
      <c r="N139" s="237" t="s">
        <v>1</v>
      </c>
      <c r="O139" s="238" t="s">
        <v>44</v>
      </c>
      <c r="P139" s="239">
        <f>I139+J139</f>
        <v>0</v>
      </c>
      <c r="Q139" s="239">
        <f>ROUND(I139*H139,2)</f>
        <v>0</v>
      </c>
      <c r="R139" s="239">
        <f>ROUND(J139*H139,2)</f>
        <v>0</v>
      </c>
      <c r="S139" s="90"/>
      <c r="T139" s="240">
        <f>S139*H139</f>
        <v>0</v>
      </c>
      <c r="U139" s="240">
        <v>0</v>
      </c>
      <c r="V139" s="240">
        <f>U139*H139</f>
        <v>0</v>
      </c>
      <c r="W139" s="240">
        <v>0.20499999999999999</v>
      </c>
      <c r="X139" s="241">
        <f>W139*H139</f>
        <v>53.299999999999997</v>
      </c>
      <c r="Y139" s="37"/>
      <c r="Z139" s="37"/>
      <c r="AA139" s="37"/>
      <c r="AB139" s="37"/>
      <c r="AC139" s="37"/>
      <c r="AD139" s="37"/>
      <c r="AE139" s="37"/>
      <c r="AR139" s="242" t="s">
        <v>161</v>
      </c>
      <c r="AT139" s="242" t="s">
        <v>156</v>
      </c>
      <c r="AU139" s="242" t="s">
        <v>90</v>
      </c>
      <c r="AY139" s="16" t="s">
        <v>154</v>
      </c>
      <c r="BE139" s="243">
        <f>IF(O139="základní",K139,0)</f>
        <v>0</v>
      </c>
      <c r="BF139" s="243">
        <f>IF(O139="snížená",K139,0)</f>
        <v>0</v>
      </c>
      <c r="BG139" s="243">
        <f>IF(O139="zákl. přenesená",K139,0)</f>
        <v>0</v>
      </c>
      <c r="BH139" s="243">
        <f>IF(O139="sníž. přenesená",K139,0)</f>
        <v>0</v>
      </c>
      <c r="BI139" s="243">
        <f>IF(O139="nulová",K139,0)</f>
        <v>0</v>
      </c>
      <c r="BJ139" s="16" t="s">
        <v>88</v>
      </c>
      <c r="BK139" s="243">
        <f>ROUND(P139*H139,2)</f>
        <v>0</v>
      </c>
      <c r="BL139" s="16" t="s">
        <v>161</v>
      </c>
      <c r="BM139" s="242" t="s">
        <v>767</v>
      </c>
    </row>
    <row r="140" s="2" customFormat="1">
      <c r="A140" s="37"/>
      <c r="B140" s="38"/>
      <c r="C140" s="39"/>
      <c r="D140" s="244" t="s">
        <v>163</v>
      </c>
      <c r="E140" s="39"/>
      <c r="F140" s="245" t="s">
        <v>768</v>
      </c>
      <c r="G140" s="39"/>
      <c r="H140" s="39"/>
      <c r="I140" s="246"/>
      <c r="J140" s="246"/>
      <c r="K140" s="39"/>
      <c r="L140" s="39"/>
      <c r="M140" s="43"/>
      <c r="N140" s="247"/>
      <c r="O140" s="248"/>
      <c r="P140" s="90"/>
      <c r="Q140" s="90"/>
      <c r="R140" s="90"/>
      <c r="S140" s="90"/>
      <c r="T140" s="90"/>
      <c r="U140" s="90"/>
      <c r="V140" s="90"/>
      <c r="W140" s="90"/>
      <c r="X140" s="91"/>
      <c r="Y140" s="37"/>
      <c r="Z140" s="37"/>
      <c r="AA140" s="37"/>
      <c r="AB140" s="37"/>
      <c r="AC140" s="37"/>
      <c r="AD140" s="37"/>
      <c r="AE140" s="37"/>
      <c r="AT140" s="16" t="s">
        <v>163</v>
      </c>
      <c r="AU140" s="16" t="s">
        <v>90</v>
      </c>
    </row>
    <row r="141" s="13" customFormat="1">
      <c r="A141" s="13"/>
      <c r="B141" s="259"/>
      <c r="C141" s="260"/>
      <c r="D141" s="261" t="s">
        <v>171</v>
      </c>
      <c r="E141" s="270" t="s">
        <v>1</v>
      </c>
      <c r="F141" s="262" t="s">
        <v>769</v>
      </c>
      <c r="G141" s="260"/>
      <c r="H141" s="263">
        <v>260</v>
      </c>
      <c r="I141" s="264"/>
      <c r="J141" s="264"/>
      <c r="K141" s="260"/>
      <c r="L141" s="260"/>
      <c r="M141" s="265"/>
      <c r="N141" s="266"/>
      <c r="O141" s="267"/>
      <c r="P141" s="267"/>
      <c r="Q141" s="267"/>
      <c r="R141" s="267"/>
      <c r="S141" s="267"/>
      <c r="T141" s="267"/>
      <c r="U141" s="267"/>
      <c r="V141" s="267"/>
      <c r="W141" s="267"/>
      <c r="X141" s="268"/>
      <c r="Y141" s="13"/>
      <c r="Z141" s="13"/>
      <c r="AA141" s="13"/>
      <c r="AB141" s="13"/>
      <c r="AC141" s="13"/>
      <c r="AD141" s="13"/>
      <c r="AE141" s="13"/>
      <c r="AT141" s="269" t="s">
        <v>171</v>
      </c>
      <c r="AU141" s="269" t="s">
        <v>90</v>
      </c>
      <c r="AV141" s="13" t="s">
        <v>90</v>
      </c>
      <c r="AW141" s="13" t="s">
        <v>5</v>
      </c>
      <c r="AX141" s="13" t="s">
        <v>88</v>
      </c>
      <c r="AY141" s="269" t="s">
        <v>154</v>
      </c>
    </row>
    <row r="142" s="2" customFormat="1" ht="37.8" customHeight="1">
      <c r="A142" s="37"/>
      <c r="B142" s="38"/>
      <c r="C142" s="230" t="s">
        <v>187</v>
      </c>
      <c r="D142" s="230" t="s">
        <v>156</v>
      </c>
      <c r="E142" s="231" t="s">
        <v>770</v>
      </c>
      <c r="F142" s="232" t="s">
        <v>771</v>
      </c>
      <c r="G142" s="233" t="s">
        <v>222</v>
      </c>
      <c r="H142" s="234">
        <v>242.5</v>
      </c>
      <c r="I142" s="235"/>
      <c r="J142" s="235"/>
      <c r="K142" s="236">
        <f>ROUND(P142*H142,2)</f>
        <v>0</v>
      </c>
      <c r="L142" s="232" t="s">
        <v>160</v>
      </c>
      <c r="M142" s="43"/>
      <c r="N142" s="237" t="s">
        <v>1</v>
      </c>
      <c r="O142" s="238" t="s">
        <v>44</v>
      </c>
      <c r="P142" s="239">
        <f>I142+J142</f>
        <v>0</v>
      </c>
      <c r="Q142" s="239">
        <f>ROUND(I142*H142,2)</f>
        <v>0</v>
      </c>
      <c r="R142" s="239">
        <f>ROUND(J142*H142,2)</f>
        <v>0</v>
      </c>
      <c r="S142" s="90"/>
      <c r="T142" s="240">
        <f>S142*H142</f>
        <v>0</v>
      </c>
      <c r="U142" s="240">
        <v>0</v>
      </c>
      <c r="V142" s="240">
        <f>U142*H142</f>
        <v>0</v>
      </c>
      <c r="W142" s="240">
        <v>0</v>
      </c>
      <c r="X142" s="241">
        <f>W142*H142</f>
        <v>0</v>
      </c>
      <c r="Y142" s="37"/>
      <c r="Z142" s="37"/>
      <c r="AA142" s="37"/>
      <c r="AB142" s="37"/>
      <c r="AC142" s="37"/>
      <c r="AD142" s="37"/>
      <c r="AE142" s="37"/>
      <c r="AR142" s="242" t="s">
        <v>161</v>
      </c>
      <c r="AT142" s="242" t="s">
        <v>156</v>
      </c>
      <c r="AU142" s="242" t="s">
        <v>90</v>
      </c>
      <c r="AY142" s="16" t="s">
        <v>154</v>
      </c>
      <c r="BE142" s="243">
        <f>IF(O142="základní",K142,0)</f>
        <v>0</v>
      </c>
      <c r="BF142" s="243">
        <f>IF(O142="snížená",K142,0)</f>
        <v>0</v>
      </c>
      <c r="BG142" s="243">
        <f>IF(O142="zákl. přenesená",K142,0)</f>
        <v>0</v>
      </c>
      <c r="BH142" s="243">
        <f>IF(O142="sníž. přenesená",K142,0)</f>
        <v>0</v>
      </c>
      <c r="BI142" s="243">
        <f>IF(O142="nulová",K142,0)</f>
        <v>0</v>
      </c>
      <c r="BJ142" s="16" t="s">
        <v>88</v>
      </c>
      <c r="BK142" s="243">
        <f>ROUND(P142*H142,2)</f>
        <v>0</v>
      </c>
      <c r="BL142" s="16" t="s">
        <v>161</v>
      </c>
      <c r="BM142" s="242" t="s">
        <v>772</v>
      </c>
    </row>
    <row r="143" s="2" customFormat="1">
      <c r="A143" s="37"/>
      <c r="B143" s="38"/>
      <c r="C143" s="39"/>
      <c r="D143" s="244" t="s">
        <v>163</v>
      </c>
      <c r="E143" s="39"/>
      <c r="F143" s="245" t="s">
        <v>773</v>
      </c>
      <c r="G143" s="39"/>
      <c r="H143" s="39"/>
      <c r="I143" s="246"/>
      <c r="J143" s="246"/>
      <c r="K143" s="39"/>
      <c r="L143" s="39"/>
      <c r="M143" s="43"/>
      <c r="N143" s="247"/>
      <c r="O143" s="248"/>
      <c r="P143" s="90"/>
      <c r="Q143" s="90"/>
      <c r="R143" s="90"/>
      <c r="S143" s="90"/>
      <c r="T143" s="90"/>
      <c r="U143" s="90"/>
      <c r="V143" s="90"/>
      <c r="W143" s="90"/>
      <c r="X143" s="91"/>
      <c r="Y143" s="37"/>
      <c r="Z143" s="37"/>
      <c r="AA143" s="37"/>
      <c r="AB143" s="37"/>
      <c r="AC143" s="37"/>
      <c r="AD143" s="37"/>
      <c r="AE143" s="37"/>
      <c r="AT143" s="16" t="s">
        <v>163</v>
      </c>
      <c r="AU143" s="16" t="s">
        <v>90</v>
      </c>
    </row>
    <row r="144" s="13" customFormat="1">
      <c r="A144" s="13"/>
      <c r="B144" s="259"/>
      <c r="C144" s="260"/>
      <c r="D144" s="261" t="s">
        <v>171</v>
      </c>
      <c r="E144" s="270" t="s">
        <v>1</v>
      </c>
      <c r="F144" s="262" t="s">
        <v>774</v>
      </c>
      <c r="G144" s="260"/>
      <c r="H144" s="263">
        <v>242.5</v>
      </c>
      <c r="I144" s="264"/>
      <c r="J144" s="264"/>
      <c r="K144" s="260"/>
      <c r="L144" s="260"/>
      <c r="M144" s="265"/>
      <c r="N144" s="266"/>
      <c r="O144" s="267"/>
      <c r="P144" s="267"/>
      <c r="Q144" s="267"/>
      <c r="R144" s="267"/>
      <c r="S144" s="267"/>
      <c r="T144" s="267"/>
      <c r="U144" s="267"/>
      <c r="V144" s="267"/>
      <c r="W144" s="267"/>
      <c r="X144" s="268"/>
      <c r="Y144" s="13"/>
      <c r="Z144" s="13"/>
      <c r="AA144" s="13"/>
      <c r="AB144" s="13"/>
      <c r="AC144" s="13"/>
      <c r="AD144" s="13"/>
      <c r="AE144" s="13"/>
      <c r="AT144" s="269" t="s">
        <v>171</v>
      </c>
      <c r="AU144" s="269" t="s">
        <v>90</v>
      </c>
      <c r="AV144" s="13" t="s">
        <v>90</v>
      </c>
      <c r="AW144" s="13" t="s">
        <v>5</v>
      </c>
      <c r="AX144" s="13" t="s">
        <v>88</v>
      </c>
      <c r="AY144" s="269" t="s">
        <v>154</v>
      </c>
    </row>
    <row r="145" s="2" customFormat="1" ht="24.15" customHeight="1">
      <c r="A145" s="37"/>
      <c r="B145" s="38"/>
      <c r="C145" s="249" t="s">
        <v>193</v>
      </c>
      <c r="D145" s="249" t="s">
        <v>165</v>
      </c>
      <c r="E145" s="250" t="s">
        <v>775</v>
      </c>
      <c r="F145" s="251" t="s">
        <v>776</v>
      </c>
      <c r="G145" s="252" t="s">
        <v>234</v>
      </c>
      <c r="H145" s="253">
        <v>109.125</v>
      </c>
      <c r="I145" s="254"/>
      <c r="J145" s="255"/>
      <c r="K145" s="256">
        <f>ROUND(P145*H145,2)</f>
        <v>0</v>
      </c>
      <c r="L145" s="251" t="s">
        <v>160</v>
      </c>
      <c r="M145" s="257"/>
      <c r="N145" s="258" t="s">
        <v>1</v>
      </c>
      <c r="O145" s="238" t="s">
        <v>44</v>
      </c>
      <c r="P145" s="239">
        <f>I145+J145</f>
        <v>0</v>
      </c>
      <c r="Q145" s="239">
        <f>ROUND(I145*H145,2)</f>
        <v>0</v>
      </c>
      <c r="R145" s="239">
        <f>ROUND(J145*H145,2)</f>
        <v>0</v>
      </c>
      <c r="S145" s="90"/>
      <c r="T145" s="240">
        <f>S145*H145</f>
        <v>0</v>
      </c>
      <c r="U145" s="240">
        <v>1</v>
      </c>
      <c r="V145" s="240">
        <f>U145*H145</f>
        <v>109.125</v>
      </c>
      <c r="W145" s="240">
        <v>0</v>
      </c>
      <c r="X145" s="241">
        <f>W145*H145</f>
        <v>0</v>
      </c>
      <c r="Y145" s="37"/>
      <c r="Z145" s="37"/>
      <c r="AA145" s="37"/>
      <c r="AB145" s="37"/>
      <c r="AC145" s="37"/>
      <c r="AD145" s="37"/>
      <c r="AE145" s="37"/>
      <c r="AR145" s="242" t="s">
        <v>169</v>
      </c>
      <c r="AT145" s="242" t="s">
        <v>165</v>
      </c>
      <c r="AU145" s="242" t="s">
        <v>90</v>
      </c>
      <c r="AY145" s="16" t="s">
        <v>154</v>
      </c>
      <c r="BE145" s="243">
        <f>IF(O145="základní",K145,0)</f>
        <v>0</v>
      </c>
      <c r="BF145" s="243">
        <f>IF(O145="snížená",K145,0)</f>
        <v>0</v>
      </c>
      <c r="BG145" s="243">
        <f>IF(O145="zákl. přenesená",K145,0)</f>
        <v>0</v>
      </c>
      <c r="BH145" s="243">
        <f>IF(O145="sníž. přenesená",K145,0)</f>
        <v>0</v>
      </c>
      <c r="BI145" s="243">
        <f>IF(O145="nulová",K145,0)</f>
        <v>0</v>
      </c>
      <c r="BJ145" s="16" t="s">
        <v>88</v>
      </c>
      <c r="BK145" s="243">
        <f>ROUND(P145*H145,2)</f>
        <v>0</v>
      </c>
      <c r="BL145" s="16" t="s">
        <v>161</v>
      </c>
      <c r="BM145" s="242" t="s">
        <v>777</v>
      </c>
    </row>
    <row r="146" s="2" customFormat="1">
      <c r="A146" s="37"/>
      <c r="B146" s="38"/>
      <c r="C146" s="39"/>
      <c r="D146" s="261" t="s">
        <v>399</v>
      </c>
      <c r="E146" s="39"/>
      <c r="F146" s="288" t="s">
        <v>778</v>
      </c>
      <c r="G146" s="39"/>
      <c r="H146" s="39"/>
      <c r="I146" s="246"/>
      <c r="J146" s="246"/>
      <c r="K146" s="39"/>
      <c r="L146" s="39"/>
      <c r="M146" s="43"/>
      <c r="N146" s="247"/>
      <c r="O146" s="248"/>
      <c r="P146" s="90"/>
      <c r="Q146" s="90"/>
      <c r="R146" s="90"/>
      <c r="S146" s="90"/>
      <c r="T146" s="90"/>
      <c r="U146" s="90"/>
      <c r="V146" s="90"/>
      <c r="W146" s="90"/>
      <c r="X146" s="91"/>
      <c r="Y146" s="37"/>
      <c r="Z146" s="37"/>
      <c r="AA146" s="37"/>
      <c r="AB146" s="37"/>
      <c r="AC146" s="37"/>
      <c r="AD146" s="37"/>
      <c r="AE146" s="37"/>
      <c r="AT146" s="16" t="s">
        <v>399</v>
      </c>
      <c r="AU146" s="16" t="s">
        <v>90</v>
      </c>
    </row>
    <row r="147" s="13" customFormat="1">
      <c r="A147" s="13"/>
      <c r="B147" s="259"/>
      <c r="C147" s="260"/>
      <c r="D147" s="261" t="s">
        <v>171</v>
      </c>
      <c r="E147" s="270" t="s">
        <v>1</v>
      </c>
      <c r="F147" s="262" t="s">
        <v>779</v>
      </c>
      <c r="G147" s="260"/>
      <c r="H147" s="263">
        <v>60.625</v>
      </c>
      <c r="I147" s="264"/>
      <c r="J147" s="264"/>
      <c r="K147" s="260"/>
      <c r="L147" s="260"/>
      <c r="M147" s="265"/>
      <c r="N147" s="266"/>
      <c r="O147" s="267"/>
      <c r="P147" s="267"/>
      <c r="Q147" s="267"/>
      <c r="R147" s="267"/>
      <c r="S147" s="267"/>
      <c r="T147" s="267"/>
      <c r="U147" s="267"/>
      <c r="V147" s="267"/>
      <c r="W147" s="267"/>
      <c r="X147" s="268"/>
      <c r="Y147" s="13"/>
      <c r="Z147" s="13"/>
      <c r="AA147" s="13"/>
      <c r="AB147" s="13"/>
      <c r="AC147" s="13"/>
      <c r="AD147" s="13"/>
      <c r="AE147" s="13"/>
      <c r="AT147" s="269" t="s">
        <v>171</v>
      </c>
      <c r="AU147" s="269" t="s">
        <v>90</v>
      </c>
      <c r="AV147" s="13" t="s">
        <v>90</v>
      </c>
      <c r="AW147" s="13" t="s">
        <v>5</v>
      </c>
      <c r="AX147" s="13" t="s">
        <v>88</v>
      </c>
      <c r="AY147" s="269" t="s">
        <v>154</v>
      </c>
    </row>
    <row r="148" s="13" customFormat="1">
      <c r="A148" s="13"/>
      <c r="B148" s="259"/>
      <c r="C148" s="260"/>
      <c r="D148" s="261" t="s">
        <v>171</v>
      </c>
      <c r="E148" s="260"/>
      <c r="F148" s="262" t="s">
        <v>780</v>
      </c>
      <c r="G148" s="260"/>
      <c r="H148" s="263">
        <v>109.125</v>
      </c>
      <c r="I148" s="264"/>
      <c r="J148" s="264"/>
      <c r="K148" s="260"/>
      <c r="L148" s="260"/>
      <c r="M148" s="265"/>
      <c r="N148" s="266"/>
      <c r="O148" s="267"/>
      <c r="P148" s="267"/>
      <c r="Q148" s="267"/>
      <c r="R148" s="267"/>
      <c r="S148" s="267"/>
      <c r="T148" s="267"/>
      <c r="U148" s="267"/>
      <c r="V148" s="267"/>
      <c r="W148" s="267"/>
      <c r="X148" s="268"/>
      <c r="Y148" s="13"/>
      <c r="Z148" s="13"/>
      <c r="AA148" s="13"/>
      <c r="AB148" s="13"/>
      <c r="AC148" s="13"/>
      <c r="AD148" s="13"/>
      <c r="AE148" s="13"/>
      <c r="AT148" s="269" t="s">
        <v>171</v>
      </c>
      <c r="AU148" s="269" t="s">
        <v>90</v>
      </c>
      <c r="AV148" s="13" t="s">
        <v>90</v>
      </c>
      <c r="AW148" s="13" t="s">
        <v>4</v>
      </c>
      <c r="AX148" s="13" t="s">
        <v>88</v>
      </c>
      <c r="AY148" s="269" t="s">
        <v>154</v>
      </c>
    </row>
    <row r="149" s="12" customFormat="1" ht="22.8" customHeight="1">
      <c r="A149" s="12"/>
      <c r="B149" s="213"/>
      <c r="C149" s="214"/>
      <c r="D149" s="215" t="s">
        <v>80</v>
      </c>
      <c r="E149" s="228" t="s">
        <v>781</v>
      </c>
      <c r="F149" s="228" t="s">
        <v>782</v>
      </c>
      <c r="G149" s="214"/>
      <c r="H149" s="214"/>
      <c r="I149" s="217"/>
      <c r="J149" s="217"/>
      <c r="K149" s="229">
        <f>BK149</f>
        <v>0</v>
      </c>
      <c r="L149" s="214"/>
      <c r="M149" s="219"/>
      <c r="N149" s="220"/>
      <c r="O149" s="221"/>
      <c r="P149" s="221"/>
      <c r="Q149" s="222">
        <f>SUM(Q150:Q168)</f>
        <v>0</v>
      </c>
      <c r="R149" s="222">
        <f>SUM(R150:R168)</f>
        <v>0</v>
      </c>
      <c r="S149" s="221"/>
      <c r="T149" s="223">
        <f>SUM(T150:T168)</f>
        <v>0</v>
      </c>
      <c r="U149" s="221"/>
      <c r="V149" s="223">
        <f>SUM(V150:V168)</f>
        <v>0</v>
      </c>
      <c r="W149" s="221"/>
      <c r="X149" s="224">
        <f>SUM(X150:X168)</f>
        <v>0</v>
      </c>
      <c r="Y149" s="12"/>
      <c r="Z149" s="12"/>
      <c r="AA149" s="12"/>
      <c r="AB149" s="12"/>
      <c r="AC149" s="12"/>
      <c r="AD149" s="12"/>
      <c r="AE149" s="12"/>
      <c r="AR149" s="225" t="s">
        <v>88</v>
      </c>
      <c r="AT149" s="226" t="s">
        <v>80</v>
      </c>
      <c r="AU149" s="226" t="s">
        <v>88</v>
      </c>
      <c r="AY149" s="225" t="s">
        <v>154</v>
      </c>
      <c r="BK149" s="227">
        <f>SUM(BK150:BK168)</f>
        <v>0</v>
      </c>
    </row>
    <row r="150" s="2" customFormat="1" ht="37.8" customHeight="1">
      <c r="A150" s="37"/>
      <c r="B150" s="38"/>
      <c r="C150" s="230" t="s">
        <v>169</v>
      </c>
      <c r="D150" s="230" t="s">
        <v>156</v>
      </c>
      <c r="E150" s="231" t="s">
        <v>783</v>
      </c>
      <c r="F150" s="232" t="s">
        <v>784</v>
      </c>
      <c r="G150" s="233" t="s">
        <v>234</v>
      </c>
      <c r="H150" s="234">
        <v>388.41000000000002</v>
      </c>
      <c r="I150" s="235"/>
      <c r="J150" s="235"/>
      <c r="K150" s="236">
        <f>ROUND(P150*H150,2)</f>
        <v>0</v>
      </c>
      <c r="L150" s="232" t="s">
        <v>160</v>
      </c>
      <c r="M150" s="43"/>
      <c r="N150" s="237" t="s">
        <v>1</v>
      </c>
      <c r="O150" s="238" t="s">
        <v>44</v>
      </c>
      <c r="P150" s="239">
        <f>I150+J150</f>
        <v>0</v>
      </c>
      <c r="Q150" s="239">
        <f>ROUND(I150*H150,2)</f>
        <v>0</v>
      </c>
      <c r="R150" s="239">
        <f>ROUND(J150*H150,2)</f>
        <v>0</v>
      </c>
      <c r="S150" s="90"/>
      <c r="T150" s="240">
        <f>S150*H150</f>
        <v>0</v>
      </c>
      <c r="U150" s="240">
        <v>0</v>
      </c>
      <c r="V150" s="240">
        <f>U150*H150</f>
        <v>0</v>
      </c>
      <c r="W150" s="240">
        <v>0</v>
      </c>
      <c r="X150" s="241">
        <f>W150*H150</f>
        <v>0</v>
      </c>
      <c r="Y150" s="37"/>
      <c r="Z150" s="37"/>
      <c r="AA150" s="37"/>
      <c r="AB150" s="37"/>
      <c r="AC150" s="37"/>
      <c r="AD150" s="37"/>
      <c r="AE150" s="37"/>
      <c r="AR150" s="242" t="s">
        <v>161</v>
      </c>
      <c r="AT150" s="242" t="s">
        <v>156</v>
      </c>
      <c r="AU150" s="242" t="s">
        <v>90</v>
      </c>
      <c r="AY150" s="16" t="s">
        <v>154</v>
      </c>
      <c r="BE150" s="243">
        <f>IF(O150="základní",K150,0)</f>
        <v>0</v>
      </c>
      <c r="BF150" s="243">
        <f>IF(O150="snížená",K150,0)</f>
        <v>0</v>
      </c>
      <c r="BG150" s="243">
        <f>IF(O150="zákl. přenesená",K150,0)</f>
        <v>0</v>
      </c>
      <c r="BH150" s="243">
        <f>IF(O150="sníž. přenesená",K150,0)</f>
        <v>0</v>
      </c>
      <c r="BI150" s="243">
        <f>IF(O150="nulová",K150,0)</f>
        <v>0</v>
      </c>
      <c r="BJ150" s="16" t="s">
        <v>88</v>
      </c>
      <c r="BK150" s="243">
        <f>ROUND(P150*H150,2)</f>
        <v>0</v>
      </c>
      <c r="BL150" s="16" t="s">
        <v>161</v>
      </c>
      <c r="BM150" s="242" t="s">
        <v>785</v>
      </c>
    </row>
    <row r="151" s="2" customFormat="1">
      <c r="A151" s="37"/>
      <c r="B151" s="38"/>
      <c r="C151" s="39"/>
      <c r="D151" s="244" t="s">
        <v>163</v>
      </c>
      <c r="E151" s="39"/>
      <c r="F151" s="245" t="s">
        <v>786</v>
      </c>
      <c r="G151" s="39"/>
      <c r="H151" s="39"/>
      <c r="I151" s="246"/>
      <c r="J151" s="246"/>
      <c r="K151" s="39"/>
      <c r="L151" s="39"/>
      <c r="M151" s="43"/>
      <c r="N151" s="247"/>
      <c r="O151" s="248"/>
      <c r="P151" s="90"/>
      <c r="Q151" s="90"/>
      <c r="R151" s="90"/>
      <c r="S151" s="90"/>
      <c r="T151" s="90"/>
      <c r="U151" s="90"/>
      <c r="V151" s="90"/>
      <c r="W151" s="90"/>
      <c r="X151" s="91"/>
      <c r="Y151" s="37"/>
      <c r="Z151" s="37"/>
      <c r="AA151" s="37"/>
      <c r="AB151" s="37"/>
      <c r="AC151" s="37"/>
      <c r="AD151" s="37"/>
      <c r="AE151" s="37"/>
      <c r="AT151" s="16" t="s">
        <v>163</v>
      </c>
      <c r="AU151" s="16" t="s">
        <v>90</v>
      </c>
    </row>
    <row r="152" s="2" customFormat="1">
      <c r="A152" s="37"/>
      <c r="B152" s="38"/>
      <c r="C152" s="39"/>
      <c r="D152" s="261" t="s">
        <v>399</v>
      </c>
      <c r="E152" s="39"/>
      <c r="F152" s="288" t="s">
        <v>787</v>
      </c>
      <c r="G152" s="39"/>
      <c r="H152" s="39"/>
      <c r="I152" s="246"/>
      <c r="J152" s="246"/>
      <c r="K152" s="39"/>
      <c r="L152" s="39"/>
      <c r="M152" s="43"/>
      <c r="N152" s="247"/>
      <c r="O152" s="248"/>
      <c r="P152" s="90"/>
      <c r="Q152" s="90"/>
      <c r="R152" s="90"/>
      <c r="S152" s="90"/>
      <c r="T152" s="90"/>
      <c r="U152" s="90"/>
      <c r="V152" s="90"/>
      <c r="W152" s="90"/>
      <c r="X152" s="91"/>
      <c r="Y152" s="37"/>
      <c r="Z152" s="37"/>
      <c r="AA152" s="37"/>
      <c r="AB152" s="37"/>
      <c r="AC152" s="37"/>
      <c r="AD152" s="37"/>
      <c r="AE152" s="37"/>
      <c r="AT152" s="16" t="s">
        <v>399</v>
      </c>
      <c r="AU152" s="16" t="s">
        <v>90</v>
      </c>
    </row>
    <row r="153" s="2" customFormat="1" ht="49.05" customHeight="1">
      <c r="A153" s="37"/>
      <c r="B153" s="38"/>
      <c r="C153" s="230" t="s">
        <v>205</v>
      </c>
      <c r="D153" s="230" t="s">
        <v>156</v>
      </c>
      <c r="E153" s="231" t="s">
        <v>788</v>
      </c>
      <c r="F153" s="232" t="s">
        <v>789</v>
      </c>
      <c r="G153" s="233" t="s">
        <v>234</v>
      </c>
      <c r="H153" s="234">
        <v>2288.8139999999999</v>
      </c>
      <c r="I153" s="235"/>
      <c r="J153" s="235"/>
      <c r="K153" s="236">
        <f>ROUND(P153*H153,2)</f>
        <v>0</v>
      </c>
      <c r="L153" s="232" t="s">
        <v>160</v>
      </c>
      <c r="M153" s="43"/>
      <c r="N153" s="237" t="s">
        <v>1</v>
      </c>
      <c r="O153" s="238" t="s">
        <v>44</v>
      </c>
      <c r="P153" s="239">
        <f>I153+J153</f>
        <v>0</v>
      </c>
      <c r="Q153" s="239">
        <f>ROUND(I153*H153,2)</f>
        <v>0</v>
      </c>
      <c r="R153" s="239">
        <f>ROUND(J153*H153,2)</f>
        <v>0</v>
      </c>
      <c r="S153" s="90"/>
      <c r="T153" s="240">
        <f>S153*H153</f>
        <v>0</v>
      </c>
      <c r="U153" s="240">
        <v>0</v>
      </c>
      <c r="V153" s="240">
        <f>U153*H153</f>
        <v>0</v>
      </c>
      <c r="W153" s="240">
        <v>0</v>
      </c>
      <c r="X153" s="241">
        <f>W153*H153</f>
        <v>0</v>
      </c>
      <c r="Y153" s="37"/>
      <c r="Z153" s="37"/>
      <c r="AA153" s="37"/>
      <c r="AB153" s="37"/>
      <c r="AC153" s="37"/>
      <c r="AD153" s="37"/>
      <c r="AE153" s="37"/>
      <c r="AR153" s="242" t="s">
        <v>161</v>
      </c>
      <c r="AT153" s="242" t="s">
        <v>156</v>
      </c>
      <c r="AU153" s="242" t="s">
        <v>90</v>
      </c>
      <c r="AY153" s="16" t="s">
        <v>154</v>
      </c>
      <c r="BE153" s="243">
        <f>IF(O153="základní",K153,0)</f>
        <v>0</v>
      </c>
      <c r="BF153" s="243">
        <f>IF(O153="snížená",K153,0)</f>
        <v>0</v>
      </c>
      <c r="BG153" s="243">
        <f>IF(O153="zákl. přenesená",K153,0)</f>
        <v>0</v>
      </c>
      <c r="BH153" s="243">
        <f>IF(O153="sníž. přenesená",K153,0)</f>
        <v>0</v>
      </c>
      <c r="BI153" s="243">
        <f>IF(O153="nulová",K153,0)</f>
        <v>0</v>
      </c>
      <c r="BJ153" s="16" t="s">
        <v>88</v>
      </c>
      <c r="BK153" s="243">
        <f>ROUND(P153*H153,2)</f>
        <v>0</v>
      </c>
      <c r="BL153" s="16" t="s">
        <v>161</v>
      </c>
      <c r="BM153" s="242" t="s">
        <v>790</v>
      </c>
    </row>
    <row r="154" s="2" customFormat="1">
      <c r="A154" s="37"/>
      <c r="B154" s="38"/>
      <c r="C154" s="39"/>
      <c r="D154" s="244" t="s">
        <v>163</v>
      </c>
      <c r="E154" s="39"/>
      <c r="F154" s="245" t="s">
        <v>791</v>
      </c>
      <c r="G154" s="39"/>
      <c r="H154" s="39"/>
      <c r="I154" s="246"/>
      <c r="J154" s="246"/>
      <c r="K154" s="39"/>
      <c r="L154" s="39"/>
      <c r="M154" s="43"/>
      <c r="N154" s="247"/>
      <c r="O154" s="248"/>
      <c r="P154" s="90"/>
      <c r="Q154" s="90"/>
      <c r="R154" s="90"/>
      <c r="S154" s="90"/>
      <c r="T154" s="90"/>
      <c r="U154" s="90"/>
      <c r="V154" s="90"/>
      <c r="W154" s="90"/>
      <c r="X154" s="91"/>
      <c r="Y154" s="37"/>
      <c r="Z154" s="37"/>
      <c r="AA154" s="37"/>
      <c r="AB154" s="37"/>
      <c r="AC154" s="37"/>
      <c r="AD154" s="37"/>
      <c r="AE154" s="37"/>
      <c r="AT154" s="16" t="s">
        <v>163</v>
      </c>
      <c r="AU154" s="16" t="s">
        <v>90</v>
      </c>
    </row>
    <row r="155" s="13" customFormat="1">
      <c r="A155" s="13"/>
      <c r="B155" s="259"/>
      <c r="C155" s="260"/>
      <c r="D155" s="261" t="s">
        <v>171</v>
      </c>
      <c r="E155" s="270" t="s">
        <v>1</v>
      </c>
      <c r="F155" s="262" t="s">
        <v>792</v>
      </c>
      <c r="G155" s="260"/>
      <c r="H155" s="263">
        <v>9.984</v>
      </c>
      <c r="I155" s="264"/>
      <c r="J155" s="264"/>
      <c r="K155" s="260"/>
      <c r="L155" s="260"/>
      <c r="M155" s="265"/>
      <c r="N155" s="266"/>
      <c r="O155" s="267"/>
      <c r="P155" s="267"/>
      <c r="Q155" s="267"/>
      <c r="R155" s="267"/>
      <c r="S155" s="267"/>
      <c r="T155" s="267"/>
      <c r="U155" s="267"/>
      <c r="V155" s="267"/>
      <c r="W155" s="267"/>
      <c r="X155" s="268"/>
      <c r="Y155" s="13"/>
      <c r="Z155" s="13"/>
      <c r="AA155" s="13"/>
      <c r="AB155" s="13"/>
      <c r="AC155" s="13"/>
      <c r="AD155" s="13"/>
      <c r="AE155" s="13"/>
      <c r="AT155" s="269" t="s">
        <v>171</v>
      </c>
      <c r="AU155" s="269" t="s">
        <v>90</v>
      </c>
      <c r="AV155" s="13" t="s">
        <v>90</v>
      </c>
      <c r="AW155" s="13" t="s">
        <v>5</v>
      </c>
      <c r="AX155" s="13" t="s">
        <v>81</v>
      </c>
      <c r="AY155" s="269" t="s">
        <v>154</v>
      </c>
    </row>
    <row r="156" s="13" customFormat="1">
      <c r="A156" s="13"/>
      <c r="B156" s="259"/>
      <c r="C156" s="260"/>
      <c r="D156" s="261" t="s">
        <v>171</v>
      </c>
      <c r="E156" s="270" t="s">
        <v>1</v>
      </c>
      <c r="F156" s="262" t="s">
        <v>793</v>
      </c>
      <c r="G156" s="260"/>
      <c r="H156" s="263">
        <v>10.842000000000001</v>
      </c>
      <c r="I156" s="264"/>
      <c r="J156" s="264"/>
      <c r="K156" s="260"/>
      <c r="L156" s="260"/>
      <c r="M156" s="265"/>
      <c r="N156" s="266"/>
      <c r="O156" s="267"/>
      <c r="P156" s="267"/>
      <c r="Q156" s="267"/>
      <c r="R156" s="267"/>
      <c r="S156" s="267"/>
      <c r="T156" s="267"/>
      <c r="U156" s="267"/>
      <c r="V156" s="267"/>
      <c r="W156" s="267"/>
      <c r="X156" s="268"/>
      <c r="Y156" s="13"/>
      <c r="Z156" s="13"/>
      <c r="AA156" s="13"/>
      <c r="AB156" s="13"/>
      <c r="AC156" s="13"/>
      <c r="AD156" s="13"/>
      <c r="AE156" s="13"/>
      <c r="AT156" s="269" t="s">
        <v>171</v>
      </c>
      <c r="AU156" s="269" t="s">
        <v>90</v>
      </c>
      <c r="AV156" s="13" t="s">
        <v>90</v>
      </c>
      <c r="AW156" s="13" t="s">
        <v>5</v>
      </c>
      <c r="AX156" s="13" t="s">
        <v>81</v>
      </c>
      <c r="AY156" s="269" t="s">
        <v>154</v>
      </c>
    </row>
    <row r="157" s="13" customFormat="1">
      <c r="A157" s="13"/>
      <c r="B157" s="259"/>
      <c r="C157" s="260"/>
      <c r="D157" s="261" t="s">
        <v>171</v>
      </c>
      <c r="E157" s="270" t="s">
        <v>1</v>
      </c>
      <c r="F157" s="262" t="s">
        <v>794</v>
      </c>
      <c r="G157" s="260"/>
      <c r="H157" s="263">
        <v>2267.9879999999998</v>
      </c>
      <c r="I157" s="264"/>
      <c r="J157" s="264"/>
      <c r="K157" s="260"/>
      <c r="L157" s="260"/>
      <c r="M157" s="265"/>
      <c r="N157" s="266"/>
      <c r="O157" s="267"/>
      <c r="P157" s="267"/>
      <c r="Q157" s="267"/>
      <c r="R157" s="267"/>
      <c r="S157" s="267"/>
      <c r="T157" s="267"/>
      <c r="U157" s="267"/>
      <c r="V157" s="267"/>
      <c r="W157" s="267"/>
      <c r="X157" s="268"/>
      <c r="Y157" s="13"/>
      <c r="Z157" s="13"/>
      <c r="AA157" s="13"/>
      <c r="AB157" s="13"/>
      <c r="AC157" s="13"/>
      <c r="AD157" s="13"/>
      <c r="AE157" s="13"/>
      <c r="AT157" s="269" t="s">
        <v>171</v>
      </c>
      <c r="AU157" s="269" t="s">
        <v>90</v>
      </c>
      <c r="AV157" s="13" t="s">
        <v>90</v>
      </c>
      <c r="AW157" s="13" t="s">
        <v>5</v>
      </c>
      <c r="AX157" s="13" t="s">
        <v>81</v>
      </c>
      <c r="AY157" s="269" t="s">
        <v>154</v>
      </c>
    </row>
    <row r="158" s="14" customFormat="1">
      <c r="A158" s="14"/>
      <c r="B158" s="271"/>
      <c r="C158" s="272"/>
      <c r="D158" s="261" t="s">
        <v>171</v>
      </c>
      <c r="E158" s="273" t="s">
        <v>1</v>
      </c>
      <c r="F158" s="274" t="s">
        <v>204</v>
      </c>
      <c r="G158" s="272"/>
      <c r="H158" s="275">
        <v>2288.8139999999999</v>
      </c>
      <c r="I158" s="276"/>
      <c r="J158" s="276"/>
      <c r="K158" s="272"/>
      <c r="L158" s="272"/>
      <c r="M158" s="277"/>
      <c r="N158" s="278"/>
      <c r="O158" s="279"/>
      <c r="P158" s="279"/>
      <c r="Q158" s="279"/>
      <c r="R158" s="279"/>
      <c r="S158" s="279"/>
      <c r="T158" s="279"/>
      <c r="U158" s="279"/>
      <c r="V158" s="279"/>
      <c r="W158" s="279"/>
      <c r="X158" s="280"/>
      <c r="Y158" s="14"/>
      <c r="Z158" s="14"/>
      <c r="AA158" s="14"/>
      <c r="AB158" s="14"/>
      <c r="AC158" s="14"/>
      <c r="AD158" s="14"/>
      <c r="AE158" s="14"/>
      <c r="AT158" s="281" t="s">
        <v>171</v>
      </c>
      <c r="AU158" s="281" t="s">
        <v>90</v>
      </c>
      <c r="AV158" s="14" t="s">
        <v>161</v>
      </c>
      <c r="AW158" s="14" t="s">
        <v>5</v>
      </c>
      <c r="AX158" s="14" t="s">
        <v>88</v>
      </c>
      <c r="AY158" s="281" t="s">
        <v>154</v>
      </c>
    </row>
    <row r="159" s="2" customFormat="1" ht="44.25" customHeight="1">
      <c r="A159" s="37"/>
      <c r="B159" s="38"/>
      <c r="C159" s="230" t="s">
        <v>210</v>
      </c>
      <c r="D159" s="230" t="s">
        <v>156</v>
      </c>
      <c r="E159" s="231" t="s">
        <v>795</v>
      </c>
      <c r="F159" s="232" t="s">
        <v>796</v>
      </c>
      <c r="G159" s="233" t="s">
        <v>234</v>
      </c>
      <c r="H159" s="234">
        <v>335.613</v>
      </c>
      <c r="I159" s="235"/>
      <c r="J159" s="235"/>
      <c r="K159" s="236">
        <f>ROUND(P159*H159,2)</f>
        <v>0</v>
      </c>
      <c r="L159" s="232" t="s">
        <v>160</v>
      </c>
      <c r="M159" s="43"/>
      <c r="N159" s="237" t="s">
        <v>1</v>
      </c>
      <c r="O159" s="238" t="s">
        <v>44</v>
      </c>
      <c r="P159" s="239">
        <f>I159+J159</f>
        <v>0</v>
      </c>
      <c r="Q159" s="239">
        <f>ROUND(I159*H159,2)</f>
        <v>0</v>
      </c>
      <c r="R159" s="239">
        <f>ROUND(J159*H159,2)</f>
        <v>0</v>
      </c>
      <c r="S159" s="90"/>
      <c r="T159" s="240">
        <f>S159*H159</f>
        <v>0</v>
      </c>
      <c r="U159" s="240">
        <v>0</v>
      </c>
      <c r="V159" s="240">
        <f>U159*H159</f>
        <v>0</v>
      </c>
      <c r="W159" s="240">
        <v>0</v>
      </c>
      <c r="X159" s="241">
        <f>W159*H159</f>
        <v>0</v>
      </c>
      <c r="Y159" s="37"/>
      <c r="Z159" s="37"/>
      <c r="AA159" s="37"/>
      <c r="AB159" s="37"/>
      <c r="AC159" s="37"/>
      <c r="AD159" s="37"/>
      <c r="AE159" s="37"/>
      <c r="AR159" s="242" t="s">
        <v>161</v>
      </c>
      <c r="AT159" s="242" t="s">
        <v>156</v>
      </c>
      <c r="AU159" s="242" t="s">
        <v>90</v>
      </c>
      <c r="AY159" s="16" t="s">
        <v>154</v>
      </c>
      <c r="BE159" s="243">
        <f>IF(O159="základní",K159,0)</f>
        <v>0</v>
      </c>
      <c r="BF159" s="243">
        <f>IF(O159="snížená",K159,0)</f>
        <v>0</v>
      </c>
      <c r="BG159" s="243">
        <f>IF(O159="zákl. přenesená",K159,0)</f>
        <v>0</v>
      </c>
      <c r="BH159" s="243">
        <f>IF(O159="sníž. přenesená",K159,0)</f>
        <v>0</v>
      </c>
      <c r="BI159" s="243">
        <f>IF(O159="nulová",K159,0)</f>
        <v>0</v>
      </c>
      <c r="BJ159" s="16" t="s">
        <v>88</v>
      </c>
      <c r="BK159" s="243">
        <f>ROUND(P159*H159,2)</f>
        <v>0</v>
      </c>
      <c r="BL159" s="16" t="s">
        <v>161</v>
      </c>
      <c r="BM159" s="242" t="s">
        <v>797</v>
      </c>
    </row>
    <row r="160" s="2" customFormat="1">
      <c r="A160" s="37"/>
      <c r="B160" s="38"/>
      <c r="C160" s="39"/>
      <c r="D160" s="244" t="s">
        <v>163</v>
      </c>
      <c r="E160" s="39"/>
      <c r="F160" s="245" t="s">
        <v>798</v>
      </c>
      <c r="G160" s="39"/>
      <c r="H160" s="39"/>
      <c r="I160" s="246"/>
      <c r="J160" s="246"/>
      <c r="K160" s="39"/>
      <c r="L160" s="39"/>
      <c r="M160" s="43"/>
      <c r="N160" s="247"/>
      <c r="O160" s="248"/>
      <c r="P160" s="90"/>
      <c r="Q160" s="90"/>
      <c r="R160" s="90"/>
      <c r="S160" s="90"/>
      <c r="T160" s="90"/>
      <c r="U160" s="90"/>
      <c r="V160" s="90"/>
      <c r="W160" s="90"/>
      <c r="X160" s="91"/>
      <c r="Y160" s="37"/>
      <c r="Z160" s="37"/>
      <c r="AA160" s="37"/>
      <c r="AB160" s="37"/>
      <c r="AC160" s="37"/>
      <c r="AD160" s="37"/>
      <c r="AE160" s="37"/>
      <c r="AT160" s="16" t="s">
        <v>163</v>
      </c>
      <c r="AU160" s="16" t="s">
        <v>90</v>
      </c>
    </row>
    <row r="161" s="2" customFormat="1">
      <c r="A161" s="37"/>
      <c r="B161" s="38"/>
      <c r="C161" s="39"/>
      <c r="D161" s="261" t="s">
        <v>399</v>
      </c>
      <c r="E161" s="39"/>
      <c r="F161" s="288" t="s">
        <v>458</v>
      </c>
      <c r="G161" s="39"/>
      <c r="H161" s="39"/>
      <c r="I161" s="246"/>
      <c r="J161" s="246"/>
      <c r="K161" s="39"/>
      <c r="L161" s="39"/>
      <c r="M161" s="43"/>
      <c r="N161" s="247"/>
      <c r="O161" s="248"/>
      <c r="P161" s="90"/>
      <c r="Q161" s="90"/>
      <c r="R161" s="90"/>
      <c r="S161" s="90"/>
      <c r="T161" s="90"/>
      <c r="U161" s="90"/>
      <c r="V161" s="90"/>
      <c r="W161" s="90"/>
      <c r="X161" s="91"/>
      <c r="Y161" s="37"/>
      <c r="Z161" s="37"/>
      <c r="AA161" s="37"/>
      <c r="AB161" s="37"/>
      <c r="AC161" s="37"/>
      <c r="AD161" s="37"/>
      <c r="AE161" s="37"/>
      <c r="AT161" s="16" t="s">
        <v>399</v>
      </c>
      <c r="AU161" s="16" t="s">
        <v>90</v>
      </c>
    </row>
    <row r="162" s="13" customFormat="1">
      <c r="A162" s="13"/>
      <c r="B162" s="259"/>
      <c r="C162" s="260"/>
      <c r="D162" s="261" t="s">
        <v>171</v>
      </c>
      <c r="E162" s="270" t="s">
        <v>1</v>
      </c>
      <c r="F162" s="262" t="s">
        <v>799</v>
      </c>
      <c r="G162" s="260"/>
      <c r="H162" s="263">
        <v>53.299999999999997</v>
      </c>
      <c r="I162" s="264"/>
      <c r="J162" s="264"/>
      <c r="K162" s="260"/>
      <c r="L162" s="260"/>
      <c r="M162" s="265"/>
      <c r="N162" s="266"/>
      <c r="O162" s="267"/>
      <c r="P162" s="267"/>
      <c r="Q162" s="267"/>
      <c r="R162" s="267"/>
      <c r="S162" s="267"/>
      <c r="T162" s="267"/>
      <c r="U162" s="267"/>
      <c r="V162" s="267"/>
      <c r="W162" s="267"/>
      <c r="X162" s="268"/>
      <c r="Y162" s="13"/>
      <c r="Z162" s="13"/>
      <c r="AA162" s="13"/>
      <c r="AB162" s="13"/>
      <c r="AC162" s="13"/>
      <c r="AD162" s="13"/>
      <c r="AE162" s="13"/>
      <c r="AT162" s="269" t="s">
        <v>171</v>
      </c>
      <c r="AU162" s="269" t="s">
        <v>90</v>
      </c>
      <c r="AV162" s="13" t="s">
        <v>90</v>
      </c>
      <c r="AW162" s="13" t="s">
        <v>5</v>
      </c>
      <c r="AX162" s="13" t="s">
        <v>81</v>
      </c>
      <c r="AY162" s="269" t="s">
        <v>154</v>
      </c>
    </row>
    <row r="163" s="13" customFormat="1">
      <c r="A163" s="13"/>
      <c r="B163" s="259"/>
      <c r="C163" s="260"/>
      <c r="D163" s="261" t="s">
        <v>171</v>
      </c>
      <c r="E163" s="270" t="s">
        <v>1</v>
      </c>
      <c r="F163" s="262" t="s">
        <v>800</v>
      </c>
      <c r="G163" s="260"/>
      <c r="H163" s="263">
        <v>282.31299999999999</v>
      </c>
      <c r="I163" s="264"/>
      <c r="J163" s="264"/>
      <c r="K163" s="260"/>
      <c r="L163" s="260"/>
      <c r="M163" s="265"/>
      <c r="N163" s="266"/>
      <c r="O163" s="267"/>
      <c r="P163" s="267"/>
      <c r="Q163" s="267"/>
      <c r="R163" s="267"/>
      <c r="S163" s="267"/>
      <c r="T163" s="267"/>
      <c r="U163" s="267"/>
      <c r="V163" s="267"/>
      <c r="W163" s="267"/>
      <c r="X163" s="268"/>
      <c r="Y163" s="13"/>
      <c r="Z163" s="13"/>
      <c r="AA163" s="13"/>
      <c r="AB163" s="13"/>
      <c r="AC163" s="13"/>
      <c r="AD163" s="13"/>
      <c r="AE163" s="13"/>
      <c r="AT163" s="269" t="s">
        <v>171</v>
      </c>
      <c r="AU163" s="269" t="s">
        <v>90</v>
      </c>
      <c r="AV163" s="13" t="s">
        <v>90</v>
      </c>
      <c r="AW163" s="13" t="s">
        <v>5</v>
      </c>
      <c r="AX163" s="13" t="s">
        <v>81</v>
      </c>
      <c r="AY163" s="269" t="s">
        <v>154</v>
      </c>
    </row>
    <row r="164" s="14" customFormat="1">
      <c r="A164" s="14"/>
      <c r="B164" s="271"/>
      <c r="C164" s="272"/>
      <c r="D164" s="261" t="s">
        <v>171</v>
      </c>
      <c r="E164" s="273" t="s">
        <v>1</v>
      </c>
      <c r="F164" s="274" t="s">
        <v>204</v>
      </c>
      <c r="G164" s="272"/>
      <c r="H164" s="275">
        <v>335.613</v>
      </c>
      <c r="I164" s="276"/>
      <c r="J164" s="276"/>
      <c r="K164" s="272"/>
      <c r="L164" s="272"/>
      <c r="M164" s="277"/>
      <c r="N164" s="278"/>
      <c r="O164" s="279"/>
      <c r="P164" s="279"/>
      <c r="Q164" s="279"/>
      <c r="R164" s="279"/>
      <c r="S164" s="279"/>
      <c r="T164" s="279"/>
      <c r="U164" s="279"/>
      <c r="V164" s="279"/>
      <c r="W164" s="279"/>
      <c r="X164" s="280"/>
      <c r="Y164" s="14"/>
      <c r="Z164" s="14"/>
      <c r="AA164" s="14"/>
      <c r="AB164" s="14"/>
      <c r="AC164" s="14"/>
      <c r="AD164" s="14"/>
      <c r="AE164" s="14"/>
      <c r="AT164" s="281" t="s">
        <v>171</v>
      </c>
      <c r="AU164" s="281" t="s">
        <v>90</v>
      </c>
      <c r="AV164" s="14" t="s">
        <v>161</v>
      </c>
      <c r="AW164" s="14" t="s">
        <v>5</v>
      </c>
      <c r="AX164" s="14" t="s">
        <v>88</v>
      </c>
      <c r="AY164" s="281" t="s">
        <v>154</v>
      </c>
    </row>
    <row r="165" s="2" customFormat="1" ht="44.25" customHeight="1">
      <c r="A165" s="37"/>
      <c r="B165" s="38"/>
      <c r="C165" s="230" t="s">
        <v>215</v>
      </c>
      <c r="D165" s="230" t="s">
        <v>156</v>
      </c>
      <c r="E165" s="231" t="s">
        <v>801</v>
      </c>
      <c r="F165" s="232" t="s">
        <v>802</v>
      </c>
      <c r="G165" s="233" t="s">
        <v>234</v>
      </c>
      <c r="H165" s="234">
        <v>42.384999999999998</v>
      </c>
      <c r="I165" s="235"/>
      <c r="J165" s="235"/>
      <c r="K165" s="236">
        <f>ROUND(P165*H165,2)</f>
        <v>0</v>
      </c>
      <c r="L165" s="232" t="s">
        <v>160</v>
      </c>
      <c r="M165" s="43"/>
      <c r="N165" s="237" t="s">
        <v>1</v>
      </c>
      <c r="O165" s="238" t="s">
        <v>44</v>
      </c>
      <c r="P165" s="239">
        <f>I165+J165</f>
        <v>0</v>
      </c>
      <c r="Q165" s="239">
        <f>ROUND(I165*H165,2)</f>
        <v>0</v>
      </c>
      <c r="R165" s="239">
        <f>ROUND(J165*H165,2)</f>
        <v>0</v>
      </c>
      <c r="S165" s="90"/>
      <c r="T165" s="240">
        <f>S165*H165</f>
        <v>0</v>
      </c>
      <c r="U165" s="240">
        <v>0</v>
      </c>
      <c r="V165" s="240">
        <f>U165*H165</f>
        <v>0</v>
      </c>
      <c r="W165" s="240">
        <v>0</v>
      </c>
      <c r="X165" s="241">
        <f>W165*H165</f>
        <v>0</v>
      </c>
      <c r="Y165" s="37"/>
      <c r="Z165" s="37"/>
      <c r="AA165" s="37"/>
      <c r="AB165" s="37"/>
      <c r="AC165" s="37"/>
      <c r="AD165" s="37"/>
      <c r="AE165" s="37"/>
      <c r="AR165" s="242" t="s">
        <v>161</v>
      </c>
      <c r="AT165" s="242" t="s">
        <v>156</v>
      </c>
      <c r="AU165" s="242" t="s">
        <v>90</v>
      </c>
      <c r="AY165" s="16" t="s">
        <v>154</v>
      </c>
      <c r="BE165" s="243">
        <f>IF(O165="základní",K165,0)</f>
        <v>0</v>
      </c>
      <c r="BF165" s="243">
        <f>IF(O165="snížená",K165,0)</f>
        <v>0</v>
      </c>
      <c r="BG165" s="243">
        <f>IF(O165="zákl. přenesená",K165,0)</f>
        <v>0</v>
      </c>
      <c r="BH165" s="243">
        <f>IF(O165="sníž. přenesená",K165,0)</f>
        <v>0</v>
      </c>
      <c r="BI165" s="243">
        <f>IF(O165="nulová",K165,0)</f>
        <v>0</v>
      </c>
      <c r="BJ165" s="16" t="s">
        <v>88</v>
      </c>
      <c r="BK165" s="243">
        <f>ROUND(P165*H165,2)</f>
        <v>0</v>
      </c>
      <c r="BL165" s="16" t="s">
        <v>161</v>
      </c>
      <c r="BM165" s="242" t="s">
        <v>803</v>
      </c>
    </row>
    <row r="166" s="2" customFormat="1">
      <c r="A166" s="37"/>
      <c r="B166" s="38"/>
      <c r="C166" s="39"/>
      <c r="D166" s="244" t="s">
        <v>163</v>
      </c>
      <c r="E166" s="39"/>
      <c r="F166" s="245" t="s">
        <v>804</v>
      </c>
      <c r="G166" s="39"/>
      <c r="H166" s="39"/>
      <c r="I166" s="246"/>
      <c r="J166" s="246"/>
      <c r="K166" s="39"/>
      <c r="L166" s="39"/>
      <c r="M166" s="43"/>
      <c r="N166" s="247"/>
      <c r="O166" s="248"/>
      <c r="P166" s="90"/>
      <c r="Q166" s="90"/>
      <c r="R166" s="90"/>
      <c r="S166" s="90"/>
      <c r="T166" s="90"/>
      <c r="U166" s="90"/>
      <c r="V166" s="90"/>
      <c r="W166" s="90"/>
      <c r="X166" s="91"/>
      <c r="Y166" s="37"/>
      <c r="Z166" s="37"/>
      <c r="AA166" s="37"/>
      <c r="AB166" s="37"/>
      <c r="AC166" s="37"/>
      <c r="AD166" s="37"/>
      <c r="AE166" s="37"/>
      <c r="AT166" s="16" t="s">
        <v>163</v>
      </c>
      <c r="AU166" s="16" t="s">
        <v>90</v>
      </c>
    </row>
    <row r="167" s="2" customFormat="1">
      <c r="A167" s="37"/>
      <c r="B167" s="38"/>
      <c r="C167" s="39"/>
      <c r="D167" s="261" t="s">
        <v>399</v>
      </c>
      <c r="E167" s="39"/>
      <c r="F167" s="288" t="s">
        <v>458</v>
      </c>
      <c r="G167" s="39"/>
      <c r="H167" s="39"/>
      <c r="I167" s="246"/>
      <c r="J167" s="246"/>
      <c r="K167" s="39"/>
      <c r="L167" s="39"/>
      <c r="M167" s="43"/>
      <c r="N167" s="247"/>
      <c r="O167" s="248"/>
      <c r="P167" s="90"/>
      <c r="Q167" s="90"/>
      <c r="R167" s="90"/>
      <c r="S167" s="90"/>
      <c r="T167" s="90"/>
      <c r="U167" s="90"/>
      <c r="V167" s="90"/>
      <c r="W167" s="90"/>
      <c r="X167" s="91"/>
      <c r="Y167" s="37"/>
      <c r="Z167" s="37"/>
      <c r="AA167" s="37"/>
      <c r="AB167" s="37"/>
      <c r="AC167" s="37"/>
      <c r="AD167" s="37"/>
      <c r="AE167" s="37"/>
      <c r="AT167" s="16" t="s">
        <v>399</v>
      </c>
      <c r="AU167" s="16" t="s">
        <v>90</v>
      </c>
    </row>
    <row r="168" s="13" customFormat="1">
      <c r="A168" s="13"/>
      <c r="B168" s="259"/>
      <c r="C168" s="260"/>
      <c r="D168" s="261" t="s">
        <v>171</v>
      </c>
      <c r="E168" s="270" t="s">
        <v>1</v>
      </c>
      <c r="F168" s="262" t="s">
        <v>805</v>
      </c>
      <c r="G168" s="260"/>
      <c r="H168" s="263">
        <v>42.384999999999998</v>
      </c>
      <c r="I168" s="264"/>
      <c r="J168" s="264"/>
      <c r="K168" s="260"/>
      <c r="L168" s="260"/>
      <c r="M168" s="265"/>
      <c r="N168" s="292"/>
      <c r="O168" s="293"/>
      <c r="P168" s="293"/>
      <c r="Q168" s="293"/>
      <c r="R168" s="293"/>
      <c r="S168" s="293"/>
      <c r="T168" s="293"/>
      <c r="U168" s="293"/>
      <c r="V168" s="293"/>
      <c r="W168" s="293"/>
      <c r="X168" s="294"/>
      <c r="Y168" s="13"/>
      <c r="Z168" s="13"/>
      <c r="AA168" s="13"/>
      <c r="AB168" s="13"/>
      <c r="AC168" s="13"/>
      <c r="AD168" s="13"/>
      <c r="AE168" s="13"/>
      <c r="AT168" s="269" t="s">
        <v>171</v>
      </c>
      <c r="AU168" s="269" t="s">
        <v>90</v>
      </c>
      <c r="AV168" s="13" t="s">
        <v>90</v>
      </c>
      <c r="AW168" s="13" t="s">
        <v>5</v>
      </c>
      <c r="AX168" s="13" t="s">
        <v>88</v>
      </c>
      <c r="AY168" s="269" t="s">
        <v>154</v>
      </c>
    </row>
    <row r="169" s="2" customFormat="1" ht="6.96" customHeight="1">
      <c r="A169" s="37"/>
      <c r="B169" s="65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43"/>
      <c r="N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</row>
  </sheetData>
  <sheetProtection sheet="1" autoFilter="0" formatColumns="0" formatRows="0" objects="1" scenarios="1" spinCount="100000" saltValue="D4kLdYLdsUtfaFFckOSBNZBz41PU/9BybX0rvhpIfAJ0MhQV97aRm+G7kfjaqZ2LK1mqKioirOKD/UN3A045hw==" hashValue="z+C9IK4zCzuhpw4/vsTtMwRpzxbTTQaYqZOwBk8EfxgYNcEeAUFpeHY9fX3M8SeJPXygJDbkyhq2b+UsT8r8CQ==" algorithmName="SHA-512" password="CC35"/>
  <autoFilter ref="C122:L16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M2:Z2"/>
  </mergeCells>
  <hyperlinks>
    <hyperlink ref="F127" r:id="rId1" display="https://podminky.urs.cz/item/CS_URS_2025_02/113106123"/>
    <hyperlink ref="F130" r:id="rId2" display="https://podminky.urs.cz/item/CS_URS_2025_02/113107172"/>
    <hyperlink ref="F137" r:id="rId3" display="https://podminky.urs.cz/item/CS_URS_2025_02/113107341"/>
    <hyperlink ref="F140" r:id="rId4" display="https://podminky.urs.cz/item/CS_URS_2025_02/113202111"/>
    <hyperlink ref="F143" r:id="rId5" display="https://podminky.urs.cz/item/CS_URS_2025_02/181351005"/>
    <hyperlink ref="F151" r:id="rId6" display="https://podminky.urs.cz/item/CS_URS_2025_02/997221571"/>
    <hyperlink ref="F154" r:id="rId7" display="https://podminky.urs.cz/item/CS_URS_2025_02/997221579"/>
    <hyperlink ref="F160" r:id="rId8" display="https://podminky.urs.cz/item/CS_URS_2025_02/997221615"/>
    <hyperlink ref="F166" r:id="rId9" display="https://podminky.urs.cz/item/CS_URS_2025_02/99722164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6" t="s">
        <v>116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9"/>
      <c r="AT3" s="16" t="s">
        <v>90</v>
      </c>
    </row>
    <row r="4" s="1" customFormat="1" ht="24.96" customHeight="1">
      <c r="B4" s="19"/>
      <c r="D4" s="150" t="s">
        <v>117</v>
      </c>
      <c r="M4" s="19"/>
      <c r="N4" s="151" t="s">
        <v>11</v>
      </c>
      <c r="AT4" s="16" t="s">
        <v>4</v>
      </c>
    </row>
    <row r="5" s="1" customFormat="1" ht="6.96" customHeight="1">
      <c r="B5" s="19"/>
      <c r="M5" s="19"/>
    </row>
    <row r="6" s="1" customFormat="1" ht="12" customHeight="1">
      <c r="B6" s="19"/>
      <c r="D6" s="152" t="s">
        <v>17</v>
      </c>
      <c r="M6" s="19"/>
    </row>
    <row r="7" s="1" customFormat="1" ht="16.5" customHeight="1">
      <c r="B7" s="19"/>
      <c r="E7" s="153" t="str">
        <f>'Rekapitulace stavby'!K6</f>
        <v>Revitalizace zeleně v ulici Americká I. etapa</v>
      </c>
      <c r="F7" s="152"/>
      <c r="G7" s="152"/>
      <c r="H7" s="152"/>
      <c r="M7" s="19"/>
    </row>
    <row r="8" s="1" customFormat="1" ht="12" customHeight="1">
      <c r="B8" s="19"/>
      <c r="D8" s="152" t="s">
        <v>118</v>
      </c>
      <c r="M8" s="19"/>
    </row>
    <row r="9" s="2" customFormat="1" ht="16.5" customHeight="1">
      <c r="A9" s="37"/>
      <c r="B9" s="43"/>
      <c r="C9" s="37"/>
      <c r="D9" s="37"/>
      <c r="E9" s="153" t="s">
        <v>742</v>
      </c>
      <c r="F9" s="37"/>
      <c r="G9" s="37"/>
      <c r="H9" s="37"/>
      <c r="I9" s="37"/>
      <c r="J9" s="37"/>
      <c r="K9" s="37"/>
      <c r="L9" s="37"/>
      <c r="M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52" t="s">
        <v>120</v>
      </c>
      <c r="E10" s="37"/>
      <c r="F10" s="37"/>
      <c r="G10" s="37"/>
      <c r="H10" s="37"/>
      <c r="I10" s="37"/>
      <c r="J10" s="37"/>
      <c r="K10" s="37"/>
      <c r="L10" s="37"/>
      <c r="M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4" t="s">
        <v>806</v>
      </c>
      <c r="F11" s="37"/>
      <c r="G11" s="37"/>
      <c r="H11" s="37"/>
      <c r="I11" s="37"/>
      <c r="J11" s="37"/>
      <c r="K11" s="37"/>
      <c r="L11" s="37"/>
      <c r="M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52" t="s">
        <v>19</v>
      </c>
      <c r="E13" s="37"/>
      <c r="F13" s="142" t="s">
        <v>1</v>
      </c>
      <c r="G13" s="37"/>
      <c r="H13" s="37"/>
      <c r="I13" s="152" t="s">
        <v>20</v>
      </c>
      <c r="J13" s="142" t="s">
        <v>1</v>
      </c>
      <c r="K13" s="37"/>
      <c r="L13" s="37"/>
      <c r="M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52" t="s">
        <v>21</v>
      </c>
      <c r="E14" s="37"/>
      <c r="F14" s="142" t="s">
        <v>22</v>
      </c>
      <c r="G14" s="37"/>
      <c r="H14" s="37"/>
      <c r="I14" s="152" t="s">
        <v>23</v>
      </c>
      <c r="J14" s="155" t="str">
        <f>'Rekapitulace stavby'!AN8</f>
        <v>29. 7. 2025</v>
      </c>
      <c r="K14" s="37"/>
      <c r="L14" s="37"/>
      <c r="M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52" t="s">
        <v>25</v>
      </c>
      <c r="E16" s="37"/>
      <c r="F16" s="37"/>
      <c r="G16" s="37"/>
      <c r="H16" s="37"/>
      <c r="I16" s="152" t="s">
        <v>26</v>
      </c>
      <c r="J16" s="142" t="s">
        <v>27</v>
      </c>
      <c r="K16" s="37"/>
      <c r="L16" s="37"/>
      <c r="M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2" t="s">
        <v>28</v>
      </c>
      <c r="F17" s="37"/>
      <c r="G17" s="37"/>
      <c r="H17" s="37"/>
      <c r="I17" s="152" t="s">
        <v>29</v>
      </c>
      <c r="J17" s="142" t="s">
        <v>30</v>
      </c>
      <c r="K17" s="37"/>
      <c r="L17" s="37"/>
      <c r="M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52" t="s">
        <v>31</v>
      </c>
      <c r="E19" s="37"/>
      <c r="F19" s="37"/>
      <c r="G19" s="37"/>
      <c r="H19" s="37"/>
      <c r="I19" s="152" t="s">
        <v>26</v>
      </c>
      <c r="J19" s="32" t="str">
        <f>'Rekapitulace stavby'!AN13</f>
        <v>Vyplň údaj</v>
      </c>
      <c r="K19" s="37"/>
      <c r="L19" s="37"/>
      <c r="M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2"/>
      <c r="G20" s="142"/>
      <c r="H20" s="142"/>
      <c r="I20" s="152" t="s">
        <v>29</v>
      </c>
      <c r="J20" s="32" t="str">
        <f>'Rekapitulace stavby'!AN14</f>
        <v>Vyplň údaj</v>
      </c>
      <c r="K20" s="37"/>
      <c r="L20" s="37"/>
      <c r="M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52" t="s">
        <v>33</v>
      </c>
      <c r="E22" s="37"/>
      <c r="F22" s="37"/>
      <c r="G22" s="37"/>
      <c r="H22" s="37"/>
      <c r="I22" s="152" t="s">
        <v>26</v>
      </c>
      <c r="J22" s="142" t="s">
        <v>34</v>
      </c>
      <c r="K22" s="37"/>
      <c r="L22" s="37"/>
      <c r="M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2" t="s">
        <v>35</v>
      </c>
      <c r="F23" s="37"/>
      <c r="G23" s="37"/>
      <c r="H23" s="37"/>
      <c r="I23" s="152" t="s">
        <v>29</v>
      </c>
      <c r="J23" s="142" t="s">
        <v>1</v>
      </c>
      <c r="K23" s="37"/>
      <c r="L23" s="37"/>
      <c r="M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52" t="s">
        <v>36</v>
      </c>
      <c r="E25" s="37"/>
      <c r="F25" s="37"/>
      <c r="G25" s="37"/>
      <c r="H25" s="37"/>
      <c r="I25" s="152" t="s">
        <v>26</v>
      </c>
      <c r="J25" s="142" t="str">
        <f>IF('Rekapitulace stavby'!AN19="","",'Rekapitulace stavby'!AN19)</f>
        <v/>
      </c>
      <c r="K25" s="37"/>
      <c r="L25" s="37"/>
      <c r="M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2" t="str">
        <f>IF('Rekapitulace stavby'!E20="","",'Rekapitulace stavby'!E20)</f>
        <v xml:space="preserve"> </v>
      </c>
      <c r="F26" s="37"/>
      <c r="G26" s="37"/>
      <c r="H26" s="37"/>
      <c r="I26" s="152" t="s">
        <v>29</v>
      </c>
      <c r="J26" s="142" t="str">
        <f>IF('Rekapitulace stavby'!AN20="","",'Rekapitulace stavby'!AN20)</f>
        <v/>
      </c>
      <c r="K26" s="37"/>
      <c r="L26" s="37"/>
      <c r="M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52" t="s">
        <v>38</v>
      </c>
      <c r="E28" s="37"/>
      <c r="F28" s="37"/>
      <c r="G28" s="37"/>
      <c r="H28" s="37"/>
      <c r="I28" s="37"/>
      <c r="J28" s="37"/>
      <c r="K28" s="37"/>
      <c r="L28" s="37"/>
      <c r="M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6"/>
      <c r="J29" s="156"/>
      <c r="K29" s="156"/>
      <c r="L29" s="156"/>
      <c r="M29" s="159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60"/>
      <c r="E31" s="160"/>
      <c r="F31" s="160"/>
      <c r="G31" s="160"/>
      <c r="H31" s="160"/>
      <c r="I31" s="160"/>
      <c r="J31" s="160"/>
      <c r="K31" s="160"/>
      <c r="L31" s="160"/>
      <c r="M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>
      <c r="A32" s="37"/>
      <c r="B32" s="43"/>
      <c r="C32" s="37"/>
      <c r="D32" s="37"/>
      <c r="E32" s="152" t="s">
        <v>122</v>
      </c>
      <c r="F32" s="37"/>
      <c r="G32" s="37"/>
      <c r="H32" s="37"/>
      <c r="I32" s="37"/>
      <c r="J32" s="37"/>
      <c r="K32" s="161">
        <f>I98</f>
        <v>0</v>
      </c>
      <c r="L32" s="37"/>
      <c r="M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>
      <c r="A33" s="37"/>
      <c r="B33" s="43"/>
      <c r="C33" s="37"/>
      <c r="D33" s="37"/>
      <c r="E33" s="152" t="s">
        <v>123</v>
      </c>
      <c r="F33" s="37"/>
      <c r="G33" s="37"/>
      <c r="H33" s="37"/>
      <c r="I33" s="37"/>
      <c r="J33" s="37"/>
      <c r="K33" s="161">
        <f>J98</f>
        <v>0</v>
      </c>
      <c r="L33" s="37"/>
      <c r="M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25.44" customHeight="1">
      <c r="A34" s="37"/>
      <c r="B34" s="43"/>
      <c r="C34" s="37"/>
      <c r="D34" s="162" t="s">
        <v>39</v>
      </c>
      <c r="E34" s="37"/>
      <c r="F34" s="37"/>
      <c r="G34" s="37"/>
      <c r="H34" s="37"/>
      <c r="I34" s="37"/>
      <c r="J34" s="37"/>
      <c r="K34" s="163">
        <f>ROUND(K125, 2)</f>
        <v>0</v>
      </c>
      <c r="L34" s="37"/>
      <c r="M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6.96" customHeight="1">
      <c r="A35" s="37"/>
      <c r="B35" s="43"/>
      <c r="C35" s="37"/>
      <c r="D35" s="160"/>
      <c r="E35" s="160"/>
      <c r="F35" s="160"/>
      <c r="G35" s="160"/>
      <c r="H35" s="160"/>
      <c r="I35" s="160"/>
      <c r="J35" s="160"/>
      <c r="K35" s="160"/>
      <c r="L35" s="160"/>
      <c r="M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37"/>
      <c r="F36" s="164" t="s">
        <v>41</v>
      </c>
      <c r="G36" s="37"/>
      <c r="H36" s="37"/>
      <c r="I36" s="164" t="s">
        <v>40</v>
      </c>
      <c r="J36" s="37"/>
      <c r="K36" s="164" t="s">
        <v>42</v>
      </c>
      <c r="L36" s="37"/>
      <c r="M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14.4" customHeight="1">
      <c r="A37" s="37"/>
      <c r="B37" s="43"/>
      <c r="C37" s="37"/>
      <c r="D37" s="165" t="s">
        <v>43</v>
      </c>
      <c r="E37" s="152" t="s">
        <v>44</v>
      </c>
      <c r="F37" s="161">
        <f>ROUND((SUM(BE125:BE186)),  2)</f>
        <v>0</v>
      </c>
      <c r="G37" s="37"/>
      <c r="H37" s="37"/>
      <c r="I37" s="166">
        <v>0.20999999999999999</v>
      </c>
      <c r="J37" s="37"/>
      <c r="K37" s="161">
        <f>ROUND(((SUM(BE125:BE186))*I37),  2)</f>
        <v>0</v>
      </c>
      <c r="L37" s="37"/>
      <c r="M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152" t="s">
        <v>45</v>
      </c>
      <c r="F38" s="161">
        <f>ROUND((SUM(BF125:BF186)),  2)</f>
        <v>0</v>
      </c>
      <c r="G38" s="37"/>
      <c r="H38" s="37"/>
      <c r="I38" s="166">
        <v>0.12</v>
      </c>
      <c r="J38" s="37"/>
      <c r="K38" s="161">
        <f>ROUND(((SUM(BF125:BF186))*I38),  2)</f>
        <v>0</v>
      </c>
      <c r="L38" s="37"/>
      <c r="M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52" t="s">
        <v>46</v>
      </c>
      <c r="F39" s="161">
        <f>ROUND((SUM(BG125:BG186)),  2)</f>
        <v>0</v>
      </c>
      <c r="G39" s="37"/>
      <c r="H39" s="37"/>
      <c r="I39" s="166">
        <v>0.20999999999999999</v>
      </c>
      <c r="J39" s="37"/>
      <c r="K39" s="161">
        <f>0</f>
        <v>0</v>
      </c>
      <c r="L39" s="37"/>
      <c r="M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152" t="s">
        <v>47</v>
      </c>
      <c r="F40" s="161">
        <f>ROUND((SUM(BH125:BH186)),  2)</f>
        <v>0</v>
      </c>
      <c r="G40" s="37"/>
      <c r="H40" s="37"/>
      <c r="I40" s="166">
        <v>0.12</v>
      </c>
      <c r="J40" s="37"/>
      <c r="K40" s="161">
        <f>0</f>
        <v>0</v>
      </c>
      <c r="L40" s="37"/>
      <c r="M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2" customFormat="1" ht="14.4" customHeight="1">
      <c r="A41" s="37"/>
      <c r="B41" s="43"/>
      <c r="C41" s="37"/>
      <c r="D41" s="37"/>
      <c r="E41" s="152" t="s">
        <v>48</v>
      </c>
      <c r="F41" s="161">
        <f>ROUND((SUM(BI125:BI186)),  2)</f>
        <v>0</v>
      </c>
      <c r="G41" s="37"/>
      <c r="H41" s="37"/>
      <c r="I41" s="166">
        <v>0</v>
      </c>
      <c r="J41" s="37"/>
      <c r="K41" s="161">
        <f>0</f>
        <v>0</v>
      </c>
      <c r="L41" s="37"/>
      <c r="M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6.96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2" customFormat="1" ht="25.44" customHeight="1">
      <c r="A43" s="37"/>
      <c r="B43" s="43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69"/>
      <c r="K43" s="172">
        <f>SUM(K34:K41)</f>
        <v>0</v>
      </c>
      <c r="L43" s="173"/>
      <c r="M43" s="6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="2" customFormat="1" ht="14.4" customHeight="1">
      <c r="A44" s="37"/>
      <c r="B44" s="43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62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1" customFormat="1" ht="14.4" customHeight="1">
      <c r="B45" s="19"/>
      <c r="M45" s="19"/>
    </row>
    <row r="46" s="1" customFormat="1" ht="14.4" customHeight="1">
      <c r="B46" s="19"/>
      <c r="M46" s="19"/>
    </row>
    <row r="47" s="1" customFormat="1" ht="14.4" customHeight="1">
      <c r="B47" s="19"/>
      <c r="M47" s="19"/>
    </row>
    <row r="48" s="1" customFormat="1" ht="14.4" customHeight="1">
      <c r="B48" s="19"/>
      <c r="M48" s="19"/>
    </row>
    <row r="49" s="1" customFormat="1" ht="14.4" customHeight="1">
      <c r="B49" s="19"/>
      <c r="M49" s="19"/>
    </row>
    <row r="50" s="2" customFormat="1" ht="14.4" customHeight="1">
      <c r="B50" s="62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175"/>
      <c r="M50" s="62"/>
    </row>
    <row r="51">
      <c r="B51" s="19"/>
      <c r="M51" s="19"/>
    </row>
    <row r="52">
      <c r="B52" s="19"/>
      <c r="M52" s="19"/>
    </row>
    <row r="53">
      <c r="B53" s="19"/>
      <c r="M53" s="19"/>
    </row>
    <row r="54">
      <c r="B54" s="19"/>
      <c r="M54" s="19"/>
    </row>
    <row r="55">
      <c r="B55" s="19"/>
      <c r="M55" s="19"/>
    </row>
    <row r="56">
      <c r="B56" s="19"/>
      <c r="M56" s="19"/>
    </row>
    <row r="57">
      <c r="B57" s="19"/>
      <c r="M57" s="19"/>
    </row>
    <row r="58">
      <c r="B58" s="19"/>
      <c r="M58" s="19"/>
    </row>
    <row r="59">
      <c r="B59" s="19"/>
      <c r="M59" s="19"/>
    </row>
    <row r="60">
      <c r="B60" s="19"/>
      <c r="M60" s="19"/>
    </row>
    <row r="61" s="2" customFormat="1">
      <c r="A61" s="37"/>
      <c r="B61" s="43"/>
      <c r="C61" s="37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177"/>
      <c r="M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M62" s="19"/>
    </row>
    <row r="63">
      <c r="B63" s="19"/>
      <c r="M63" s="19"/>
    </row>
    <row r="64">
      <c r="B64" s="19"/>
      <c r="M64" s="19"/>
    </row>
    <row r="65" s="2" customFormat="1">
      <c r="A65" s="37"/>
      <c r="B65" s="43"/>
      <c r="C65" s="37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180"/>
      <c r="M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M66" s="19"/>
    </row>
    <row r="67">
      <c r="B67" s="19"/>
      <c r="M67" s="19"/>
    </row>
    <row r="68">
      <c r="B68" s="19"/>
      <c r="M68" s="19"/>
    </row>
    <row r="69">
      <c r="B69" s="19"/>
      <c r="M69" s="19"/>
    </row>
    <row r="70">
      <c r="B70" s="19"/>
      <c r="M70" s="19"/>
    </row>
    <row r="71">
      <c r="B71" s="19"/>
      <c r="M71" s="19"/>
    </row>
    <row r="72">
      <c r="B72" s="19"/>
      <c r="M72" s="19"/>
    </row>
    <row r="73">
      <c r="B73" s="19"/>
      <c r="M73" s="19"/>
    </row>
    <row r="74">
      <c r="B74" s="19"/>
      <c r="M74" s="19"/>
    </row>
    <row r="75">
      <c r="B75" s="19"/>
      <c r="M75" s="19"/>
    </row>
    <row r="76" s="2" customFormat="1">
      <c r="A76" s="37"/>
      <c r="B76" s="43"/>
      <c r="C76" s="37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177"/>
      <c r="M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124</v>
      </c>
      <c r="D82" s="39"/>
      <c r="E82" s="39"/>
      <c r="F82" s="39"/>
      <c r="G82" s="39"/>
      <c r="H82" s="39"/>
      <c r="I82" s="39"/>
      <c r="J82" s="39"/>
      <c r="K82" s="39"/>
      <c r="L82" s="39"/>
      <c r="M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17</v>
      </c>
      <c r="D84" s="39"/>
      <c r="E84" s="39"/>
      <c r="F84" s="39"/>
      <c r="G84" s="39"/>
      <c r="H84" s="39"/>
      <c r="I84" s="39"/>
      <c r="J84" s="39"/>
      <c r="K84" s="39"/>
      <c r="L84" s="39"/>
      <c r="M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5" t="str">
        <f>E7</f>
        <v>Revitalizace zeleně v ulici Americká I. etapa</v>
      </c>
      <c r="F85" s="31"/>
      <c r="G85" s="31"/>
      <c r="H85" s="31"/>
      <c r="I85" s="39"/>
      <c r="J85" s="39"/>
      <c r="K85" s="39"/>
      <c r="L85" s="39"/>
      <c r="M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118</v>
      </c>
      <c r="D86" s="21"/>
      <c r="E86" s="21"/>
      <c r="F86" s="21"/>
      <c r="G86" s="21"/>
      <c r="H86" s="21"/>
      <c r="I86" s="21"/>
      <c r="J86" s="21"/>
      <c r="K86" s="21"/>
      <c r="L86" s="21"/>
      <c r="M86" s="19"/>
    </row>
    <row r="87" s="2" customFormat="1" ht="16.5" customHeight="1">
      <c r="A87" s="37"/>
      <c r="B87" s="38"/>
      <c r="C87" s="39"/>
      <c r="D87" s="39"/>
      <c r="E87" s="185" t="s">
        <v>742</v>
      </c>
      <c r="F87" s="39"/>
      <c r="G87" s="39"/>
      <c r="H87" s="39"/>
      <c r="I87" s="39"/>
      <c r="J87" s="39"/>
      <c r="K87" s="39"/>
      <c r="L87" s="39"/>
      <c r="M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120</v>
      </c>
      <c r="D88" s="39"/>
      <c r="E88" s="39"/>
      <c r="F88" s="39"/>
      <c r="G88" s="39"/>
      <c r="H88" s="39"/>
      <c r="I88" s="39"/>
      <c r="J88" s="39"/>
      <c r="K88" s="39"/>
      <c r="L88" s="39"/>
      <c r="M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04.02 - Stavba nových cest a zpevněných ploch</v>
      </c>
      <c r="F89" s="39"/>
      <c r="G89" s="39"/>
      <c r="H89" s="39"/>
      <c r="I89" s="39"/>
      <c r="J89" s="39"/>
      <c r="K89" s="39"/>
      <c r="L89" s="39"/>
      <c r="M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21</v>
      </c>
      <c r="D91" s="39"/>
      <c r="E91" s="39"/>
      <c r="F91" s="26" t="str">
        <f>F14</f>
        <v>Cheb</v>
      </c>
      <c r="G91" s="39"/>
      <c r="H91" s="39"/>
      <c r="I91" s="31" t="s">
        <v>23</v>
      </c>
      <c r="J91" s="78" t="str">
        <f>IF(J14="","",J14)</f>
        <v>29. 7. 2025</v>
      </c>
      <c r="K91" s="39"/>
      <c r="L91" s="39"/>
      <c r="M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5.65" customHeight="1">
      <c r="A93" s="37"/>
      <c r="B93" s="38"/>
      <c r="C93" s="31" t="s">
        <v>25</v>
      </c>
      <c r="D93" s="39"/>
      <c r="E93" s="39"/>
      <c r="F93" s="26" t="str">
        <f>E17</f>
        <v>Město Cheb</v>
      </c>
      <c r="G93" s="39"/>
      <c r="H93" s="39"/>
      <c r="I93" s="31" t="s">
        <v>33</v>
      </c>
      <c r="J93" s="35" t="str">
        <f>E23</f>
        <v>Ing. Tomáš Prinz, DiS.</v>
      </c>
      <c r="K93" s="39"/>
      <c r="L93" s="39"/>
      <c r="M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31</v>
      </c>
      <c r="D94" s="39"/>
      <c r="E94" s="39"/>
      <c r="F94" s="26" t="str">
        <f>IF(E20="","",E20)</f>
        <v>Vyplň údaj</v>
      </c>
      <c r="G94" s="39"/>
      <c r="H94" s="39"/>
      <c r="I94" s="31" t="s">
        <v>36</v>
      </c>
      <c r="J94" s="35" t="str">
        <f>E26</f>
        <v xml:space="preserve"> </v>
      </c>
      <c r="K94" s="39"/>
      <c r="L94" s="39"/>
      <c r="M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6" t="s">
        <v>125</v>
      </c>
      <c r="D96" s="187"/>
      <c r="E96" s="187"/>
      <c r="F96" s="187"/>
      <c r="G96" s="187"/>
      <c r="H96" s="187"/>
      <c r="I96" s="188" t="s">
        <v>126</v>
      </c>
      <c r="J96" s="188" t="s">
        <v>127</v>
      </c>
      <c r="K96" s="188" t="s">
        <v>128</v>
      </c>
      <c r="L96" s="187"/>
      <c r="M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9" t="s">
        <v>129</v>
      </c>
      <c r="D98" s="39"/>
      <c r="E98" s="39"/>
      <c r="F98" s="39"/>
      <c r="G98" s="39"/>
      <c r="H98" s="39"/>
      <c r="I98" s="109">
        <f>Q125</f>
        <v>0</v>
      </c>
      <c r="J98" s="109">
        <f>R125</f>
        <v>0</v>
      </c>
      <c r="K98" s="109">
        <f>K125</f>
        <v>0</v>
      </c>
      <c r="L98" s="39"/>
      <c r="M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130</v>
      </c>
    </row>
    <row r="99" s="9" customFormat="1" ht="24.96" customHeight="1">
      <c r="A99" s="9"/>
      <c r="B99" s="190"/>
      <c r="C99" s="191"/>
      <c r="D99" s="192" t="s">
        <v>131</v>
      </c>
      <c r="E99" s="193"/>
      <c r="F99" s="193"/>
      <c r="G99" s="193"/>
      <c r="H99" s="193"/>
      <c r="I99" s="194">
        <f>Q126</f>
        <v>0</v>
      </c>
      <c r="J99" s="194">
        <f>R126</f>
        <v>0</v>
      </c>
      <c r="K99" s="194">
        <f>K126</f>
        <v>0</v>
      </c>
      <c r="L99" s="191"/>
      <c r="M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34"/>
      <c r="D100" s="197" t="s">
        <v>132</v>
      </c>
      <c r="E100" s="198"/>
      <c r="F100" s="198"/>
      <c r="G100" s="198"/>
      <c r="H100" s="198"/>
      <c r="I100" s="199">
        <f>Q127</f>
        <v>0</v>
      </c>
      <c r="J100" s="199">
        <f>R127</f>
        <v>0</v>
      </c>
      <c r="K100" s="199">
        <f>K127</f>
        <v>0</v>
      </c>
      <c r="L100" s="134"/>
      <c r="M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34"/>
      <c r="D101" s="197" t="s">
        <v>807</v>
      </c>
      <c r="E101" s="198"/>
      <c r="F101" s="198"/>
      <c r="G101" s="198"/>
      <c r="H101" s="198"/>
      <c r="I101" s="199">
        <f>Q143</f>
        <v>0</v>
      </c>
      <c r="J101" s="199">
        <f>R143</f>
        <v>0</v>
      </c>
      <c r="K101" s="199">
        <f>K143</f>
        <v>0</v>
      </c>
      <c r="L101" s="134"/>
      <c r="M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808</v>
      </c>
      <c r="E102" s="193"/>
      <c r="F102" s="193"/>
      <c r="G102" s="193"/>
      <c r="H102" s="193"/>
      <c r="I102" s="194">
        <f>Q159</f>
        <v>0</v>
      </c>
      <c r="J102" s="194">
        <f>R159</f>
        <v>0</v>
      </c>
      <c r="K102" s="194">
        <f>K159</f>
        <v>0</v>
      </c>
      <c r="L102" s="191"/>
      <c r="M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6"/>
      <c r="C103" s="134"/>
      <c r="D103" s="197" t="s">
        <v>809</v>
      </c>
      <c r="E103" s="198"/>
      <c r="F103" s="198"/>
      <c r="G103" s="198"/>
      <c r="H103" s="198"/>
      <c r="I103" s="199">
        <f>Q160</f>
        <v>0</v>
      </c>
      <c r="J103" s="199">
        <f>R160</f>
        <v>0</v>
      </c>
      <c r="K103" s="199">
        <f>K160</f>
        <v>0</v>
      </c>
      <c r="L103" s="134"/>
      <c r="M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135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17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85" t="str">
        <f>E7</f>
        <v>Revitalizace zeleně v ulici Americká I. etapa</v>
      </c>
      <c r="F113" s="31"/>
      <c r="G113" s="31"/>
      <c r="H113" s="31"/>
      <c r="I113" s="39"/>
      <c r="J113" s="39"/>
      <c r="K113" s="39"/>
      <c r="L113" s="39"/>
      <c r="M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1" customFormat="1" ht="12" customHeight="1">
      <c r="B114" s="20"/>
      <c r="C114" s="31" t="s">
        <v>118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19"/>
    </row>
    <row r="115" s="2" customFormat="1" ht="16.5" customHeight="1">
      <c r="A115" s="37"/>
      <c r="B115" s="38"/>
      <c r="C115" s="39"/>
      <c r="D115" s="39"/>
      <c r="E115" s="185" t="s">
        <v>742</v>
      </c>
      <c r="F115" s="39"/>
      <c r="G115" s="39"/>
      <c r="H115" s="39"/>
      <c r="I115" s="39"/>
      <c r="J115" s="39"/>
      <c r="K115" s="39"/>
      <c r="L115" s="39"/>
      <c r="M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120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E11</f>
        <v>04.02 - Stavba nových cest a zpevněných ploch</v>
      </c>
      <c r="F117" s="39"/>
      <c r="G117" s="39"/>
      <c r="H117" s="39"/>
      <c r="I117" s="39"/>
      <c r="J117" s="39"/>
      <c r="K117" s="39"/>
      <c r="L117" s="39"/>
      <c r="M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21</v>
      </c>
      <c r="D119" s="39"/>
      <c r="E119" s="39"/>
      <c r="F119" s="26" t="str">
        <f>F14</f>
        <v>Cheb</v>
      </c>
      <c r="G119" s="39"/>
      <c r="H119" s="39"/>
      <c r="I119" s="31" t="s">
        <v>23</v>
      </c>
      <c r="J119" s="78" t="str">
        <f>IF(J14="","",J14)</f>
        <v>29. 7. 2025</v>
      </c>
      <c r="K119" s="39"/>
      <c r="L119" s="39"/>
      <c r="M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5.65" customHeight="1">
      <c r="A121" s="37"/>
      <c r="B121" s="38"/>
      <c r="C121" s="31" t="s">
        <v>25</v>
      </c>
      <c r="D121" s="39"/>
      <c r="E121" s="39"/>
      <c r="F121" s="26" t="str">
        <f>E17</f>
        <v>Město Cheb</v>
      </c>
      <c r="G121" s="39"/>
      <c r="H121" s="39"/>
      <c r="I121" s="31" t="s">
        <v>33</v>
      </c>
      <c r="J121" s="35" t="str">
        <f>E23</f>
        <v>Ing. Tomáš Prinz, DiS.</v>
      </c>
      <c r="K121" s="39"/>
      <c r="L121" s="39"/>
      <c r="M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31</v>
      </c>
      <c r="D122" s="39"/>
      <c r="E122" s="39"/>
      <c r="F122" s="26" t="str">
        <f>IF(E20="","",E20)</f>
        <v>Vyplň údaj</v>
      </c>
      <c r="G122" s="39"/>
      <c r="H122" s="39"/>
      <c r="I122" s="31" t="s">
        <v>36</v>
      </c>
      <c r="J122" s="35" t="str">
        <f>E26</f>
        <v xml:space="preserve"> </v>
      </c>
      <c r="K122" s="39"/>
      <c r="L122" s="39"/>
      <c r="M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201"/>
      <c r="B124" s="202"/>
      <c r="C124" s="203" t="s">
        <v>136</v>
      </c>
      <c r="D124" s="204" t="s">
        <v>64</v>
      </c>
      <c r="E124" s="204" t="s">
        <v>60</v>
      </c>
      <c r="F124" s="204" t="s">
        <v>61</v>
      </c>
      <c r="G124" s="204" t="s">
        <v>137</v>
      </c>
      <c r="H124" s="204" t="s">
        <v>138</v>
      </c>
      <c r="I124" s="204" t="s">
        <v>139</v>
      </c>
      <c r="J124" s="204" t="s">
        <v>140</v>
      </c>
      <c r="K124" s="204" t="s">
        <v>128</v>
      </c>
      <c r="L124" s="205" t="s">
        <v>141</v>
      </c>
      <c r="M124" s="206"/>
      <c r="N124" s="99" t="s">
        <v>1</v>
      </c>
      <c r="O124" s="100" t="s">
        <v>43</v>
      </c>
      <c r="P124" s="100" t="s">
        <v>142</v>
      </c>
      <c r="Q124" s="100" t="s">
        <v>143</v>
      </c>
      <c r="R124" s="100" t="s">
        <v>144</v>
      </c>
      <c r="S124" s="100" t="s">
        <v>145</v>
      </c>
      <c r="T124" s="100" t="s">
        <v>146</v>
      </c>
      <c r="U124" s="100" t="s">
        <v>147</v>
      </c>
      <c r="V124" s="100" t="s">
        <v>148</v>
      </c>
      <c r="W124" s="100" t="s">
        <v>149</v>
      </c>
      <c r="X124" s="101" t="s">
        <v>150</v>
      </c>
      <c r="Y124" s="201"/>
      <c r="Z124" s="201"/>
      <c r="AA124" s="201"/>
      <c r="AB124" s="201"/>
      <c r="AC124" s="201"/>
      <c r="AD124" s="201"/>
      <c r="AE124" s="201"/>
    </row>
    <row r="125" s="2" customFormat="1" ht="22.8" customHeight="1">
      <c r="A125" s="37"/>
      <c r="B125" s="38"/>
      <c r="C125" s="106" t="s">
        <v>151</v>
      </c>
      <c r="D125" s="39"/>
      <c r="E125" s="39"/>
      <c r="F125" s="39"/>
      <c r="G125" s="39"/>
      <c r="H125" s="39"/>
      <c r="I125" s="39"/>
      <c r="J125" s="39"/>
      <c r="K125" s="207">
        <f>BK125</f>
        <v>0</v>
      </c>
      <c r="L125" s="39"/>
      <c r="M125" s="43"/>
      <c r="N125" s="102"/>
      <c r="O125" s="208"/>
      <c r="P125" s="103"/>
      <c r="Q125" s="209">
        <f>Q126+Q159</f>
        <v>0</v>
      </c>
      <c r="R125" s="209">
        <f>R126+R159</f>
        <v>0</v>
      </c>
      <c r="S125" s="103"/>
      <c r="T125" s="210">
        <f>T126+T159</f>
        <v>0</v>
      </c>
      <c r="U125" s="103"/>
      <c r="V125" s="210">
        <f>V126+V159</f>
        <v>3.3082259999999999</v>
      </c>
      <c r="W125" s="103"/>
      <c r="X125" s="211">
        <f>X126+X159</f>
        <v>0</v>
      </c>
      <c r="Y125" s="37"/>
      <c r="Z125" s="37"/>
      <c r="AA125" s="37"/>
      <c r="AB125" s="37"/>
      <c r="AC125" s="37"/>
      <c r="AD125" s="37"/>
      <c r="AE125" s="37"/>
      <c r="AT125" s="16" t="s">
        <v>80</v>
      </c>
      <c r="AU125" s="16" t="s">
        <v>130</v>
      </c>
      <c r="BK125" s="212">
        <f>BK126+BK159</f>
        <v>0</v>
      </c>
    </row>
    <row r="126" s="12" customFormat="1" ht="25.92" customHeight="1">
      <c r="A126" s="12"/>
      <c r="B126" s="213"/>
      <c r="C126" s="214"/>
      <c r="D126" s="215" t="s">
        <v>80</v>
      </c>
      <c r="E126" s="216" t="s">
        <v>152</v>
      </c>
      <c r="F126" s="216" t="s">
        <v>153</v>
      </c>
      <c r="G126" s="214"/>
      <c r="H126" s="214"/>
      <c r="I126" s="217"/>
      <c r="J126" s="217"/>
      <c r="K126" s="218">
        <f>BK126</f>
        <v>0</v>
      </c>
      <c r="L126" s="214"/>
      <c r="M126" s="219"/>
      <c r="N126" s="220"/>
      <c r="O126" s="221"/>
      <c r="P126" s="221"/>
      <c r="Q126" s="222">
        <f>Q127+Q143</f>
        <v>0</v>
      </c>
      <c r="R126" s="222">
        <f>R127+R143</f>
        <v>0</v>
      </c>
      <c r="S126" s="221"/>
      <c r="T126" s="223">
        <f>T127+T143</f>
        <v>0</v>
      </c>
      <c r="U126" s="221"/>
      <c r="V126" s="223">
        <f>V127+V143</f>
        <v>0.042700000000000002</v>
      </c>
      <c r="W126" s="221"/>
      <c r="X126" s="224">
        <f>X127+X143</f>
        <v>0</v>
      </c>
      <c r="Y126" s="12"/>
      <c r="Z126" s="12"/>
      <c r="AA126" s="12"/>
      <c r="AB126" s="12"/>
      <c r="AC126" s="12"/>
      <c r="AD126" s="12"/>
      <c r="AE126" s="12"/>
      <c r="AR126" s="225" t="s">
        <v>88</v>
      </c>
      <c r="AT126" s="226" t="s">
        <v>80</v>
      </c>
      <c r="AU126" s="226" t="s">
        <v>81</v>
      </c>
      <c r="AY126" s="225" t="s">
        <v>154</v>
      </c>
      <c r="BK126" s="227">
        <f>BK127+BK143</f>
        <v>0</v>
      </c>
    </row>
    <row r="127" s="12" customFormat="1" ht="22.8" customHeight="1">
      <c r="A127" s="12"/>
      <c r="B127" s="213"/>
      <c r="C127" s="214"/>
      <c r="D127" s="215" t="s">
        <v>80</v>
      </c>
      <c r="E127" s="228" t="s">
        <v>88</v>
      </c>
      <c r="F127" s="228" t="s">
        <v>155</v>
      </c>
      <c r="G127" s="214"/>
      <c r="H127" s="214"/>
      <c r="I127" s="217"/>
      <c r="J127" s="217"/>
      <c r="K127" s="229">
        <f>BK127</f>
        <v>0</v>
      </c>
      <c r="L127" s="214"/>
      <c r="M127" s="219"/>
      <c r="N127" s="220"/>
      <c r="O127" s="221"/>
      <c r="P127" s="221"/>
      <c r="Q127" s="222">
        <f>SUM(Q128:Q142)</f>
        <v>0</v>
      </c>
      <c r="R127" s="222">
        <f>SUM(R128:R142)</f>
        <v>0</v>
      </c>
      <c r="S127" s="221"/>
      <c r="T127" s="223">
        <f>SUM(T128:T142)</f>
        <v>0</v>
      </c>
      <c r="U127" s="221"/>
      <c r="V127" s="223">
        <f>SUM(V128:V142)</f>
        <v>0.042700000000000002</v>
      </c>
      <c r="W127" s="221"/>
      <c r="X127" s="224">
        <f>SUM(X128:X142)</f>
        <v>0</v>
      </c>
      <c r="Y127" s="12"/>
      <c r="Z127" s="12"/>
      <c r="AA127" s="12"/>
      <c r="AB127" s="12"/>
      <c r="AC127" s="12"/>
      <c r="AD127" s="12"/>
      <c r="AE127" s="12"/>
      <c r="AR127" s="225" t="s">
        <v>88</v>
      </c>
      <c r="AT127" s="226" t="s">
        <v>80</v>
      </c>
      <c r="AU127" s="226" t="s">
        <v>88</v>
      </c>
      <c r="AY127" s="225" t="s">
        <v>154</v>
      </c>
      <c r="BK127" s="227">
        <f>SUM(BK128:BK142)</f>
        <v>0</v>
      </c>
    </row>
    <row r="128" s="2" customFormat="1" ht="33" customHeight="1">
      <c r="A128" s="37"/>
      <c r="B128" s="38"/>
      <c r="C128" s="230" t="s">
        <v>88</v>
      </c>
      <c r="D128" s="230" t="s">
        <v>156</v>
      </c>
      <c r="E128" s="231" t="s">
        <v>445</v>
      </c>
      <c r="F128" s="232" t="s">
        <v>446</v>
      </c>
      <c r="G128" s="233" t="s">
        <v>168</v>
      </c>
      <c r="H128" s="234">
        <v>27.98</v>
      </c>
      <c r="I128" s="235"/>
      <c r="J128" s="235"/>
      <c r="K128" s="236">
        <f>ROUND(P128*H128,2)</f>
        <v>0</v>
      </c>
      <c r="L128" s="232" t="s">
        <v>160</v>
      </c>
      <c r="M128" s="43"/>
      <c r="N128" s="237" t="s">
        <v>1</v>
      </c>
      <c r="O128" s="238" t="s">
        <v>44</v>
      </c>
      <c r="P128" s="239">
        <f>I128+J128</f>
        <v>0</v>
      </c>
      <c r="Q128" s="239">
        <f>ROUND(I128*H128,2)</f>
        <v>0</v>
      </c>
      <c r="R128" s="239">
        <f>ROUND(J128*H128,2)</f>
        <v>0</v>
      </c>
      <c r="S128" s="90"/>
      <c r="T128" s="240">
        <f>S128*H128</f>
        <v>0</v>
      </c>
      <c r="U128" s="240">
        <v>0</v>
      </c>
      <c r="V128" s="240">
        <f>U128*H128</f>
        <v>0</v>
      </c>
      <c r="W128" s="240">
        <v>0</v>
      </c>
      <c r="X128" s="241">
        <f>W128*H128</f>
        <v>0</v>
      </c>
      <c r="Y128" s="37"/>
      <c r="Z128" s="37"/>
      <c r="AA128" s="37"/>
      <c r="AB128" s="37"/>
      <c r="AC128" s="37"/>
      <c r="AD128" s="37"/>
      <c r="AE128" s="37"/>
      <c r="AR128" s="242" t="s">
        <v>161</v>
      </c>
      <c r="AT128" s="242" t="s">
        <v>156</v>
      </c>
      <c r="AU128" s="242" t="s">
        <v>90</v>
      </c>
      <c r="AY128" s="16" t="s">
        <v>154</v>
      </c>
      <c r="BE128" s="243">
        <f>IF(O128="základní",K128,0)</f>
        <v>0</v>
      </c>
      <c r="BF128" s="243">
        <f>IF(O128="snížená",K128,0)</f>
        <v>0</v>
      </c>
      <c r="BG128" s="243">
        <f>IF(O128="zákl. přenesená",K128,0)</f>
        <v>0</v>
      </c>
      <c r="BH128" s="243">
        <f>IF(O128="sníž. přenesená",K128,0)</f>
        <v>0</v>
      </c>
      <c r="BI128" s="243">
        <f>IF(O128="nulová",K128,0)</f>
        <v>0</v>
      </c>
      <c r="BJ128" s="16" t="s">
        <v>88</v>
      </c>
      <c r="BK128" s="243">
        <f>ROUND(P128*H128,2)</f>
        <v>0</v>
      </c>
      <c r="BL128" s="16" t="s">
        <v>161</v>
      </c>
      <c r="BM128" s="242" t="s">
        <v>810</v>
      </c>
    </row>
    <row r="129" s="2" customFormat="1">
      <c r="A129" s="37"/>
      <c r="B129" s="38"/>
      <c r="C129" s="39"/>
      <c r="D129" s="244" t="s">
        <v>163</v>
      </c>
      <c r="E129" s="39"/>
      <c r="F129" s="245" t="s">
        <v>448</v>
      </c>
      <c r="G129" s="39"/>
      <c r="H129" s="39"/>
      <c r="I129" s="246"/>
      <c r="J129" s="246"/>
      <c r="K129" s="39"/>
      <c r="L129" s="39"/>
      <c r="M129" s="43"/>
      <c r="N129" s="247"/>
      <c r="O129" s="248"/>
      <c r="P129" s="90"/>
      <c r="Q129" s="90"/>
      <c r="R129" s="90"/>
      <c r="S129" s="90"/>
      <c r="T129" s="90"/>
      <c r="U129" s="90"/>
      <c r="V129" s="90"/>
      <c r="W129" s="90"/>
      <c r="X129" s="91"/>
      <c r="Y129" s="37"/>
      <c r="Z129" s="37"/>
      <c r="AA129" s="37"/>
      <c r="AB129" s="37"/>
      <c r="AC129" s="37"/>
      <c r="AD129" s="37"/>
      <c r="AE129" s="37"/>
      <c r="AT129" s="16" t="s">
        <v>163</v>
      </c>
      <c r="AU129" s="16" t="s">
        <v>90</v>
      </c>
    </row>
    <row r="130" s="13" customFormat="1">
      <c r="A130" s="13"/>
      <c r="B130" s="259"/>
      <c r="C130" s="260"/>
      <c r="D130" s="261" t="s">
        <v>171</v>
      </c>
      <c r="E130" s="270" t="s">
        <v>1</v>
      </c>
      <c r="F130" s="262" t="s">
        <v>811</v>
      </c>
      <c r="G130" s="260"/>
      <c r="H130" s="263">
        <v>19.507999999999999</v>
      </c>
      <c r="I130" s="264"/>
      <c r="J130" s="264"/>
      <c r="K130" s="260"/>
      <c r="L130" s="260"/>
      <c r="M130" s="265"/>
      <c r="N130" s="266"/>
      <c r="O130" s="267"/>
      <c r="P130" s="267"/>
      <c r="Q130" s="267"/>
      <c r="R130" s="267"/>
      <c r="S130" s="267"/>
      <c r="T130" s="267"/>
      <c r="U130" s="267"/>
      <c r="V130" s="267"/>
      <c r="W130" s="267"/>
      <c r="X130" s="268"/>
      <c r="Y130" s="13"/>
      <c r="Z130" s="13"/>
      <c r="AA130" s="13"/>
      <c r="AB130" s="13"/>
      <c r="AC130" s="13"/>
      <c r="AD130" s="13"/>
      <c r="AE130" s="13"/>
      <c r="AT130" s="269" t="s">
        <v>171</v>
      </c>
      <c r="AU130" s="269" t="s">
        <v>90</v>
      </c>
      <c r="AV130" s="13" t="s">
        <v>90</v>
      </c>
      <c r="AW130" s="13" t="s">
        <v>5</v>
      </c>
      <c r="AX130" s="13" t="s">
        <v>81</v>
      </c>
      <c r="AY130" s="269" t="s">
        <v>154</v>
      </c>
    </row>
    <row r="131" s="13" customFormat="1">
      <c r="A131" s="13"/>
      <c r="B131" s="259"/>
      <c r="C131" s="260"/>
      <c r="D131" s="261" t="s">
        <v>171</v>
      </c>
      <c r="E131" s="270" t="s">
        <v>1</v>
      </c>
      <c r="F131" s="262" t="s">
        <v>812</v>
      </c>
      <c r="G131" s="260"/>
      <c r="H131" s="263">
        <v>8.4719999999999995</v>
      </c>
      <c r="I131" s="264"/>
      <c r="J131" s="264"/>
      <c r="K131" s="260"/>
      <c r="L131" s="260"/>
      <c r="M131" s="265"/>
      <c r="N131" s="266"/>
      <c r="O131" s="267"/>
      <c r="P131" s="267"/>
      <c r="Q131" s="267"/>
      <c r="R131" s="267"/>
      <c r="S131" s="267"/>
      <c r="T131" s="267"/>
      <c r="U131" s="267"/>
      <c r="V131" s="267"/>
      <c r="W131" s="267"/>
      <c r="X131" s="268"/>
      <c r="Y131" s="13"/>
      <c r="Z131" s="13"/>
      <c r="AA131" s="13"/>
      <c r="AB131" s="13"/>
      <c r="AC131" s="13"/>
      <c r="AD131" s="13"/>
      <c r="AE131" s="13"/>
      <c r="AT131" s="269" t="s">
        <v>171</v>
      </c>
      <c r="AU131" s="269" t="s">
        <v>90</v>
      </c>
      <c r="AV131" s="13" t="s">
        <v>90</v>
      </c>
      <c r="AW131" s="13" t="s">
        <v>5</v>
      </c>
      <c r="AX131" s="13" t="s">
        <v>81</v>
      </c>
      <c r="AY131" s="269" t="s">
        <v>154</v>
      </c>
    </row>
    <row r="132" s="14" customFormat="1">
      <c r="A132" s="14"/>
      <c r="B132" s="271"/>
      <c r="C132" s="272"/>
      <c r="D132" s="261" t="s">
        <v>171</v>
      </c>
      <c r="E132" s="273" t="s">
        <v>1</v>
      </c>
      <c r="F132" s="274" t="s">
        <v>204</v>
      </c>
      <c r="G132" s="272"/>
      <c r="H132" s="275">
        <v>27.98</v>
      </c>
      <c r="I132" s="276"/>
      <c r="J132" s="276"/>
      <c r="K132" s="272"/>
      <c r="L132" s="272"/>
      <c r="M132" s="277"/>
      <c r="N132" s="278"/>
      <c r="O132" s="279"/>
      <c r="P132" s="279"/>
      <c r="Q132" s="279"/>
      <c r="R132" s="279"/>
      <c r="S132" s="279"/>
      <c r="T132" s="279"/>
      <c r="U132" s="279"/>
      <c r="V132" s="279"/>
      <c r="W132" s="279"/>
      <c r="X132" s="280"/>
      <c r="Y132" s="14"/>
      <c r="Z132" s="14"/>
      <c r="AA132" s="14"/>
      <c r="AB132" s="14"/>
      <c r="AC132" s="14"/>
      <c r="AD132" s="14"/>
      <c r="AE132" s="14"/>
      <c r="AT132" s="281" t="s">
        <v>171</v>
      </c>
      <c r="AU132" s="281" t="s">
        <v>90</v>
      </c>
      <c r="AV132" s="14" t="s">
        <v>161</v>
      </c>
      <c r="AW132" s="14" t="s">
        <v>5</v>
      </c>
      <c r="AX132" s="14" t="s">
        <v>88</v>
      </c>
      <c r="AY132" s="281" t="s">
        <v>154</v>
      </c>
    </row>
    <row r="133" s="2" customFormat="1" ht="62.7" customHeight="1">
      <c r="A133" s="37"/>
      <c r="B133" s="38"/>
      <c r="C133" s="230" t="s">
        <v>90</v>
      </c>
      <c r="D133" s="230" t="s">
        <v>156</v>
      </c>
      <c r="E133" s="231" t="s">
        <v>813</v>
      </c>
      <c r="F133" s="232" t="s">
        <v>814</v>
      </c>
      <c r="G133" s="233" t="s">
        <v>168</v>
      </c>
      <c r="H133" s="234">
        <v>27.98</v>
      </c>
      <c r="I133" s="235"/>
      <c r="J133" s="235"/>
      <c r="K133" s="236">
        <f>ROUND(P133*H133,2)</f>
        <v>0</v>
      </c>
      <c r="L133" s="232" t="s">
        <v>160</v>
      </c>
      <c r="M133" s="43"/>
      <c r="N133" s="237" t="s">
        <v>1</v>
      </c>
      <c r="O133" s="238" t="s">
        <v>44</v>
      </c>
      <c r="P133" s="239">
        <f>I133+J133</f>
        <v>0</v>
      </c>
      <c r="Q133" s="239">
        <f>ROUND(I133*H133,2)</f>
        <v>0</v>
      </c>
      <c r="R133" s="239">
        <f>ROUND(J133*H133,2)</f>
        <v>0</v>
      </c>
      <c r="S133" s="90"/>
      <c r="T133" s="240">
        <f>S133*H133</f>
        <v>0</v>
      </c>
      <c r="U133" s="240">
        <v>0</v>
      </c>
      <c r="V133" s="240">
        <f>U133*H133</f>
        <v>0</v>
      </c>
      <c r="W133" s="240">
        <v>0</v>
      </c>
      <c r="X133" s="241">
        <f>W133*H133</f>
        <v>0</v>
      </c>
      <c r="Y133" s="37"/>
      <c r="Z133" s="37"/>
      <c r="AA133" s="37"/>
      <c r="AB133" s="37"/>
      <c r="AC133" s="37"/>
      <c r="AD133" s="37"/>
      <c r="AE133" s="37"/>
      <c r="AR133" s="242" t="s">
        <v>161</v>
      </c>
      <c r="AT133" s="242" t="s">
        <v>156</v>
      </c>
      <c r="AU133" s="242" t="s">
        <v>90</v>
      </c>
      <c r="AY133" s="16" t="s">
        <v>154</v>
      </c>
      <c r="BE133" s="243">
        <f>IF(O133="základní",K133,0)</f>
        <v>0</v>
      </c>
      <c r="BF133" s="243">
        <f>IF(O133="snížená",K133,0)</f>
        <v>0</v>
      </c>
      <c r="BG133" s="243">
        <f>IF(O133="zákl. přenesená",K133,0)</f>
        <v>0</v>
      </c>
      <c r="BH133" s="243">
        <f>IF(O133="sníž. přenesená",K133,0)</f>
        <v>0</v>
      </c>
      <c r="BI133" s="243">
        <f>IF(O133="nulová",K133,0)</f>
        <v>0</v>
      </c>
      <c r="BJ133" s="16" t="s">
        <v>88</v>
      </c>
      <c r="BK133" s="243">
        <f>ROUND(P133*H133,2)</f>
        <v>0</v>
      </c>
      <c r="BL133" s="16" t="s">
        <v>161</v>
      </c>
      <c r="BM133" s="242" t="s">
        <v>815</v>
      </c>
    </row>
    <row r="134" s="2" customFormat="1">
      <c r="A134" s="37"/>
      <c r="B134" s="38"/>
      <c r="C134" s="39"/>
      <c r="D134" s="244" t="s">
        <v>163</v>
      </c>
      <c r="E134" s="39"/>
      <c r="F134" s="245" t="s">
        <v>816</v>
      </c>
      <c r="G134" s="39"/>
      <c r="H134" s="39"/>
      <c r="I134" s="246"/>
      <c r="J134" s="246"/>
      <c r="K134" s="39"/>
      <c r="L134" s="39"/>
      <c r="M134" s="43"/>
      <c r="N134" s="247"/>
      <c r="O134" s="248"/>
      <c r="P134" s="90"/>
      <c r="Q134" s="90"/>
      <c r="R134" s="90"/>
      <c r="S134" s="90"/>
      <c r="T134" s="90"/>
      <c r="U134" s="90"/>
      <c r="V134" s="90"/>
      <c r="W134" s="90"/>
      <c r="X134" s="91"/>
      <c r="Y134" s="37"/>
      <c r="Z134" s="37"/>
      <c r="AA134" s="37"/>
      <c r="AB134" s="37"/>
      <c r="AC134" s="37"/>
      <c r="AD134" s="37"/>
      <c r="AE134" s="37"/>
      <c r="AT134" s="16" t="s">
        <v>163</v>
      </c>
      <c r="AU134" s="16" t="s">
        <v>90</v>
      </c>
    </row>
    <row r="135" s="2" customFormat="1">
      <c r="A135" s="37"/>
      <c r="B135" s="38"/>
      <c r="C135" s="39"/>
      <c r="D135" s="261" t="s">
        <v>399</v>
      </c>
      <c r="E135" s="39"/>
      <c r="F135" s="288" t="s">
        <v>458</v>
      </c>
      <c r="G135" s="39"/>
      <c r="H135" s="39"/>
      <c r="I135" s="246"/>
      <c r="J135" s="246"/>
      <c r="K135" s="39"/>
      <c r="L135" s="39"/>
      <c r="M135" s="43"/>
      <c r="N135" s="247"/>
      <c r="O135" s="248"/>
      <c r="P135" s="90"/>
      <c r="Q135" s="90"/>
      <c r="R135" s="90"/>
      <c r="S135" s="90"/>
      <c r="T135" s="90"/>
      <c r="U135" s="90"/>
      <c r="V135" s="90"/>
      <c r="W135" s="90"/>
      <c r="X135" s="91"/>
      <c r="Y135" s="37"/>
      <c r="Z135" s="37"/>
      <c r="AA135" s="37"/>
      <c r="AB135" s="37"/>
      <c r="AC135" s="37"/>
      <c r="AD135" s="37"/>
      <c r="AE135" s="37"/>
      <c r="AT135" s="16" t="s">
        <v>399</v>
      </c>
      <c r="AU135" s="16" t="s">
        <v>90</v>
      </c>
    </row>
    <row r="136" s="2" customFormat="1" ht="44.25" customHeight="1">
      <c r="A136" s="37"/>
      <c r="B136" s="38"/>
      <c r="C136" s="230" t="s">
        <v>173</v>
      </c>
      <c r="D136" s="230" t="s">
        <v>156</v>
      </c>
      <c r="E136" s="231" t="s">
        <v>454</v>
      </c>
      <c r="F136" s="232" t="s">
        <v>455</v>
      </c>
      <c r="G136" s="233" t="s">
        <v>234</v>
      </c>
      <c r="H136" s="234">
        <v>50.363999999999997</v>
      </c>
      <c r="I136" s="235"/>
      <c r="J136" s="235"/>
      <c r="K136" s="236">
        <f>ROUND(P136*H136,2)</f>
        <v>0</v>
      </c>
      <c r="L136" s="232" t="s">
        <v>160</v>
      </c>
      <c r="M136" s="43"/>
      <c r="N136" s="237" t="s">
        <v>1</v>
      </c>
      <c r="O136" s="238" t="s">
        <v>44</v>
      </c>
      <c r="P136" s="239">
        <f>I136+J136</f>
        <v>0</v>
      </c>
      <c r="Q136" s="239">
        <f>ROUND(I136*H136,2)</f>
        <v>0</v>
      </c>
      <c r="R136" s="239">
        <f>ROUND(J136*H136,2)</f>
        <v>0</v>
      </c>
      <c r="S136" s="90"/>
      <c r="T136" s="240">
        <f>S136*H136</f>
        <v>0</v>
      </c>
      <c r="U136" s="240">
        <v>0</v>
      </c>
      <c r="V136" s="240">
        <f>U136*H136</f>
        <v>0</v>
      </c>
      <c r="W136" s="240">
        <v>0</v>
      </c>
      <c r="X136" s="241">
        <f>W136*H136</f>
        <v>0</v>
      </c>
      <c r="Y136" s="37"/>
      <c r="Z136" s="37"/>
      <c r="AA136" s="37"/>
      <c r="AB136" s="37"/>
      <c r="AC136" s="37"/>
      <c r="AD136" s="37"/>
      <c r="AE136" s="37"/>
      <c r="AR136" s="242" t="s">
        <v>161</v>
      </c>
      <c r="AT136" s="242" t="s">
        <v>156</v>
      </c>
      <c r="AU136" s="242" t="s">
        <v>90</v>
      </c>
      <c r="AY136" s="16" t="s">
        <v>154</v>
      </c>
      <c r="BE136" s="243">
        <f>IF(O136="základní",K136,0)</f>
        <v>0</v>
      </c>
      <c r="BF136" s="243">
        <f>IF(O136="snížená",K136,0)</f>
        <v>0</v>
      </c>
      <c r="BG136" s="243">
        <f>IF(O136="zákl. přenesená",K136,0)</f>
        <v>0</v>
      </c>
      <c r="BH136" s="243">
        <f>IF(O136="sníž. přenesená",K136,0)</f>
        <v>0</v>
      </c>
      <c r="BI136" s="243">
        <f>IF(O136="nulová",K136,0)</f>
        <v>0</v>
      </c>
      <c r="BJ136" s="16" t="s">
        <v>88</v>
      </c>
      <c r="BK136" s="243">
        <f>ROUND(P136*H136,2)</f>
        <v>0</v>
      </c>
      <c r="BL136" s="16" t="s">
        <v>161</v>
      </c>
      <c r="BM136" s="242" t="s">
        <v>817</v>
      </c>
    </row>
    <row r="137" s="2" customFormat="1">
      <c r="A137" s="37"/>
      <c r="B137" s="38"/>
      <c r="C137" s="39"/>
      <c r="D137" s="244" t="s">
        <v>163</v>
      </c>
      <c r="E137" s="39"/>
      <c r="F137" s="245" t="s">
        <v>457</v>
      </c>
      <c r="G137" s="39"/>
      <c r="H137" s="39"/>
      <c r="I137" s="246"/>
      <c r="J137" s="246"/>
      <c r="K137" s="39"/>
      <c r="L137" s="39"/>
      <c r="M137" s="43"/>
      <c r="N137" s="247"/>
      <c r="O137" s="248"/>
      <c r="P137" s="90"/>
      <c r="Q137" s="90"/>
      <c r="R137" s="90"/>
      <c r="S137" s="90"/>
      <c r="T137" s="90"/>
      <c r="U137" s="90"/>
      <c r="V137" s="90"/>
      <c r="W137" s="90"/>
      <c r="X137" s="91"/>
      <c r="Y137" s="37"/>
      <c r="Z137" s="37"/>
      <c r="AA137" s="37"/>
      <c r="AB137" s="37"/>
      <c r="AC137" s="37"/>
      <c r="AD137" s="37"/>
      <c r="AE137" s="37"/>
      <c r="AT137" s="16" t="s">
        <v>163</v>
      </c>
      <c r="AU137" s="16" t="s">
        <v>90</v>
      </c>
    </row>
    <row r="138" s="13" customFormat="1">
      <c r="A138" s="13"/>
      <c r="B138" s="259"/>
      <c r="C138" s="260"/>
      <c r="D138" s="261" t="s">
        <v>171</v>
      </c>
      <c r="E138" s="260"/>
      <c r="F138" s="262" t="s">
        <v>818</v>
      </c>
      <c r="G138" s="260"/>
      <c r="H138" s="263">
        <v>50.363999999999997</v>
      </c>
      <c r="I138" s="264"/>
      <c r="J138" s="264"/>
      <c r="K138" s="260"/>
      <c r="L138" s="260"/>
      <c r="M138" s="265"/>
      <c r="N138" s="266"/>
      <c r="O138" s="267"/>
      <c r="P138" s="267"/>
      <c r="Q138" s="267"/>
      <c r="R138" s="267"/>
      <c r="S138" s="267"/>
      <c r="T138" s="267"/>
      <c r="U138" s="267"/>
      <c r="V138" s="267"/>
      <c r="W138" s="267"/>
      <c r="X138" s="268"/>
      <c r="Y138" s="13"/>
      <c r="Z138" s="13"/>
      <c r="AA138" s="13"/>
      <c r="AB138" s="13"/>
      <c r="AC138" s="13"/>
      <c r="AD138" s="13"/>
      <c r="AE138" s="13"/>
      <c r="AT138" s="269" t="s">
        <v>171</v>
      </c>
      <c r="AU138" s="269" t="s">
        <v>90</v>
      </c>
      <c r="AV138" s="13" t="s">
        <v>90</v>
      </c>
      <c r="AW138" s="13" t="s">
        <v>4</v>
      </c>
      <c r="AX138" s="13" t="s">
        <v>88</v>
      </c>
      <c r="AY138" s="269" t="s">
        <v>154</v>
      </c>
    </row>
    <row r="139" s="2" customFormat="1" ht="37.8" customHeight="1">
      <c r="A139" s="37"/>
      <c r="B139" s="38"/>
      <c r="C139" s="230" t="s">
        <v>161</v>
      </c>
      <c r="D139" s="230" t="s">
        <v>156</v>
      </c>
      <c r="E139" s="231" t="s">
        <v>460</v>
      </c>
      <c r="F139" s="232" t="s">
        <v>461</v>
      </c>
      <c r="G139" s="233" t="s">
        <v>168</v>
      </c>
      <c r="H139" s="234">
        <v>27.98</v>
      </c>
      <c r="I139" s="235"/>
      <c r="J139" s="235"/>
      <c r="K139" s="236">
        <f>ROUND(P139*H139,2)</f>
        <v>0</v>
      </c>
      <c r="L139" s="232" t="s">
        <v>160</v>
      </c>
      <c r="M139" s="43"/>
      <c r="N139" s="237" t="s">
        <v>1</v>
      </c>
      <c r="O139" s="238" t="s">
        <v>44</v>
      </c>
      <c r="P139" s="239">
        <f>I139+J139</f>
        <v>0</v>
      </c>
      <c r="Q139" s="239">
        <f>ROUND(I139*H139,2)</f>
        <v>0</v>
      </c>
      <c r="R139" s="239">
        <f>ROUND(J139*H139,2)</f>
        <v>0</v>
      </c>
      <c r="S139" s="90"/>
      <c r="T139" s="240">
        <f>S139*H139</f>
        <v>0</v>
      </c>
      <c r="U139" s="240">
        <v>0</v>
      </c>
      <c r="V139" s="240">
        <f>U139*H139</f>
        <v>0</v>
      </c>
      <c r="W139" s="240">
        <v>0</v>
      </c>
      <c r="X139" s="241">
        <f>W139*H139</f>
        <v>0</v>
      </c>
      <c r="Y139" s="37"/>
      <c r="Z139" s="37"/>
      <c r="AA139" s="37"/>
      <c r="AB139" s="37"/>
      <c r="AC139" s="37"/>
      <c r="AD139" s="37"/>
      <c r="AE139" s="37"/>
      <c r="AR139" s="242" t="s">
        <v>161</v>
      </c>
      <c r="AT139" s="242" t="s">
        <v>156</v>
      </c>
      <c r="AU139" s="242" t="s">
        <v>90</v>
      </c>
      <c r="AY139" s="16" t="s">
        <v>154</v>
      </c>
      <c r="BE139" s="243">
        <f>IF(O139="základní",K139,0)</f>
        <v>0</v>
      </c>
      <c r="BF139" s="243">
        <f>IF(O139="snížená",K139,0)</f>
        <v>0</v>
      </c>
      <c r="BG139" s="243">
        <f>IF(O139="zákl. přenesená",K139,0)</f>
        <v>0</v>
      </c>
      <c r="BH139" s="243">
        <f>IF(O139="sníž. přenesená",K139,0)</f>
        <v>0</v>
      </c>
      <c r="BI139" s="243">
        <f>IF(O139="nulová",K139,0)</f>
        <v>0</v>
      </c>
      <c r="BJ139" s="16" t="s">
        <v>88</v>
      </c>
      <c r="BK139" s="243">
        <f>ROUND(P139*H139,2)</f>
        <v>0</v>
      </c>
      <c r="BL139" s="16" t="s">
        <v>161</v>
      </c>
      <c r="BM139" s="242" t="s">
        <v>819</v>
      </c>
    </row>
    <row r="140" s="2" customFormat="1">
      <c r="A140" s="37"/>
      <c r="B140" s="38"/>
      <c r="C140" s="39"/>
      <c r="D140" s="244" t="s">
        <v>163</v>
      </c>
      <c r="E140" s="39"/>
      <c r="F140" s="245" t="s">
        <v>463</v>
      </c>
      <c r="G140" s="39"/>
      <c r="H140" s="39"/>
      <c r="I140" s="246"/>
      <c r="J140" s="246"/>
      <c r="K140" s="39"/>
      <c r="L140" s="39"/>
      <c r="M140" s="43"/>
      <c r="N140" s="247"/>
      <c r="O140" s="248"/>
      <c r="P140" s="90"/>
      <c r="Q140" s="90"/>
      <c r="R140" s="90"/>
      <c r="S140" s="90"/>
      <c r="T140" s="90"/>
      <c r="U140" s="90"/>
      <c r="V140" s="90"/>
      <c r="W140" s="90"/>
      <c r="X140" s="91"/>
      <c r="Y140" s="37"/>
      <c r="Z140" s="37"/>
      <c r="AA140" s="37"/>
      <c r="AB140" s="37"/>
      <c r="AC140" s="37"/>
      <c r="AD140" s="37"/>
      <c r="AE140" s="37"/>
      <c r="AT140" s="16" t="s">
        <v>163</v>
      </c>
      <c r="AU140" s="16" t="s">
        <v>90</v>
      </c>
    </row>
    <row r="141" s="2" customFormat="1" ht="44.25" customHeight="1">
      <c r="A141" s="37"/>
      <c r="B141" s="38"/>
      <c r="C141" s="230" t="s">
        <v>183</v>
      </c>
      <c r="D141" s="230" t="s">
        <v>156</v>
      </c>
      <c r="E141" s="231" t="s">
        <v>820</v>
      </c>
      <c r="F141" s="232" t="s">
        <v>821</v>
      </c>
      <c r="G141" s="233" t="s">
        <v>159</v>
      </c>
      <c r="H141" s="234">
        <v>2</v>
      </c>
      <c r="I141" s="235"/>
      <c r="J141" s="235"/>
      <c r="K141" s="236">
        <f>ROUND(P141*H141,2)</f>
        <v>0</v>
      </c>
      <c r="L141" s="232" t="s">
        <v>160</v>
      </c>
      <c r="M141" s="43"/>
      <c r="N141" s="237" t="s">
        <v>1</v>
      </c>
      <c r="O141" s="238" t="s">
        <v>44</v>
      </c>
      <c r="P141" s="239">
        <f>I141+J141</f>
        <v>0</v>
      </c>
      <c r="Q141" s="239">
        <f>ROUND(I141*H141,2)</f>
        <v>0</v>
      </c>
      <c r="R141" s="239">
        <f>ROUND(J141*H141,2)</f>
        <v>0</v>
      </c>
      <c r="S141" s="90"/>
      <c r="T141" s="240">
        <f>S141*H141</f>
        <v>0</v>
      </c>
      <c r="U141" s="240">
        <v>0.021350000000000001</v>
      </c>
      <c r="V141" s="240">
        <f>U141*H141</f>
        <v>0.042700000000000002</v>
      </c>
      <c r="W141" s="240">
        <v>0</v>
      </c>
      <c r="X141" s="241">
        <f>W141*H141</f>
        <v>0</v>
      </c>
      <c r="Y141" s="37"/>
      <c r="Z141" s="37"/>
      <c r="AA141" s="37"/>
      <c r="AB141" s="37"/>
      <c r="AC141" s="37"/>
      <c r="AD141" s="37"/>
      <c r="AE141" s="37"/>
      <c r="AR141" s="242" t="s">
        <v>161</v>
      </c>
      <c r="AT141" s="242" t="s">
        <v>156</v>
      </c>
      <c r="AU141" s="242" t="s">
        <v>90</v>
      </c>
      <c r="AY141" s="16" t="s">
        <v>154</v>
      </c>
      <c r="BE141" s="243">
        <f>IF(O141="základní",K141,0)</f>
        <v>0</v>
      </c>
      <c r="BF141" s="243">
        <f>IF(O141="snížená",K141,0)</f>
        <v>0</v>
      </c>
      <c r="BG141" s="243">
        <f>IF(O141="zákl. přenesená",K141,0)</f>
        <v>0</v>
      </c>
      <c r="BH141" s="243">
        <f>IF(O141="sníž. přenesená",K141,0)</f>
        <v>0</v>
      </c>
      <c r="BI141" s="243">
        <f>IF(O141="nulová",K141,0)</f>
        <v>0</v>
      </c>
      <c r="BJ141" s="16" t="s">
        <v>88</v>
      </c>
      <c r="BK141" s="243">
        <f>ROUND(P141*H141,2)</f>
        <v>0</v>
      </c>
      <c r="BL141" s="16" t="s">
        <v>161</v>
      </c>
      <c r="BM141" s="242" t="s">
        <v>822</v>
      </c>
    </row>
    <row r="142" s="2" customFormat="1">
      <c r="A142" s="37"/>
      <c r="B142" s="38"/>
      <c r="C142" s="39"/>
      <c r="D142" s="244" t="s">
        <v>163</v>
      </c>
      <c r="E142" s="39"/>
      <c r="F142" s="245" t="s">
        <v>823</v>
      </c>
      <c r="G142" s="39"/>
      <c r="H142" s="39"/>
      <c r="I142" s="246"/>
      <c r="J142" s="246"/>
      <c r="K142" s="39"/>
      <c r="L142" s="39"/>
      <c r="M142" s="43"/>
      <c r="N142" s="247"/>
      <c r="O142" s="248"/>
      <c r="P142" s="90"/>
      <c r="Q142" s="90"/>
      <c r="R142" s="90"/>
      <c r="S142" s="90"/>
      <c r="T142" s="90"/>
      <c r="U142" s="90"/>
      <c r="V142" s="90"/>
      <c r="W142" s="90"/>
      <c r="X142" s="91"/>
      <c r="Y142" s="37"/>
      <c r="Z142" s="37"/>
      <c r="AA142" s="37"/>
      <c r="AB142" s="37"/>
      <c r="AC142" s="37"/>
      <c r="AD142" s="37"/>
      <c r="AE142" s="37"/>
      <c r="AT142" s="16" t="s">
        <v>163</v>
      </c>
      <c r="AU142" s="16" t="s">
        <v>90</v>
      </c>
    </row>
    <row r="143" s="12" customFormat="1" ht="22.8" customHeight="1">
      <c r="A143" s="12"/>
      <c r="B143" s="213"/>
      <c r="C143" s="214"/>
      <c r="D143" s="215" t="s">
        <v>80</v>
      </c>
      <c r="E143" s="228" t="s">
        <v>183</v>
      </c>
      <c r="F143" s="228" t="s">
        <v>824</v>
      </c>
      <c r="G143" s="214"/>
      <c r="H143" s="214"/>
      <c r="I143" s="217"/>
      <c r="J143" s="217"/>
      <c r="K143" s="229">
        <f>BK143</f>
        <v>0</v>
      </c>
      <c r="L143" s="214"/>
      <c r="M143" s="219"/>
      <c r="N143" s="220"/>
      <c r="O143" s="221"/>
      <c r="P143" s="221"/>
      <c r="Q143" s="222">
        <f>SUM(Q144:Q158)</f>
        <v>0</v>
      </c>
      <c r="R143" s="222">
        <f>SUM(R144:R158)</f>
        <v>0</v>
      </c>
      <c r="S143" s="221"/>
      <c r="T143" s="223">
        <f>SUM(T144:T158)</f>
        <v>0</v>
      </c>
      <c r="U143" s="221"/>
      <c r="V143" s="223">
        <f>SUM(V144:V158)</f>
        <v>0</v>
      </c>
      <c r="W143" s="221"/>
      <c r="X143" s="224">
        <f>SUM(X144:X158)</f>
        <v>0</v>
      </c>
      <c r="Y143" s="12"/>
      <c r="Z143" s="12"/>
      <c r="AA143" s="12"/>
      <c r="AB143" s="12"/>
      <c r="AC143" s="12"/>
      <c r="AD143" s="12"/>
      <c r="AE143" s="12"/>
      <c r="AR143" s="225" t="s">
        <v>88</v>
      </c>
      <c r="AT143" s="226" t="s">
        <v>80</v>
      </c>
      <c r="AU143" s="226" t="s">
        <v>88</v>
      </c>
      <c r="AY143" s="225" t="s">
        <v>154</v>
      </c>
      <c r="BK143" s="227">
        <f>SUM(BK144:BK158)</f>
        <v>0</v>
      </c>
    </row>
    <row r="144" s="2" customFormat="1" ht="37.8" customHeight="1">
      <c r="A144" s="37"/>
      <c r="B144" s="38"/>
      <c r="C144" s="230" t="s">
        <v>187</v>
      </c>
      <c r="D144" s="230" t="s">
        <v>156</v>
      </c>
      <c r="E144" s="231" t="s">
        <v>825</v>
      </c>
      <c r="F144" s="232" t="s">
        <v>826</v>
      </c>
      <c r="G144" s="233" t="s">
        <v>222</v>
      </c>
      <c r="H144" s="234">
        <v>105.7</v>
      </c>
      <c r="I144" s="235"/>
      <c r="J144" s="235"/>
      <c r="K144" s="236">
        <f>ROUND(P144*H144,2)</f>
        <v>0</v>
      </c>
      <c r="L144" s="232" t="s">
        <v>160</v>
      </c>
      <c r="M144" s="43"/>
      <c r="N144" s="237" t="s">
        <v>1</v>
      </c>
      <c r="O144" s="238" t="s">
        <v>44</v>
      </c>
      <c r="P144" s="239">
        <f>I144+J144</f>
        <v>0</v>
      </c>
      <c r="Q144" s="239">
        <f>ROUND(I144*H144,2)</f>
        <v>0</v>
      </c>
      <c r="R144" s="239">
        <f>ROUND(J144*H144,2)</f>
        <v>0</v>
      </c>
      <c r="S144" s="90"/>
      <c r="T144" s="240">
        <f>S144*H144</f>
        <v>0</v>
      </c>
      <c r="U144" s="240">
        <v>0</v>
      </c>
      <c r="V144" s="240">
        <f>U144*H144</f>
        <v>0</v>
      </c>
      <c r="W144" s="240">
        <v>0</v>
      </c>
      <c r="X144" s="241">
        <f>W144*H144</f>
        <v>0</v>
      </c>
      <c r="Y144" s="37"/>
      <c r="Z144" s="37"/>
      <c r="AA144" s="37"/>
      <c r="AB144" s="37"/>
      <c r="AC144" s="37"/>
      <c r="AD144" s="37"/>
      <c r="AE144" s="37"/>
      <c r="AR144" s="242" t="s">
        <v>161</v>
      </c>
      <c r="AT144" s="242" t="s">
        <v>156</v>
      </c>
      <c r="AU144" s="242" t="s">
        <v>90</v>
      </c>
      <c r="AY144" s="16" t="s">
        <v>154</v>
      </c>
      <c r="BE144" s="243">
        <f>IF(O144="základní",K144,0)</f>
        <v>0</v>
      </c>
      <c r="BF144" s="243">
        <f>IF(O144="snížená",K144,0)</f>
        <v>0</v>
      </c>
      <c r="BG144" s="243">
        <f>IF(O144="zákl. přenesená",K144,0)</f>
        <v>0</v>
      </c>
      <c r="BH144" s="243">
        <f>IF(O144="sníž. přenesená",K144,0)</f>
        <v>0</v>
      </c>
      <c r="BI144" s="243">
        <f>IF(O144="nulová",K144,0)</f>
        <v>0</v>
      </c>
      <c r="BJ144" s="16" t="s">
        <v>88</v>
      </c>
      <c r="BK144" s="243">
        <f>ROUND(P144*H144,2)</f>
        <v>0</v>
      </c>
      <c r="BL144" s="16" t="s">
        <v>161</v>
      </c>
      <c r="BM144" s="242" t="s">
        <v>827</v>
      </c>
    </row>
    <row r="145" s="2" customFormat="1">
      <c r="A145" s="37"/>
      <c r="B145" s="38"/>
      <c r="C145" s="39"/>
      <c r="D145" s="244" t="s">
        <v>163</v>
      </c>
      <c r="E145" s="39"/>
      <c r="F145" s="245" t="s">
        <v>828</v>
      </c>
      <c r="G145" s="39"/>
      <c r="H145" s="39"/>
      <c r="I145" s="246"/>
      <c r="J145" s="246"/>
      <c r="K145" s="39"/>
      <c r="L145" s="39"/>
      <c r="M145" s="43"/>
      <c r="N145" s="247"/>
      <c r="O145" s="248"/>
      <c r="P145" s="90"/>
      <c r="Q145" s="90"/>
      <c r="R145" s="90"/>
      <c r="S145" s="90"/>
      <c r="T145" s="90"/>
      <c r="U145" s="90"/>
      <c r="V145" s="90"/>
      <c r="W145" s="90"/>
      <c r="X145" s="91"/>
      <c r="Y145" s="37"/>
      <c r="Z145" s="37"/>
      <c r="AA145" s="37"/>
      <c r="AB145" s="37"/>
      <c r="AC145" s="37"/>
      <c r="AD145" s="37"/>
      <c r="AE145" s="37"/>
      <c r="AT145" s="16" t="s">
        <v>163</v>
      </c>
      <c r="AU145" s="16" t="s">
        <v>90</v>
      </c>
    </row>
    <row r="146" s="13" customFormat="1">
      <c r="A146" s="13"/>
      <c r="B146" s="259"/>
      <c r="C146" s="260"/>
      <c r="D146" s="261" t="s">
        <v>171</v>
      </c>
      <c r="E146" s="270" t="s">
        <v>1</v>
      </c>
      <c r="F146" s="262" t="s">
        <v>829</v>
      </c>
      <c r="G146" s="260"/>
      <c r="H146" s="263">
        <v>105.7</v>
      </c>
      <c r="I146" s="264"/>
      <c r="J146" s="264"/>
      <c r="K146" s="260"/>
      <c r="L146" s="260"/>
      <c r="M146" s="265"/>
      <c r="N146" s="266"/>
      <c r="O146" s="267"/>
      <c r="P146" s="267"/>
      <c r="Q146" s="267"/>
      <c r="R146" s="267"/>
      <c r="S146" s="267"/>
      <c r="T146" s="267"/>
      <c r="U146" s="267"/>
      <c r="V146" s="267"/>
      <c r="W146" s="267"/>
      <c r="X146" s="268"/>
      <c r="Y146" s="13"/>
      <c r="Z146" s="13"/>
      <c r="AA146" s="13"/>
      <c r="AB146" s="13"/>
      <c r="AC146" s="13"/>
      <c r="AD146" s="13"/>
      <c r="AE146" s="13"/>
      <c r="AT146" s="269" t="s">
        <v>171</v>
      </c>
      <c r="AU146" s="269" t="s">
        <v>90</v>
      </c>
      <c r="AV146" s="13" t="s">
        <v>90</v>
      </c>
      <c r="AW146" s="13" t="s">
        <v>5</v>
      </c>
      <c r="AX146" s="13" t="s">
        <v>88</v>
      </c>
      <c r="AY146" s="269" t="s">
        <v>154</v>
      </c>
    </row>
    <row r="147" s="2" customFormat="1" ht="44.25" customHeight="1">
      <c r="A147" s="37"/>
      <c r="B147" s="38"/>
      <c r="C147" s="230" t="s">
        <v>193</v>
      </c>
      <c r="D147" s="230" t="s">
        <v>156</v>
      </c>
      <c r="E147" s="231" t="s">
        <v>830</v>
      </c>
      <c r="F147" s="232" t="s">
        <v>831</v>
      </c>
      <c r="G147" s="233" t="s">
        <v>222</v>
      </c>
      <c r="H147" s="234">
        <v>271.5</v>
      </c>
      <c r="I147" s="235"/>
      <c r="J147" s="235"/>
      <c r="K147" s="236">
        <f>ROUND(P147*H147,2)</f>
        <v>0</v>
      </c>
      <c r="L147" s="232" t="s">
        <v>160</v>
      </c>
      <c r="M147" s="43"/>
      <c r="N147" s="237" t="s">
        <v>1</v>
      </c>
      <c r="O147" s="238" t="s">
        <v>44</v>
      </c>
      <c r="P147" s="239">
        <f>I147+J147</f>
        <v>0</v>
      </c>
      <c r="Q147" s="239">
        <f>ROUND(I147*H147,2)</f>
        <v>0</v>
      </c>
      <c r="R147" s="239">
        <f>ROUND(J147*H147,2)</f>
        <v>0</v>
      </c>
      <c r="S147" s="90"/>
      <c r="T147" s="240">
        <f>S147*H147</f>
        <v>0</v>
      </c>
      <c r="U147" s="240">
        <v>0</v>
      </c>
      <c r="V147" s="240">
        <f>U147*H147</f>
        <v>0</v>
      </c>
      <c r="W147" s="240">
        <v>0</v>
      </c>
      <c r="X147" s="241">
        <f>W147*H147</f>
        <v>0</v>
      </c>
      <c r="Y147" s="37"/>
      <c r="Z147" s="37"/>
      <c r="AA147" s="37"/>
      <c r="AB147" s="37"/>
      <c r="AC147" s="37"/>
      <c r="AD147" s="37"/>
      <c r="AE147" s="37"/>
      <c r="AR147" s="242" t="s">
        <v>161</v>
      </c>
      <c r="AT147" s="242" t="s">
        <v>156</v>
      </c>
      <c r="AU147" s="242" t="s">
        <v>90</v>
      </c>
      <c r="AY147" s="16" t="s">
        <v>154</v>
      </c>
      <c r="BE147" s="243">
        <f>IF(O147="základní",K147,0)</f>
        <v>0</v>
      </c>
      <c r="BF147" s="243">
        <f>IF(O147="snížená",K147,0)</f>
        <v>0</v>
      </c>
      <c r="BG147" s="243">
        <f>IF(O147="zákl. přenesená",K147,0)</f>
        <v>0</v>
      </c>
      <c r="BH147" s="243">
        <f>IF(O147="sníž. přenesená",K147,0)</f>
        <v>0</v>
      </c>
      <c r="BI147" s="243">
        <f>IF(O147="nulová",K147,0)</f>
        <v>0</v>
      </c>
      <c r="BJ147" s="16" t="s">
        <v>88</v>
      </c>
      <c r="BK147" s="243">
        <f>ROUND(P147*H147,2)</f>
        <v>0</v>
      </c>
      <c r="BL147" s="16" t="s">
        <v>161</v>
      </c>
      <c r="BM147" s="242" t="s">
        <v>832</v>
      </c>
    </row>
    <row r="148" s="2" customFormat="1">
      <c r="A148" s="37"/>
      <c r="B148" s="38"/>
      <c r="C148" s="39"/>
      <c r="D148" s="244" t="s">
        <v>163</v>
      </c>
      <c r="E148" s="39"/>
      <c r="F148" s="245" t="s">
        <v>833</v>
      </c>
      <c r="G148" s="39"/>
      <c r="H148" s="39"/>
      <c r="I148" s="246"/>
      <c r="J148" s="246"/>
      <c r="K148" s="39"/>
      <c r="L148" s="39"/>
      <c r="M148" s="43"/>
      <c r="N148" s="247"/>
      <c r="O148" s="248"/>
      <c r="P148" s="90"/>
      <c r="Q148" s="90"/>
      <c r="R148" s="90"/>
      <c r="S148" s="90"/>
      <c r="T148" s="90"/>
      <c r="U148" s="90"/>
      <c r="V148" s="90"/>
      <c r="W148" s="90"/>
      <c r="X148" s="91"/>
      <c r="Y148" s="37"/>
      <c r="Z148" s="37"/>
      <c r="AA148" s="37"/>
      <c r="AB148" s="37"/>
      <c r="AC148" s="37"/>
      <c r="AD148" s="37"/>
      <c r="AE148" s="37"/>
      <c r="AT148" s="16" t="s">
        <v>163</v>
      </c>
      <c r="AU148" s="16" t="s">
        <v>90</v>
      </c>
    </row>
    <row r="149" s="13" customFormat="1">
      <c r="A149" s="13"/>
      <c r="B149" s="259"/>
      <c r="C149" s="260"/>
      <c r="D149" s="261" t="s">
        <v>171</v>
      </c>
      <c r="E149" s="270" t="s">
        <v>1</v>
      </c>
      <c r="F149" s="262" t="s">
        <v>834</v>
      </c>
      <c r="G149" s="260"/>
      <c r="H149" s="263">
        <v>271.5</v>
      </c>
      <c r="I149" s="264"/>
      <c r="J149" s="264"/>
      <c r="K149" s="260"/>
      <c r="L149" s="260"/>
      <c r="M149" s="265"/>
      <c r="N149" s="266"/>
      <c r="O149" s="267"/>
      <c r="P149" s="267"/>
      <c r="Q149" s="267"/>
      <c r="R149" s="267"/>
      <c r="S149" s="267"/>
      <c r="T149" s="267"/>
      <c r="U149" s="267"/>
      <c r="V149" s="267"/>
      <c r="W149" s="267"/>
      <c r="X149" s="268"/>
      <c r="Y149" s="13"/>
      <c r="Z149" s="13"/>
      <c r="AA149" s="13"/>
      <c r="AB149" s="13"/>
      <c r="AC149" s="13"/>
      <c r="AD149" s="13"/>
      <c r="AE149" s="13"/>
      <c r="AT149" s="269" t="s">
        <v>171</v>
      </c>
      <c r="AU149" s="269" t="s">
        <v>90</v>
      </c>
      <c r="AV149" s="13" t="s">
        <v>90</v>
      </c>
      <c r="AW149" s="13" t="s">
        <v>5</v>
      </c>
      <c r="AX149" s="13" t="s">
        <v>81</v>
      </c>
      <c r="AY149" s="269" t="s">
        <v>154</v>
      </c>
    </row>
    <row r="150" s="14" customFormat="1">
      <c r="A150" s="14"/>
      <c r="B150" s="271"/>
      <c r="C150" s="272"/>
      <c r="D150" s="261" t="s">
        <v>171</v>
      </c>
      <c r="E150" s="273" t="s">
        <v>1</v>
      </c>
      <c r="F150" s="274" t="s">
        <v>204</v>
      </c>
      <c r="G150" s="272"/>
      <c r="H150" s="275">
        <v>271.5</v>
      </c>
      <c r="I150" s="276"/>
      <c r="J150" s="276"/>
      <c r="K150" s="272"/>
      <c r="L150" s="272"/>
      <c r="M150" s="277"/>
      <c r="N150" s="278"/>
      <c r="O150" s="279"/>
      <c r="P150" s="279"/>
      <c r="Q150" s="279"/>
      <c r="R150" s="279"/>
      <c r="S150" s="279"/>
      <c r="T150" s="279"/>
      <c r="U150" s="279"/>
      <c r="V150" s="279"/>
      <c r="W150" s="279"/>
      <c r="X150" s="280"/>
      <c r="Y150" s="14"/>
      <c r="Z150" s="14"/>
      <c r="AA150" s="14"/>
      <c r="AB150" s="14"/>
      <c r="AC150" s="14"/>
      <c r="AD150" s="14"/>
      <c r="AE150" s="14"/>
      <c r="AT150" s="281" t="s">
        <v>171</v>
      </c>
      <c r="AU150" s="281" t="s">
        <v>90</v>
      </c>
      <c r="AV150" s="14" t="s">
        <v>161</v>
      </c>
      <c r="AW150" s="14" t="s">
        <v>5</v>
      </c>
      <c r="AX150" s="14" t="s">
        <v>88</v>
      </c>
      <c r="AY150" s="281" t="s">
        <v>154</v>
      </c>
    </row>
    <row r="151" s="2" customFormat="1" ht="44.25" customHeight="1">
      <c r="A151" s="37"/>
      <c r="B151" s="38"/>
      <c r="C151" s="230" t="s">
        <v>169</v>
      </c>
      <c r="D151" s="230" t="s">
        <v>156</v>
      </c>
      <c r="E151" s="231" t="s">
        <v>835</v>
      </c>
      <c r="F151" s="232" t="s">
        <v>836</v>
      </c>
      <c r="G151" s="233" t="s">
        <v>222</v>
      </c>
      <c r="H151" s="234">
        <v>105.7</v>
      </c>
      <c r="I151" s="235"/>
      <c r="J151" s="235"/>
      <c r="K151" s="236">
        <f>ROUND(P151*H151,2)</f>
        <v>0</v>
      </c>
      <c r="L151" s="232" t="s">
        <v>160</v>
      </c>
      <c r="M151" s="43"/>
      <c r="N151" s="237" t="s">
        <v>1</v>
      </c>
      <c r="O151" s="238" t="s">
        <v>44</v>
      </c>
      <c r="P151" s="239">
        <f>I151+J151</f>
        <v>0</v>
      </c>
      <c r="Q151" s="239">
        <f>ROUND(I151*H151,2)</f>
        <v>0</v>
      </c>
      <c r="R151" s="239">
        <f>ROUND(J151*H151,2)</f>
        <v>0</v>
      </c>
      <c r="S151" s="90"/>
      <c r="T151" s="240">
        <f>S151*H151</f>
        <v>0</v>
      </c>
      <c r="U151" s="240">
        <v>0</v>
      </c>
      <c r="V151" s="240">
        <f>U151*H151</f>
        <v>0</v>
      </c>
      <c r="W151" s="240">
        <v>0</v>
      </c>
      <c r="X151" s="241">
        <f>W151*H151</f>
        <v>0</v>
      </c>
      <c r="Y151" s="37"/>
      <c r="Z151" s="37"/>
      <c r="AA151" s="37"/>
      <c r="AB151" s="37"/>
      <c r="AC151" s="37"/>
      <c r="AD151" s="37"/>
      <c r="AE151" s="37"/>
      <c r="AR151" s="242" t="s">
        <v>161</v>
      </c>
      <c r="AT151" s="242" t="s">
        <v>156</v>
      </c>
      <c r="AU151" s="242" t="s">
        <v>90</v>
      </c>
      <c r="AY151" s="16" t="s">
        <v>154</v>
      </c>
      <c r="BE151" s="243">
        <f>IF(O151="základní",K151,0)</f>
        <v>0</v>
      </c>
      <c r="BF151" s="243">
        <f>IF(O151="snížená",K151,0)</f>
        <v>0</v>
      </c>
      <c r="BG151" s="243">
        <f>IF(O151="zákl. přenesená",K151,0)</f>
        <v>0</v>
      </c>
      <c r="BH151" s="243">
        <f>IF(O151="sníž. přenesená",K151,0)</f>
        <v>0</v>
      </c>
      <c r="BI151" s="243">
        <f>IF(O151="nulová",K151,0)</f>
        <v>0</v>
      </c>
      <c r="BJ151" s="16" t="s">
        <v>88</v>
      </c>
      <c r="BK151" s="243">
        <f>ROUND(P151*H151,2)</f>
        <v>0</v>
      </c>
      <c r="BL151" s="16" t="s">
        <v>161</v>
      </c>
      <c r="BM151" s="242" t="s">
        <v>837</v>
      </c>
    </row>
    <row r="152" s="2" customFormat="1">
      <c r="A152" s="37"/>
      <c r="B152" s="38"/>
      <c r="C152" s="39"/>
      <c r="D152" s="244" t="s">
        <v>163</v>
      </c>
      <c r="E152" s="39"/>
      <c r="F152" s="245" t="s">
        <v>838</v>
      </c>
      <c r="G152" s="39"/>
      <c r="H152" s="39"/>
      <c r="I152" s="246"/>
      <c r="J152" s="246"/>
      <c r="K152" s="39"/>
      <c r="L152" s="39"/>
      <c r="M152" s="43"/>
      <c r="N152" s="247"/>
      <c r="O152" s="248"/>
      <c r="P152" s="90"/>
      <c r="Q152" s="90"/>
      <c r="R152" s="90"/>
      <c r="S152" s="90"/>
      <c r="T152" s="90"/>
      <c r="U152" s="90"/>
      <c r="V152" s="90"/>
      <c r="W152" s="90"/>
      <c r="X152" s="91"/>
      <c r="Y152" s="37"/>
      <c r="Z152" s="37"/>
      <c r="AA152" s="37"/>
      <c r="AB152" s="37"/>
      <c r="AC152" s="37"/>
      <c r="AD152" s="37"/>
      <c r="AE152" s="37"/>
      <c r="AT152" s="16" t="s">
        <v>163</v>
      </c>
      <c r="AU152" s="16" t="s">
        <v>90</v>
      </c>
    </row>
    <row r="153" s="13" customFormat="1">
      <c r="A153" s="13"/>
      <c r="B153" s="259"/>
      <c r="C153" s="260"/>
      <c r="D153" s="261" t="s">
        <v>171</v>
      </c>
      <c r="E153" s="270" t="s">
        <v>1</v>
      </c>
      <c r="F153" s="262" t="s">
        <v>839</v>
      </c>
      <c r="G153" s="260"/>
      <c r="H153" s="263">
        <v>105.7</v>
      </c>
      <c r="I153" s="264"/>
      <c r="J153" s="264"/>
      <c r="K153" s="260"/>
      <c r="L153" s="260"/>
      <c r="M153" s="265"/>
      <c r="N153" s="266"/>
      <c r="O153" s="267"/>
      <c r="P153" s="267"/>
      <c r="Q153" s="267"/>
      <c r="R153" s="267"/>
      <c r="S153" s="267"/>
      <c r="T153" s="267"/>
      <c r="U153" s="267"/>
      <c r="V153" s="267"/>
      <c r="W153" s="267"/>
      <c r="X153" s="268"/>
      <c r="Y153" s="13"/>
      <c r="Z153" s="13"/>
      <c r="AA153" s="13"/>
      <c r="AB153" s="13"/>
      <c r="AC153" s="13"/>
      <c r="AD153" s="13"/>
      <c r="AE153" s="13"/>
      <c r="AT153" s="269" t="s">
        <v>171</v>
      </c>
      <c r="AU153" s="269" t="s">
        <v>90</v>
      </c>
      <c r="AV153" s="13" t="s">
        <v>90</v>
      </c>
      <c r="AW153" s="13" t="s">
        <v>5</v>
      </c>
      <c r="AX153" s="13" t="s">
        <v>88</v>
      </c>
      <c r="AY153" s="269" t="s">
        <v>154</v>
      </c>
    </row>
    <row r="154" s="2" customFormat="1" ht="33" customHeight="1">
      <c r="A154" s="37"/>
      <c r="B154" s="38"/>
      <c r="C154" s="230" t="s">
        <v>205</v>
      </c>
      <c r="D154" s="230" t="s">
        <v>156</v>
      </c>
      <c r="E154" s="231" t="s">
        <v>840</v>
      </c>
      <c r="F154" s="232" t="s">
        <v>841</v>
      </c>
      <c r="G154" s="233" t="s">
        <v>222</v>
      </c>
      <c r="H154" s="234">
        <v>271.5</v>
      </c>
      <c r="I154" s="235"/>
      <c r="J154" s="235"/>
      <c r="K154" s="236">
        <f>ROUND(P154*H154,2)</f>
        <v>0</v>
      </c>
      <c r="L154" s="232" t="s">
        <v>160</v>
      </c>
      <c r="M154" s="43"/>
      <c r="N154" s="237" t="s">
        <v>1</v>
      </c>
      <c r="O154" s="238" t="s">
        <v>44</v>
      </c>
      <c r="P154" s="239">
        <f>I154+J154</f>
        <v>0</v>
      </c>
      <c r="Q154" s="239">
        <f>ROUND(I154*H154,2)</f>
        <v>0</v>
      </c>
      <c r="R154" s="239">
        <f>ROUND(J154*H154,2)</f>
        <v>0</v>
      </c>
      <c r="S154" s="90"/>
      <c r="T154" s="240">
        <f>S154*H154</f>
        <v>0</v>
      </c>
      <c r="U154" s="240">
        <v>0</v>
      </c>
      <c r="V154" s="240">
        <f>U154*H154</f>
        <v>0</v>
      </c>
      <c r="W154" s="240">
        <v>0</v>
      </c>
      <c r="X154" s="241">
        <f>W154*H154</f>
        <v>0</v>
      </c>
      <c r="Y154" s="37"/>
      <c r="Z154" s="37"/>
      <c r="AA154" s="37"/>
      <c r="AB154" s="37"/>
      <c r="AC154" s="37"/>
      <c r="AD154" s="37"/>
      <c r="AE154" s="37"/>
      <c r="AR154" s="242" t="s">
        <v>161</v>
      </c>
      <c r="AT154" s="242" t="s">
        <v>156</v>
      </c>
      <c r="AU154" s="242" t="s">
        <v>90</v>
      </c>
      <c r="AY154" s="16" t="s">
        <v>154</v>
      </c>
      <c r="BE154" s="243">
        <f>IF(O154="základní",K154,0)</f>
        <v>0</v>
      </c>
      <c r="BF154" s="243">
        <f>IF(O154="snížená",K154,0)</f>
        <v>0</v>
      </c>
      <c r="BG154" s="243">
        <f>IF(O154="zákl. přenesená",K154,0)</f>
        <v>0</v>
      </c>
      <c r="BH154" s="243">
        <f>IF(O154="sníž. přenesená",K154,0)</f>
        <v>0</v>
      </c>
      <c r="BI154" s="243">
        <f>IF(O154="nulová",K154,0)</f>
        <v>0</v>
      </c>
      <c r="BJ154" s="16" t="s">
        <v>88</v>
      </c>
      <c r="BK154" s="243">
        <f>ROUND(P154*H154,2)</f>
        <v>0</v>
      </c>
      <c r="BL154" s="16" t="s">
        <v>161</v>
      </c>
      <c r="BM154" s="242" t="s">
        <v>842</v>
      </c>
    </row>
    <row r="155" s="2" customFormat="1">
      <c r="A155" s="37"/>
      <c r="B155" s="38"/>
      <c r="C155" s="39"/>
      <c r="D155" s="244" t="s">
        <v>163</v>
      </c>
      <c r="E155" s="39"/>
      <c r="F155" s="245" t="s">
        <v>843</v>
      </c>
      <c r="G155" s="39"/>
      <c r="H155" s="39"/>
      <c r="I155" s="246"/>
      <c r="J155" s="246"/>
      <c r="K155" s="39"/>
      <c r="L155" s="39"/>
      <c r="M155" s="43"/>
      <c r="N155" s="247"/>
      <c r="O155" s="248"/>
      <c r="P155" s="90"/>
      <c r="Q155" s="90"/>
      <c r="R155" s="90"/>
      <c r="S155" s="90"/>
      <c r="T155" s="90"/>
      <c r="U155" s="90"/>
      <c r="V155" s="90"/>
      <c r="W155" s="90"/>
      <c r="X155" s="91"/>
      <c r="Y155" s="37"/>
      <c r="Z155" s="37"/>
      <c r="AA155" s="37"/>
      <c r="AB155" s="37"/>
      <c r="AC155" s="37"/>
      <c r="AD155" s="37"/>
      <c r="AE155" s="37"/>
      <c r="AT155" s="16" t="s">
        <v>163</v>
      </c>
      <c r="AU155" s="16" t="s">
        <v>90</v>
      </c>
    </row>
    <row r="156" s="13" customFormat="1">
      <c r="A156" s="13"/>
      <c r="B156" s="259"/>
      <c r="C156" s="260"/>
      <c r="D156" s="261" t="s">
        <v>171</v>
      </c>
      <c r="E156" s="270" t="s">
        <v>1</v>
      </c>
      <c r="F156" s="262" t="s">
        <v>844</v>
      </c>
      <c r="G156" s="260"/>
      <c r="H156" s="263">
        <v>271.5</v>
      </c>
      <c r="I156" s="264"/>
      <c r="J156" s="264"/>
      <c r="K156" s="260"/>
      <c r="L156" s="260"/>
      <c r="M156" s="265"/>
      <c r="N156" s="266"/>
      <c r="O156" s="267"/>
      <c r="P156" s="267"/>
      <c r="Q156" s="267"/>
      <c r="R156" s="267"/>
      <c r="S156" s="267"/>
      <c r="T156" s="267"/>
      <c r="U156" s="267"/>
      <c r="V156" s="267"/>
      <c r="W156" s="267"/>
      <c r="X156" s="268"/>
      <c r="Y156" s="13"/>
      <c r="Z156" s="13"/>
      <c r="AA156" s="13"/>
      <c r="AB156" s="13"/>
      <c r="AC156" s="13"/>
      <c r="AD156" s="13"/>
      <c r="AE156" s="13"/>
      <c r="AT156" s="269" t="s">
        <v>171</v>
      </c>
      <c r="AU156" s="269" t="s">
        <v>90</v>
      </c>
      <c r="AV156" s="13" t="s">
        <v>90</v>
      </c>
      <c r="AW156" s="13" t="s">
        <v>5</v>
      </c>
      <c r="AX156" s="13" t="s">
        <v>88</v>
      </c>
      <c r="AY156" s="269" t="s">
        <v>154</v>
      </c>
    </row>
    <row r="157" s="2" customFormat="1" ht="55.5" customHeight="1">
      <c r="A157" s="37"/>
      <c r="B157" s="38"/>
      <c r="C157" s="230" t="s">
        <v>210</v>
      </c>
      <c r="D157" s="230" t="s">
        <v>156</v>
      </c>
      <c r="E157" s="231" t="s">
        <v>845</v>
      </c>
      <c r="F157" s="232" t="s">
        <v>846</v>
      </c>
      <c r="G157" s="233" t="s">
        <v>222</v>
      </c>
      <c r="H157" s="234">
        <v>271.5</v>
      </c>
      <c r="I157" s="235"/>
      <c r="J157" s="235"/>
      <c r="K157" s="236">
        <f>ROUND(P157*H157,2)</f>
        <v>0</v>
      </c>
      <c r="L157" s="232" t="s">
        <v>1</v>
      </c>
      <c r="M157" s="43"/>
      <c r="N157" s="237" t="s">
        <v>1</v>
      </c>
      <c r="O157" s="238" t="s">
        <v>44</v>
      </c>
      <c r="P157" s="239">
        <f>I157+J157</f>
        <v>0</v>
      </c>
      <c r="Q157" s="239">
        <f>ROUND(I157*H157,2)</f>
        <v>0</v>
      </c>
      <c r="R157" s="239">
        <f>ROUND(J157*H157,2)</f>
        <v>0</v>
      </c>
      <c r="S157" s="90"/>
      <c r="T157" s="240">
        <f>S157*H157</f>
        <v>0</v>
      </c>
      <c r="U157" s="240">
        <v>0</v>
      </c>
      <c r="V157" s="240">
        <f>U157*H157</f>
        <v>0</v>
      </c>
      <c r="W157" s="240">
        <v>0</v>
      </c>
      <c r="X157" s="241">
        <f>W157*H157</f>
        <v>0</v>
      </c>
      <c r="Y157" s="37"/>
      <c r="Z157" s="37"/>
      <c r="AA157" s="37"/>
      <c r="AB157" s="37"/>
      <c r="AC157" s="37"/>
      <c r="AD157" s="37"/>
      <c r="AE157" s="37"/>
      <c r="AR157" s="242" t="s">
        <v>161</v>
      </c>
      <c r="AT157" s="242" t="s">
        <v>156</v>
      </c>
      <c r="AU157" s="242" t="s">
        <v>90</v>
      </c>
      <c r="AY157" s="16" t="s">
        <v>154</v>
      </c>
      <c r="BE157" s="243">
        <f>IF(O157="základní",K157,0)</f>
        <v>0</v>
      </c>
      <c r="BF157" s="243">
        <f>IF(O157="snížená",K157,0)</f>
        <v>0</v>
      </c>
      <c r="BG157" s="243">
        <f>IF(O157="zákl. přenesená",K157,0)</f>
        <v>0</v>
      </c>
      <c r="BH157" s="243">
        <f>IF(O157="sníž. přenesená",K157,0)</f>
        <v>0</v>
      </c>
      <c r="BI157" s="243">
        <f>IF(O157="nulová",K157,0)</f>
        <v>0</v>
      </c>
      <c r="BJ157" s="16" t="s">
        <v>88</v>
      </c>
      <c r="BK157" s="243">
        <f>ROUND(P157*H157,2)</f>
        <v>0</v>
      </c>
      <c r="BL157" s="16" t="s">
        <v>161</v>
      </c>
      <c r="BM157" s="242" t="s">
        <v>847</v>
      </c>
    </row>
    <row r="158" s="13" customFormat="1">
      <c r="A158" s="13"/>
      <c r="B158" s="259"/>
      <c r="C158" s="260"/>
      <c r="D158" s="261" t="s">
        <v>171</v>
      </c>
      <c r="E158" s="270" t="s">
        <v>1</v>
      </c>
      <c r="F158" s="262" t="s">
        <v>848</v>
      </c>
      <c r="G158" s="260"/>
      <c r="H158" s="263">
        <v>271.5</v>
      </c>
      <c r="I158" s="264"/>
      <c r="J158" s="264"/>
      <c r="K158" s="260"/>
      <c r="L158" s="260"/>
      <c r="M158" s="265"/>
      <c r="N158" s="266"/>
      <c r="O158" s="267"/>
      <c r="P158" s="267"/>
      <c r="Q158" s="267"/>
      <c r="R158" s="267"/>
      <c r="S158" s="267"/>
      <c r="T158" s="267"/>
      <c r="U158" s="267"/>
      <c r="V158" s="267"/>
      <c r="W158" s="267"/>
      <c r="X158" s="268"/>
      <c r="Y158" s="13"/>
      <c r="Z158" s="13"/>
      <c r="AA158" s="13"/>
      <c r="AB158" s="13"/>
      <c r="AC158" s="13"/>
      <c r="AD158" s="13"/>
      <c r="AE158" s="13"/>
      <c r="AT158" s="269" t="s">
        <v>171</v>
      </c>
      <c r="AU158" s="269" t="s">
        <v>90</v>
      </c>
      <c r="AV158" s="13" t="s">
        <v>90</v>
      </c>
      <c r="AW158" s="13" t="s">
        <v>5</v>
      </c>
      <c r="AX158" s="13" t="s">
        <v>88</v>
      </c>
      <c r="AY158" s="269" t="s">
        <v>154</v>
      </c>
    </row>
    <row r="159" s="12" customFormat="1" ht="25.92" customHeight="1">
      <c r="A159" s="12"/>
      <c r="B159" s="213"/>
      <c r="C159" s="214"/>
      <c r="D159" s="215" t="s">
        <v>80</v>
      </c>
      <c r="E159" s="216" t="s">
        <v>849</v>
      </c>
      <c r="F159" s="216" t="s">
        <v>850</v>
      </c>
      <c r="G159" s="214"/>
      <c r="H159" s="214"/>
      <c r="I159" s="217"/>
      <c r="J159" s="217"/>
      <c r="K159" s="218">
        <f>BK159</f>
        <v>0</v>
      </c>
      <c r="L159" s="214"/>
      <c r="M159" s="219"/>
      <c r="N159" s="220"/>
      <c r="O159" s="221"/>
      <c r="P159" s="221"/>
      <c r="Q159" s="222">
        <f>Q160</f>
        <v>0</v>
      </c>
      <c r="R159" s="222">
        <f>R160</f>
        <v>0</v>
      </c>
      <c r="S159" s="221"/>
      <c r="T159" s="223">
        <f>T160</f>
        <v>0</v>
      </c>
      <c r="U159" s="221"/>
      <c r="V159" s="223">
        <f>V160</f>
        <v>3.2655259999999999</v>
      </c>
      <c r="W159" s="221"/>
      <c r="X159" s="224">
        <f>X160</f>
        <v>0</v>
      </c>
      <c r="Y159" s="12"/>
      <c r="Z159" s="12"/>
      <c r="AA159" s="12"/>
      <c r="AB159" s="12"/>
      <c r="AC159" s="12"/>
      <c r="AD159" s="12"/>
      <c r="AE159" s="12"/>
      <c r="AR159" s="225" t="s">
        <v>90</v>
      </c>
      <c r="AT159" s="226" t="s">
        <v>80</v>
      </c>
      <c r="AU159" s="226" t="s">
        <v>81</v>
      </c>
      <c r="AY159" s="225" t="s">
        <v>154</v>
      </c>
      <c r="BK159" s="227">
        <f>BK160</f>
        <v>0</v>
      </c>
    </row>
    <row r="160" s="12" customFormat="1" ht="22.8" customHeight="1">
      <c r="A160" s="12"/>
      <c r="B160" s="213"/>
      <c r="C160" s="214"/>
      <c r="D160" s="215" t="s">
        <v>80</v>
      </c>
      <c r="E160" s="228" t="s">
        <v>851</v>
      </c>
      <c r="F160" s="228" t="s">
        <v>852</v>
      </c>
      <c r="G160" s="214"/>
      <c r="H160" s="214"/>
      <c r="I160" s="217"/>
      <c r="J160" s="217"/>
      <c r="K160" s="229">
        <f>BK160</f>
        <v>0</v>
      </c>
      <c r="L160" s="214"/>
      <c r="M160" s="219"/>
      <c r="N160" s="220"/>
      <c r="O160" s="221"/>
      <c r="P160" s="221"/>
      <c r="Q160" s="222">
        <f>SUM(Q161:Q186)</f>
        <v>0</v>
      </c>
      <c r="R160" s="222">
        <f>SUM(R161:R186)</f>
        <v>0</v>
      </c>
      <c r="S160" s="221"/>
      <c r="T160" s="223">
        <f>SUM(T161:T186)</f>
        <v>0</v>
      </c>
      <c r="U160" s="221"/>
      <c r="V160" s="223">
        <f>SUM(V161:V186)</f>
        <v>3.2655259999999999</v>
      </c>
      <c r="W160" s="221"/>
      <c r="X160" s="224">
        <f>SUM(X161:X186)</f>
        <v>0</v>
      </c>
      <c r="Y160" s="12"/>
      <c r="Z160" s="12"/>
      <c r="AA160" s="12"/>
      <c r="AB160" s="12"/>
      <c r="AC160" s="12"/>
      <c r="AD160" s="12"/>
      <c r="AE160" s="12"/>
      <c r="AR160" s="225" t="s">
        <v>90</v>
      </c>
      <c r="AT160" s="226" t="s">
        <v>80</v>
      </c>
      <c r="AU160" s="226" t="s">
        <v>88</v>
      </c>
      <c r="AY160" s="225" t="s">
        <v>154</v>
      </c>
      <c r="BK160" s="227">
        <f>SUM(BK161:BK186)</f>
        <v>0</v>
      </c>
    </row>
    <row r="161" s="2" customFormat="1" ht="24.15" customHeight="1">
      <c r="A161" s="37"/>
      <c r="B161" s="38"/>
      <c r="C161" s="230" t="s">
        <v>215</v>
      </c>
      <c r="D161" s="230" t="s">
        <v>156</v>
      </c>
      <c r="E161" s="231" t="s">
        <v>853</v>
      </c>
      <c r="F161" s="232" t="s">
        <v>854</v>
      </c>
      <c r="G161" s="233" t="s">
        <v>241</v>
      </c>
      <c r="H161" s="234">
        <v>354.19999999999999</v>
      </c>
      <c r="I161" s="235"/>
      <c r="J161" s="235"/>
      <c r="K161" s="236">
        <f>ROUND(P161*H161,2)</f>
        <v>0</v>
      </c>
      <c r="L161" s="232" t="s">
        <v>160</v>
      </c>
      <c r="M161" s="43"/>
      <c r="N161" s="237" t="s">
        <v>1</v>
      </c>
      <c r="O161" s="238" t="s">
        <v>44</v>
      </c>
      <c r="P161" s="239">
        <f>I161+J161</f>
        <v>0</v>
      </c>
      <c r="Q161" s="239">
        <f>ROUND(I161*H161,2)</f>
        <v>0</v>
      </c>
      <c r="R161" s="239">
        <f>ROUND(J161*H161,2)</f>
        <v>0</v>
      </c>
      <c r="S161" s="90"/>
      <c r="T161" s="240">
        <f>S161*H161</f>
        <v>0</v>
      </c>
      <c r="U161" s="240">
        <v>5.0000000000000002E-05</v>
      </c>
      <c r="V161" s="240">
        <f>U161*H161</f>
        <v>0.01771</v>
      </c>
      <c r="W161" s="240">
        <v>0</v>
      </c>
      <c r="X161" s="241">
        <f>W161*H161</f>
        <v>0</v>
      </c>
      <c r="Y161" s="37"/>
      <c r="Z161" s="37"/>
      <c r="AA161" s="37"/>
      <c r="AB161" s="37"/>
      <c r="AC161" s="37"/>
      <c r="AD161" s="37"/>
      <c r="AE161" s="37"/>
      <c r="AR161" s="242" t="s">
        <v>244</v>
      </c>
      <c r="AT161" s="242" t="s">
        <v>156</v>
      </c>
      <c r="AU161" s="242" t="s">
        <v>90</v>
      </c>
      <c r="AY161" s="16" t="s">
        <v>154</v>
      </c>
      <c r="BE161" s="243">
        <f>IF(O161="základní",K161,0)</f>
        <v>0</v>
      </c>
      <c r="BF161" s="243">
        <f>IF(O161="snížená",K161,0)</f>
        <v>0</v>
      </c>
      <c r="BG161" s="243">
        <f>IF(O161="zákl. přenesená",K161,0)</f>
        <v>0</v>
      </c>
      <c r="BH161" s="243">
        <f>IF(O161="sníž. přenesená",K161,0)</f>
        <v>0</v>
      </c>
      <c r="BI161" s="243">
        <f>IF(O161="nulová",K161,0)</f>
        <v>0</v>
      </c>
      <c r="BJ161" s="16" t="s">
        <v>88</v>
      </c>
      <c r="BK161" s="243">
        <f>ROUND(P161*H161,2)</f>
        <v>0</v>
      </c>
      <c r="BL161" s="16" t="s">
        <v>244</v>
      </c>
      <c r="BM161" s="242" t="s">
        <v>855</v>
      </c>
    </row>
    <row r="162" s="2" customFormat="1">
      <c r="A162" s="37"/>
      <c r="B162" s="38"/>
      <c r="C162" s="39"/>
      <c r="D162" s="244" t="s">
        <v>163</v>
      </c>
      <c r="E162" s="39"/>
      <c r="F162" s="245" t="s">
        <v>856</v>
      </c>
      <c r="G162" s="39"/>
      <c r="H162" s="39"/>
      <c r="I162" s="246"/>
      <c r="J162" s="246"/>
      <c r="K162" s="39"/>
      <c r="L162" s="39"/>
      <c r="M162" s="43"/>
      <c r="N162" s="247"/>
      <c r="O162" s="248"/>
      <c r="P162" s="90"/>
      <c r="Q162" s="90"/>
      <c r="R162" s="90"/>
      <c r="S162" s="90"/>
      <c r="T162" s="90"/>
      <c r="U162" s="90"/>
      <c r="V162" s="90"/>
      <c r="W162" s="90"/>
      <c r="X162" s="91"/>
      <c r="Y162" s="37"/>
      <c r="Z162" s="37"/>
      <c r="AA162" s="37"/>
      <c r="AB162" s="37"/>
      <c r="AC162" s="37"/>
      <c r="AD162" s="37"/>
      <c r="AE162" s="37"/>
      <c r="AT162" s="16" t="s">
        <v>163</v>
      </c>
      <c r="AU162" s="16" t="s">
        <v>90</v>
      </c>
    </row>
    <row r="163" s="2" customFormat="1">
      <c r="A163" s="37"/>
      <c r="B163" s="38"/>
      <c r="C163" s="39"/>
      <c r="D163" s="261" t="s">
        <v>399</v>
      </c>
      <c r="E163" s="39"/>
      <c r="F163" s="288" t="s">
        <v>857</v>
      </c>
      <c r="G163" s="39"/>
      <c r="H163" s="39"/>
      <c r="I163" s="246"/>
      <c r="J163" s="246"/>
      <c r="K163" s="39"/>
      <c r="L163" s="39"/>
      <c r="M163" s="43"/>
      <c r="N163" s="247"/>
      <c r="O163" s="248"/>
      <c r="P163" s="90"/>
      <c r="Q163" s="90"/>
      <c r="R163" s="90"/>
      <c r="S163" s="90"/>
      <c r="T163" s="90"/>
      <c r="U163" s="90"/>
      <c r="V163" s="90"/>
      <c r="W163" s="90"/>
      <c r="X163" s="91"/>
      <c r="Y163" s="37"/>
      <c r="Z163" s="37"/>
      <c r="AA163" s="37"/>
      <c r="AB163" s="37"/>
      <c r="AC163" s="37"/>
      <c r="AD163" s="37"/>
      <c r="AE163" s="37"/>
      <c r="AT163" s="16" t="s">
        <v>399</v>
      </c>
      <c r="AU163" s="16" t="s">
        <v>90</v>
      </c>
    </row>
    <row r="164" s="13" customFormat="1">
      <c r="A164" s="13"/>
      <c r="B164" s="259"/>
      <c r="C164" s="260"/>
      <c r="D164" s="261" t="s">
        <v>171</v>
      </c>
      <c r="E164" s="270" t="s">
        <v>1</v>
      </c>
      <c r="F164" s="262" t="s">
        <v>858</v>
      </c>
      <c r="G164" s="260"/>
      <c r="H164" s="263">
        <v>151.80000000000001</v>
      </c>
      <c r="I164" s="264"/>
      <c r="J164" s="264"/>
      <c r="K164" s="260"/>
      <c r="L164" s="260"/>
      <c r="M164" s="265"/>
      <c r="N164" s="266"/>
      <c r="O164" s="267"/>
      <c r="P164" s="267"/>
      <c r="Q164" s="267"/>
      <c r="R164" s="267"/>
      <c r="S164" s="267"/>
      <c r="T164" s="267"/>
      <c r="U164" s="267"/>
      <c r="V164" s="267"/>
      <c r="W164" s="267"/>
      <c r="X164" s="268"/>
      <c r="Y164" s="13"/>
      <c r="Z164" s="13"/>
      <c r="AA164" s="13"/>
      <c r="AB164" s="13"/>
      <c r="AC164" s="13"/>
      <c r="AD164" s="13"/>
      <c r="AE164" s="13"/>
      <c r="AT164" s="269" t="s">
        <v>171</v>
      </c>
      <c r="AU164" s="269" t="s">
        <v>90</v>
      </c>
      <c r="AV164" s="13" t="s">
        <v>90</v>
      </c>
      <c r="AW164" s="13" t="s">
        <v>5</v>
      </c>
      <c r="AX164" s="13" t="s">
        <v>81</v>
      </c>
      <c r="AY164" s="269" t="s">
        <v>154</v>
      </c>
    </row>
    <row r="165" s="13" customFormat="1">
      <c r="A165" s="13"/>
      <c r="B165" s="259"/>
      <c r="C165" s="260"/>
      <c r="D165" s="261" t="s">
        <v>171</v>
      </c>
      <c r="E165" s="270" t="s">
        <v>1</v>
      </c>
      <c r="F165" s="262" t="s">
        <v>859</v>
      </c>
      <c r="G165" s="260"/>
      <c r="H165" s="263">
        <v>202.40000000000001</v>
      </c>
      <c r="I165" s="264"/>
      <c r="J165" s="264"/>
      <c r="K165" s="260"/>
      <c r="L165" s="260"/>
      <c r="M165" s="265"/>
      <c r="N165" s="266"/>
      <c r="O165" s="267"/>
      <c r="P165" s="267"/>
      <c r="Q165" s="267"/>
      <c r="R165" s="267"/>
      <c r="S165" s="267"/>
      <c r="T165" s="267"/>
      <c r="U165" s="267"/>
      <c r="V165" s="267"/>
      <c r="W165" s="267"/>
      <c r="X165" s="268"/>
      <c r="Y165" s="13"/>
      <c r="Z165" s="13"/>
      <c r="AA165" s="13"/>
      <c r="AB165" s="13"/>
      <c r="AC165" s="13"/>
      <c r="AD165" s="13"/>
      <c r="AE165" s="13"/>
      <c r="AT165" s="269" t="s">
        <v>171</v>
      </c>
      <c r="AU165" s="269" t="s">
        <v>90</v>
      </c>
      <c r="AV165" s="13" t="s">
        <v>90</v>
      </c>
      <c r="AW165" s="13" t="s">
        <v>5</v>
      </c>
      <c r="AX165" s="13" t="s">
        <v>81</v>
      </c>
      <c r="AY165" s="269" t="s">
        <v>154</v>
      </c>
    </row>
    <row r="166" s="14" customFormat="1">
      <c r="A166" s="14"/>
      <c r="B166" s="271"/>
      <c r="C166" s="272"/>
      <c r="D166" s="261" t="s">
        <v>171</v>
      </c>
      <c r="E166" s="273" t="s">
        <v>1</v>
      </c>
      <c r="F166" s="274" t="s">
        <v>204</v>
      </c>
      <c r="G166" s="272"/>
      <c r="H166" s="275">
        <v>354.19999999999999</v>
      </c>
      <c r="I166" s="276"/>
      <c r="J166" s="276"/>
      <c r="K166" s="272"/>
      <c r="L166" s="272"/>
      <c r="M166" s="277"/>
      <c r="N166" s="278"/>
      <c r="O166" s="279"/>
      <c r="P166" s="279"/>
      <c r="Q166" s="279"/>
      <c r="R166" s="279"/>
      <c r="S166" s="279"/>
      <c r="T166" s="279"/>
      <c r="U166" s="279"/>
      <c r="V166" s="279"/>
      <c r="W166" s="279"/>
      <c r="X166" s="280"/>
      <c r="Y166" s="14"/>
      <c r="Z166" s="14"/>
      <c r="AA166" s="14"/>
      <c r="AB166" s="14"/>
      <c r="AC166" s="14"/>
      <c r="AD166" s="14"/>
      <c r="AE166" s="14"/>
      <c r="AT166" s="281" t="s">
        <v>171</v>
      </c>
      <c r="AU166" s="281" t="s">
        <v>90</v>
      </c>
      <c r="AV166" s="14" t="s">
        <v>161</v>
      </c>
      <c r="AW166" s="14" t="s">
        <v>5</v>
      </c>
      <c r="AX166" s="14" t="s">
        <v>88</v>
      </c>
      <c r="AY166" s="281" t="s">
        <v>154</v>
      </c>
    </row>
    <row r="167" s="2" customFormat="1" ht="16.5" customHeight="1">
      <c r="A167" s="37"/>
      <c r="B167" s="38"/>
      <c r="C167" s="249" t="s">
        <v>9</v>
      </c>
      <c r="D167" s="249" t="s">
        <v>165</v>
      </c>
      <c r="E167" s="250" t="s">
        <v>860</v>
      </c>
      <c r="F167" s="251" t="s">
        <v>861</v>
      </c>
      <c r="G167" s="252" t="s">
        <v>200</v>
      </c>
      <c r="H167" s="253">
        <v>14</v>
      </c>
      <c r="I167" s="254"/>
      <c r="J167" s="255"/>
      <c r="K167" s="256">
        <f>ROUND(P167*H167,2)</f>
        <v>0</v>
      </c>
      <c r="L167" s="251" t="s">
        <v>1</v>
      </c>
      <c r="M167" s="257"/>
      <c r="N167" s="258" t="s">
        <v>1</v>
      </c>
      <c r="O167" s="238" t="s">
        <v>44</v>
      </c>
      <c r="P167" s="239">
        <f>I167+J167</f>
        <v>0</v>
      </c>
      <c r="Q167" s="239">
        <f>ROUND(I167*H167,2)</f>
        <v>0</v>
      </c>
      <c r="R167" s="239">
        <f>ROUND(J167*H167,2)</f>
        <v>0</v>
      </c>
      <c r="S167" s="90"/>
      <c r="T167" s="240">
        <f>S167*H167</f>
        <v>0</v>
      </c>
      <c r="U167" s="240">
        <v>0</v>
      </c>
      <c r="V167" s="240">
        <f>U167*H167</f>
        <v>0</v>
      </c>
      <c r="W167" s="240">
        <v>0</v>
      </c>
      <c r="X167" s="241">
        <f>W167*H167</f>
        <v>0</v>
      </c>
      <c r="Y167" s="37"/>
      <c r="Z167" s="37"/>
      <c r="AA167" s="37"/>
      <c r="AB167" s="37"/>
      <c r="AC167" s="37"/>
      <c r="AD167" s="37"/>
      <c r="AE167" s="37"/>
      <c r="AR167" s="242" t="s">
        <v>169</v>
      </c>
      <c r="AT167" s="242" t="s">
        <v>165</v>
      </c>
      <c r="AU167" s="242" t="s">
        <v>90</v>
      </c>
      <c r="AY167" s="16" t="s">
        <v>154</v>
      </c>
      <c r="BE167" s="243">
        <f>IF(O167="základní",K167,0)</f>
        <v>0</v>
      </c>
      <c r="BF167" s="243">
        <f>IF(O167="snížená",K167,0)</f>
        <v>0</v>
      </c>
      <c r="BG167" s="243">
        <f>IF(O167="zákl. přenesená",K167,0)</f>
        <v>0</v>
      </c>
      <c r="BH167" s="243">
        <f>IF(O167="sníž. přenesená",K167,0)</f>
        <v>0</v>
      </c>
      <c r="BI167" s="243">
        <f>IF(O167="nulová",K167,0)</f>
        <v>0</v>
      </c>
      <c r="BJ167" s="16" t="s">
        <v>88</v>
      </c>
      <c r="BK167" s="243">
        <f>ROUND(P167*H167,2)</f>
        <v>0</v>
      </c>
      <c r="BL167" s="16" t="s">
        <v>161</v>
      </c>
      <c r="BM167" s="242" t="s">
        <v>862</v>
      </c>
    </row>
    <row r="168" s="13" customFormat="1">
      <c r="A168" s="13"/>
      <c r="B168" s="259"/>
      <c r="C168" s="260"/>
      <c r="D168" s="261" t="s">
        <v>171</v>
      </c>
      <c r="E168" s="270" t="s">
        <v>1</v>
      </c>
      <c r="F168" s="262" t="s">
        <v>863</v>
      </c>
      <c r="G168" s="260"/>
      <c r="H168" s="263">
        <v>6</v>
      </c>
      <c r="I168" s="264"/>
      <c r="J168" s="264"/>
      <c r="K168" s="260"/>
      <c r="L168" s="260"/>
      <c r="M168" s="265"/>
      <c r="N168" s="266"/>
      <c r="O168" s="267"/>
      <c r="P168" s="267"/>
      <c r="Q168" s="267"/>
      <c r="R168" s="267"/>
      <c r="S168" s="267"/>
      <c r="T168" s="267"/>
      <c r="U168" s="267"/>
      <c r="V168" s="267"/>
      <c r="W168" s="267"/>
      <c r="X168" s="268"/>
      <c r="Y168" s="13"/>
      <c r="Z168" s="13"/>
      <c r="AA168" s="13"/>
      <c r="AB168" s="13"/>
      <c r="AC168" s="13"/>
      <c r="AD168" s="13"/>
      <c r="AE168" s="13"/>
      <c r="AT168" s="269" t="s">
        <v>171</v>
      </c>
      <c r="AU168" s="269" t="s">
        <v>90</v>
      </c>
      <c r="AV168" s="13" t="s">
        <v>90</v>
      </c>
      <c r="AW168" s="13" t="s">
        <v>5</v>
      </c>
      <c r="AX168" s="13" t="s">
        <v>81</v>
      </c>
      <c r="AY168" s="269" t="s">
        <v>154</v>
      </c>
    </row>
    <row r="169" s="13" customFormat="1">
      <c r="A169" s="13"/>
      <c r="B169" s="259"/>
      <c r="C169" s="260"/>
      <c r="D169" s="261" t="s">
        <v>171</v>
      </c>
      <c r="E169" s="270" t="s">
        <v>1</v>
      </c>
      <c r="F169" s="262" t="s">
        <v>864</v>
      </c>
      <c r="G169" s="260"/>
      <c r="H169" s="263">
        <v>8</v>
      </c>
      <c r="I169" s="264"/>
      <c r="J169" s="264"/>
      <c r="K169" s="260"/>
      <c r="L169" s="260"/>
      <c r="M169" s="265"/>
      <c r="N169" s="266"/>
      <c r="O169" s="267"/>
      <c r="P169" s="267"/>
      <c r="Q169" s="267"/>
      <c r="R169" s="267"/>
      <c r="S169" s="267"/>
      <c r="T169" s="267"/>
      <c r="U169" s="267"/>
      <c r="V169" s="267"/>
      <c r="W169" s="267"/>
      <c r="X169" s="268"/>
      <c r="Y169" s="13"/>
      <c r="Z169" s="13"/>
      <c r="AA169" s="13"/>
      <c r="AB169" s="13"/>
      <c r="AC169" s="13"/>
      <c r="AD169" s="13"/>
      <c r="AE169" s="13"/>
      <c r="AT169" s="269" t="s">
        <v>171</v>
      </c>
      <c r="AU169" s="269" t="s">
        <v>90</v>
      </c>
      <c r="AV169" s="13" t="s">
        <v>90</v>
      </c>
      <c r="AW169" s="13" t="s">
        <v>5</v>
      </c>
      <c r="AX169" s="13" t="s">
        <v>81</v>
      </c>
      <c r="AY169" s="269" t="s">
        <v>154</v>
      </c>
    </row>
    <row r="170" s="14" customFormat="1">
      <c r="A170" s="14"/>
      <c r="B170" s="271"/>
      <c r="C170" s="272"/>
      <c r="D170" s="261" t="s">
        <v>171</v>
      </c>
      <c r="E170" s="273" t="s">
        <v>1</v>
      </c>
      <c r="F170" s="274" t="s">
        <v>204</v>
      </c>
      <c r="G170" s="272"/>
      <c r="H170" s="275">
        <v>14</v>
      </c>
      <c r="I170" s="276"/>
      <c r="J170" s="276"/>
      <c r="K170" s="272"/>
      <c r="L170" s="272"/>
      <c r="M170" s="277"/>
      <c r="N170" s="278"/>
      <c r="O170" s="279"/>
      <c r="P170" s="279"/>
      <c r="Q170" s="279"/>
      <c r="R170" s="279"/>
      <c r="S170" s="279"/>
      <c r="T170" s="279"/>
      <c r="U170" s="279"/>
      <c r="V170" s="279"/>
      <c r="W170" s="279"/>
      <c r="X170" s="280"/>
      <c r="Y170" s="14"/>
      <c r="Z170" s="14"/>
      <c r="AA170" s="14"/>
      <c r="AB170" s="14"/>
      <c r="AC170" s="14"/>
      <c r="AD170" s="14"/>
      <c r="AE170" s="14"/>
      <c r="AT170" s="281" t="s">
        <v>171</v>
      </c>
      <c r="AU170" s="281" t="s">
        <v>90</v>
      </c>
      <c r="AV170" s="14" t="s">
        <v>161</v>
      </c>
      <c r="AW170" s="14" t="s">
        <v>5</v>
      </c>
      <c r="AX170" s="14" t="s">
        <v>88</v>
      </c>
      <c r="AY170" s="281" t="s">
        <v>154</v>
      </c>
    </row>
    <row r="171" s="2" customFormat="1" ht="37.8" customHeight="1">
      <c r="A171" s="37"/>
      <c r="B171" s="38"/>
      <c r="C171" s="230" t="s">
        <v>226</v>
      </c>
      <c r="D171" s="230" t="s">
        <v>156</v>
      </c>
      <c r="E171" s="231" t="s">
        <v>239</v>
      </c>
      <c r="F171" s="232" t="s">
        <v>865</v>
      </c>
      <c r="G171" s="233" t="s">
        <v>241</v>
      </c>
      <c r="H171" s="234">
        <v>1811.5239999999999</v>
      </c>
      <c r="I171" s="235"/>
      <c r="J171" s="235"/>
      <c r="K171" s="236">
        <f>ROUND(P171*H171,2)</f>
        <v>0</v>
      </c>
      <c r="L171" s="232" t="s">
        <v>1</v>
      </c>
      <c r="M171" s="43"/>
      <c r="N171" s="237" t="s">
        <v>1</v>
      </c>
      <c r="O171" s="238" t="s">
        <v>44</v>
      </c>
      <c r="P171" s="239">
        <f>I171+J171</f>
        <v>0</v>
      </c>
      <c r="Q171" s="239">
        <f>ROUND(I171*H171,2)</f>
        <v>0</v>
      </c>
      <c r="R171" s="239">
        <f>ROUND(J171*H171,2)</f>
        <v>0</v>
      </c>
      <c r="S171" s="90"/>
      <c r="T171" s="240">
        <f>S171*H171</f>
        <v>0</v>
      </c>
      <c r="U171" s="240">
        <v>0.001</v>
      </c>
      <c r="V171" s="240">
        <f>U171*H171</f>
        <v>1.8115239999999999</v>
      </c>
      <c r="W171" s="240">
        <v>0</v>
      </c>
      <c r="X171" s="241">
        <f>W171*H171</f>
        <v>0</v>
      </c>
      <c r="Y171" s="37"/>
      <c r="Z171" s="37"/>
      <c r="AA171" s="37"/>
      <c r="AB171" s="37"/>
      <c r="AC171" s="37"/>
      <c r="AD171" s="37"/>
      <c r="AE171" s="37"/>
      <c r="AR171" s="242" t="s">
        <v>161</v>
      </c>
      <c r="AT171" s="242" t="s">
        <v>156</v>
      </c>
      <c r="AU171" s="242" t="s">
        <v>90</v>
      </c>
      <c r="AY171" s="16" t="s">
        <v>154</v>
      </c>
      <c r="BE171" s="243">
        <f>IF(O171="základní",K171,0)</f>
        <v>0</v>
      </c>
      <c r="BF171" s="243">
        <f>IF(O171="snížená",K171,0)</f>
        <v>0</v>
      </c>
      <c r="BG171" s="243">
        <f>IF(O171="zákl. přenesená",K171,0)</f>
        <v>0</v>
      </c>
      <c r="BH171" s="243">
        <f>IF(O171="sníž. přenesená",K171,0)</f>
        <v>0</v>
      </c>
      <c r="BI171" s="243">
        <f>IF(O171="nulová",K171,0)</f>
        <v>0</v>
      </c>
      <c r="BJ171" s="16" t="s">
        <v>88</v>
      </c>
      <c r="BK171" s="243">
        <f>ROUND(P171*H171,2)</f>
        <v>0</v>
      </c>
      <c r="BL171" s="16" t="s">
        <v>161</v>
      </c>
      <c r="BM171" s="242" t="s">
        <v>866</v>
      </c>
    </row>
    <row r="172" s="13" customFormat="1">
      <c r="A172" s="13"/>
      <c r="B172" s="259"/>
      <c r="C172" s="260"/>
      <c r="D172" s="261" t="s">
        <v>171</v>
      </c>
      <c r="E172" s="270" t="s">
        <v>1</v>
      </c>
      <c r="F172" s="262" t="s">
        <v>867</v>
      </c>
      <c r="G172" s="260"/>
      <c r="H172" s="263">
        <v>1327.04</v>
      </c>
      <c r="I172" s="264"/>
      <c r="J172" s="264"/>
      <c r="K172" s="260"/>
      <c r="L172" s="260"/>
      <c r="M172" s="265"/>
      <c r="N172" s="266"/>
      <c r="O172" s="267"/>
      <c r="P172" s="267"/>
      <c r="Q172" s="267"/>
      <c r="R172" s="267"/>
      <c r="S172" s="267"/>
      <c r="T172" s="267"/>
      <c r="U172" s="267"/>
      <c r="V172" s="267"/>
      <c r="W172" s="267"/>
      <c r="X172" s="268"/>
      <c r="Y172" s="13"/>
      <c r="Z172" s="13"/>
      <c r="AA172" s="13"/>
      <c r="AB172" s="13"/>
      <c r="AC172" s="13"/>
      <c r="AD172" s="13"/>
      <c r="AE172" s="13"/>
      <c r="AT172" s="269" t="s">
        <v>171</v>
      </c>
      <c r="AU172" s="269" t="s">
        <v>90</v>
      </c>
      <c r="AV172" s="13" t="s">
        <v>90</v>
      </c>
      <c r="AW172" s="13" t="s">
        <v>5</v>
      </c>
      <c r="AX172" s="13" t="s">
        <v>81</v>
      </c>
      <c r="AY172" s="269" t="s">
        <v>154</v>
      </c>
    </row>
    <row r="173" s="13" customFormat="1">
      <c r="A173" s="13"/>
      <c r="B173" s="259"/>
      <c r="C173" s="260"/>
      <c r="D173" s="261" t="s">
        <v>171</v>
      </c>
      <c r="E173" s="270" t="s">
        <v>1</v>
      </c>
      <c r="F173" s="262" t="s">
        <v>868</v>
      </c>
      <c r="G173" s="260"/>
      <c r="H173" s="263">
        <v>484.48399999999998</v>
      </c>
      <c r="I173" s="264"/>
      <c r="J173" s="264"/>
      <c r="K173" s="260"/>
      <c r="L173" s="260"/>
      <c r="M173" s="265"/>
      <c r="N173" s="266"/>
      <c r="O173" s="267"/>
      <c r="P173" s="267"/>
      <c r="Q173" s="267"/>
      <c r="R173" s="267"/>
      <c r="S173" s="267"/>
      <c r="T173" s="267"/>
      <c r="U173" s="267"/>
      <c r="V173" s="267"/>
      <c r="W173" s="267"/>
      <c r="X173" s="268"/>
      <c r="Y173" s="13"/>
      <c r="Z173" s="13"/>
      <c r="AA173" s="13"/>
      <c r="AB173" s="13"/>
      <c r="AC173" s="13"/>
      <c r="AD173" s="13"/>
      <c r="AE173" s="13"/>
      <c r="AT173" s="269" t="s">
        <v>171</v>
      </c>
      <c r="AU173" s="269" t="s">
        <v>90</v>
      </c>
      <c r="AV173" s="13" t="s">
        <v>90</v>
      </c>
      <c r="AW173" s="13" t="s">
        <v>5</v>
      </c>
      <c r="AX173" s="13" t="s">
        <v>81</v>
      </c>
      <c r="AY173" s="269" t="s">
        <v>154</v>
      </c>
    </row>
    <row r="174" s="14" customFormat="1">
      <c r="A174" s="14"/>
      <c r="B174" s="271"/>
      <c r="C174" s="272"/>
      <c r="D174" s="261" t="s">
        <v>171</v>
      </c>
      <c r="E174" s="273" t="s">
        <v>1</v>
      </c>
      <c r="F174" s="274" t="s">
        <v>204</v>
      </c>
      <c r="G174" s="272"/>
      <c r="H174" s="275">
        <v>1811.5239999999999</v>
      </c>
      <c r="I174" s="276"/>
      <c r="J174" s="276"/>
      <c r="K174" s="272"/>
      <c r="L174" s="272"/>
      <c r="M174" s="277"/>
      <c r="N174" s="278"/>
      <c r="O174" s="279"/>
      <c r="P174" s="279"/>
      <c r="Q174" s="279"/>
      <c r="R174" s="279"/>
      <c r="S174" s="279"/>
      <c r="T174" s="279"/>
      <c r="U174" s="279"/>
      <c r="V174" s="279"/>
      <c r="W174" s="279"/>
      <c r="X174" s="280"/>
      <c r="Y174" s="14"/>
      <c r="Z174" s="14"/>
      <c r="AA174" s="14"/>
      <c r="AB174" s="14"/>
      <c r="AC174" s="14"/>
      <c r="AD174" s="14"/>
      <c r="AE174" s="14"/>
      <c r="AT174" s="281" t="s">
        <v>171</v>
      </c>
      <c r="AU174" s="281" t="s">
        <v>90</v>
      </c>
      <c r="AV174" s="14" t="s">
        <v>161</v>
      </c>
      <c r="AW174" s="14" t="s">
        <v>5</v>
      </c>
      <c r="AX174" s="14" t="s">
        <v>88</v>
      </c>
      <c r="AY174" s="281" t="s">
        <v>154</v>
      </c>
    </row>
    <row r="175" s="2" customFormat="1" ht="24.15" customHeight="1">
      <c r="A175" s="37"/>
      <c r="B175" s="38"/>
      <c r="C175" s="249" t="s">
        <v>231</v>
      </c>
      <c r="D175" s="249" t="s">
        <v>165</v>
      </c>
      <c r="E175" s="250" t="s">
        <v>251</v>
      </c>
      <c r="F175" s="251" t="s">
        <v>869</v>
      </c>
      <c r="G175" s="252" t="s">
        <v>200</v>
      </c>
      <c r="H175" s="253">
        <v>457.60000000000002</v>
      </c>
      <c r="I175" s="254"/>
      <c r="J175" s="255"/>
      <c r="K175" s="256">
        <f>ROUND(P175*H175,2)</f>
        <v>0</v>
      </c>
      <c r="L175" s="251" t="s">
        <v>1</v>
      </c>
      <c r="M175" s="257"/>
      <c r="N175" s="258" t="s">
        <v>1</v>
      </c>
      <c r="O175" s="238" t="s">
        <v>44</v>
      </c>
      <c r="P175" s="239">
        <f>I175+J175</f>
        <v>0</v>
      </c>
      <c r="Q175" s="239">
        <f>ROUND(I175*H175,2)</f>
        <v>0</v>
      </c>
      <c r="R175" s="239">
        <f>ROUND(J175*H175,2)</f>
        <v>0</v>
      </c>
      <c r="S175" s="90"/>
      <c r="T175" s="240">
        <f>S175*H175</f>
        <v>0</v>
      </c>
      <c r="U175" s="240">
        <v>0.0023600000000000001</v>
      </c>
      <c r="V175" s="240">
        <f>U175*H175</f>
        <v>1.079936</v>
      </c>
      <c r="W175" s="240">
        <v>0</v>
      </c>
      <c r="X175" s="241">
        <f>W175*H175</f>
        <v>0</v>
      </c>
      <c r="Y175" s="37"/>
      <c r="Z175" s="37"/>
      <c r="AA175" s="37"/>
      <c r="AB175" s="37"/>
      <c r="AC175" s="37"/>
      <c r="AD175" s="37"/>
      <c r="AE175" s="37"/>
      <c r="AR175" s="242" t="s">
        <v>169</v>
      </c>
      <c r="AT175" s="242" t="s">
        <v>165</v>
      </c>
      <c r="AU175" s="242" t="s">
        <v>90</v>
      </c>
      <c r="AY175" s="16" t="s">
        <v>154</v>
      </c>
      <c r="BE175" s="243">
        <f>IF(O175="základní",K175,0)</f>
        <v>0</v>
      </c>
      <c r="BF175" s="243">
        <f>IF(O175="snížená",K175,0)</f>
        <v>0</v>
      </c>
      <c r="BG175" s="243">
        <f>IF(O175="zákl. přenesená",K175,0)</f>
        <v>0</v>
      </c>
      <c r="BH175" s="243">
        <f>IF(O175="sníž. přenesená",K175,0)</f>
        <v>0</v>
      </c>
      <c r="BI175" s="243">
        <f>IF(O175="nulová",K175,0)</f>
        <v>0</v>
      </c>
      <c r="BJ175" s="16" t="s">
        <v>88</v>
      </c>
      <c r="BK175" s="243">
        <f>ROUND(P175*H175,2)</f>
        <v>0</v>
      </c>
      <c r="BL175" s="16" t="s">
        <v>161</v>
      </c>
      <c r="BM175" s="242" t="s">
        <v>870</v>
      </c>
    </row>
    <row r="176" s="13" customFormat="1">
      <c r="A176" s="13"/>
      <c r="B176" s="259"/>
      <c r="C176" s="260"/>
      <c r="D176" s="261" t="s">
        <v>171</v>
      </c>
      <c r="E176" s="270" t="s">
        <v>1</v>
      </c>
      <c r="F176" s="262" t="s">
        <v>871</v>
      </c>
      <c r="G176" s="260"/>
      <c r="H176" s="263">
        <v>116.3</v>
      </c>
      <c r="I176" s="264"/>
      <c r="J176" s="264"/>
      <c r="K176" s="260"/>
      <c r="L176" s="260"/>
      <c r="M176" s="265"/>
      <c r="N176" s="266"/>
      <c r="O176" s="267"/>
      <c r="P176" s="267"/>
      <c r="Q176" s="267"/>
      <c r="R176" s="267"/>
      <c r="S176" s="267"/>
      <c r="T176" s="267"/>
      <c r="U176" s="267"/>
      <c r="V176" s="267"/>
      <c r="W176" s="267"/>
      <c r="X176" s="268"/>
      <c r="Y176" s="13"/>
      <c r="Z176" s="13"/>
      <c r="AA176" s="13"/>
      <c r="AB176" s="13"/>
      <c r="AC176" s="13"/>
      <c r="AD176" s="13"/>
      <c r="AE176" s="13"/>
      <c r="AT176" s="269" t="s">
        <v>171</v>
      </c>
      <c r="AU176" s="269" t="s">
        <v>90</v>
      </c>
      <c r="AV176" s="13" t="s">
        <v>90</v>
      </c>
      <c r="AW176" s="13" t="s">
        <v>5</v>
      </c>
      <c r="AX176" s="13" t="s">
        <v>81</v>
      </c>
      <c r="AY176" s="269" t="s">
        <v>154</v>
      </c>
    </row>
    <row r="177" s="13" customFormat="1">
      <c r="A177" s="13"/>
      <c r="B177" s="259"/>
      <c r="C177" s="260"/>
      <c r="D177" s="261" t="s">
        <v>171</v>
      </c>
      <c r="E177" s="270" t="s">
        <v>1</v>
      </c>
      <c r="F177" s="262" t="s">
        <v>872</v>
      </c>
      <c r="G177" s="260"/>
      <c r="H177" s="263">
        <v>341.30000000000001</v>
      </c>
      <c r="I177" s="264"/>
      <c r="J177" s="264"/>
      <c r="K177" s="260"/>
      <c r="L177" s="260"/>
      <c r="M177" s="265"/>
      <c r="N177" s="266"/>
      <c r="O177" s="267"/>
      <c r="P177" s="267"/>
      <c r="Q177" s="267"/>
      <c r="R177" s="267"/>
      <c r="S177" s="267"/>
      <c r="T177" s="267"/>
      <c r="U177" s="267"/>
      <c r="V177" s="267"/>
      <c r="W177" s="267"/>
      <c r="X177" s="268"/>
      <c r="Y177" s="13"/>
      <c r="Z177" s="13"/>
      <c r="AA177" s="13"/>
      <c r="AB177" s="13"/>
      <c r="AC177" s="13"/>
      <c r="AD177" s="13"/>
      <c r="AE177" s="13"/>
      <c r="AT177" s="269" t="s">
        <v>171</v>
      </c>
      <c r="AU177" s="269" t="s">
        <v>90</v>
      </c>
      <c r="AV177" s="13" t="s">
        <v>90</v>
      </c>
      <c r="AW177" s="13" t="s">
        <v>5</v>
      </c>
      <c r="AX177" s="13" t="s">
        <v>81</v>
      </c>
      <c r="AY177" s="269" t="s">
        <v>154</v>
      </c>
    </row>
    <row r="178" s="14" customFormat="1">
      <c r="A178" s="14"/>
      <c r="B178" s="271"/>
      <c r="C178" s="272"/>
      <c r="D178" s="261" t="s">
        <v>171</v>
      </c>
      <c r="E178" s="273" t="s">
        <v>1</v>
      </c>
      <c r="F178" s="274" t="s">
        <v>204</v>
      </c>
      <c r="G178" s="272"/>
      <c r="H178" s="275">
        <v>457.60000000000002</v>
      </c>
      <c r="I178" s="276"/>
      <c r="J178" s="276"/>
      <c r="K178" s="272"/>
      <c r="L178" s="272"/>
      <c r="M178" s="277"/>
      <c r="N178" s="278"/>
      <c r="O178" s="279"/>
      <c r="P178" s="279"/>
      <c r="Q178" s="279"/>
      <c r="R178" s="279"/>
      <c r="S178" s="279"/>
      <c r="T178" s="279"/>
      <c r="U178" s="279"/>
      <c r="V178" s="279"/>
      <c r="W178" s="279"/>
      <c r="X178" s="280"/>
      <c r="Y178" s="14"/>
      <c r="Z178" s="14"/>
      <c r="AA178" s="14"/>
      <c r="AB178" s="14"/>
      <c r="AC178" s="14"/>
      <c r="AD178" s="14"/>
      <c r="AE178" s="14"/>
      <c r="AT178" s="281" t="s">
        <v>171</v>
      </c>
      <c r="AU178" s="281" t="s">
        <v>90</v>
      </c>
      <c r="AV178" s="14" t="s">
        <v>161</v>
      </c>
      <c r="AW178" s="14" t="s">
        <v>5</v>
      </c>
      <c r="AX178" s="14" t="s">
        <v>88</v>
      </c>
      <c r="AY178" s="281" t="s">
        <v>154</v>
      </c>
    </row>
    <row r="179" s="2" customFormat="1" ht="24.15" customHeight="1">
      <c r="A179" s="37"/>
      <c r="B179" s="38"/>
      <c r="C179" s="249" t="s">
        <v>238</v>
      </c>
      <c r="D179" s="249" t="s">
        <v>165</v>
      </c>
      <c r="E179" s="250" t="s">
        <v>261</v>
      </c>
      <c r="F179" s="251" t="s">
        <v>873</v>
      </c>
      <c r="G179" s="252" t="s">
        <v>200</v>
      </c>
      <c r="H179" s="253">
        <v>400.39999999999998</v>
      </c>
      <c r="I179" s="254"/>
      <c r="J179" s="255"/>
      <c r="K179" s="256">
        <f>ROUND(P179*H179,2)</f>
        <v>0</v>
      </c>
      <c r="L179" s="251" t="s">
        <v>1</v>
      </c>
      <c r="M179" s="257"/>
      <c r="N179" s="258" t="s">
        <v>1</v>
      </c>
      <c r="O179" s="238" t="s">
        <v>44</v>
      </c>
      <c r="P179" s="239">
        <f>I179+J179</f>
        <v>0</v>
      </c>
      <c r="Q179" s="239">
        <f>ROUND(I179*H179,2)</f>
        <v>0</v>
      </c>
      <c r="R179" s="239">
        <f>ROUND(J179*H179,2)</f>
        <v>0</v>
      </c>
      <c r="S179" s="90"/>
      <c r="T179" s="240">
        <f>S179*H179</f>
        <v>0</v>
      </c>
      <c r="U179" s="240">
        <v>0.00088999999999999995</v>
      </c>
      <c r="V179" s="240">
        <f>U179*H179</f>
        <v>0.35635599999999995</v>
      </c>
      <c r="W179" s="240">
        <v>0</v>
      </c>
      <c r="X179" s="241">
        <f>W179*H179</f>
        <v>0</v>
      </c>
      <c r="Y179" s="37"/>
      <c r="Z179" s="37"/>
      <c r="AA179" s="37"/>
      <c r="AB179" s="37"/>
      <c r="AC179" s="37"/>
      <c r="AD179" s="37"/>
      <c r="AE179" s="37"/>
      <c r="AR179" s="242" t="s">
        <v>169</v>
      </c>
      <c r="AT179" s="242" t="s">
        <v>165</v>
      </c>
      <c r="AU179" s="242" t="s">
        <v>90</v>
      </c>
      <c r="AY179" s="16" t="s">
        <v>154</v>
      </c>
      <c r="BE179" s="243">
        <f>IF(O179="základní",K179,0)</f>
        <v>0</v>
      </c>
      <c r="BF179" s="243">
        <f>IF(O179="snížená",K179,0)</f>
        <v>0</v>
      </c>
      <c r="BG179" s="243">
        <f>IF(O179="zákl. přenesená",K179,0)</f>
        <v>0</v>
      </c>
      <c r="BH179" s="243">
        <f>IF(O179="sníž. přenesená",K179,0)</f>
        <v>0</v>
      </c>
      <c r="BI179" s="243">
        <f>IF(O179="nulová",K179,0)</f>
        <v>0</v>
      </c>
      <c r="BJ179" s="16" t="s">
        <v>88</v>
      </c>
      <c r="BK179" s="243">
        <f>ROUND(P179*H179,2)</f>
        <v>0</v>
      </c>
      <c r="BL179" s="16" t="s">
        <v>161</v>
      </c>
      <c r="BM179" s="242" t="s">
        <v>874</v>
      </c>
    </row>
    <row r="180" s="13" customFormat="1">
      <c r="A180" s="13"/>
      <c r="B180" s="259"/>
      <c r="C180" s="260"/>
      <c r="D180" s="261" t="s">
        <v>171</v>
      </c>
      <c r="E180" s="270" t="s">
        <v>1</v>
      </c>
      <c r="F180" s="262" t="s">
        <v>875</v>
      </c>
      <c r="G180" s="260"/>
      <c r="H180" s="263">
        <v>400.39999999999998</v>
      </c>
      <c r="I180" s="264"/>
      <c r="J180" s="264"/>
      <c r="K180" s="260"/>
      <c r="L180" s="260"/>
      <c r="M180" s="265"/>
      <c r="N180" s="266"/>
      <c r="O180" s="267"/>
      <c r="P180" s="267"/>
      <c r="Q180" s="267"/>
      <c r="R180" s="267"/>
      <c r="S180" s="267"/>
      <c r="T180" s="267"/>
      <c r="U180" s="267"/>
      <c r="V180" s="267"/>
      <c r="W180" s="267"/>
      <c r="X180" s="268"/>
      <c r="Y180" s="13"/>
      <c r="Z180" s="13"/>
      <c r="AA180" s="13"/>
      <c r="AB180" s="13"/>
      <c r="AC180" s="13"/>
      <c r="AD180" s="13"/>
      <c r="AE180" s="13"/>
      <c r="AT180" s="269" t="s">
        <v>171</v>
      </c>
      <c r="AU180" s="269" t="s">
        <v>90</v>
      </c>
      <c r="AV180" s="13" t="s">
        <v>90</v>
      </c>
      <c r="AW180" s="13" t="s">
        <v>5</v>
      </c>
      <c r="AX180" s="13" t="s">
        <v>88</v>
      </c>
      <c r="AY180" s="269" t="s">
        <v>154</v>
      </c>
    </row>
    <row r="181" s="2" customFormat="1" ht="16.5" customHeight="1">
      <c r="A181" s="37"/>
      <c r="B181" s="38"/>
      <c r="C181" s="230" t="s">
        <v>244</v>
      </c>
      <c r="D181" s="230" t="s">
        <v>156</v>
      </c>
      <c r="E181" s="231" t="s">
        <v>732</v>
      </c>
      <c r="F181" s="232" t="s">
        <v>876</v>
      </c>
      <c r="G181" s="233" t="s">
        <v>159</v>
      </c>
      <c r="H181" s="234">
        <v>572</v>
      </c>
      <c r="I181" s="235"/>
      <c r="J181" s="235"/>
      <c r="K181" s="236">
        <f>ROUND(P181*H181,2)</f>
        <v>0</v>
      </c>
      <c r="L181" s="232" t="s">
        <v>1</v>
      </c>
      <c r="M181" s="43"/>
      <c r="N181" s="237" t="s">
        <v>1</v>
      </c>
      <c r="O181" s="238" t="s">
        <v>44</v>
      </c>
      <c r="P181" s="239">
        <f>I181+J181</f>
        <v>0</v>
      </c>
      <c r="Q181" s="239">
        <f>ROUND(I181*H181,2)</f>
        <v>0</v>
      </c>
      <c r="R181" s="239">
        <f>ROUND(J181*H181,2)</f>
        <v>0</v>
      </c>
      <c r="S181" s="90"/>
      <c r="T181" s="240">
        <f>S181*H181</f>
        <v>0</v>
      </c>
      <c r="U181" s="240">
        <v>0</v>
      </c>
      <c r="V181" s="240">
        <f>U181*H181</f>
        <v>0</v>
      </c>
      <c r="W181" s="240">
        <v>0</v>
      </c>
      <c r="X181" s="241">
        <f>W181*H181</f>
        <v>0</v>
      </c>
      <c r="Y181" s="37"/>
      <c r="Z181" s="37"/>
      <c r="AA181" s="37"/>
      <c r="AB181" s="37"/>
      <c r="AC181" s="37"/>
      <c r="AD181" s="37"/>
      <c r="AE181" s="37"/>
      <c r="AR181" s="242" t="s">
        <v>161</v>
      </c>
      <c r="AT181" s="242" t="s">
        <v>156</v>
      </c>
      <c r="AU181" s="242" t="s">
        <v>90</v>
      </c>
      <c r="AY181" s="16" t="s">
        <v>154</v>
      </c>
      <c r="BE181" s="243">
        <f>IF(O181="základní",K181,0)</f>
        <v>0</v>
      </c>
      <c r="BF181" s="243">
        <f>IF(O181="snížená",K181,0)</f>
        <v>0</v>
      </c>
      <c r="BG181" s="243">
        <f>IF(O181="zákl. přenesená",K181,0)</f>
        <v>0</v>
      </c>
      <c r="BH181" s="243">
        <f>IF(O181="sníž. přenesená",K181,0)</f>
        <v>0</v>
      </c>
      <c r="BI181" s="243">
        <f>IF(O181="nulová",K181,0)</f>
        <v>0</v>
      </c>
      <c r="BJ181" s="16" t="s">
        <v>88</v>
      </c>
      <c r="BK181" s="243">
        <f>ROUND(P181*H181,2)</f>
        <v>0</v>
      </c>
      <c r="BL181" s="16" t="s">
        <v>161</v>
      </c>
      <c r="BM181" s="242" t="s">
        <v>877</v>
      </c>
    </row>
    <row r="182" s="13" customFormat="1">
      <c r="A182" s="13"/>
      <c r="B182" s="259"/>
      <c r="C182" s="260"/>
      <c r="D182" s="261" t="s">
        <v>171</v>
      </c>
      <c r="E182" s="270" t="s">
        <v>1</v>
      </c>
      <c r="F182" s="262" t="s">
        <v>878</v>
      </c>
      <c r="G182" s="260"/>
      <c r="H182" s="263">
        <v>572</v>
      </c>
      <c r="I182" s="264"/>
      <c r="J182" s="264"/>
      <c r="K182" s="260"/>
      <c r="L182" s="260"/>
      <c r="M182" s="265"/>
      <c r="N182" s="266"/>
      <c r="O182" s="267"/>
      <c r="P182" s="267"/>
      <c r="Q182" s="267"/>
      <c r="R182" s="267"/>
      <c r="S182" s="267"/>
      <c r="T182" s="267"/>
      <c r="U182" s="267"/>
      <c r="V182" s="267"/>
      <c r="W182" s="267"/>
      <c r="X182" s="268"/>
      <c r="Y182" s="13"/>
      <c r="Z182" s="13"/>
      <c r="AA182" s="13"/>
      <c r="AB182" s="13"/>
      <c r="AC182" s="13"/>
      <c r="AD182" s="13"/>
      <c r="AE182" s="13"/>
      <c r="AT182" s="269" t="s">
        <v>171</v>
      </c>
      <c r="AU182" s="269" t="s">
        <v>90</v>
      </c>
      <c r="AV182" s="13" t="s">
        <v>90</v>
      </c>
      <c r="AW182" s="13" t="s">
        <v>5</v>
      </c>
      <c r="AX182" s="13" t="s">
        <v>88</v>
      </c>
      <c r="AY182" s="269" t="s">
        <v>154</v>
      </c>
    </row>
    <row r="183" s="2" customFormat="1" ht="16.5" customHeight="1">
      <c r="A183" s="37"/>
      <c r="B183" s="38"/>
      <c r="C183" s="230" t="s">
        <v>250</v>
      </c>
      <c r="D183" s="230" t="s">
        <v>156</v>
      </c>
      <c r="E183" s="231" t="s">
        <v>879</v>
      </c>
      <c r="F183" s="232" t="s">
        <v>880</v>
      </c>
      <c r="G183" s="233" t="s">
        <v>409</v>
      </c>
      <c r="H183" s="234">
        <v>1</v>
      </c>
      <c r="I183" s="235"/>
      <c r="J183" s="235"/>
      <c r="K183" s="236">
        <f>ROUND(P183*H183,2)</f>
        <v>0</v>
      </c>
      <c r="L183" s="232" t="s">
        <v>1</v>
      </c>
      <c r="M183" s="43"/>
      <c r="N183" s="237" t="s">
        <v>1</v>
      </c>
      <c r="O183" s="238" t="s">
        <v>44</v>
      </c>
      <c r="P183" s="239">
        <f>I183+J183</f>
        <v>0</v>
      </c>
      <c r="Q183" s="239">
        <f>ROUND(I183*H183,2)</f>
        <v>0</v>
      </c>
      <c r="R183" s="239">
        <f>ROUND(J183*H183,2)</f>
        <v>0</v>
      </c>
      <c r="S183" s="90"/>
      <c r="T183" s="240">
        <f>S183*H183</f>
        <v>0</v>
      </c>
      <c r="U183" s="240">
        <v>0</v>
      </c>
      <c r="V183" s="240">
        <f>U183*H183</f>
        <v>0</v>
      </c>
      <c r="W183" s="240">
        <v>0</v>
      </c>
      <c r="X183" s="241">
        <f>W183*H183</f>
        <v>0</v>
      </c>
      <c r="Y183" s="37"/>
      <c r="Z183" s="37"/>
      <c r="AA183" s="37"/>
      <c r="AB183" s="37"/>
      <c r="AC183" s="37"/>
      <c r="AD183" s="37"/>
      <c r="AE183" s="37"/>
      <c r="AR183" s="242" t="s">
        <v>161</v>
      </c>
      <c r="AT183" s="242" t="s">
        <v>156</v>
      </c>
      <c r="AU183" s="242" t="s">
        <v>90</v>
      </c>
      <c r="AY183" s="16" t="s">
        <v>154</v>
      </c>
      <c r="BE183" s="243">
        <f>IF(O183="základní",K183,0)</f>
        <v>0</v>
      </c>
      <c r="BF183" s="243">
        <f>IF(O183="snížená",K183,0)</f>
        <v>0</v>
      </c>
      <c r="BG183" s="243">
        <f>IF(O183="zákl. přenesená",K183,0)</f>
        <v>0</v>
      </c>
      <c r="BH183" s="243">
        <f>IF(O183="sníž. přenesená",K183,0)</f>
        <v>0</v>
      </c>
      <c r="BI183" s="243">
        <f>IF(O183="nulová",K183,0)</f>
        <v>0</v>
      </c>
      <c r="BJ183" s="16" t="s">
        <v>88</v>
      </c>
      <c r="BK183" s="243">
        <f>ROUND(P183*H183,2)</f>
        <v>0</v>
      </c>
      <c r="BL183" s="16" t="s">
        <v>161</v>
      </c>
      <c r="BM183" s="242" t="s">
        <v>881</v>
      </c>
    </row>
    <row r="184" s="2" customFormat="1" ht="16.5" customHeight="1">
      <c r="A184" s="37"/>
      <c r="B184" s="38"/>
      <c r="C184" s="230" t="s">
        <v>255</v>
      </c>
      <c r="D184" s="230" t="s">
        <v>156</v>
      </c>
      <c r="E184" s="231" t="s">
        <v>735</v>
      </c>
      <c r="F184" s="232" t="s">
        <v>882</v>
      </c>
      <c r="G184" s="233" t="s">
        <v>258</v>
      </c>
      <c r="H184" s="234">
        <v>1</v>
      </c>
      <c r="I184" s="235"/>
      <c r="J184" s="235"/>
      <c r="K184" s="236">
        <f>ROUND(P184*H184,2)</f>
        <v>0</v>
      </c>
      <c r="L184" s="232" t="s">
        <v>1</v>
      </c>
      <c r="M184" s="43"/>
      <c r="N184" s="237" t="s">
        <v>1</v>
      </c>
      <c r="O184" s="238" t="s">
        <v>44</v>
      </c>
      <c r="P184" s="239">
        <f>I184+J184</f>
        <v>0</v>
      </c>
      <c r="Q184" s="239">
        <f>ROUND(I184*H184,2)</f>
        <v>0</v>
      </c>
      <c r="R184" s="239">
        <f>ROUND(J184*H184,2)</f>
        <v>0</v>
      </c>
      <c r="S184" s="90"/>
      <c r="T184" s="240">
        <f>S184*H184</f>
        <v>0</v>
      </c>
      <c r="U184" s="240">
        <v>0</v>
      </c>
      <c r="V184" s="240">
        <f>U184*H184</f>
        <v>0</v>
      </c>
      <c r="W184" s="240">
        <v>0</v>
      </c>
      <c r="X184" s="241">
        <f>W184*H184</f>
        <v>0</v>
      </c>
      <c r="Y184" s="37"/>
      <c r="Z184" s="37"/>
      <c r="AA184" s="37"/>
      <c r="AB184" s="37"/>
      <c r="AC184" s="37"/>
      <c r="AD184" s="37"/>
      <c r="AE184" s="37"/>
      <c r="AR184" s="242" t="s">
        <v>161</v>
      </c>
      <c r="AT184" s="242" t="s">
        <v>156</v>
      </c>
      <c r="AU184" s="242" t="s">
        <v>90</v>
      </c>
      <c r="AY184" s="16" t="s">
        <v>154</v>
      </c>
      <c r="BE184" s="243">
        <f>IF(O184="základní",K184,0)</f>
        <v>0</v>
      </c>
      <c r="BF184" s="243">
        <f>IF(O184="snížená",K184,0)</f>
        <v>0</v>
      </c>
      <c r="BG184" s="243">
        <f>IF(O184="zákl. přenesená",K184,0)</f>
        <v>0</v>
      </c>
      <c r="BH184" s="243">
        <f>IF(O184="sníž. přenesená",K184,0)</f>
        <v>0</v>
      </c>
      <c r="BI184" s="243">
        <f>IF(O184="nulová",K184,0)</f>
        <v>0</v>
      </c>
      <c r="BJ184" s="16" t="s">
        <v>88</v>
      </c>
      <c r="BK184" s="243">
        <f>ROUND(P184*H184,2)</f>
        <v>0</v>
      </c>
      <c r="BL184" s="16" t="s">
        <v>161</v>
      </c>
      <c r="BM184" s="242" t="s">
        <v>883</v>
      </c>
    </row>
    <row r="185" s="2" customFormat="1" ht="49.05" customHeight="1">
      <c r="A185" s="37"/>
      <c r="B185" s="38"/>
      <c r="C185" s="230" t="s">
        <v>260</v>
      </c>
      <c r="D185" s="230" t="s">
        <v>156</v>
      </c>
      <c r="E185" s="231" t="s">
        <v>884</v>
      </c>
      <c r="F185" s="232" t="s">
        <v>885</v>
      </c>
      <c r="G185" s="233" t="s">
        <v>234</v>
      </c>
      <c r="H185" s="234">
        <v>1.772</v>
      </c>
      <c r="I185" s="235"/>
      <c r="J185" s="235"/>
      <c r="K185" s="236">
        <f>ROUND(P185*H185,2)</f>
        <v>0</v>
      </c>
      <c r="L185" s="232" t="s">
        <v>686</v>
      </c>
      <c r="M185" s="43"/>
      <c r="N185" s="237" t="s">
        <v>1</v>
      </c>
      <c r="O185" s="238" t="s">
        <v>44</v>
      </c>
      <c r="P185" s="239">
        <f>I185+J185</f>
        <v>0</v>
      </c>
      <c r="Q185" s="239">
        <f>ROUND(I185*H185,2)</f>
        <v>0</v>
      </c>
      <c r="R185" s="239">
        <f>ROUND(J185*H185,2)</f>
        <v>0</v>
      </c>
      <c r="S185" s="90"/>
      <c r="T185" s="240">
        <f>S185*H185</f>
        <v>0</v>
      </c>
      <c r="U185" s="240">
        <v>0</v>
      </c>
      <c r="V185" s="240">
        <f>U185*H185</f>
        <v>0</v>
      </c>
      <c r="W185" s="240">
        <v>0</v>
      </c>
      <c r="X185" s="241">
        <f>W185*H185</f>
        <v>0</v>
      </c>
      <c r="Y185" s="37"/>
      <c r="Z185" s="37"/>
      <c r="AA185" s="37"/>
      <c r="AB185" s="37"/>
      <c r="AC185" s="37"/>
      <c r="AD185" s="37"/>
      <c r="AE185" s="37"/>
      <c r="AR185" s="242" t="s">
        <v>244</v>
      </c>
      <c r="AT185" s="242" t="s">
        <v>156</v>
      </c>
      <c r="AU185" s="242" t="s">
        <v>90</v>
      </c>
      <c r="AY185" s="16" t="s">
        <v>154</v>
      </c>
      <c r="BE185" s="243">
        <f>IF(O185="základní",K185,0)</f>
        <v>0</v>
      </c>
      <c r="BF185" s="243">
        <f>IF(O185="snížená",K185,0)</f>
        <v>0</v>
      </c>
      <c r="BG185" s="243">
        <f>IF(O185="zákl. přenesená",K185,0)</f>
        <v>0</v>
      </c>
      <c r="BH185" s="243">
        <f>IF(O185="sníž. přenesená",K185,0)</f>
        <v>0</v>
      </c>
      <c r="BI185" s="243">
        <f>IF(O185="nulová",K185,0)</f>
        <v>0</v>
      </c>
      <c r="BJ185" s="16" t="s">
        <v>88</v>
      </c>
      <c r="BK185" s="243">
        <f>ROUND(P185*H185,2)</f>
        <v>0</v>
      </c>
      <c r="BL185" s="16" t="s">
        <v>244</v>
      </c>
      <c r="BM185" s="242" t="s">
        <v>886</v>
      </c>
    </row>
    <row r="186" s="2" customFormat="1">
      <c r="A186" s="37"/>
      <c r="B186" s="38"/>
      <c r="C186" s="39"/>
      <c r="D186" s="244" t="s">
        <v>163</v>
      </c>
      <c r="E186" s="39"/>
      <c r="F186" s="245" t="s">
        <v>887</v>
      </c>
      <c r="G186" s="39"/>
      <c r="H186" s="39"/>
      <c r="I186" s="246"/>
      <c r="J186" s="246"/>
      <c r="K186" s="39"/>
      <c r="L186" s="39"/>
      <c r="M186" s="43"/>
      <c r="N186" s="289"/>
      <c r="O186" s="290"/>
      <c r="P186" s="285"/>
      <c r="Q186" s="285"/>
      <c r="R186" s="285"/>
      <c r="S186" s="285"/>
      <c r="T186" s="285"/>
      <c r="U186" s="285"/>
      <c r="V186" s="285"/>
      <c r="W186" s="285"/>
      <c r="X186" s="291"/>
      <c r="Y186" s="37"/>
      <c r="Z186" s="37"/>
      <c r="AA186" s="37"/>
      <c r="AB186" s="37"/>
      <c r="AC186" s="37"/>
      <c r="AD186" s="37"/>
      <c r="AE186" s="37"/>
      <c r="AT186" s="16" t="s">
        <v>163</v>
      </c>
      <c r="AU186" s="16" t="s">
        <v>90</v>
      </c>
    </row>
    <row r="187" s="2" customFormat="1" ht="6.96" customHeight="1">
      <c r="A187" s="37"/>
      <c r="B187" s="65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43"/>
      <c r="N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</row>
  </sheetData>
  <sheetProtection sheet="1" autoFilter="0" formatColumns="0" formatRows="0" objects="1" scenarios="1" spinCount="100000" saltValue="yGX7aeaFUN4Gf6n5AiXZqdK1IDmaJxotFf5i7n0Kl9gqdGeEfJzIRaVFbdL9j4KbyP76V5gy4fJ7GuHxPBD3Vg==" hashValue="qlrnFChUPsZKwyzjOM/wHuqpy1qW2NxV9Vz4KOXiPq8NtpYC7ilWNsbz9WUY4lV6gy5gvesfYpW+Q6sHXx+G8Q==" algorithmName="SHA-512" password="CC35"/>
  <autoFilter ref="C124:L18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M2:Z2"/>
  </mergeCells>
  <hyperlinks>
    <hyperlink ref="F129" r:id="rId1" display="https://podminky.urs.cz/item/CS_URS_2025_02/122251102"/>
    <hyperlink ref="F134" r:id="rId2" display="https://podminky.urs.cz/item/CS_URS_2025_02/162751115"/>
    <hyperlink ref="F137" r:id="rId3" display="https://podminky.urs.cz/item/CS_URS_2025_02/171201221"/>
    <hyperlink ref="F140" r:id="rId4" display="https://podminky.urs.cz/item/CS_URS_2025_02/171251201"/>
    <hyperlink ref="F142" r:id="rId5" display="https://podminky.urs.cz/item/CS_URS_2025_02/184818232"/>
    <hyperlink ref="F145" r:id="rId6" display="https://podminky.urs.cz/item/CS_URS_2025_02/564211011"/>
    <hyperlink ref="F148" r:id="rId7" display="https://podminky.urs.cz/item/CS_URS_2025_02/564740101"/>
    <hyperlink ref="F152" r:id="rId8" display="https://podminky.urs.cz/item/CS_URS_2025_02/564750101"/>
    <hyperlink ref="F155" r:id="rId9" display="https://podminky.urs.cz/item/CS_URS_2025_02/564801011"/>
    <hyperlink ref="F162" r:id="rId10" display="https://podminky.urs.cz/item/CS_URS_2025_02/767995115"/>
    <hyperlink ref="F186" r:id="rId11" display="https://podminky.urs.cz/item/CS_URS_2025_01/998767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Nikola Prinzová</dc:creator>
  <cp:lastModifiedBy>Nikola Prinzová</cp:lastModifiedBy>
  <dcterms:created xsi:type="dcterms:W3CDTF">2025-09-08T10:25:51Z</dcterms:created>
  <dcterms:modified xsi:type="dcterms:W3CDTF">2025-09-08T10:25:59Z</dcterms:modified>
</cp:coreProperties>
</file>