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Připrava staveniště..." sheetId="2" r:id="rId2"/>
    <sheet name="002 - Výstavba polozapušt..." sheetId="3" r:id="rId3"/>
    <sheet name="003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'001 - Připrava staveniště...'!$C$118:$K$153</definedName>
    <definedName name="_xlnm.Print_Area" localSheetId="1">'001 - Připrava staveniště...'!$C$4:$J$76,'001 - Připrava staveniště...'!$C$82:$J$100,'001 - Připrava staveniště...'!$C$106:$J$153</definedName>
    <definedName name="_xlnm.Print_Titles" localSheetId="1">'001 - Připrava staveniště...'!$118:$118</definedName>
    <definedName name="_xlnm._FilterDatabase" localSheetId="2" hidden="1">'002 - Výstavba polozapušt...'!$C$119:$K$165</definedName>
    <definedName name="_xlnm.Print_Area" localSheetId="2">'002 - Výstavba polozapušt...'!$C$4:$J$76,'002 - Výstavba polozapušt...'!$C$82:$J$101,'002 - Výstavba polozapušt...'!$C$107:$J$165</definedName>
    <definedName name="_xlnm.Print_Titles" localSheetId="2">'002 - Výstavba polozapušt...'!$119:$119</definedName>
    <definedName name="_xlnm._FilterDatabase" localSheetId="3" hidden="1">'003 - VRN'!$C$120:$K$154</definedName>
    <definedName name="_xlnm.Print_Area" localSheetId="3">'003 - VRN'!$C$4:$J$76,'003 - VRN'!$C$82:$J$102,'003 - VRN'!$C$108:$J$154</definedName>
    <definedName name="_xlnm.Print_Titles" localSheetId="3">'003 - VRN'!$120:$120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3" r="J37"/>
  <c r="J36"/>
  <c i="1" r="AY96"/>
  <c i="3" r="J35"/>
  <c i="1" r="AX96"/>
  <c i="3"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2" r="J37"/>
  <c r="J36"/>
  <c i="1" r="AY95"/>
  <c i="2" r="J35"/>
  <c i="1" r="AX95"/>
  <c i="2"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" r="L90"/>
  <c r="AM90"/>
  <c r="AM89"/>
  <c r="L89"/>
  <c r="AM87"/>
  <c r="L87"/>
  <c r="L85"/>
  <c r="L84"/>
  <c i="2" r="BK151"/>
  <c r="BK137"/>
  <c r="J133"/>
  <c r="BK123"/>
  <c r="J151"/>
  <c r="J143"/>
  <c r="J137"/>
  <c r="BK131"/>
  <c r="J123"/>
  <c r="BK125"/>
  <c i="3" r="BK155"/>
  <c r="BK145"/>
  <c r="BK139"/>
  <c r="BK135"/>
  <c r="J127"/>
  <c r="BK123"/>
  <c r="J157"/>
  <c r="BK153"/>
  <c r="J159"/>
  <c r="J141"/>
  <c r="BK159"/>
  <c r="BK147"/>
  <c r="J123"/>
  <c r="BK149"/>
  <c r="BK156"/>
  <c i="4" r="BK149"/>
  <c r="J129"/>
  <c r="BK124"/>
  <c r="J144"/>
  <c r="J137"/>
  <c r="BK135"/>
  <c i="2" r="BK148"/>
  <c r="BK141"/>
  <c r="BK135"/>
  <c r="BK129"/>
  <c r="BK126"/>
  <c r="J146"/>
  <c r="J141"/>
  <c r="J135"/>
  <c r="BK133"/>
  <c r="J126"/>
  <c r="J131"/>
  <c r="J122"/>
  <c i="3" r="J147"/>
  <c r="J152"/>
  <c r="BK136"/>
  <c r="J143"/>
  <c r="J125"/>
  <c r="BK164"/>
  <c r="J155"/>
  <c r="J145"/>
  <c r="J153"/>
  <c r="J162"/>
  <c r="J129"/>
  <c r="BK125"/>
  <c r="J130"/>
  <c r="J126"/>
  <c i="4" r="BK151"/>
  <c r="BK131"/>
  <c r="BK153"/>
  <c r="J141"/>
  <c r="J146"/>
  <c i="2" r="J148"/>
  <c r="J125"/>
  <c r="J139"/>
  <c r="BK122"/>
  <c i="3" r="J135"/>
  <c r="BK152"/>
  <c r="J158"/>
  <c r="J165"/>
  <c r="BK130"/>
  <c r="BK129"/>
  <c i="4" r="BK144"/>
  <c r="BK141"/>
  <c r="J128"/>
  <c r="BK128"/>
  <c r="J149"/>
  <c i="2" r="BK139"/>
  <c i="1" r="AS94"/>
  <c i="3" r="J149"/>
  <c r="J138"/>
  <c r="BK160"/>
  <c r="BK141"/>
  <c r="J164"/>
  <c r="BK127"/>
  <c r="J139"/>
  <c i="4" r="BK139"/>
  <c r="J133"/>
  <c r="J124"/>
  <c r="J151"/>
  <c i="2" r="BK146"/>
  <c r="BK143"/>
  <c r="BK127"/>
  <c i="3" r="BK157"/>
  <c r="BK126"/>
  <c r="BK162"/>
  <c r="BK165"/>
  <c r="BK158"/>
  <c r="J136"/>
  <c i="4" r="J153"/>
  <c r="BK137"/>
  <c r="BK129"/>
  <c r="J139"/>
  <c r="J131"/>
  <c i="2" r="J127"/>
  <c r="J129"/>
  <c i="3" r="J160"/>
  <c r="BK132"/>
  <c r="J132"/>
  <c r="BK143"/>
  <c r="BK138"/>
  <c r="J156"/>
  <c i="4" r="BK146"/>
  <c r="J135"/>
  <c r="BK126"/>
  <c r="BK133"/>
  <c r="J126"/>
  <c i="2" l="1" r="T121"/>
  <c i="3" r="BK151"/>
  <c r="J151"/>
  <c r="J100"/>
  <c i="2" r="P121"/>
  <c r="BK132"/>
  <c r="R132"/>
  <c i="3" r="BK122"/>
  <c r="J122"/>
  <c r="J98"/>
  <c r="P122"/>
  <c r="P134"/>
  <c r="R134"/>
  <c r="T151"/>
  <c i="4" r="BK123"/>
  <c r="J123"/>
  <c r="J98"/>
  <c i="3" r="T122"/>
  <c r="P151"/>
  <c i="4" r="T132"/>
  <c i="2" r="BK121"/>
  <c r="J121"/>
  <c r="J98"/>
  <c r="R121"/>
  <c r="P132"/>
  <c r="P120"/>
  <c r="P119"/>
  <c i="1" r="AU95"/>
  <c i="2" r="T132"/>
  <c r="T120"/>
  <c r="T119"/>
  <c i="3" r="R122"/>
  <c r="BK134"/>
  <c r="J134"/>
  <c r="J99"/>
  <c r="T134"/>
  <c r="R151"/>
  <c i="4" r="P123"/>
  <c r="R123"/>
  <c r="T123"/>
  <c r="BK132"/>
  <c r="J132"/>
  <c r="J99"/>
  <c r="P132"/>
  <c r="R132"/>
  <c r="BK143"/>
  <c r="J143"/>
  <c r="J100"/>
  <c r="P143"/>
  <c r="R143"/>
  <c r="T143"/>
  <c r="BK148"/>
  <c r="J148"/>
  <c r="J101"/>
  <c r="P148"/>
  <c r="R148"/>
  <c r="T148"/>
  <c r="E85"/>
  <c r="J115"/>
  <c r="BE128"/>
  <c r="BE133"/>
  <c r="BE139"/>
  <c r="BE144"/>
  <c r="BE149"/>
  <c r="F118"/>
  <c r="BE126"/>
  <c r="BE129"/>
  <c r="BE135"/>
  <c r="BE124"/>
  <c r="BE131"/>
  <c r="BE137"/>
  <c r="BE141"/>
  <c r="BE146"/>
  <c r="BE151"/>
  <c r="BE153"/>
  <c i="3" r="BE147"/>
  <c r="BE153"/>
  <c r="BE123"/>
  <c r="BE141"/>
  <c r="BE152"/>
  <c i="2" r="J132"/>
  <c r="J99"/>
  <c i="3" r="BE156"/>
  <c r="BE159"/>
  <c r="BE162"/>
  <c r="BE164"/>
  <c r="BE157"/>
  <c r="BE158"/>
  <c r="E85"/>
  <c r="J114"/>
  <c r="BE125"/>
  <c r="BE132"/>
  <c r="BE136"/>
  <c r="BE138"/>
  <c r="F117"/>
  <c r="BE126"/>
  <c r="BE129"/>
  <c r="BE135"/>
  <c r="BE145"/>
  <c r="BE155"/>
  <c r="BE130"/>
  <c r="BE139"/>
  <c r="BE149"/>
  <c r="BE127"/>
  <c r="BE143"/>
  <c r="BE160"/>
  <c r="BE165"/>
  <c i="2" r="E85"/>
  <c r="F92"/>
  <c r="J89"/>
  <c r="BE127"/>
  <c r="BE133"/>
  <c r="BE141"/>
  <c r="BE146"/>
  <c r="BE151"/>
  <c r="BE129"/>
  <c r="BE122"/>
  <c r="BE123"/>
  <c r="BE125"/>
  <c r="BE126"/>
  <c r="BE131"/>
  <c r="BE135"/>
  <c r="BE137"/>
  <c r="BE139"/>
  <c r="BE143"/>
  <c r="BE148"/>
  <c r="F34"/>
  <c i="1" r="BA95"/>
  <c i="3" r="F34"/>
  <c i="1" r="BA96"/>
  <c i="3" r="F37"/>
  <c i="1" r="BD96"/>
  <c i="4" r="F36"/>
  <c i="1" r="BC97"/>
  <c i="4" r="F37"/>
  <c i="1" r="BD97"/>
  <c i="2" r="F36"/>
  <c i="1" r="BC95"/>
  <c i="4" r="F35"/>
  <c i="1" r="BB97"/>
  <c i="2" r="F35"/>
  <c i="1" r="BB95"/>
  <c i="3" r="J34"/>
  <c i="1" r="AW96"/>
  <c i="3" r="F36"/>
  <c i="1" r="BC96"/>
  <c i="4" r="F34"/>
  <c i="1" r="BA97"/>
  <c i="2" r="F37"/>
  <c i="1" r="BD95"/>
  <c i="4" r="J34"/>
  <c i="1" r="AW97"/>
  <c i="2" r="J34"/>
  <c i="1" r="AW95"/>
  <c i="3" r="F35"/>
  <c i="1" r="BB96"/>
  <c i="4" l="1" r="P122"/>
  <c r="P121"/>
  <c i="1" r="AU97"/>
  <c i="4" r="R122"/>
  <c r="R121"/>
  <c i="3" r="R121"/>
  <c r="R120"/>
  <c i="4" r="T122"/>
  <c r="T121"/>
  <c i="3" r="T121"/>
  <c r="T120"/>
  <c r="P121"/>
  <c r="P120"/>
  <c i="1" r="AU96"/>
  <c i="2" r="R120"/>
  <c r="R119"/>
  <c r="BK120"/>
  <c r="J120"/>
  <c r="J97"/>
  <c i="3" r="BK121"/>
  <c r="J121"/>
  <c r="J97"/>
  <c i="4" r="BK122"/>
  <c r="J122"/>
  <c r="J97"/>
  <c i="3" r="F33"/>
  <c i="1" r="AZ96"/>
  <c i="3" r="J33"/>
  <c i="1" r="AV96"/>
  <c r="AT96"/>
  <c i="4" r="J33"/>
  <c i="1" r="AV97"/>
  <c r="AT97"/>
  <c r="BA94"/>
  <c r="W30"/>
  <c r="BC94"/>
  <c r="W32"/>
  <c i="2" r="F33"/>
  <c i="1" r="AZ95"/>
  <c r="BB94"/>
  <c r="W31"/>
  <c i="2" r="J33"/>
  <c i="1" r="AV95"/>
  <c r="AT95"/>
  <c i="4" r="F33"/>
  <c i="1" r="AZ97"/>
  <c r="BD94"/>
  <c r="W33"/>
  <c i="2" l="1" r="BK119"/>
  <c r="J119"/>
  <c r="J96"/>
  <c i="3" r="BK120"/>
  <c r="J120"/>
  <c r="J96"/>
  <c i="4" r="BK121"/>
  <c r="J121"/>
  <c r="J96"/>
  <c i="1" r="AU94"/>
  <c r="AX94"/>
  <c r="AW94"/>
  <c r="AK30"/>
  <c r="AZ94"/>
  <c r="W29"/>
  <c r="AY94"/>
  <c i="4" l="1" r="J30"/>
  <c i="1" r="AG97"/>
  <c i="3" r="J30"/>
  <c i="1" r="AG96"/>
  <c i="2" r="J30"/>
  <c i="1" r="AG95"/>
  <c r="AN95"/>
  <c r="AV94"/>
  <c r="AK29"/>
  <c i="4" l="1" r="J39"/>
  <c i="3" r="J39"/>
  <c i="2" r="J39"/>
  <c i="1" r="AN96"/>
  <c r="AN97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<sst xmlns="http://schemas.openxmlformats.org/spreadsheetml/2006/main">
  <si>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</si>
  <si>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</si>
  <si>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</si>
  <si>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</si>
  <si>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</si>
  <si>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{10d55a89-7293-4add-8752-e9cd4d2bf9e7}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</si>
  <si>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</si>
  <si>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</si>
  <si>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</si>
  <si>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</si>
  <si>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</si>
  <si>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</si>
  <si>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</si>
  <si>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</si>
  <si>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05-2025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</si>
  <si>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</si>
  <si>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</si>
  <si>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Cheb, výstavba polozapuštěných kontejnerů na p.p.č.2079/2 a 2079/6</t>
  </si>
  <si>
    <t>KSO:</t>
  </si>
  <si>
    <t>CC-CZ:</t>
  </si>
  <si>
    <t>Místo:</t>
  </si>
  <si>
    <t>Cheb, sídliště Skalka</t>
  </si>
  <si>
    <t>Datum:</t>
  </si>
  <si>
    <t>14. 6. 2025</t>
  </si>
  <si>
    <t>Zadavatel:</t>
  </si>
  <si>
    <t>IČ:</t>
  </si>
  <si>
    <t>00253979</t>
  </si>
  <si>
    <t>Město Cheb, nám. Krále Jiřího z Poděbrad 1/14</t>
  </si>
  <si>
    <t>DIČ:</t>
  </si>
  <si>
    <t>CZ00253979</t>
  </si>
  <si>
    <t>Uchazeč:</t>
  </si>
  <si>
    <t>Vyplň údaj</t>
  </si>
  <si>
    <t>Projektant:</t>
  </si>
  <si>
    <t>68787685</t>
  </si>
  <si>
    <t>Michaela Šuková</t>
  </si>
  <si>
    <t>CZ68787685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</si>
  <si>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</si>
  <si>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</si>
  <si>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</si>
  <si>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</si>
  <si>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</si>
  <si>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</si>
  <si>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</si>
  <si>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</si>
  <si>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</si>
  <si>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</si>
  <si>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</si>
  <si>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</si>
  <si>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</si>
  <si>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</si>
  <si>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</si>
  <si>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</si>
  <si>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</si>
  <si>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</si>
  <si>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</si>
  <si>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</si>
  <si>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</si>
  <si>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</si>
  <si>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</si>
  <si>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</si>
  <si>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</si>
  <si>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</si>
  <si>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</si>
  <si>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</si>
  <si>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</si>
  <si>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</si>
  <si>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</si>
  <si>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</si>
  <si>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</si>
  <si>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</si>
  <si>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</si>
  <si>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</si>
  <si>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</si>
  <si>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</si>
  <si>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</si>
  <si>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</si>
  <si>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</si>
  <si>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</si>
  <si>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</si>
  <si>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</si>
  <si>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</si>
  <si>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</si>
  <si>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</si>
  <si>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</si>
  <si>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</si>
  <si>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Připrava staveniště a bourací práce</t>
  </si>
  <si>
    <t>STA</t>
  </si>
  <si>
    <t>1</t>
  </si>
  <si>
    <t>{e828055c-24eb-4a06-b402-cc1b1d9bd435}</t>
  </si>
  <si>
    <t>2</t>
  </si>
  <si>
    <t>002</t>
  </si>
  <si>
    <t>Výstavba polozapuštěných kontejnerů</t>
  </si>
  <si>
    <t>{59ce51a1-7508-4325-bc68-ae69487b46da}</t>
  </si>
  <si>
    <t>003</t>
  </si>
  <si>
    <t>VRN</t>
  </si>
  <si>
    <t>{cb2195e1-2229-4cb8-bae1-e2d77c5ed343}</t>
  </si>
  <si>
    <t>KRYCÍ LIST SOUPISU PRACÍ</t>
  </si>
  <si>
    <t>Objekt:</t>
  </si>
  <si>
    <t>001 - Připrava staveniště a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</si>
  <si>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</si>
  <si>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</si>
  <si>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</si>
  <si>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</si>
  <si>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</si>
  <si>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</si>
  <si>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</si>
  <si>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</si>
  <si>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</si>
  <si>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</si>
  <si>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</si>
  <si>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</si>
  <si>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</si>
  <si>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</si>
  <si>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</si>
  <si>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</si>
  <si>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</si>
  <si>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</si>
  <si>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</si>
  <si>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</si>
  <si>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</si>
  <si>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</si>
  <si>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</si>
  <si>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</si>
  <si>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</si>
  <si>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</si>
  <si>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113106343</t>
  </si>
  <si>
    <t>Rozebrání dlažeb při překopech komunikací pro pěší ze zámkové dlažby strojně pl do 15 m2</t>
  </si>
  <si>
    <t>m2</t>
  </si>
  <si>
    <t>4</t>
  </si>
  <si>
    <t>-59319088</t>
  </si>
  <si>
    <t>113107323</t>
  </si>
  <si>
    <t>Odstranění podkladu z kameniva drceného tl přes 200 do 300 mm strojně pl do 50 m2</t>
  </si>
  <si>
    <t>1275303139</t>
  </si>
  <si>
    <t>P</t>
  </si>
  <si>
    <t>Poznámka k položce:_x000d_
*odstranění podkladních konstručních vrstev pod stáv. zpevněnou plochou pro kontejnery</t>
  </si>
  <si>
    <t>3</t>
  </si>
  <si>
    <t>113107342</t>
  </si>
  <si>
    <t>Odstranění podkladu živičného tl přes 50 do 100 mm strojně pl do 50 m2</t>
  </si>
  <si>
    <t>-627438579</t>
  </si>
  <si>
    <t>113201111</t>
  </si>
  <si>
    <t xml:space="preserve">Vytrhání obrub chodníkových </t>
  </si>
  <si>
    <t>m</t>
  </si>
  <si>
    <t>-242725756</t>
  </si>
  <si>
    <t>5</t>
  </si>
  <si>
    <t>121151103</t>
  </si>
  <si>
    <t>Sejmutí ornice plochy do 100 m2 tl vrstvy do 200 mm strojně</t>
  </si>
  <si>
    <t>2035939428</t>
  </si>
  <si>
    <t xml:space="preserve">Poznámka k položce:_x000d_
*sejmutí ornice včetně uložení na mezideponii, ornice bude použita zpětně k zatravnění </t>
  </si>
  <si>
    <t>6</t>
  </si>
  <si>
    <t>122251101</t>
  </si>
  <si>
    <t>Odkopávky a prokopávky nezapažené v hornině třídy těžitelnosti I skupiny 3 objem do 20 m3 strojně</t>
  </si>
  <si>
    <t>m3</t>
  </si>
  <si>
    <t>1481823815</t>
  </si>
  <si>
    <t xml:space="preserve">Poznámka k položce:_x000d_
*odtěžení zeminy na úroveň zemní pláně </t>
  </si>
  <si>
    <t>7</t>
  </si>
  <si>
    <t>129951103</t>
  </si>
  <si>
    <t>Bourání zdiva cihelného nebo smíšeného v odkopávkách nebo prokopávkách na MC strojně</t>
  </si>
  <si>
    <t>2001995770</t>
  </si>
  <si>
    <t>997</t>
  </si>
  <si>
    <t>Doprava suti a vybouraných hmot</t>
  </si>
  <si>
    <t>8</t>
  </si>
  <si>
    <t>997002611</t>
  </si>
  <si>
    <t>Nakládání suti a vybouraných hmot</t>
  </si>
  <si>
    <t>t</t>
  </si>
  <si>
    <t>1099992399</t>
  </si>
  <si>
    <t>VV</t>
  </si>
  <si>
    <t>2,365+6,625+29,610+34,661</t>
  </si>
  <si>
    <t>9</t>
  </si>
  <si>
    <t>997221551</t>
  </si>
  <si>
    <t>Vodorovná doprava suti ze sypkých materiálů do 1 km</t>
  </si>
  <si>
    <t>948050027</t>
  </si>
  <si>
    <t>24,312</t>
  </si>
  <si>
    <t>10</t>
  </si>
  <si>
    <t>997221559</t>
  </si>
  <si>
    <t>Příplatek ZKD 1 km u vodorovné dopravy suti ze sypkých materiálů</t>
  </si>
  <si>
    <t>-1382025664</t>
  </si>
  <si>
    <t>6,1*25,512</t>
  </si>
  <si>
    <t>11</t>
  </si>
  <si>
    <t>997221561</t>
  </si>
  <si>
    <t>Vodorovná doprava suti z kusových materiálů do 1 km</t>
  </si>
  <si>
    <t>-704684883</t>
  </si>
  <si>
    <t>38,206+1,2</t>
  </si>
  <si>
    <t>997221569</t>
  </si>
  <si>
    <t>Příplatek ZKD 1 km u vodorovné dopravy suti z kusových materiálů</t>
  </si>
  <si>
    <t>-1243701310</t>
  </si>
  <si>
    <t>6,1*38,206</t>
  </si>
  <si>
    <t>13</t>
  </si>
  <si>
    <t>997221615</t>
  </si>
  <si>
    <t>Poplatek za uložení na skládce (skládkovné) stavebního odpadu betonového kód odpadu 17 01 01</t>
  </si>
  <si>
    <t>-804406968</t>
  </si>
  <si>
    <t>Poznámka k položce:_x000d_
*rozebraná dlažba a vybourané obruby</t>
  </si>
  <si>
    <t>(14,93*0,06*2,2) *1,2</t>
  </si>
  <si>
    <t>14</t>
  </si>
  <si>
    <t>997221645</t>
  </si>
  <si>
    <t>Poplatek za uložení na skládce (skládkovné) odpadu asfaltového bez dehtu kód odpadu 17 03 02</t>
  </si>
  <si>
    <t>-1287586361</t>
  </si>
  <si>
    <t>28,19*0,1*2,35</t>
  </si>
  <si>
    <t>15</t>
  </si>
  <si>
    <t>997221655</t>
  </si>
  <si>
    <t>Poplatek za uložení na skládce (skládkovné) zeminy a kamení kód odpadu 17 05 04</t>
  </si>
  <si>
    <t>-1006077172</t>
  </si>
  <si>
    <t xml:space="preserve">Poznámka k položce:_x000d_
*přebytečná zemina a konstrukční vrstvy zpevněných ploch_x000d_
</t>
  </si>
  <si>
    <t>(6,32*1,8)+(43,12*0,3*1,8)</t>
  </si>
  <si>
    <t>16</t>
  </si>
  <si>
    <t>469973114</t>
  </si>
  <si>
    <t>Poplatek za uložení na skládce (skládkovné) stavebního odpadu ze směsí nebo oddělených frakcí betonu, cihel a keramických výrobků kód odpadu 17 01 07</t>
  </si>
  <si>
    <t>64</t>
  </si>
  <si>
    <t>1082451229</t>
  </si>
  <si>
    <t>Poznámka k položce:_x000d_
*vybouraná zídka včetně základu</t>
  </si>
  <si>
    <t>14,10*2,1</t>
  </si>
  <si>
    <t>002 - Výstavba polozapuštěných kontejnerů</t>
  </si>
  <si>
    <t xml:space="preserve">    002 - Polozapuštěný kontejner</t>
  </si>
  <si>
    <t xml:space="preserve">    003 - Pokládka dlažby a finální vegetační úprávy</t>
  </si>
  <si>
    <t>122251503</t>
  </si>
  <si>
    <t>Odkopávky a prokopávky zapažené v hornině třídy těžitelnosti I skupiny 3 objem do 100 m3 strojně</t>
  </si>
  <si>
    <t>-1214275263</t>
  </si>
  <si>
    <t>Poznámka k položce:_x000d_
*výkop pro kontejnery</t>
  </si>
  <si>
    <t>151101101</t>
  </si>
  <si>
    <t>Zřízení příložného pažení a rozepření stěn rýh hl do 2 m</t>
  </si>
  <si>
    <t>-358995658</t>
  </si>
  <si>
    <t>151101111</t>
  </si>
  <si>
    <t>Odstranění příložného pažení a rozepření stěn rýh hl do 2 m</t>
  </si>
  <si>
    <t>-66060658</t>
  </si>
  <si>
    <t>1551435673</t>
  </si>
  <si>
    <t>Poznámka k položce:_x000d_
*přebytečná zemina</t>
  </si>
  <si>
    <t>-778855946</t>
  </si>
  <si>
    <t>-645088874</t>
  </si>
  <si>
    <t>90*6,1</t>
  </si>
  <si>
    <t>1899609226</t>
  </si>
  <si>
    <t xml:space="preserve">Poznámka k položce:_x000d_
_x000d_
</t>
  </si>
  <si>
    <t>Polozapuštěný kontejner</t>
  </si>
  <si>
    <t>171111111</t>
  </si>
  <si>
    <t>Hutnění zeminy pro podkladní beton tloušťky vrstvy zeminy do 20 cm</t>
  </si>
  <si>
    <t>-1784640310</t>
  </si>
  <si>
    <t>452311151</t>
  </si>
  <si>
    <t>Podkladní desky z betonu prostého bez zvýšených nároků na prostředí tř. C 20/25 otevřený výkop</t>
  </si>
  <si>
    <t>-1946402172</t>
  </si>
  <si>
    <t>15*0,15</t>
  </si>
  <si>
    <t>564211011</t>
  </si>
  <si>
    <t>Pískový podsyp kontejneru plochy do 100 m2 tl 50 mm</t>
  </si>
  <si>
    <t>1584450784</t>
  </si>
  <si>
    <t>564770101</t>
  </si>
  <si>
    <t>Zásyp z kameniva hrubého drceného vel. 16-32 mm plochy do 100 m2 tl 550 mm</t>
  </si>
  <si>
    <t>-831422968</t>
  </si>
  <si>
    <t>Poznámka k položce:_x000d_
*odečtena plocha a objem zapuštěné části kontejnerů</t>
  </si>
  <si>
    <t>M</t>
  </si>
  <si>
    <t>58343930</t>
  </si>
  <si>
    <t>kamenivo drcené hrubé frakce 16/32</t>
  </si>
  <si>
    <t>752029906</t>
  </si>
  <si>
    <t>12,75*0,55*1,8*1,15</t>
  </si>
  <si>
    <t>564281011</t>
  </si>
  <si>
    <t>Zásyp ze štěrkopísku ŠP plochy do 100 m2 tl 670 mm</t>
  </si>
  <si>
    <t>1898708291</t>
  </si>
  <si>
    <t>58337344</t>
  </si>
  <si>
    <t>štěrkopísek frakce 0/32</t>
  </si>
  <si>
    <t>-950137858</t>
  </si>
  <si>
    <t>13,75*0,67*1,9*1,2</t>
  </si>
  <si>
    <t>KontP</t>
  </si>
  <si>
    <t xml:space="preserve">Polozapuštěný podzemní kontejner - instalace a doprava </t>
  </si>
  <si>
    <t>kpl</t>
  </si>
  <si>
    <t>-542278656</t>
  </si>
  <si>
    <t>Poznámka k položce:_x000d_
*Cena zahrnuje dopravu kompletního kontejnerového systému na místo stavby, složení a odbornou montáž včetně usazení do stavební připravenosti. Součástí je kompletace všech částí zařízení (vhozová šachta, zvedací systém, vnitřní nádoba, víko/kryt, značení), kontrola funkčnosti a uvedení do provozu.</t>
  </si>
  <si>
    <t>KontM</t>
  </si>
  <si>
    <t>Polozapuštěný podzemní kontejner</t>
  </si>
  <si>
    <t>kus</t>
  </si>
  <si>
    <t>-595081704</t>
  </si>
  <si>
    <t>Poznámka k položce:_x000d_
*Položka zahrnuje pouze dodávku samotného polozapuštěného podzemního kontejneru včetně příslušenství (vhozová šachta, vnitřní nádoba, víko, zvedací zařízení, štítky a další prvky dle specifikace výrobce). Bez dopravy a montáže.</t>
  </si>
  <si>
    <t>Pokládka dlažby a finální vegetační úprávy</t>
  </si>
  <si>
    <t>17</t>
  </si>
  <si>
    <t>916231213</t>
  </si>
  <si>
    <t>Osazení chodníkového obrubníku betonového stojatého s boční opěrou do lože z betonu prostého</t>
  </si>
  <si>
    <t>-1180230351</t>
  </si>
  <si>
    <t>18</t>
  </si>
  <si>
    <t>59217017</t>
  </si>
  <si>
    <t>obrubník betonový chodníkový 1000x100x250mm</t>
  </si>
  <si>
    <t>1219833235</t>
  </si>
  <si>
    <t>12*1,02 'Přepočtené koeficientem množství</t>
  </si>
  <si>
    <t>19</t>
  </si>
  <si>
    <t>916231292</t>
  </si>
  <si>
    <t>Příplatek za řezání obrubníků při osazování do oblouku o poloměru do 2,5m</t>
  </si>
  <si>
    <t>1540583915</t>
  </si>
  <si>
    <t>20</t>
  </si>
  <si>
    <t>564851011</t>
  </si>
  <si>
    <t>Podklad ze štěrkodrtě ŠD plochy do 100 m2 tl 150 mm</t>
  </si>
  <si>
    <t>-35927485</t>
  </si>
  <si>
    <t>564831011</t>
  </si>
  <si>
    <t>Podklad ze štěrkodrtě ŠD plochy do 100 m2 tl 100 mm</t>
  </si>
  <si>
    <t>-1919393638</t>
  </si>
  <si>
    <t>22</t>
  </si>
  <si>
    <t>919726121</t>
  </si>
  <si>
    <t>Geotextilie pro ochranu, separaci a filtraci netkaná měrná hm do 200 g/m2</t>
  </si>
  <si>
    <t>-1725274014</t>
  </si>
  <si>
    <t>23</t>
  </si>
  <si>
    <t>596211110</t>
  </si>
  <si>
    <t>Kladení zámkové dlažby komunikací pro pěší ručně tl 60 mm skupiny A pl do 50 m2</t>
  </si>
  <si>
    <t>-1356138539</t>
  </si>
  <si>
    <t>24</t>
  </si>
  <si>
    <t>59245018</t>
  </si>
  <si>
    <t>dlažba skladebná betonová 200x100mm tl 60mm přírodní</t>
  </si>
  <si>
    <t>964190108</t>
  </si>
  <si>
    <t>36*1,03 'Přepočtené koeficientem množství</t>
  </si>
  <si>
    <t>25</t>
  </si>
  <si>
    <t>59245006</t>
  </si>
  <si>
    <t>dlažba pro nevidomé betonová 200x100mm tl 60mm barevná</t>
  </si>
  <si>
    <t>1423574826</t>
  </si>
  <si>
    <t>12*1,03 'Přepočtené koeficientem množství</t>
  </si>
  <si>
    <t>26</t>
  </si>
  <si>
    <t>460571111</t>
  </si>
  <si>
    <t>Rozprostření a urovnání ornice strojně tl vrstvy do 20 cm</t>
  </si>
  <si>
    <t>-227983503</t>
  </si>
  <si>
    <t>27</t>
  </si>
  <si>
    <t>460581121</t>
  </si>
  <si>
    <t>Zatravnění včetně zalití vodou na rovině</t>
  </si>
  <si>
    <t>-1535679480</t>
  </si>
  <si>
    <t>003 -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</si>
  <si>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</si>
  <si>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</si>
  <si>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</si>
  <si>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</si>
  <si>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 a územní vlivy</t>
  </si>
  <si>
    <t>Vedlejší rozpočtové náklady</t>
  </si>
  <si>
    <t>VRN1</t>
  </si>
  <si>
    <t>Průzkumné, geodetické a projektové práce</t>
  </si>
  <si>
    <t>011002000</t>
  </si>
  <si>
    <t>Průzkumné práce-vytyčení stáv. inženýrských sítí</t>
  </si>
  <si>
    <t>soubor</t>
  </si>
  <si>
    <t>1024</t>
  </si>
  <si>
    <t>1484173925</t>
  </si>
  <si>
    <t>Poznámka k položce:_x000d_
vytyčení stáv. inženýrských sítí za účasti správce sítě nebo jeho pokynů, projednání jejich ochrany před poškození se správcem, včetně určení dimenze a hloubky sítě, bude protokolováno, používáno při stavbě a součástí stavebního deníku</t>
  </si>
  <si>
    <t>012203000</t>
  </si>
  <si>
    <t>Geodetické práce při provádění stavby</t>
  </si>
  <si>
    <t>ks</t>
  </si>
  <si>
    <t>-1920336456</t>
  </si>
  <si>
    <t xml:space="preserve">Poznámka k položce:_x000d_
výšková měření, výpočet objemů, atd. které mají charakter kontrolních a upřesnujících činností_x000d_
</t>
  </si>
  <si>
    <t>013284000</t>
  </si>
  <si>
    <t>Pasportizace objektu po provedení prací</t>
  </si>
  <si>
    <t>655566622</t>
  </si>
  <si>
    <t>013294000</t>
  </si>
  <si>
    <t>Ostatní dokumentace</t>
  </si>
  <si>
    <t>-444539178</t>
  </si>
  <si>
    <t>Poznámka k položce:_x000d_
předání závěrečného paré se splněnými podmínkami správců a podmínkami vydaného stavebního povolení, včetně jejich stanovisek ke stavbě</t>
  </si>
  <si>
    <t>041103000</t>
  </si>
  <si>
    <t>Autorský dozor projektanta</t>
  </si>
  <si>
    <t>1699516305</t>
  </si>
  <si>
    <t>VRN3</t>
  </si>
  <si>
    <t>Zařízení staveniště</t>
  </si>
  <si>
    <t>032002000</t>
  </si>
  <si>
    <t>Vybavení staveniště</t>
  </si>
  <si>
    <t>-430759840</t>
  </si>
  <si>
    <t>Poznámka k položce:_x000d_
jsou objekty a zařízení, která slouží po dobu provádění stavby k provozním,výrobním a sociálním účelům zhotovitele a ostatním subjektům výstavby. Vybavení potřebná pro realizaci stavby, včetně nutného oddrenážování staveniště, včetně zřízení příjezdu, nutno respektovat vybavení dle Souhrnné zprávy, započíst veškerý nutný provoz a zabezpečení, včetně připojení energií, oplocení, zabezpečení přilehlých pozemků, osvětlení, dopravní značení na vlastním staveništi (směrové tabule příkazů a zákazů, ostatní)</t>
  </si>
  <si>
    <t>034303000.1</t>
  </si>
  <si>
    <t>Technické opatření na staveništi - pěší provoz</t>
  </si>
  <si>
    <t>981308561</t>
  </si>
  <si>
    <t xml:space="preserve">Poznámka k položce:_x000d_
zřízení bezkolizních přístupů pěších do obytných budov během stavby a hlavně během výstavby bezbarierových ramp, v případě tělesně postiženého zajistit pozvolnou rampou, bezpečnostní pásky červenobílé cca. 100 m, provizorní osvětlení při soumraku a v noci - přívod energie včetně mobilních lamp cca. 5 ks mobilních lamp, dopravní značky a směrové tabule, Řádné označení a osvětlení výkopů a překopů.  Deponované zeminy a materialy budou zajištěny proti prašnosti. Veškerá výše uvedená množství jsou pouze předpokládaná orientační, firma přizpůsobí svým vlastním vnitřním předpisům a svému pracovnímu postupu tak , aby plně vyhovovalo plánu bezpečnosti BOZP zák. č. 309/2006 Sb.</t>
  </si>
  <si>
    <t>034303000-1</t>
  </si>
  <si>
    <t>Dopravní značení na staveništi-automobilový provoz</t>
  </si>
  <si>
    <t>-540312653</t>
  </si>
  <si>
    <t xml:space="preserve">Poznámka k položce:_x000d_
obsahuje hlavně mobiní oplocení s mobilními patkami z výplně drátového pletiva .přejezdové plechy ocelové předpokládaných rozměrů 3 * 1,5 m pro zatížení osobních a nákladních aut  ,přejezdové rampy ocelové pro překrytí položených kabelů a na terenu , zátěžové přejezdové desky pro ochranu povrchu , mobilní zábrany. Bude postupováno v souladu s pomínkami schváleného plánu přechodného dopravního značení mezi zhotovitelem a DI Policií a Obcí. Veškerá výše uvedená množství jsou pouze předpokládaná orientační, firma přizpůsobí svým vlastním vnitřním předpisům a svému pracovnímu postupu tak , aby plně vyhovovalo plánu bezpečnosti BOZP zák. č. 309/2006 Sb.</t>
  </si>
  <si>
    <t>034503000</t>
  </si>
  <si>
    <t>Informační tabule na staveništi</t>
  </si>
  <si>
    <t>280894480</t>
  </si>
  <si>
    <t>Poznámka k položce:_x000d_
včetně všech grafických náležitostí, standartní popis a obrázek Situace stavby, včetně vyhotovení a umístění štítku "Stavba povolena"</t>
  </si>
  <si>
    <t>039002000</t>
  </si>
  <si>
    <t>Zrušení zařízení staveniště</t>
  </si>
  <si>
    <t>-1965093388</t>
  </si>
  <si>
    <t>Poznámka k položce:_x000d_
uvedení používaných ploch do původního stavu, protokolární předání vlastníkům nemovitostí</t>
  </si>
  <si>
    <t>VRN4</t>
  </si>
  <si>
    <t>Inženýrská činnost</t>
  </si>
  <si>
    <t>043103000</t>
  </si>
  <si>
    <t>Zkoušky bez rozlišení</t>
  </si>
  <si>
    <t>2085568348</t>
  </si>
  <si>
    <t>Poznámka k položce:_x000d_
nad rámec povinných zkoušek daných TKP dle požadavku TDS a projektanta</t>
  </si>
  <si>
    <t>045303000</t>
  </si>
  <si>
    <t>Koordinační a kompletační činnost dodavatele</t>
  </si>
  <si>
    <t>-539430477</t>
  </si>
  <si>
    <t xml:space="preserve">Poznámka k položce:_x000d_
Koordinační a kompletační činnost dodavatele (koordinace s pracemi, které bude provádět jiný zhotovitel - VO, ostatní), koordinace s přilehlými vlastníky a obyvateli, koordinace a dohled nad dodržováním podmínek platného stavebního povolení_x000d_
_x000d_
_x000d_
_x000d_
_x000d_
_x000d_
</t>
  </si>
  <si>
    <t>VRN7</t>
  </si>
  <si>
    <t>Provozní vlivy a územní vlivy</t>
  </si>
  <si>
    <t>060001000</t>
  </si>
  <si>
    <t>Územní vlivy</t>
  </si>
  <si>
    <t>702147331</t>
  </si>
  <si>
    <t xml:space="preserve">Poznámka k položce:_x000d_
Územní vlivy - nemožnost použití těžkých strojů hutnících, práce v blízkosti zástavby, ztížené dopravní podmínky při přepravě materialu průjezdu obcí, další_x000d_
</t>
  </si>
  <si>
    <t>072103011</t>
  </si>
  <si>
    <t>Zajištění DIO komunikace</t>
  </si>
  <si>
    <t>256467516</t>
  </si>
  <si>
    <t>Poznámka k položce:_x000d_
před stavbou budou přechodná dopravní opatření zhotovitelem znovu projednáno s DI Policií, bude zažádáno o přechodné dopravní značení, položka osazení značení včetně stálé údržby přechodného značení, včetně stálé údržby přilehlých stávajících komunikací při výjezdu techniky na tyto komunikace_x000d_
položka obsahuje vyhotovení podrobného plánu DIO zhotovitelem_x000d_
součástí položky je i případné zajištění rozhodnutí o zvláštním užívání_x000d_
dle vyhlášky 146/2008 Sb. jsou součástí v PD zásady organizace výstavby, kterými se zhotovitel musí řídit při zpracování DIO</t>
  </si>
  <si>
    <t>075002000</t>
  </si>
  <si>
    <t>Ochranná pásma</t>
  </si>
  <si>
    <t>693480679</t>
  </si>
  <si>
    <t>Poznámka k položce:_x000d_
respektování a přizpůsobení prací v ochranných pásmech elektrického vedení, vodárenská (vodní zdroje,vodojemy.čistírny vod,vodovodní řady),přírodních hodnot (zákaz poškození přírodního prostředí,zákaz hluku), protipožární a jiná, dále ochrana odkrytých stáv. zařízení dle stavebního povolení, obnovení výstražných folií porušených během stavby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</si>
</sst>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31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31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33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35</v>
      </c>
      <c r="AO17" s="20"/>
      <c r="AP17" s="20"/>
      <c r="AQ17" s="20"/>
      <c r="AR17" s="18"/>
      <c r="BE17" s="29"/>
      <c r="BS17" s="15" t="s">
        <v>36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33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35</v>
      </c>
      <c r="AO20" s="20"/>
      <c r="AP20" s="20"/>
      <c r="AQ20" s="20"/>
      <c r="AR20" s="18"/>
      <c r="BE20" s="29"/>
      <c r="BS20" s="15" t="s">
        <v>36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43</v>
      </c>
      <c r="E29" s="45"/>
      <c r="F29" s="30" t="s">
        <v>44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45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46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47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48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54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55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54</v>
      </c>
      <c r="AI60" s="40"/>
      <c r="AJ60" s="40"/>
      <c r="AK60" s="40"/>
      <c r="AL60" s="40"/>
      <c r="AM60" s="62" t="s">
        <v>55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54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55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54</v>
      </c>
      <c r="AI75" s="40"/>
      <c r="AJ75" s="40"/>
      <c r="AK75" s="40"/>
      <c r="AL75" s="40"/>
      <c r="AM75" s="62" t="s">
        <v>55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05-2025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Cheb, výstavba polozapuštěných kontejnerů na p.p.č.2079/2 a 2079/6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Cheb, sídliště Skalka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14. 6. 2025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Město Cheb, nám. Krále Jiřího z Poděbrad 1/14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32</v>
      </c>
      <c r="AJ89" s="38"/>
      <c r="AK89" s="38"/>
      <c r="AL89" s="38"/>
      <c r="AM89" s="78" t="str">
        <f>IF(E17="","",E17)</f>
        <v>Michaela Šuková</v>
      </c>
      <c r="AN89" s="69"/>
      <c r="AO89" s="69"/>
      <c r="AP89" s="69"/>
      <c r="AQ89" s="38"/>
      <c r="AR89" s="42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30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37</v>
      </c>
      <c r="AJ90" s="38"/>
      <c r="AK90" s="38"/>
      <c r="AL90" s="38"/>
      <c r="AM90" s="78" t="str">
        <f>IF(E20="","",E20)</f>
        <v>Michaela Šuková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2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100" t="s">
        <v>76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77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ROUND(SUM(AG95:AG97),2)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ROUND(SUM(AS95:AS97),2)</f>
        <v>0</v>
      </c>
      <c r="AT94" s="112">
        <f>ROUND(SUM(AV94:AW94),2)</f>
        <v>0</v>
      </c>
      <c r="AU94" s="113">
        <f>ROUND(SUM(AU95:AU97),5)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ROUND(SUM(AZ95:AZ97),2)</f>
        <v>0</v>
      </c>
      <c r="BA94" s="112">
        <f>ROUND(SUM(BA95:BA97),2)</f>
        <v>0</v>
      </c>
      <c r="BB94" s="112">
        <f>ROUND(SUM(BB95:BB97),2)</f>
        <v>0</v>
      </c>
      <c r="BC94" s="112">
        <f>ROUND(SUM(BC95:BC97),2)</f>
        <v>0</v>
      </c>
      <c r="BD94" s="114">
        <f>ROUND(SUM(BD95:BD97),2)</f>
        <v>0</v>
      </c>
      <c r="BE94" s="6"/>
      <c r="BS94" s="115" t="s">
        <v>78</v>
      </c>
      <c r="BT94" s="115" t="s">
        <v>79</v>
      </c>
      <c r="BU94" s="116" t="s">
        <v>80</v>
      </c>
      <c r="BV94" s="115" t="s">
        <v>81</v>
      </c>
      <c r="BW94" s="115" t="s">
        <v>5</v>
      </c>
      <c r="BX94" s="115" t="s">
        <v>82</v>
      </c>
      <c r="CL94" s="115" t="s">
        <v>1</v>
      </c>
    </row>
    <row r="95" s="7" customFormat="1" ht="16.5" customHeight="1">
      <c r="A95" s="117" t="s">
        <v>83</v>
      </c>
      <c r="B95" s="118"/>
      <c r="C95" s="119"/>
      <c r="D95" s="120" t="s">
        <v>84</v>
      </c>
      <c r="E95" s="120"/>
      <c r="F95" s="120"/>
      <c r="G95" s="120"/>
      <c r="H95" s="120"/>
      <c r="I95" s="121"/>
      <c r="J95" s="120" t="s">
        <v>85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'001 - Připrava staveniště...'!J30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86</v>
      </c>
      <c r="AR95" s="124"/>
      <c r="AS95" s="125">
        <v>0</v>
      </c>
      <c r="AT95" s="126">
        <f>ROUND(SUM(AV95:AW95),2)</f>
        <v>0</v>
      </c>
      <c r="AU95" s="127">
        <f>'001 - Připrava staveniště...'!P119</f>
        <v>0</v>
      </c>
      <c r="AV95" s="126">
        <f>'001 - Připrava staveniště...'!J33</f>
        <v>0</v>
      </c>
      <c r="AW95" s="126">
        <f>'001 - Připrava staveniště...'!J34</f>
        <v>0</v>
      </c>
      <c r="AX95" s="126">
        <f>'001 - Připrava staveniště...'!J35</f>
        <v>0</v>
      </c>
      <c r="AY95" s="126">
        <f>'001 - Připrava staveniště...'!J36</f>
        <v>0</v>
      </c>
      <c r="AZ95" s="126">
        <f>'001 - Připrava staveniště...'!F33</f>
        <v>0</v>
      </c>
      <c r="BA95" s="126">
        <f>'001 - Připrava staveniště...'!F34</f>
        <v>0</v>
      </c>
      <c r="BB95" s="126">
        <f>'001 - Připrava staveniště...'!F35</f>
        <v>0</v>
      </c>
      <c r="BC95" s="126">
        <f>'001 - Připrava staveniště...'!F36</f>
        <v>0</v>
      </c>
      <c r="BD95" s="128">
        <f>'001 - Připrava staveniště...'!F37</f>
        <v>0</v>
      </c>
      <c r="BE95" s="7"/>
      <c r="BT95" s="129" t="s">
        <v>87</v>
      </c>
      <c r="BV95" s="129" t="s">
        <v>81</v>
      </c>
      <c r="BW95" s="129" t="s">
        <v>88</v>
      </c>
      <c r="BX95" s="129" t="s">
        <v>5</v>
      </c>
      <c r="CL95" s="129" t="s">
        <v>1</v>
      </c>
      <c r="CM95" s="129" t="s">
        <v>89</v>
      </c>
    </row>
    <row r="96" s="7" customFormat="1" ht="16.5" customHeight="1">
      <c r="A96" s="117" t="s">
        <v>83</v>
      </c>
      <c r="B96" s="118"/>
      <c r="C96" s="119"/>
      <c r="D96" s="120" t="s">
        <v>90</v>
      </c>
      <c r="E96" s="120"/>
      <c r="F96" s="120"/>
      <c r="G96" s="120"/>
      <c r="H96" s="120"/>
      <c r="I96" s="121"/>
      <c r="J96" s="120" t="s">
        <v>91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'002 - Výstavba polozapušt...'!J30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86</v>
      </c>
      <c r="AR96" s="124"/>
      <c r="AS96" s="125">
        <v>0</v>
      </c>
      <c r="AT96" s="126">
        <f>ROUND(SUM(AV96:AW96),2)</f>
        <v>0</v>
      </c>
      <c r="AU96" s="127">
        <f>'002 - Výstavba polozapušt...'!P120</f>
        <v>0</v>
      </c>
      <c r="AV96" s="126">
        <f>'002 - Výstavba polozapušt...'!J33</f>
        <v>0</v>
      </c>
      <c r="AW96" s="126">
        <f>'002 - Výstavba polozapušt...'!J34</f>
        <v>0</v>
      </c>
      <c r="AX96" s="126">
        <f>'002 - Výstavba polozapušt...'!J35</f>
        <v>0</v>
      </c>
      <c r="AY96" s="126">
        <f>'002 - Výstavba polozapušt...'!J36</f>
        <v>0</v>
      </c>
      <c r="AZ96" s="126">
        <f>'002 - Výstavba polozapušt...'!F33</f>
        <v>0</v>
      </c>
      <c r="BA96" s="126">
        <f>'002 - Výstavba polozapušt...'!F34</f>
        <v>0</v>
      </c>
      <c r="BB96" s="126">
        <f>'002 - Výstavba polozapušt...'!F35</f>
        <v>0</v>
      </c>
      <c r="BC96" s="126">
        <f>'002 - Výstavba polozapušt...'!F36</f>
        <v>0</v>
      </c>
      <c r="BD96" s="128">
        <f>'002 - Výstavba polozapušt...'!F37</f>
        <v>0</v>
      </c>
      <c r="BE96" s="7"/>
      <c r="BT96" s="129" t="s">
        <v>87</v>
      </c>
      <c r="BV96" s="129" t="s">
        <v>81</v>
      </c>
      <c r="BW96" s="129" t="s">
        <v>92</v>
      </c>
      <c r="BX96" s="129" t="s">
        <v>5</v>
      </c>
      <c r="CL96" s="129" t="s">
        <v>1</v>
      </c>
      <c r="CM96" s="129" t="s">
        <v>89</v>
      </c>
    </row>
    <row r="97" s="7" customFormat="1" ht="16.5" customHeight="1">
      <c r="A97" s="117" t="s">
        <v>83</v>
      </c>
      <c r="B97" s="118"/>
      <c r="C97" s="119"/>
      <c r="D97" s="120" t="s">
        <v>93</v>
      </c>
      <c r="E97" s="120"/>
      <c r="F97" s="120"/>
      <c r="G97" s="120"/>
      <c r="H97" s="120"/>
      <c r="I97" s="121"/>
      <c r="J97" s="120" t="s">
        <v>94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'003 - VRN'!J30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86</v>
      </c>
      <c r="AR97" s="124"/>
      <c r="AS97" s="130">
        <v>0</v>
      </c>
      <c r="AT97" s="131">
        <f>ROUND(SUM(AV97:AW97),2)</f>
        <v>0</v>
      </c>
      <c r="AU97" s="132">
        <f>'003 - VRN'!P121</f>
        <v>0</v>
      </c>
      <c r="AV97" s="131">
        <f>'003 - VRN'!J33</f>
        <v>0</v>
      </c>
      <c r="AW97" s="131">
        <f>'003 - VRN'!J34</f>
        <v>0</v>
      </c>
      <c r="AX97" s="131">
        <f>'003 - VRN'!J35</f>
        <v>0</v>
      </c>
      <c r="AY97" s="131">
        <f>'003 - VRN'!J36</f>
        <v>0</v>
      </c>
      <c r="AZ97" s="131">
        <f>'003 - VRN'!F33</f>
        <v>0</v>
      </c>
      <c r="BA97" s="131">
        <f>'003 - VRN'!F34</f>
        <v>0</v>
      </c>
      <c r="BB97" s="131">
        <f>'003 - VRN'!F35</f>
        <v>0</v>
      </c>
      <c r="BC97" s="131">
        <f>'003 - VRN'!F36</f>
        <v>0</v>
      </c>
      <c r="BD97" s="133">
        <f>'003 - VRN'!F37</f>
        <v>0</v>
      </c>
      <c r="BE97" s="7"/>
      <c r="BT97" s="129" t="s">
        <v>87</v>
      </c>
      <c r="BV97" s="129" t="s">
        <v>81</v>
      </c>
      <c r="BW97" s="129" t="s">
        <v>95</v>
      </c>
      <c r="BX97" s="129" t="s">
        <v>5</v>
      </c>
      <c r="CL97" s="129" t="s">
        <v>1</v>
      </c>
      <c r="CM97" s="129" t="s">
        <v>89</v>
      </c>
    </row>
    <row r="98" s="2" customFormat="1" ht="30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="2" customFormat="1" ht="6.96" customHeight="1">
      <c r="A99" s="36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42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</sheetData>
  <sheetProtection sheet="1" formatColumns="0" formatRows="0" objects="1" scenarios="1" spinCount="100000" saltValue="dvQ6m2Qg2DY/Fn4jOxQZzfxyaA1cnzelHUJmGJKcSfzsegxFmQ+66xc6QOx0v8oi3cBJXa4Fsv+n8+p2ovZSSQ==" hashValue="Mfc3xOxMR8Ubzso5ju/6JfKS9iKSPi3IcW3cLqB9tUthTDw/BFWC+OdE05oRCv1ZMAWww8n2Dj2cJKPKhpnSPg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01 - Připrava staveniště...'!C2" display="/"/>
    <hyperlink ref="A96" location="'002 - Výstavba polozapušt...'!C2" display="/"/>
    <hyperlink ref="A97" location="'0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89</v>
      </c>
    </row>
    <row r="4" s="1" customFormat="1" ht="24.96" customHeight="1">
      <c r="B4" s="18"/>
      <c r="D4" s="136" t="s">
        <v>96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Cheb, výstavba polozapuštěných kontejnerů na p.p.č.2079/2 a 2079/6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98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14. 6. 2025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29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">
        <v>33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34</v>
      </c>
      <c r="F21" s="36"/>
      <c r="G21" s="36"/>
      <c r="H21" s="36"/>
      <c r="I21" s="138" t="s">
        <v>28</v>
      </c>
      <c r="J21" s="141" t="s">
        <v>35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37</v>
      </c>
      <c r="E23" s="36"/>
      <c r="F23" s="36"/>
      <c r="G23" s="36"/>
      <c r="H23" s="36"/>
      <c r="I23" s="138" t="s">
        <v>25</v>
      </c>
      <c r="J23" s="141" t="s">
        <v>33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28</v>
      </c>
      <c r="J24" s="141" t="s">
        <v>35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38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39</v>
      </c>
      <c r="E30" s="36"/>
      <c r="F30" s="36"/>
      <c r="G30" s="36"/>
      <c r="H30" s="36"/>
      <c r="I30" s="36"/>
      <c r="J30" s="149">
        <f>ROUND(J119,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41</v>
      </c>
      <c r="G32" s="36"/>
      <c r="H32" s="36"/>
      <c r="I32" s="150" t="s">
        <v>40</v>
      </c>
      <c r="J32" s="150" t="s">
        <v>42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43</v>
      </c>
      <c r="E33" s="138" t="s">
        <v>44</v>
      </c>
      <c r="F33" s="152">
        <f>ROUND((SUM(BE119:BE153)),  2)</f>
        <v>0</v>
      </c>
      <c r="G33" s="36"/>
      <c r="H33" s="36"/>
      <c r="I33" s="153">
        <v>0.20999999999999999</v>
      </c>
      <c r="J33" s="152">
        <f>ROUND(((SUM(BE119:BE153))*I33),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45</v>
      </c>
      <c r="F34" s="152">
        <f>ROUND((SUM(BF119:BF153)),  2)</f>
        <v>0</v>
      </c>
      <c r="G34" s="36"/>
      <c r="H34" s="36"/>
      <c r="I34" s="153">
        <v>0.12</v>
      </c>
      <c r="J34" s="152">
        <f>ROUND(((SUM(BF119:BF153))*I34),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46</v>
      </c>
      <c r="F35" s="152">
        <f>ROUND((SUM(BG119:BG153)),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47</v>
      </c>
      <c r="F36" s="152">
        <f>ROUND((SUM(BH119:BH153)),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48</v>
      </c>
      <c r="F37" s="152">
        <f>ROUND((SUM(BI119:BI153)),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49</v>
      </c>
      <c r="E39" s="156"/>
      <c r="F39" s="156"/>
      <c r="G39" s="157" t="s">
        <v>50</v>
      </c>
      <c r="H39" s="158" t="s">
        <v>51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52</v>
      </c>
      <c r="E50" s="162"/>
      <c r="F50" s="162"/>
      <c r="G50" s="161" t="s">
        <v>53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54</v>
      </c>
      <c r="E61" s="164"/>
      <c r="F61" s="165" t="s">
        <v>55</v>
      </c>
      <c r="G61" s="163" t="s">
        <v>54</v>
      </c>
      <c r="H61" s="164"/>
      <c r="I61" s="164"/>
      <c r="J61" s="166" t="s">
        <v>55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56</v>
      </c>
      <c r="E65" s="167"/>
      <c r="F65" s="167"/>
      <c r="G65" s="161" t="s">
        <v>57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54</v>
      </c>
      <c r="E76" s="164"/>
      <c r="F76" s="165" t="s">
        <v>55</v>
      </c>
      <c r="G76" s="163" t="s">
        <v>54</v>
      </c>
      <c r="H76" s="164"/>
      <c r="I76" s="164"/>
      <c r="J76" s="166" t="s">
        <v>55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Cheb, výstavba polozapuštěných kontejnerů na p.p.č.2079/2 a 2079/6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001 - Připrava staveniště a bourací práce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Cheb, sídliště Skalka</v>
      </c>
      <c r="G89" s="38"/>
      <c r="H89" s="38"/>
      <c r="I89" s="30" t="s">
        <v>22</v>
      </c>
      <c r="J89" s="77" t="str">
        <f>IF(J12="","",J12)</f>
        <v>14. 6. 2025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Cheb, nám. Krále Jiřího z Poděbrad 1/14</v>
      </c>
      <c r="G91" s="38"/>
      <c r="H91" s="38"/>
      <c r="I91" s="30" t="s">
        <v>32</v>
      </c>
      <c r="J91" s="34" t="str">
        <f>E21</f>
        <v>Michaela Šuková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37</v>
      </c>
      <c r="J92" s="34" t="str">
        <f>E24</f>
        <v>Michaela Šuková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100</v>
      </c>
      <c r="D94" s="174"/>
      <c r="E94" s="174"/>
      <c r="F94" s="174"/>
      <c r="G94" s="174"/>
      <c r="H94" s="174"/>
      <c r="I94" s="174"/>
      <c r="J94" s="175" t="s">
        <v>101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102</v>
      </c>
      <c r="D96" s="38"/>
      <c r="E96" s="38"/>
      <c r="F96" s="38"/>
      <c r="G96" s="38"/>
      <c r="H96" s="38"/>
      <c r="I96" s="38"/>
      <c r="J96" s="108">
        <f>J119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77"/>
      <c r="C97" s="178"/>
      <c r="D97" s="179" t="s">
        <v>104</v>
      </c>
      <c r="E97" s="180"/>
      <c r="F97" s="180"/>
      <c r="G97" s="180"/>
      <c r="H97" s="180"/>
      <c r="I97" s="180"/>
      <c r="J97" s="181">
        <f>J120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105</v>
      </c>
      <c r="E98" s="186"/>
      <c r="F98" s="186"/>
      <c r="G98" s="186"/>
      <c r="H98" s="186"/>
      <c r="I98" s="186"/>
      <c r="J98" s="187">
        <f>J121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106</v>
      </c>
      <c r="E99" s="186"/>
      <c r="F99" s="186"/>
      <c r="G99" s="186"/>
      <c r="H99" s="186"/>
      <c r="I99" s="186"/>
      <c r="J99" s="187">
        <f>J132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61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="2" customFormat="1" ht="6.96" customHeight="1">
      <c r="A105" s="36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4.96" customHeight="1">
      <c r="A106" s="36"/>
      <c r="B106" s="37"/>
      <c r="C106" s="21" t="s">
        <v>107</v>
      </c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6.25" customHeight="1">
      <c r="A109" s="36"/>
      <c r="B109" s="37"/>
      <c r="C109" s="38"/>
      <c r="D109" s="38"/>
      <c r="E109" s="172" t="str">
        <f>E7</f>
        <v>Cheb, výstavba polozapuštěných kontejnerů na p.p.č.2079/2 a 2079/6</v>
      </c>
      <c r="F109" s="30"/>
      <c r="G109" s="30"/>
      <c r="H109" s="30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97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74" t="str">
        <f>E9</f>
        <v>001 - Připrava staveniště a bourací práce</v>
      </c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20</v>
      </c>
      <c r="D113" s="38"/>
      <c r="E113" s="38"/>
      <c r="F113" s="25" t="str">
        <f>F12</f>
        <v>Cheb, sídliště Skalka</v>
      </c>
      <c r="G113" s="38"/>
      <c r="H113" s="38"/>
      <c r="I113" s="30" t="s">
        <v>22</v>
      </c>
      <c r="J113" s="77" t="str">
        <f>IF(J12="","",J12)</f>
        <v>14. 6. 2025</v>
      </c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24</v>
      </c>
      <c r="D115" s="38"/>
      <c r="E115" s="38"/>
      <c r="F115" s="25" t="str">
        <f>E15</f>
        <v>Město Cheb, nám. Krále Jiřího z Poděbrad 1/14</v>
      </c>
      <c r="G115" s="38"/>
      <c r="H115" s="38"/>
      <c r="I115" s="30" t="s">
        <v>32</v>
      </c>
      <c r="J115" s="34" t="str">
        <f>E21</f>
        <v>Michaela Šuková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30</v>
      </c>
      <c r="D116" s="38"/>
      <c r="E116" s="38"/>
      <c r="F116" s="25" t="str">
        <f>IF(E18="","",E18)</f>
        <v>Vyplň údaj</v>
      </c>
      <c r="G116" s="38"/>
      <c r="H116" s="38"/>
      <c r="I116" s="30" t="s">
        <v>37</v>
      </c>
      <c r="J116" s="34" t="str">
        <f>E24</f>
        <v>Michaela Šuková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89"/>
      <c r="B118" s="190"/>
      <c r="C118" s="191" t="s">
        <v>108</v>
      </c>
      <c r="D118" s="192" t="s">
        <v>64</v>
      </c>
      <c r="E118" s="192" t="s">
        <v>60</v>
      </c>
      <c r="F118" s="192" t="s">
        <v>61</v>
      </c>
      <c r="G118" s="192" t="s">
        <v>109</v>
      </c>
      <c r="H118" s="192" t="s">
        <v>110</v>
      </c>
      <c r="I118" s="192" t="s">
        <v>111</v>
      </c>
      <c r="J118" s="193" t="s">
        <v>101</v>
      </c>
      <c r="K118" s="194" t="s">
        <v>112</v>
      </c>
      <c r="L118" s="195"/>
      <c r="M118" s="98" t="s">
        <v>1</v>
      </c>
      <c r="N118" s="99" t="s">
        <v>43</v>
      </c>
      <c r="O118" s="99" t="s">
        <v>113</v>
      </c>
      <c r="P118" s="99" t="s">
        <v>114</v>
      </c>
      <c r="Q118" s="99" t="s">
        <v>115</v>
      </c>
      <c r="R118" s="99" t="s">
        <v>116</v>
      </c>
      <c r="S118" s="99" t="s">
        <v>117</v>
      </c>
      <c r="T118" s="100" t="s">
        <v>118</v>
      </c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</row>
    <row r="119" s="2" customFormat="1" ht="22.8" customHeight="1">
      <c r="A119" s="36"/>
      <c r="B119" s="37"/>
      <c r="C119" s="105" t="s">
        <v>119</v>
      </c>
      <c r="D119" s="38"/>
      <c r="E119" s="38"/>
      <c r="F119" s="38"/>
      <c r="G119" s="38"/>
      <c r="H119" s="38"/>
      <c r="I119" s="38"/>
      <c r="J119" s="196">
        <f>BK119</f>
        <v>0</v>
      </c>
      <c r="K119" s="38"/>
      <c r="L119" s="42"/>
      <c r="M119" s="101"/>
      <c r="N119" s="197"/>
      <c r="O119" s="102"/>
      <c r="P119" s="198">
        <f>P120</f>
        <v>0</v>
      </c>
      <c r="Q119" s="102"/>
      <c r="R119" s="198">
        <f>R120</f>
        <v>0</v>
      </c>
      <c r="S119" s="102"/>
      <c r="T119" s="199">
        <f>T120</f>
        <v>32.046399999999998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5" t="s">
        <v>78</v>
      </c>
      <c r="AU119" s="15" t="s">
        <v>103</v>
      </c>
      <c r="BK119" s="200">
        <f>BK120</f>
        <v>0</v>
      </c>
    </row>
    <row r="120" s="12" customFormat="1" ht="25.92" customHeight="1">
      <c r="A120" s="12"/>
      <c r="B120" s="201"/>
      <c r="C120" s="202"/>
      <c r="D120" s="203" t="s">
        <v>78</v>
      </c>
      <c r="E120" s="204" t="s">
        <v>120</v>
      </c>
      <c r="F120" s="204" t="s">
        <v>121</v>
      </c>
      <c r="G120" s="202"/>
      <c r="H120" s="202"/>
      <c r="I120" s="205"/>
      <c r="J120" s="206">
        <f>BK120</f>
        <v>0</v>
      </c>
      <c r="K120" s="202"/>
      <c r="L120" s="207"/>
      <c r="M120" s="208"/>
      <c r="N120" s="209"/>
      <c r="O120" s="209"/>
      <c r="P120" s="210">
        <f>P121+P132</f>
        <v>0</v>
      </c>
      <c r="Q120" s="209"/>
      <c r="R120" s="210">
        <f>R121+R132</f>
        <v>0</v>
      </c>
      <c r="S120" s="209"/>
      <c r="T120" s="211">
        <f>T121+T132</f>
        <v>32.046399999999998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87</v>
      </c>
      <c r="AT120" s="213" t="s">
        <v>78</v>
      </c>
      <c r="AU120" s="213" t="s">
        <v>79</v>
      </c>
      <c r="AY120" s="212" t="s">
        <v>122</v>
      </c>
      <c r="BK120" s="214">
        <f>BK121+BK132</f>
        <v>0</v>
      </c>
    </row>
    <row r="121" s="12" customFormat="1" ht="22.8" customHeight="1">
      <c r="A121" s="12"/>
      <c r="B121" s="201"/>
      <c r="C121" s="202"/>
      <c r="D121" s="203" t="s">
        <v>78</v>
      </c>
      <c r="E121" s="215" t="s">
        <v>87</v>
      </c>
      <c r="F121" s="215" t="s">
        <v>123</v>
      </c>
      <c r="G121" s="202"/>
      <c r="H121" s="202"/>
      <c r="I121" s="205"/>
      <c r="J121" s="216">
        <f>BK121</f>
        <v>0</v>
      </c>
      <c r="K121" s="202"/>
      <c r="L121" s="207"/>
      <c r="M121" s="208"/>
      <c r="N121" s="209"/>
      <c r="O121" s="209"/>
      <c r="P121" s="210">
        <f>SUM(P122:P131)</f>
        <v>0</v>
      </c>
      <c r="Q121" s="209"/>
      <c r="R121" s="210">
        <f>SUM(R122:R131)</f>
        <v>0</v>
      </c>
      <c r="S121" s="209"/>
      <c r="T121" s="211">
        <f>SUM(T122:T131)</f>
        <v>32.046399999999998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87</v>
      </c>
      <c r="AT121" s="213" t="s">
        <v>78</v>
      </c>
      <c r="AU121" s="213" t="s">
        <v>87</v>
      </c>
      <c r="AY121" s="212" t="s">
        <v>122</v>
      </c>
      <c r="BK121" s="214">
        <f>SUM(BK122:BK131)</f>
        <v>0</v>
      </c>
    </row>
    <row r="122" s="2" customFormat="1" ht="24.15" customHeight="1">
      <c r="A122" s="36"/>
      <c r="B122" s="37"/>
      <c r="C122" s="217" t="s">
        <v>87</v>
      </c>
      <c r="D122" s="217" t="s">
        <v>124</v>
      </c>
      <c r="E122" s="218" t="s">
        <v>125</v>
      </c>
      <c r="F122" s="219" t="s">
        <v>126</v>
      </c>
      <c r="G122" s="220" t="s">
        <v>127</v>
      </c>
      <c r="H122" s="221">
        <v>14.93</v>
      </c>
      <c r="I122" s="222"/>
      <c r="J122" s="223">
        <f>ROUND(I122*H122,2)</f>
        <v>0</v>
      </c>
      <c r="K122" s="224"/>
      <c r="L122" s="42"/>
      <c r="M122" s="225" t="s">
        <v>1</v>
      </c>
      <c r="N122" s="226" t="s">
        <v>44</v>
      </c>
      <c r="O122" s="89"/>
      <c r="P122" s="227">
        <f>O122*H122</f>
        <v>0</v>
      </c>
      <c r="Q122" s="227">
        <v>0</v>
      </c>
      <c r="R122" s="227">
        <f>Q122*H122</f>
        <v>0</v>
      </c>
      <c r="S122" s="227">
        <v>0.26000000000000001</v>
      </c>
      <c r="T122" s="228">
        <f>S122*H122</f>
        <v>3.8818000000000001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29" t="s">
        <v>128</v>
      </c>
      <c r="AT122" s="229" t="s">
        <v>124</v>
      </c>
      <c r="AU122" s="229" t="s">
        <v>89</v>
      </c>
      <c r="AY122" s="15" t="s">
        <v>122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5" t="s">
        <v>87</v>
      </c>
      <c r="BK122" s="230">
        <f>ROUND(I122*H122,2)</f>
        <v>0</v>
      </c>
      <c r="BL122" s="15" t="s">
        <v>128</v>
      </c>
      <c r="BM122" s="229" t="s">
        <v>129</v>
      </c>
    </row>
    <row r="123" s="2" customFormat="1" ht="24.15" customHeight="1">
      <c r="A123" s="36"/>
      <c r="B123" s="37"/>
      <c r="C123" s="217" t="s">
        <v>89</v>
      </c>
      <c r="D123" s="217" t="s">
        <v>124</v>
      </c>
      <c r="E123" s="218" t="s">
        <v>130</v>
      </c>
      <c r="F123" s="219" t="s">
        <v>131</v>
      </c>
      <c r="G123" s="220" t="s">
        <v>127</v>
      </c>
      <c r="H123" s="221">
        <v>43.119999999999997</v>
      </c>
      <c r="I123" s="222"/>
      <c r="J123" s="223">
        <f>ROUND(I123*H123,2)</f>
        <v>0</v>
      </c>
      <c r="K123" s="224"/>
      <c r="L123" s="42"/>
      <c r="M123" s="225" t="s">
        <v>1</v>
      </c>
      <c r="N123" s="226" t="s">
        <v>44</v>
      </c>
      <c r="O123" s="89"/>
      <c r="P123" s="227">
        <f>O123*H123</f>
        <v>0</v>
      </c>
      <c r="Q123" s="227">
        <v>0</v>
      </c>
      <c r="R123" s="227">
        <f>Q123*H123</f>
        <v>0</v>
      </c>
      <c r="S123" s="227">
        <v>0.44</v>
      </c>
      <c r="T123" s="228">
        <f>S123*H123</f>
        <v>18.972799999999999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9" t="s">
        <v>128</v>
      </c>
      <c r="AT123" s="229" t="s">
        <v>124</v>
      </c>
      <c r="AU123" s="229" t="s">
        <v>89</v>
      </c>
      <c r="AY123" s="15" t="s">
        <v>122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5" t="s">
        <v>87</v>
      </c>
      <c r="BK123" s="230">
        <f>ROUND(I123*H123,2)</f>
        <v>0</v>
      </c>
      <c r="BL123" s="15" t="s">
        <v>128</v>
      </c>
      <c r="BM123" s="229" t="s">
        <v>132</v>
      </c>
    </row>
    <row r="124" s="2" customFormat="1">
      <c r="A124" s="36"/>
      <c r="B124" s="37"/>
      <c r="C124" s="38"/>
      <c r="D124" s="231" t="s">
        <v>133</v>
      </c>
      <c r="E124" s="38"/>
      <c r="F124" s="232" t="s">
        <v>134</v>
      </c>
      <c r="G124" s="38"/>
      <c r="H124" s="38"/>
      <c r="I124" s="233"/>
      <c r="J124" s="38"/>
      <c r="K124" s="38"/>
      <c r="L124" s="42"/>
      <c r="M124" s="234"/>
      <c r="N124" s="235"/>
      <c r="O124" s="89"/>
      <c r="P124" s="89"/>
      <c r="Q124" s="89"/>
      <c r="R124" s="89"/>
      <c r="S124" s="89"/>
      <c r="T124" s="90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133</v>
      </c>
      <c r="AU124" s="15" t="s">
        <v>89</v>
      </c>
    </row>
    <row r="125" s="2" customFormat="1" ht="24.15" customHeight="1">
      <c r="A125" s="36"/>
      <c r="B125" s="37"/>
      <c r="C125" s="217" t="s">
        <v>135</v>
      </c>
      <c r="D125" s="217" t="s">
        <v>124</v>
      </c>
      <c r="E125" s="218" t="s">
        <v>136</v>
      </c>
      <c r="F125" s="219" t="s">
        <v>137</v>
      </c>
      <c r="G125" s="220" t="s">
        <v>127</v>
      </c>
      <c r="H125" s="221">
        <v>28.190000000000001</v>
      </c>
      <c r="I125" s="222"/>
      <c r="J125" s="223">
        <f>ROUND(I125*H125,2)</f>
        <v>0</v>
      </c>
      <c r="K125" s="224"/>
      <c r="L125" s="42"/>
      <c r="M125" s="225" t="s">
        <v>1</v>
      </c>
      <c r="N125" s="226" t="s">
        <v>44</v>
      </c>
      <c r="O125" s="89"/>
      <c r="P125" s="227">
        <f>O125*H125</f>
        <v>0</v>
      </c>
      <c r="Q125" s="227">
        <v>0</v>
      </c>
      <c r="R125" s="227">
        <f>Q125*H125</f>
        <v>0</v>
      </c>
      <c r="S125" s="227">
        <v>0.22</v>
      </c>
      <c r="T125" s="228">
        <f>S125*H125</f>
        <v>6.2018000000000004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9" t="s">
        <v>128</v>
      </c>
      <c r="AT125" s="229" t="s">
        <v>124</v>
      </c>
      <c r="AU125" s="229" t="s">
        <v>89</v>
      </c>
      <c r="AY125" s="15" t="s">
        <v>122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5" t="s">
        <v>87</v>
      </c>
      <c r="BK125" s="230">
        <f>ROUND(I125*H125,2)</f>
        <v>0</v>
      </c>
      <c r="BL125" s="15" t="s">
        <v>128</v>
      </c>
      <c r="BM125" s="229" t="s">
        <v>138</v>
      </c>
    </row>
    <row r="126" s="2" customFormat="1" ht="16.5" customHeight="1">
      <c r="A126" s="36"/>
      <c r="B126" s="37"/>
      <c r="C126" s="217" t="s">
        <v>128</v>
      </c>
      <c r="D126" s="217" t="s">
        <v>124</v>
      </c>
      <c r="E126" s="218" t="s">
        <v>139</v>
      </c>
      <c r="F126" s="219" t="s">
        <v>140</v>
      </c>
      <c r="G126" s="220" t="s">
        <v>141</v>
      </c>
      <c r="H126" s="221">
        <v>13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44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0.23000000000000001</v>
      </c>
      <c r="T126" s="228">
        <f>S126*H126</f>
        <v>2.9900000000000002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128</v>
      </c>
      <c r="AT126" s="229" t="s">
        <v>124</v>
      </c>
      <c r="AU126" s="229" t="s">
        <v>89</v>
      </c>
      <c r="AY126" s="15" t="s">
        <v>122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87</v>
      </c>
      <c r="BK126" s="230">
        <f>ROUND(I126*H126,2)</f>
        <v>0</v>
      </c>
      <c r="BL126" s="15" t="s">
        <v>128</v>
      </c>
      <c r="BM126" s="229" t="s">
        <v>142</v>
      </c>
    </row>
    <row r="127" s="2" customFormat="1" ht="24.15" customHeight="1">
      <c r="A127" s="36"/>
      <c r="B127" s="37"/>
      <c r="C127" s="217" t="s">
        <v>143</v>
      </c>
      <c r="D127" s="217" t="s">
        <v>124</v>
      </c>
      <c r="E127" s="218" t="s">
        <v>144</v>
      </c>
      <c r="F127" s="219" t="s">
        <v>145</v>
      </c>
      <c r="G127" s="220" t="s">
        <v>127</v>
      </c>
      <c r="H127" s="221">
        <v>40</v>
      </c>
      <c r="I127" s="222"/>
      <c r="J127" s="223">
        <f>ROUND(I127*H127,2)</f>
        <v>0</v>
      </c>
      <c r="K127" s="224"/>
      <c r="L127" s="42"/>
      <c r="M127" s="225" t="s">
        <v>1</v>
      </c>
      <c r="N127" s="226" t="s">
        <v>44</v>
      </c>
      <c r="O127" s="89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9" t="s">
        <v>128</v>
      </c>
      <c r="AT127" s="229" t="s">
        <v>124</v>
      </c>
      <c r="AU127" s="229" t="s">
        <v>89</v>
      </c>
      <c r="AY127" s="15" t="s">
        <v>122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5" t="s">
        <v>87</v>
      </c>
      <c r="BK127" s="230">
        <f>ROUND(I127*H127,2)</f>
        <v>0</v>
      </c>
      <c r="BL127" s="15" t="s">
        <v>128</v>
      </c>
      <c r="BM127" s="229" t="s">
        <v>146</v>
      </c>
    </row>
    <row r="128" s="2" customFormat="1">
      <c r="A128" s="36"/>
      <c r="B128" s="37"/>
      <c r="C128" s="38"/>
      <c r="D128" s="231" t="s">
        <v>133</v>
      </c>
      <c r="E128" s="38"/>
      <c r="F128" s="232" t="s">
        <v>147</v>
      </c>
      <c r="G128" s="38"/>
      <c r="H128" s="38"/>
      <c r="I128" s="233"/>
      <c r="J128" s="38"/>
      <c r="K128" s="38"/>
      <c r="L128" s="42"/>
      <c r="M128" s="234"/>
      <c r="N128" s="235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133</v>
      </c>
      <c r="AU128" s="15" t="s">
        <v>89</v>
      </c>
    </row>
    <row r="129" s="2" customFormat="1" ht="33" customHeight="1">
      <c r="A129" s="36"/>
      <c r="B129" s="37"/>
      <c r="C129" s="217" t="s">
        <v>148</v>
      </c>
      <c r="D129" s="217" t="s">
        <v>124</v>
      </c>
      <c r="E129" s="218" t="s">
        <v>149</v>
      </c>
      <c r="F129" s="219" t="s">
        <v>150</v>
      </c>
      <c r="G129" s="220" t="s">
        <v>151</v>
      </c>
      <c r="H129" s="221">
        <v>7</v>
      </c>
      <c r="I129" s="222"/>
      <c r="J129" s="223">
        <f>ROUND(I129*H129,2)</f>
        <v>0</v>
      </c>
      <c r="K129" s="224"/>
      <c r="L129" s="42"/>
      <c r="M129" s="225" t="s">
        <v>1</v>
      </c>
      <c r="N129" s="226" t="s">
        <v>44</v>
      </c>
      <c r="O129" s="89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128</v>
      </c>
      <c r="AT129" s="229" t="s">
        <v>124</v>
      </c>
      <c r="AU129" s="229" t="s">
        <v>89</v>
      </c>
      <c r="AY129" s="15" t="s">
        <v>122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87</v>
      </c>
      <c r="BK129" s="230">
        <f>ROUND(I129*H129,2)</f>
        <v>0</v>
      </c>
      <c r="BL129" s="15" t="s">
        <v>128</v>
      </c>
      <c r="BM129" s="229" t="s">
        <v>152</v>
      </c>
    </row>
    <row r="130" s="2" customFormat="1">
      <c r="A130" s="36"/>
      <c r="B130" s="37"/>
      <c r="C130" s="38"/>
      <c r="D130" s="231" t="s">
        <v>133</v>
      </c>
      <c r="E130" s="38"/>
      <c r="F130" s="232" t="s">
        <v>153</v>
      </c>
      <c r="G130" s="38"/>
      <c r="H130" s="38"/>
      <c r="I130" s="233"/>
      <c r="J130" s="38"/>
      <c r="K130" s="38"/>
      <c r="L130" s="42"/>
      <c r="M130" s="234"/>
      <c r="N130" s="235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133</v>
      </c>
      <c r="AU130" s="15" t="s">
        <v>89</v>
      </c>
    </row>
    <row r="131" s="2" customFormat="1" ht="24.15" customHeight="1">
      <c r="A131" s="36"/>
      <c r="B131" s="37"/>
      <c r="C131" s="217" t="s">
        <v>154</v>
      </c>
      <c r="D131" s="217" t="s">
        <v>124</v>
      </c>
      <c r="E131" s="218" t="s">
        <v>155</v>
      </c>
      <c r="F131" s="219" t="s">
        <v>156</v>
      </c>
      <c r="G131" s="220" t="s">
        <v>151</v>
      </c>
      <c r="H131" s="221">
        <v>14.1</v>
      </c>
      <c r="I131" s="222"/>
      <c r="J131" s="223">
        <f>ROUND(I131*H131,2)</f>
        <v>0</v>
      </c>
      <c r="K131" s="224"/>
      <c r="L131" s="42"/>
      <c r="M131" s="225" t="s">
        <v>1</v>
      </c>
      <c r="N131" s="226" t="s">
        <v>44</v>
      </c>
      <c r="O131" s="89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9" t="s">
        <v>128</v>
      </c>
      <c r="AT131" s="229" t="s">
        <v>124</v>
      </c>
      <c r="AU131" s="229" t="s">
        <v>89</v>
      </c>
      <c r="AY131" s="15" t="s">
        <v>122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5" t="s">
        <v>87</v>
      </c>
      <c r="BK131" s="230">
        <f>ROUND(I131*H131,2)</f>
        <v>0</v>
      </c>
      <c r="BL131" s="15" t="s">
        <v>128</v>
      </c>
      <c r="BM131" s="229" t="s">
        <v>157</v>
      </c>
    </row>
    <row r="132" s="12" customFormat="1" ht="22.8" customHeight="1">
      <c r="A132" s="12"/>
      <c r="B132" s="201"/>
      <c r="C132" s="202"/>
      <c r="D132" s="203" t="s">
        <v>78</v>
      </c>
      <c r="E132" s="215" t="s">
        <v>158</v>
      </c>
      <c r="F132" s="215" t="s">
        <v>159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SUM(P133:P153)</f>
        <v>0</v>
      </c>
      <c r="Q132" s="209"/>
      <c r="R132" s="210">
        <f>SUM(R133:R153)</f>
        <v>0</v>
      </c>
      <c r="S132" s="209"/>
      <c r="T132" s="211">
        <f>SUM(T133:T153)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87</v>
      </c>
      <c r="AT132" s="213" t="s">
        <v>78</v>
      </c>
      <c r="AU132" s="213" t="s">
        <v>87</v>
      </c>
      <c r="AY132" s="212" t="s">
        <v>122</v>
      </c>
      <c r="BK132" s="214">
        <f>SUM(BK133:BK153)</f>
        <v>0</v>
      </c>
    </row>
    <row r="133" s="2" customFormat="1" ht="16.5" customHeight="1">
      <c r="A133" s="36"/>
      <c r="B133" s="37"/>
      <c r="C133" s="217" t="s">
        <v>160</v>
      </c>
      <c r="D133" s="217" t="s">
        <v>124</v>
      </c>
      <c r="E133" s="218" t="s">
        <v>161</v>
      </c>
      <c r="F133" s="219" t="s">
        <v>162</v>
      </c>
      <c r="G133" s="220" t="s">
        <v>163</v>
      </c>
      <c r="H133" s="221">
        <v>73.260999999999996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44</v>
      </c>
      <c r="O133" s="89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128</v>
      </c>
      <c r="AT133" s="229" t="s">
        <v>124</v>
      </c>
      <c r="AU133" s="229" t="s">
        <v>89</v>
      </c>
      <c r="AY133" s="15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87</v>
      </c>
      <c r="BK133" s="230">
        <f>ROUND(I133*H133,2)</f>
        <v>0</v>
      </c>
      <c r="BL133" s="15" t="s">
        <v>128</v>
      </c>
      <c r="BM133" s="229" t="s">
        <v>164</v>
      </c>
    </row>
    <row r="134" s="13" customFormat="1">
      <c r="A134" s="13"/>
      <c r="B134" s="236"/>
      <c r="C134" s="237"/>
      <c r="D134" s="231" t="s">
        <v>165</v>
      </c>
      <c r="E134" s="238" t="s">
        <v>1</v>
      </c>
      <c r="F134" s="239" t="s">
        <v>166</v>
      </c>
      <c r="G134" s="237"/>
      <c r="H134" s="240">
        <v>73.260999999999996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165</v>
      </c>
      <c r="AU134" s="246" t="s">
        <v>89</v>
      </c>
      <c r="AV134" s="13" t="s">
        <v>89</v>
      </c>
      <c r="AW134" s="13" t="s">
        <v>36</v>
      </c>
      <c r="AX134" s="13" t="s">
        <v>87</v>
      </c>
      <c r="AY134" s="246" t="s">
        <v>122</v>
      </c>
    </row>
    <row r="135" s="2" customFormat="1" ht="21.75" customHeight="1">
      <c r="A135" s="36"/>
      <c r="B135" s="37"/>
      <c r="C135" s="217" t="s">
        <v>167</v>
      </c>
      <c r="D135" s="217" t="s">
        <v>124</v>
      </c>
      <c r="E135" s="218" t="s">
        <v>168</v>
      </c>
      <c r="F135" s="219" t="s">
        <v>169</v>
      </c>
      <c r="G135" s="220" t="s">
        <v>163</v>
      </c>
      <c r="H135" s="221">
        <v>24.312000000000001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44</v>
      </c>
      <c r="O135" s="89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128</v>
      </c>
      <c r="AT135" s="229" t="s">
        <v>124</v>
      </c>
      <c r="AU135" s="229" t="s">
        <v>89</v>
      </c>
      <c r="AY135" s="15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87</v>
      </c>
      <c r="BK135" s="230">
        <f>ROUND(I135*H135,2)</f>
        <v>0</v>
      </c>
      <c r="BL135" s="15" t="s">
        <v>128</v>
      </c>
      <c r="BM135" s="229" t="s">
        <v>170</v>
      </c>
    </row>
    <row r="136" s="13" customFormat="1">
      <c r="A136" s="13"/>
      <c r="B136" s="236"/>
      <c r="C136" s="237"/>
      <c r="D136" s="231" t="s">
        <v>165</v>
      </c>
      <c r="E136" s="238" t="s">
        <v>1</v>
      </c>
      <c r="F136" s="239" t="s">
        <v>171</v>
      </c>
      <c r="G136" s="237"/>
      <c r="H136" s="240">
        <v>24.312000000000001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165</v>
      </c>
      <c r="AU136" s="246" t="s">
        <v>89</v>
      </c>
      <c r="AV136" s="13" t="s">
        <v>89</v>
      </c>
      <c r="AW136" s="13" t="s">
        <v>36</v>
      </c>
      <c r="AX136" s="13" t="s">
        <v>87</v>
      </c>
      <c r="AY136" s="246" t="s">
        <v>122</v>
      </c>
    </row>
    <row r="137" s="2" customFormat="1" ht="24.15" customHeight="1">
      <c r="A137" s="36"/>
      <c r="B137" s="37"/>
      <c r="C137" s="217" t="s">
        <v>172</v>
      </c>
      <c r="D137" s="217" t="s">
        <v>124</v>
      </c>
      <c r="E137" s="218" t="s">
        <v>173</v>
      </c>
      <c r="F137" s="219" t="s">
        <v>174</v>
      </c>
      <c r="G137" s="220" t="s">
        <v>163</v>
      </c>
      <c r="H137" s="221">
        <v>155.62299999999999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44</v>
      </c>
      <c r="O137" s="89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128</v>
      </c>
      <c r="AT137" s="229" t="s">
        <v>124</v>
      </c>
      <c r="AU137" s="229" t="s">
        <v>89</v>
      </c>
      <c r="AY137" s="15" t="s">
        <v>122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87</v>
      </c>
      <c r="BK137" s="230">
        <f>ROUND(I137*H137,2)</f>
        <v>0</v>
      </c>
      <c r="BL137" s="15" t="s">
        <v>128</v>
      </c>
      <c r="BM137" s="229" t="s">
        <v>175</v>
      </c>
    </row>
    <row r="138" s="13" customFormat="1">
      <c r="A138" s="13"/>
      <c r="B138" s="236"/>
      <c r="C138" s="237"/>
      <c r="D138" s="231" t="s">
        <v>165</v>
      </c>
      <c r="E138" s="238" t="s">
        <v>1</v>
      </c>
      <c r="F138" s="239" t="s">
        <v>176</v>
      </c>
      <c r="G138" s="237"/>
      <c r="H138" s="240">
        <v>155.62299999999999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165</v>
      </c>
      <c r="AU138" s="246" t="s">
        <v>89</v>
      </c>
      <c r="AV138" s="13" t="s">
        <v>89</v>
      </c>
      <c r="AW138" s="13" t="s">
        <v>36</v>
      </c>
      <c r="AX138" s="13" t="s">
        <v>87</v>
      </c>
      <c r="AY138" s="246" t="s">
        <v>122</v>
      </c>
    </row>
    <row r="139" s="2" customFormat="1" ht="21.75" customHeight="1">
      <c r="A139" s="36"/>
      <c r="B139" s="37"/>
      <c r="C139" s="217" t="s">
        <v>177</v>
      </c>
      <c r="D139" s="217" t="s">
        <v>124</v>
      </c>
      <c r="E139" s="218" t="s">
        <v>178</v>
      </c>
      <c r="F139" s="219" t="s">
        <v>179</v>
      </c>
      <c r="G139" s="220" t="s">
        <v>163</v>
      </c>
      <c r="H139" s="221">
        <v>39.405999999999999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44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128</v>
      </c>
      <c r="AT139" s="229" t="s">
        <v>124</v>
      </c>
      <c r="AU139" s="229" t="s">
        <v>89</v>
      </c>
      <c r="AY139" s="15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87</v>
      </c>
      <c r="BK139" s="230">
        <f>ROUND(I139*H139,2)</f>
        <v>0</v>
      </c>
      <c r="BL139" s="15" t="s">
        <v>128</v>
      </c>
      <c r="BM139" s="229" t="s">
        <v>180</v>
      </c>
    </row>
    <row r="140" s="13" customFormat="1">
      <c r="A140" s="13"/>
      <c r="B140" s="236"/>
      <c r="C140" s="237"/>
      <c r="D140" s="231" t="s">
        <v>165</v>
      </c>
      <c r="E140" s="238" t="s">
        <v>1</v>
      </c>
      <c r="F140" s="239" t="s">
        <v>181</v>
      </c>
      <c r="G140" s="237"/>
      <c r="H140" s="240">
        <v>39.405999999999999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165</v>
      </c>
      <c r="AU140" s="246" t="s">
        <v>89</v>
      </c>
      <c r="AV140" s="13" t="s">
        <v>89</v>
      </c>
      <c r="AW140" s="13" t="s">
        <v>36</v>
      </c>
      <c r="AX140" s="13" t="s">
        <v>87</v>
      </c>
      <c r="AY140" s="246" t="s">
        <v>122</v>
      </c>
    </row>
    <row r="141" s="2" customFormat="1" ht="24.15" customHeight="1">
      <c r="A141" s="36"/>
      <c r="B141" s="37"/>
      <c r="C141" s="217" t="s">
        <v>8</v>
      </c>
      <c r="D141" s="217" t="s">
        <v>124</v>
      </c>
      <c r="E141" s="218" t="s">
        <v>182</v>
      </c>
      <c r="F141" s="219" t="s">
        <v>183</v>
      </c>
      <c r="G141" s="220" t="s">
        <v>163</v>
      </c>
      <c r="H141" s="221">
        <v>233.05699999999999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44</v>
      </c>
      <c r="O141" s="89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128</v>
      </c>
      <c r="AT141" s="229" t="s">
        <v>124</v>
      </c>
      <c r="AU141" s="229" t="s">
        <v>89</v>
      </c>
      <c r="AY141" s="15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87</v>
      </c>
      <c r="BK141" s="230">
        <f>ROUND(I141*H141,2)</f>
        <v>0</v>
      </c>
      <c r="BL141" s="15" t="s">
        <v>128</v>
      </c>
      <c r="BM141" s="229" t="s">
        <v>184</v>
      </c>
    </row>
    <row r="142" s="13" customFormat="1">
      <c r="A142" s="13"/>
      <c r="B142" s="236"/>
      <c r="C142" s="237"/>
      <c r="D142" s="231" t="s">
        <v>165</v>
      </c>
      <c r="E142" s="238" t="s">
        <v>1</v>
      </c>
      <c r="F142" s="239" t="s">
        <v>185</v>
      </c>
      <c r="G142" s="237"/>
      <c r="H142" s="240">
        <v>233.05699999999999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165</v>
      </c>
      <c r="AU142" s="246" t="s">
        <v>89</v>
      </c>
      <c r="AV142" s="13" t="s">
        <v>89</v>
      </c>
      <c r="AW142" s="13" t="s">
        <v>36</v>
      </c>
      <c r="AX142" s="13" t="s">
        <v>87</v>
      </c>
      <c r="AY142" s="246" t="s">
        <v>122</v>
      </c>
    </row>
    <row r="143" s="2" customFormat="1" ht="33" customHeight="1">
      <c r="A143" s="36"/>
      <c r="B143" s="37"/>
      <c r="C143" s="217" t="s">
        <v>186</v>
      </c>
      <c r="D143" s="217" t="s">
        <v>124</v>
      </c>
      <c r="E143" s="218" t="s">
        <v>187</v>
      </c>
      <c r="F143" s="219" t="s">
        <v>188</v>
      </c>
      <c r="G143" s="220" t="s">
        <v>163</v>
      </c>
      <c r="H143" s="221">
        <v>2.3650000000000002</v>
      </c>
      <c r="I143" s="222"/>
      <c r="J143" s="223">
        <f>ROUND(I143*H143,2)</f>
        <v>0</v>
      </c>
      <c r="K143" s="224"/>
      <c r="L143" s="42"/>
      <c r="M143" s="225" t="s">
        <v>1</v>
      </c>
      <c r="N143" s="226" t="s">
        <v>44</v>
      </c>
      <c r="O143" s="89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128</v>
      </c>
      <c r="AT143" s="229" t="s">
        <v>124</v>
      </c>
      <c r="AU143" s="229" t="s">
        <v>89</v>
      </c>
      <c r="AY143" s="15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87</v>
      </c>
      <c r="BK143" s="230">
        <f>ROUND(I143*H143,2)</f>
        <v>0</v>
      </c>
      <c r="BL143" s="15" t="s">
        <v>128</v>
      </c>
      <c r="BM143" s="229" t="s">
        <v>189</v>
      </c>
    </row>
    <row r="144" s="2" customFormat="1">
      <c r="A144" s="36"/>
      <c r="B144" s="37"/>
      <c r="C144" s="38"/>
      <c r="D144" s="231" t="s">
        <v>133</v>
      </c>
      <c r="E144" s="38"/>
      <c r="F144" s="232" t="s">
        <v>190</v>
      </c>
      <c r="G144" s="38"/>
      <c r="H144" s="38"/>
      <c r="I144" s="233"/>
      <c r="J144" s="38"/>
      <c r="K144" s="38"/>
      <c r="L144" s="42"/>
      <c r="M144" s="234"/>
      <c r="N144" s="235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133</v>
      </c>
      <c r="AU144" s="15" t="s">
        <v>89</v>
      </c>
    </row>
    <row r="145" s="13" customFormat="1">
      <c r="A145" s="13"/>
      <c r="B145" s="236"/>
      <c r="C145" s="237"/>
      <c r="D145" s="231" t="s">
        <v>165</v>
      </c>
      <c r="E145" s="238" t="s">
        <v>1</v>
      </c>
      <c r="F145" s="239" t="s">
        <v>191</v>
      </c>
      <c r="G145" s="237"/>
      <c r="H145" s="240">
        <v>2.3650000000000002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165</v>
      </c>
      <c r="AU145" s="246" t="s">
        <v>89</v>
      </c>
      <c r="AV145" s="13" t="s">
        <v>89</v>
      </c>
      <c r="AW145" s="13" t="s">
        <v>36</v>
      </c>
      <c r="AX145" s="13" t="s">
        <v>87</v>
      </c>
      <c r="AY145" s="246" t="s">
        <v>122</v>
      </c>
    </row>
    <row r="146" s="2" customFormat="1" ht="33" customHeight="1">
      <c r="A146" s="36"/>
      <c r="B146" s="37"/>
      <c r="C146" s="217" t="s">
        <v>192</v>
      </c>
      <c r="D146" s="217" t="s">
        <v>124</v>
      </c>
      <c r="E146" s="218" t="s">
        <v>193</v>
      </c>
      <c r="F146" s="219" t="s">
        <v>194</v>
      </c>
      <c r="G146" s="220" t="s">
        <v>163</v>
      </c>
      <c r="H146" s="221">
        <v>6.625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44</v>
      </c>
      <c r="O146" s="89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128</v>
      </c>
      <c r="AT146" s="229" t="s">
        <v>124</v>
      </c>
      <c r="AU146" s="229" t="s">
        <v>89</v>
      </c>
      <c r="AY146" s="15" t="s">
        <v>122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87</v>
      </c>
      <c r="BK146" s="230">
        <f>ROUND(I146*H146,2)</f>
        <v>0</v>
      </c>
      <c r="BL146" s="15" t="s">
        <v>128</v>
      </c>
      <c r="BM146" s="229" t="s">
        <v>195</v>
      </c>
    </row>
    <row r="147" s="13" customFormat="1">
      <c r="A147" s="13"/>
      <c r="B147" s="236"/>
      <c r="C147" s="237"/>
      <c r="D147" s="231" t="s">
        <v>165</v>
      </c>
      <c r="E147" s="238" t="s">
        <v>1</v>
      </c>
      <c r="F147" s="239" t="s">
        <v>196</v>
      </c>
      <c r="G147" s="237"/>
      <c r="H147" s="240">
        <v>6.625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165</v>
      </c>
      <c r="AU147" s="246" t="s">
        <v>89</v>
      </c>
      <c r="AV147" s="13" t="s">
        <v>89</v>
      </c>
      <c r="AW147" s="13" t="s">
        <v>36</v>
      </c>
      <c r="AX147" s="13" t="s">
        <v>87</v>
      </c>
      <c r="AY147" s="246" t="s">
        <v>122</v>
      </c>
    </row>
    <row r="148" s="2" customFormat="1" ht="24.15" customHeight="1">
      <c r="A148" s="36"/>
      <c r="B148" s="37"/>
      <c r="C148" s="217" t="s">
        <v>197</v>
      </c>
      <c r="D148" s="217" t="s">
        <v>124</v>
      </c>
      <c r="E148" s="218" t="s">
        <v>198</v>
      </c>
      <c r="F148" s="219" t="s">
        <v>199</v>
      </c>
      <c r="G148" s="220" t="s">
        <v>163</v>
      </c>
      <c r="H148" s="221">
        <v>34.661000000000001</v>
      </c>
      <c r="I148" s="222"/>
      <c r="J148" s="223">
        <f>ROUND(I148*H148,2)</f>
        <v>0</v>
      </c>
      <c r="K148" s="224"/>
      <c r="L148" s="42"/>
      <c r="M148" s="225" t="s">
        <v>1</v>
      </c>
      <c r="N148" s="226" t="s">
        <v>44</v>
      </c>
      <c r="O148" s="89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9" t="s">
        <v>128</v>
      </c>
      <c r="AT148" s="229" t="s">
        <v>124</v>
      </c>
      <c r="AU148" s="229" t="s">
        <v>89</v>
      </c>
      <c r="AY148" s="15" t="s">
        <v>122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5" t="s">
        <v>87</v>
      </c>
      <c r="BK148" s="230">
        <f>ROUND(I148*H148,2)</f>
        <v>0</v>
      </c>
      <c r="BL148" s="15" t="s">
        <v>128</v>
      </c>
      <c r="BM148" s="229" t="s">
        <v>200</v>
      </c>
    </row>
    <row r="149" s="2" customFormat="1">
      <c r="A149" s="36"/>
      <c r="B149" s="37"/>
      <c r="C149" s="38"/>
      <c r="D149" s="231" t="s">
        <v>133</v>
      </c>
      <c r="E149" s="38"/>
      <c r="F149" s="232" t="s">
        <v>201</v>
      </c>
      <c r="G149" s="38"/>
      <c r="H149" s="38"/>
      <c r="I149" s="233"/>
      <c r="J149" s="38"/>
      <c r="K149" s="38"/>
      <c r="L149" s="42"/>
      <c r="M149" s="234"/>
      <c r="N149" s="235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133</v>
      </c>
      <c r="AU149" s="15" t="s">
        <v>89</v>
      </c>
    </row>
    <row r="150" s="13" customFormat="1">
      <c r="A150" s="13"/>
      <c r="B150" s="236"/>
      <c r="C150" s="237"/>
      <c r="D150" s="231" t="s">
        <v>165</v>
      </c>
      <c r="E150" s="238" t="s">
        <v>1</v>
      </c>
      <c r="F150" s="239" t="s">
        <v>202</v>
      </c>
      <c r="G150" s="237"/>
      <c r="H150" s="240">
        <v>34.661000000000001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165</v>
      </c>
      <c r="AU150" s="246" t="s">
        <v>89</v>
      </c>
      <c r="AV150" s="13" t="s">
        <v>89</v>
      </c>
      <c r="AW150" s="13" t="s">
        <v>36</v>
      </c>
      <c r="AX150" s="13" t="s">
        <v>87</v>
      </c>
      <c r="AY150" s="246" t="s">
        <v>122</v>
      </c>
    </row>
    <row r="151" s="2" customFormat="1" ht="49.05" customHeight="1">
      <c r="A151" s="36"/>
      <c r="B151" s="37"/>
      <c r="C151" s="217" t="s">
        <v>203</v>
      </c>
      <c r="D151" s="217" t="s">
        <v>124</v>
      </c>
      <c r="E151" s="218" t="s">
        <v>204</v>
      </c>
      <c r="F151" s="219" t="s">
        <v>205</v>
      </c>
      <c r="G151" s="220" t="s">
        <v>163</v>
      </c>
      <c r="H151" s="221">
        <v>29.609999999999999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44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206</v>
      </c>
      <c r="AT151" s="229" t="s">
        <v>124</v>
      </c>
      <c r="AU151" s="229" t="s">
        <v>89</v>
      </c>
      <c r="AY151" s="15" t="s">
        <v>122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87</v>
      </c>
      <c r="BK151" s="230">
        <f>ROUND(I151*H151,2)</f>
        <v>0</v>
      </c>
      <c r="BL151" s="15" t="s">
        <v>206</v>
      </c>
      <c r="BM151" s="229" t="s">
        <v>207</v>
      </c>
    </row>
    <row r="152" s="2" customFormat="1">
      <c r="A152" s="36"/>
      <c r="B152" s="37"/>
      <c r="C152" s="38"/>
      <c r="D152" s="231" t="s">
        <v>133</v>
      </c>
      <c r="E152" s="38"/>
      <c r="F152" s="232" t="s">
        <v>208</v>
      </c>
      <c r="G152" s="38"/>
      <c r="H152" s="38"/>
      <c r="I152" s="233"/>
      <c r="J152" s="38"/>
      <c r="K152" s="38"/>
      <c r="L152" s="42"/>
      <c r="M152" s="234"/>
      <c r="N152" s="235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133</v>
      </c>
      <c r="AU152" s="15" t="s">
        <v>89</v>
      </c>
    </row>
    <row r="153" s="13" customFormat="1">
      <c r="A153" s="13"/>
      <c r="B153" s="236"/>
      <c r="C153" s="237"/>
      <c r="D153" s="231" t="s">
        <v>165</v>
      </c>
      <c r="E153" s="238" t="s">
        <v>1</v>
      </c>
      <c r="F153" s="239" t="s">
        <v>209</v>
      </c>
      <c r="G153" s="237"/>
      <c r="H153" s="240">
        <v>29.609999999999999</v>
      </c>
      <c r="I153" s="241"/>
      <c r="J153" s="237"/>
      <c r="K153" s="237"/>
      <c r="L153" s="242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165</v>
      </c>
      <c r="AU153" s="246" t="s">
        <v>89</v>
      </c>
      <c r="AV153" s="13" t="s">
        <v>89</v>
      </c>
      <c r="AW153" s="13" t="s">
        <v>36</v>
      </c>
      <c r="AX153" s="13" t="s">
        <v>87</v>
      </c>
      <c r="AY153" s="246" t="s">
        <v>122</v>
      </c>
    </row>
    <row r="154" s="2" customFormat="1" ht="6.96" customHeight="1">
      <c r="A154" s="36"/>
      <c r="B154" s="64"/>
      <c r="C154" s="65"/>
      <c r="D154" s="65"/>
      <c r="E154" s="65"/>
      <c r="F154" s="65"/>
      <c r="G154" s="65"/>
      <c r="H154" s="65"/>
      <c r="I154" s="65"/>
      <c r="J154" s="65"/>
      <c r="K154" s="65"/>
      <c r="L154" s="42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sheet="1" autoFilter="0" formatColumns="0" formatRows="0" objects="1" scenarios="1" spinCount="100000" saltValue="zPPEDyIiYxitz2miI1ksxfkDBq3jubqbNfgeRooFMH/tguzGGVMR0w6uKRJYYyjBF3jrswzrxuCq73MJwxg+xQ==" hashValue="LKm3EIFR9UyfDSHL9ZzhJEoV48TVuV4DdISabqUPOWQ9XatZyQy+ILYgbuS8CiGJsGY+0mVa0tjEHeTXFKTo1w==" algorithmName="SHA-512" password="CC35"/>
  <autoFilter ref="C118:K153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89</v>
      </c>
    </row>
    <row r="4" s="1" customFormat="1" ht="24.96" customHeight="1">
      <c r="B4" s="18"/>
      <c r="D4" s="136" t="s">
        <v>96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Cheb, výstavba polozapuštěných kontejnerů na p.p.č.2079/2 a 2079/6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210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14. 6. 2025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29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">
        <v>33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34</v>
      </c>
      <c r="F21" s="36"/>
      <c r="G21" s="36"/>
      <c r="H21" s="36"/>
      <c r="I21" s="138" t="s">
        <v>28</v>
      </c>
      <c r="J21" s="141" t="s">
        <v>35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37</v>
      </c>
      <c r="E23" s="36"/>
      <c r="F23" s="36"/>
      <c r="G23" s="36"/>
      <c r="H23" s="36"/>
      <c r="I23" s="138" t="s">
        <v>25</v>
      </c>
      <c r="J23" s="141" t="s">
        <v>33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28</v>
      </c>
      <c r="J24" s="141" t="s">
        <v>35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38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39</v>
      </c>
      <c r="E30" s="36"/>
      <c r="F30" s="36"/>
      <c r="G30" s="36"/>
      <c r="H30" s="36"/>
      <c r="I30" s="36"/>
      <c r="J30" s="149">
        <f>ROUND(J120,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41</v>
      </c>
      <c r="G32" s="36"/>
      <c r="H32" s="36"/>
      <c r="I32" s="150" t="s">
        <v>40</v>
      </c>
      <c r="J32" s="150" t="s">
        <v>42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43</v>
      </c>
      <c r="E33" s="138" t="s">
        <v>44</v>
      </c>
      <c r="F33" s="152">
        <f>ROUND((SUM(BE120:BE165)),  2)</f>
        <v>0</v>
      </c>
      <c r="G33" s="36"/>
      <c r="H33" s="36"/>
      <c r="I33" s="153">
        <v>0.20999999999999999</v>
      </c>
      <c r="J33" s="152">
        <f>ROUND(((SUM(BE120:BE165))*I33),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45</v>
      </c>
      <c r="F34" s="152">
        <f>ROUND((SUM(BF120:BF165)),  2)</f>
        <v>0</v>
      </c>
      <c r="G34" s="36"/>
      <c r="H34" s="36"/>
      <c r="I34" s="153">
        <v>0.12</v>
      </c>
      <c r="J34" s="152">
        <f>ROUND(((SUM(BF120:BF165))*I34),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46</v>
      </c>
      <c r="F35" s="152">
        <f>ROUND((SUM(BG120:BG165)),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47</v>
      </c>
      <c r="F36" s="152">
        <f>ROUND((SUM(BH120:BH165)),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48</v>
      </c>
      <c r="F37" s="152">
        <f>ROUND((SUM(BI120:BI165)),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49</v>
      </c>
      <c r="E39" s="156"/>
      <c r="F39" s="156"/>
      <c r="G39" s="157" t="s">
        <v>50</v>
      </c>
      <c r="H39" s="158" t="s">
        <v>51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52</v>
      </c>
      <c r="E50" s="162"/>
      <c r="F50" s="162"/>
      <c r="G50" s="161" t="s">
        <v>53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54</v>
      </c>
      <c r="E61" s="164"/>
      <c r="F61" s="165" t="s">
        <v>55</v>
      </c>
      <c r="G61" s="163" t="s">
        <v>54</v>
      </c>
      <c r="H61" s="164"/>
      <c r="I61" s="164"/>
      <c r="J61" s="166" t="s">
        <v>55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56</v>
      </c>
      <c r="E65" s="167"/>
      <c r="F65" s="167"/>
      <c r="G65" s="161" t="s">
        <v>57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54</v>
      </c>
      <c r="E76" s="164"/>
      <c r="F76" s="165" t="s">
        <v>55</v>
      </c>
      <c r="G76" s="163" t="s">
        <v>54</v>
      </c>
      <c r="H76" s="164"/>
      <c r="I76" s="164"/>
      <c r="J76" s="166" t="s">
        <v>55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Cheb, výstavba polozapuštěných kontejnerů na p.p.č.2079/2 a 2079/6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002 - Výstavba polozapuštěných kontejnerů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Cheb, sídliště Skalka</v>
      </c>
      <c r="G89" s="38"/>
      <c r="H89" s="38"/>
      <c r="I89" s="30" t="s">
        <v>22</v>
      </c>
      <c r="J89" s="77" t="str">
        <f>IF(J12="","",J12)</f>
        <v>14. 6. 2025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Cheb, nám. Krále Jiřího z Poděbrad 1/14</v>
      </c>
      <c r="G91" s="38"/>
      <c r="H91" s="38"/>
      <c r="I91" s="30" t="s">
        <v>32</v>
      </c>
      <c r="J91" s="34" t="str">
        <f>E21</f>
        <v>Michaela Šuková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37</v>
      </c>
      <c r="J92" s="34" t="str">
        <f>E24</f>
        <v>Michaela Šuková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100</v>
      </c>
      <c r="D94" s="174"/>
      <c r="E94" s="174"/>
      <c r="F94" s="174"/>
      <c r="G94" s="174"/>
      <c r="H94" s="174"/>
      <c r="I94" s="174"/>
      <c r="J94" s="175" t="s">
        <v>101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102</v>
      </c>
      <c r="D96" s="38"/>
      <c r="E96" s="38"/>
      <c r="F96" s="38"/>
      <c r="G96" s="38"/>
      <c r="H96" s="38"/>
      <c r="I96" s="38"/>
      <c r="J96" s="108">
        <f>J120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77"/>
      <c r="C97" s="178"/>
      <c r="D97" s="179" t="s">
        <v>104</v>
      </c>
      <c r="E97" s="180"/>
      <c r="F97" s="180"/>
      <c r="G97" s="180"/>
      <c r="H97" s="180"/>
      <c r="I97" s="180"/>
      <c r="J97" s="181">
        <f>J121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105</v>
      </c>
      <c r="E98" s="186"/>
      <c r="F98" s="186"/>
      <c r="G98" s="186"/>
      <c r="H98" s="186"/>
      <c r="I98" s="186"/>
      <c r="J98" s="187">
        <f>J122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211</v>
      </c>
      <c r="E99" s="186"/>
      <c r="F99" s="186"/>
      <c r="G99" s="186"/>
      <c r="H99" s="186"/>
      <c r="I99" s="186"/>
      <c r="J99" s="187">
        <f>J134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212</v>
      </c>
      <c r="E100" s="186"/>
      <c r="F100" s="186"/>
      <c r="G100" s="186"/>
      <c r="H100" s="186"/>
      <c r="I100" s="186"/>
      <c r="J100" s="187">
        <f>J151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107</v>
      </c>
      <c r="D107" s="38"/>
      <c r="E107" s="38"/>
      <c r="F107" s="38"/>
      <c r="G107" s="38"/>
      <c r="H107" s="38"/>
      <c r="I107" s="38"/>
      <c r="J107" s="38"/>
      <c r="K107" s="38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6.25" customHeight="1">
      <c r="A110" s="36"/>
      <c r="B110" s="37"/>
      <c r="C110" s="38"/>
      <c r="D110" s="38"/>
      <c r="E110" s="172" t="str">
        <f>E7</f>
        <v>Cheb, výstavba polozapuštěných kontejnerů na p.p.č.2079/2 a 2079/6</v>
      </c>
      <c r="F110" s="30"/>
      <c r="G110" s="30"/>
      <c r="H110" s="30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97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74" t="str">
        <f>E9</f>
        <v>002 - Výstavba polozapuštěných kontejnerů</v>
      </c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8"/>
      <c r="E114" s="38"/>
      <c r="F114" s="25" t="str">
        <f>F12</f>
        <v>Cheb, sídliště Skalka</v>
      </c>
      <c r="G114" s="38"/>
      <c r="H114" s="38"/>
      <c r="I114" s="30" t="s">
        <v>22</v>
      </c>
      <c r="J114" s="77" t="str">
        <f>IF(J12="","",J12)</f>
        <v>14. 6. 2025</v>
      </c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8"/>
      <c r="E116" s="38"/>
      <c r="F116" s="25" t="str">
        <f>E15</f>
        <v>Město Cheb, nám. Krále Jiřího z Poděbrad 1/14</v>
      </c>
      <c r="G116" s="38"/>
      <c r="H116" s="38"/>
      <c r="I116" s="30" t="s">
        <v>32</v>
      </c>
      <c r="J116" s="34" t="str">
        <f>E21</f>
        <v>Michaela Šuková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8"/>
      <c r="E117" s="38"/>
      <c r="F117" s="25" t="str">
        <f>IF(E18="","",E18)</f>
        <v>Vyplň údaj</v>
      </c>
      <c r="G117" s="38"/>
      <c r="H117" s="38"/>
      <c r="I117" s="30" t="s">
        <v>37</v>
      </c>
      <c r="J117" s="34" t="str">
        <f>E24</f>
        <v>Michaela Šuková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89"/>
      <c r="B119" s="190"/>
      <c r="C119" s="191" t="s">
        <v>108</v>
      </c>
      <c r="D119" s="192" t="s">
        <v>64</v>
      </c>
      <c r="E119" s="192" t="s">
        <v>60</v>
      </c>
      <c r="F119" s="192" t="s">
        <v>61</v>
      </c>
      <c r="G119" s="192" t="s">
        <v>109</v>
      </c>
      <c r="H119" s="192" t="s">
        <v>110</v>
      </c>
      <c r="I119" s="192" t="s">
        <v>111</v>
      </c>
      <c r="J119" s="193" t="s">
        <v>101</v>
      </c>
      <c r="K119" s="194" t="s">
        <v>112</v>
      </c>
      <c r="L119" s="195"/>
      <c r="M119" s="98" t="s">
        <v>1</v>
      </c>
      <c r="N119" s="99" t="s">
        <v>43</v>
      </c>
      <c r="O119" s="99" t="s">
        <v>113</v>
      </c>
      <c r="P119" s="99" t="s">
        <v>114</v>
      </c>
      <c r="Q119" s="99" t="s">
        <v>115</v>
      </c>
      <c r="R119" s="99" t="s">
        <v>116</v>
      </c>
      <c r="S119" s="99" t="s">
        <v>117</v>
      </c>
      <c r="T119" s="100" t="s">
        <v>118</v>
      </c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</row>
    <row r="120" s="2" customFormat="1" ht="22.8" customHeight="1">
      <c r="A120" s="36"/>
      <c r="B120" s="37"/>
      <c r="C120" s="105" t="s">
        <v>119</v>
      </c>
      <c r="D120" s="38"/>
      <c r="E120" s="38"/>
      <c r="F120" s="38"/>
      <c r="G120" s="38"/>
      <c r="H120" s="38"/>
      <c r="I120" s="38"/>
      <c r="J120" s="196">
        <f>BK120</f>
        <v>0</v>
      </c>
      <c r="K120" s="38"/>
      <c r="L120" s="42"/>
      <c r="M120" s="101"/>
      <c r="N120" s="197"/>
      <c r="O120" s="102"/>
      <c r="P120" s="198">
        <f>P121</f>
        <v>0</v>
      </c>
      <c r="Q120" s="102"/>
      <c r="R120" s="198">
        <f>R121</f>
        <v>48.756008800000004</v>
      </c>
      <c r="S120" s="102"/>
      <c r="T120" s="199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78</v>
      </c>
      <c r="AU120" s="15" t="s">
        <v>103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78</v>
      </c>
      <c r="E121" s="204" t="s">
        <v>120</v>
      </c>
      <c r="F121" s="204" t="s">
        <v>121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P122+P134+P151</f>
        <v>0</v>
      </c>
      <c r="Q121" s="209"/>
      <c r="R121" s="210">
        <f>R122+R134+R151</f>
        <v>48.756008800000004</v>
      </c>
      <c r="S121" s="209"/>
      <c r="T121" s="211">
        <f>T122+T134+T151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87</v>
      </c>
      <c r="AT121" s="213" t="s">
        <v>78</v>
      </c>
      <c r="AU121" s="213" t="s">
        <v>79</v>
      </c>
      <c r="AY121" s="212" t="s">
        <v>122</v>
      </c>
      <c r="BK121" s="214">
        <f>BK122+BK134+BK151</f>
        <v>0</v>
      </c>
    </row>
    <row r="122" s="12" customFormat="1" ht="22.8" customHeight="1">
      <c r="A122" s="12"/>
      <c r="B122" s="201"/>
      <c r="C122" s="202"/>
      <c r="D122" s="203" t="s">
        <v>78</v>
      </c>
      <c r="E122" s="215" t="s">
        <v>87</v>
      </c>
      <c r="F122" s="215" t="s">
        <v>123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SUM(P123:P133)</f>
        <v>0</v>
      </c>
      <c r="Q122" s="209"/>
      <c r="R122" s="210">
        <f>SUM(R123:R133)</f>
        <v>0.047879999999999999</v>
      </c>
      <c r="S122" s="209"/>
      <c r="T122" s="21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87</v>
      </c>
      <c r="AT122" s="213" t="s">
        <v>78</v>
      </c>
      <c r="AU122" s="213" t="s">
        <v>87</v>
      </c>
      <c r="AY122" s="212" t="s">
        <v>122</v>
      </c>
      <c r="BK122" s="214">
        <f>SUM(BK123:BK133)</f>
        <v>0</v>
      </c>
    </row>
    <row r="123" s="2" customFormat="1" ht="33" customHeight="1">
      <c r="A123" s="36"/>
      <c r="B123" s="37"/>
      <c r="C123" s="217" t="s">
        <v>87</v>
      </c>
      <c r="D123" s="217" t="s">
        <v>124</v>
      </c>
      <c r="E123" s="218" t="s">
        <v>213</v>
      </c>
      <c r="F123" s="219" t="s">
        <v>214</v>
      </c>
      <c r="G123" s="220" t="s">
        <v>151</v>
      </c>
      <c r="H123" s="221">
        <v>65</v>
      </c>
      <c r="I123" s="222"/>
      <c r="J123" s="223">
        <f>ROUND(I123*H123,2)</f>
        <v>0</v>
      </c>
      <c r="K123" s="224"/>
      <c r="L123" s="42"/>
      <c r="M123" s="225" t="s">
        <v>1</v>
      </c>
      <c r="N123" s="226" t="s">
        <v>44</v>
      </c>
      <c r="O123" s="89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9" t="s">
        <v>128</v>
      </c>
      <c r="AT123" s="229" t="s">
        <v>124</v>
      </c>
      <c r="AU123" s="229" t="s">
        <v>89</v>
      </c>
      <c r="AY123" s="15" t="s">
        <v>122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5" t="s">
        <v>87</v>
      </c>
      <c r="BK123" s="230">
        <f>ROUND(I123*H123,2)</f>
        <v>0</v>
      </c>
      <c r="BL123" s="15" t="s">
        <v>128</v>
      </c>
      <c r="BM123" s="229" t="s">
        <v>215</v>
      </c>
    </row>
    <row r="124" s="2" customFormat="1">
      <c r="A124" s="36"/>
      <c r="B124" s="37"/>
      <c r="C124" s="38"/>
      <c r="D124" s="231" t="s">
        <v>133</v>
      </c>
      <c r="E124" s="38"/>
      <c r="F124" s="232" t="s">
        <v>216</v>
      </c>
      <c r="G124" s="38"/>
      <c r="H124" s="38"/>
      <c r="I124" s="233"/>
      <c r="J124" s="38"/>
      <c r="K124" s="38"/>
      <c r="L124" s="42"/>
      <c r="M124" s="234"/>
      <c r="N124" s="235"/>
      <c r="O124" s="89"/>
      <c r="P124" s="89"/>
      <c r="Q124" s="89"/>
      <c r="R124" s="89"/>
      <c r="S124" s="89"/>
      <c r="T124" s="90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133</v>
      </c>
      <c r="AU124" s="15" t="s">
        <v>89</v>
      </c>
    </row>
    <row r="125" s="2" customFormat="1" ht="21.75" customHeight="1">
      <c r="A125" s="36"/>
      <c r="B125" s="37"/>
      <c r="C125" s="217" t="s">
        <v>89</v>
      </c>
      <c r="D125" s="217" t="s">
        <v>124</v>
      </c>
      <c r="E125" s="218" t="s">
        <v>217</v>
      </c>
      <c r="F125" s="219" t="s">
        <v>218</v>
      </c>
      <c r="G125" s="220" t="s">
        <v>127</v>
      </c>
      <c r="H125" s="221">
        <v>57</v>
      </c>
      <c r="I125" s="222"/>
      <c r="J125" s="223">
        <f>ROUND(I125*H125,2)</f>
        <v>0</v>
      </c>
      <c r="K125" s="224"/>
      <c r="L125" s="42"/>
      <c r="M125" s="225" t="s">
        <v>1</v>
      </c>
      <c r="N125" s="226" t="s">
        <v>44</v>
      </c>
      <c r="O125" s="89"/>
      <c r="P125" s="227">
        <f>O125*H125</f>
        <v>0</v>
      </c>
      <c r="Q125" s="227">
        <v>0.00084000000000000003</v>
      </c>
      <c r="R125" s="227">
        <f>Q125*H125</f>
        <v>0.047879999999999999</v>
      </c>
      <c r="S125" s="227">
        <v>0</v>
      </c>
      <c r="T125" s="228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9" t="s">
        <v>128</v>
      </c>
      <c r="AT125" s="229" t="s">
        <v>124</v>
      </c>
      <c r="AU125" s="229" t="s">
        <v>89</v>
      </c>
      <c r="AY125" s="15" t="s">
        <v>122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5" t="s">
        <v>87</v>
      </c>
      <c r="BK125" s="230">
        <f>ROUND(I125*H125,2)</f>
        <v>0</v>
      </c>
      <c r="BL125" s="15" t="s">
        <v>128</v>
      </c>
      <c r="BM125" s="229" t="s">
        <v>219</v>
      </c>
    </row>
    <row r="126" s="2" customFormat="1" ht="24.15" customHeight="1">
      <c r="A126" s="36"/>
      <c r="B126" s="37"/>
      <c r="C126" s="217" t="s">
        <v>135</v>
      </c>
      <c r="D126" s="217" t="s">
        <v>124</v>
      </c>
      <c r="E126" s="218" t="s">
        <v>220</v>
      </c>
      <c r="F126" s="219" t="s">
        <v>221</v>
      </c>
      <c r="G126" s="220" t="s">
        <v>127</v>
      </c>
      <c r="H126" s="221">
        <v>57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44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128</v>
      </c>
      <c r="AT126" s="229" t="s">
        <v>124</v>
      </c>
      <c r="AU126" s="229" t="s">
        <v>89</v>
      </c>
      <c r="AY126" s="15" t="s">
        <v>122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87</v>
      </c>
      <c r="BK126" s="230">
        <f>ROUND(I126*H126,2)</f>
        <v>0</v>
      </c>
      <c r="BL126" s="15" t="s">
        <v>128</v>
      </c>
      <c r="BM126" s="229" t="s">
        <v>222</v>
      </c>
    </row>
    <row r="127" s="2" customFormat="1" ht="16.5" customHeight="1">
      <c r="A127" s="36"/>
      <c r="B127" s="37"/>
      <c r="C127" s="217" t="s">
        <v>128</v>
      </c>
      <c r="D127" s="217" t="s">
        <v>124</v>
      </c>
      <c r="E127" s="218" t="s">
        <v>161</v>
      </c>
      <c r="F127" s="219" t="s">
        <v>162</v>
      </c>
      <c r="G127" s="220" t="s">
        <v>163</v>
      </c>
      <c r="H127" s="221">
        <v>90</v>
      </c>
      <c r="I127" s="222"/>
      <c r="J127" s="223">
        <f>ROUND(I127*H127,2)</f>
        <v>0</v>
      </c>
      <c r="K127" s="224"/>
      <c r="L127" s="42"/>
      <c r="M127" s="225" t="s">
        <v>1</v>
      </c>
      <c r="N127" s="226" t="s">
        <v>44</v>
      </c>
      <c r="O127" s="89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9" t="s">
        <v>128</v>
      </c>
      <c r="AT127" s="229" t="s">
        <v>124</v>
      </c>
      <c r="AU127" s="229" t="s">
        <v>89</v>
      </c>
      <c r="AY127" s="15" t="s">
        <v>122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5" t="s">
        <v>87</v>
      </c>
      <c r="BK127" s="230">
        <f>ROUND(I127*H127,2)</f>
        <v>0</v>
      </c>
      <c r="BL127" s="15" t="s">
        <v>128</v>
      </c>
      <c r="BM127" s="229" t="s">
        <v>223</v>
      </c>
    </row>
    <row r="128" s="2" customFormat="1">
      <c r="A128" s="36"/>
      <c r="B128" s="37"/>
      <c r="C128" s="38"/>
      <c r="D128" s="231" t="s">
        <v>133</v>
      </c>
      <c r="E128" s="38"/>
      <c r="F128" s="232" t="s">
        <v>224</v>
      </c>
      <c r="G128" s="38"/>
      <c r="H128" s="38"/>
      <c r="I128" s="233"/>
      <c r="J128" s="38"/>
      <c r="K128" s="38"/>
      <c r="L128" s="42"/>
      <c r="M128" s="234"/>
      <c r="N128" s="235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133</v>
      </c>
      <c r="AU128" s="15" t="s">
        <v>89</v>
      </c>
    </row>
    <row r="129" s="2" customFormat="1" ht="21.75" customHeight="1">
      <c r="A129" s="36"/>
      <c r="B129" s="37"/>
      <c r="C129" s="217" t="s">
        <v>143</v>
      </c>
      <c r="D129" s="217" t="s">
        <v>124</v>
      </c>
      <c r="E129" s="218" t="s">
        <v>168</v>
      </c>
      <c r="F129" s="219" t="s">
        <v>169</v>
      </c>
      <c r="G129" s="220" t="s">
        <v>163</v>
      </c>
      <c r="H129" s="221">
        <v>90</v>
      </c>
      <c r="I129" s="222"/>
      <c r="J129" s="223">
        <f>ROUND(I129*H129,2)</f>
        <v>0</v>
      </c>
      <c r="K129" s="224"/>
      <c r="L129" s="42"/>
      <c r="M129" s="225" t="s">
        <v>1</v>
      </c>
      <c r="N129" s="226" t="s">
        <v>44</v>
      </c>
      <c r="O129" s="89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128</v>
      </c>
      <c r="AT129" s="229" t="s">
        <v>124</v>
      </c>
      <c r="AU129" s="229" t="s">
        <v>89</v>
      </c>
      <c r="AY129" s="15" t="s">
        <v>122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87</v>
      </c>
      <c r="BK129" s="230">
        <f>ROUND(I129*H129,2)</f>
        <v>0</v>
      </c>
      <c r="BL129" s="15" t="s">
        <v>128</v>
      </c>
      <c r="BM129" s="229" t="s">
        <v>225</v>
      </c>
    </row>
    <row r="130" s="2" customFormat="1" ht="24.15" customHeight="1">
      <c r="A130" s="36"/>
      <c r="B130" s="37"/>
      <c r="C130" s="217" t="s">
        <v>148</v>
      </c>
      <c r="D130" s="217" t="s">
        <v>124</v>
      </c>
      <c r="E130" s="218" t="s">
        <v>173</v>
      </c>
      <c r="F130" s="219" t="s">
        <v>174</v>
      </c>
      <c r="G130" s="220" t="s">
        <v>163</v>
      </c>
      <c r="H130" s="221">
        <v>549</v>
      </c>
      <c r="I130" s="222"/>
      <c r="J130" s="223">
        <f>ROUND(I130*H130,2)</f>
        <v>0</v>
      </c>
      <c r="K130" s="224"/>
      <c r="L130" s="42"/>
      <c r="M130" s="225" t="s">
        <v>1</v>
      </c>
      <c r="N130" s="226" t="s">
        <v>44</v>
      </c>
      <c r="O130" s="89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9" t="s">
        <v>128</v>
      </c>
      <c r="AT130" s="229" t="s">
        <v>124</v>
      </c>
      <c r="AU130" s="229" t="s">
        <v>89</v>
      </c>
      <c r="AY130" s="15" t="s">
        <v>122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5" t="s">
        <v>87</v>
      </c>
      <c r="BK130" s="230">
        <f>ROUND(I130*H130,2)</f>
        <v>0</v>
      </c>
      <c r="BL130" s="15" t="s">
        <v>128</v>
      </c>
      <c r="BM130" s="229" t="s">
        <v>226</v>
      </c>
    </row>
    <row r="131" s="13" customFormat="1">
      <c r="A131" s="13"/>
      <c r="B131" s="236"/>
      <c r="C131" s="237"/>
      <c r="D131" s="231" t="s">
        <v>165</v>
      </c>
      <c r="E131" s="238" t="s">
        <v>1</v>
      </c>
      <c r="F131" s="239" t="s">
        <v>227</v>
      </c>
      <c r="G131" s="237"/>
      <c r="H131" s="240">
        <v>549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165</v>
      </c>
      <c r="AU131" s="246" t="s">
        <v>89</v>
      </c>
      <c r="AV131" s="13" t="s">
        <v>89</v>
      </c>
      <c r="AW131" s="13" t="s">
        <v>36</v>
      </c>
      <c r="AX131" s="13" t="s">
        <v>87</v>
      </c>
      <c r="AY131" s="246" t="s">
        <v>122</v>
      </c>
    </row>
    <row r="132" s="2" customFormat="1" ht="24.15" customHeight="1">
      <c r="A132" s="36"/>
      <c r="B132" s="37"/>
      <c r="C132" s="217" t="s">
        <v>154</v>
      </c>
      <c r="D132" s="217" t="s">
        <v>124</v>
      </c>
      <c r="E132" s="218" t="s">
        <v>198</v>
      </c>
      <c r="F132" s="219" t="s">
        <v>199</v>
      </c>
      <c r="G132" s="220" t="s">
        <v>163</v>
      </c>
      <c r="H132" s="221">
        <v>90</v>
      </c>
      <c r="I132" s="222"/>
      <c r="J132" s="223">
        <f>ROUND(I132*H132,2)</f>
        <v>0</v>
      </c>
      <c r="K132" s="224"/>
      <c r="L132" s="42"/>
      <c r="M132" s="225" t="s">
        <v>1</v>
      </c>
      <c r="N132" s="226" t="s">
        <v>44</v>
      </c>
      <c r="O132" s="89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9" t="s">
        <v>128</v>
      </c>
      <c r="AT132" s="229" t="s">
        <v>124</v>
      </c>
      <c r="AU132" s="229" t="s">
        <v>89</v>
      </c>
      <c r="AY132" s="15" t="s">
        <v>122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5" t="s">
        <v>87</v>
      </c>
      <c r="BK132" s="230">
        <f>ROUND(I132*H132,2)</f>
        <v>0</v>
      </c>
      <c r="BL132" s="15" t="s">
        <v>128</v>
      </c>
      <c r="BM132" s="229" t="s">
        <v>228</v>
      </c>
    </row>
    <row r="133" s="2" customFormat="1">
      <c r="A133" s="36"/>
      <c r="B133" s="37"/>
      <c r="C133" s="38"/>
      <c r="D133" s="231" t="s">
        <v>133</v>
      </c>
      <c r="E133" s="38"/>
      <c r="F133" s="232" t="s">
        <v>229</v>
      </c>
      <c r="G133" s="38"/>
      <c r="H133" s="38"/>
      <c r="I133" s="233"/>
      <c r="J133" s="38"/>
      <c r="K133" s="38"/>
      <c r="L133" s="42"/>
      <c r="M133" s="234"/>
      <c r="N133" s="235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133</v>
      </c>
      <c r="AU133" s="15" t="s">
        <v>89</v>
      </c>
    </row>
    <row r="134" s="12" customFormat="1" ht="22.8" customHeight="1">
      <c r="A134" s="12"/>
      <c r="B134" s="201"/>
      <c r="C134" s="202"/>
      <c r="D134" s="203" t="s">
        <v>78</v>
      </c>
      <c r="E134" s="215" t="s">
        <v>90</v>
      </c>
      <c r="F134" s="215" t="s">
        <v>230</v>
      </c>
      <c r="G134" s="202"/>
      <c r="H134" s="202"/>
      <c r="I134" s="205"/>
      <c r="J134" s="216">
        <f>BK134</f>
        <v>0</v>
      </c>
      <c r="K134" s="202"/>
      <c r="L134" s="207"/>
      <c r="M134" s="208"/>
      <c r="N134" s="209"/>
      <c r="O134" s="209"/>
      <c r="P134" s="210">
        <f>SUM(P135:P150)</f>
        <v>0</v>
      </c>
      <c r="Q134" s="209"/>
      <c r="R134" s="210">
        <f>SUM(R135:R150)</f>
        <v>35.521000000000001</v>
      </c>
      <c r="S134" s="209"/>
      <c r="T134" s="211">
        <f>SUM(T135:T150)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87</v>
      </c>
      <c r="AT134" s="213" t="s">
        <v>78</v>
      </c>
      <c r="AU134" s="213" t="s">
        <v>87</v>
      </c>
      <c r="AY134" s="212" t="s">
        <v>122</v>
      </c>
      <c r="BK134" s="214">
        <f>SUM(BK135:BK150)</f>
        <v>0</v>
      </c>
    </row>
    <row r="135" s="2" customFormat="1" ht="24.15" customHeight="1">
      <c r="A135" s="36"/>
      <c r="B135" s="37"/>
      <c r="C135" s="217" t="s">
        <v>160</v>
      </c>
      <c r="D135" s="217" t="s">
        <v>124</v>
      </c>
      <c r="E135" s="218" t="s">
        <v>231</v>
      </c>
      <c r="F135" s="219" t="s">
        <v>232</v>
      </c>
      <c r="G135" s="220" t="s">
        <v>127</v>
      </c>
      <c r="H135" s="221">
        <v>15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44</v>
      </c>
      <c r="O135" s="89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128</v>
      </c>
      <c r="AT135" s="229" t="s">
        <v>124</v>
      </c>
      <c r="AU135" s="229" t="s">
        <v>89</v>
      </c>
      <c r="AY135" s="15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87</v>
      </c>
      <c r="BK135" s="230">
        <f>ROUND(I135*H135,2)</f>
        <v>0</v>
      </c>
      <c r="BL135" s="15" t="s">
        <v>128</v>
      </c>
      <c r="BM135" s="229" t="s">
        <v>233</v>
      </c>
    </row>
    <row r="136" s="2" customFormat="1" ht="33" customHeight="1">
      <c r="A136" s="36"/>
      <c r="B136" s="37"/>
      <c r="C136" s="217" t="s">
        <v>167</v>
      </c>
      <c r="D136" s="217" t="s">
        <v>124</v>
      </c>
      <c r="E136" s="218" t="s">
        <v>234</v>
      </c>
      <c r="F136" s="219" t="s">
        <v>235</v>
      </c>
      <c r="G136" s="220" t="s">
        <v>151</v>
      </c>
      <c r="H136" s="221">
        <v>2.25</v>
      </c>
      <c r="I136" s="222"/>
      <c r="J136" s="223">
        <f>ROUND(I136*H136,2)</f>
        <v>0</v>
      </c>
      <c r="K136" s="224"/>
      <c r="L136" s="42"/>
      <c r="M136" s="225" t="s">
        <v>1</v>
      </c>
      <c r="N136" s="226" t="s">
        <v>44</v>
      </c>
      <c r="O136" s="89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9" t="s">
        <v>128</v>
      </c>
      <c r="AT136" s="229" t="s">
        <v>124</v>
      </c>
      <c r="AU136" s="229" t="s">
        <v>89</v>
      </c>
      <c r="AY136" s="15" t="s">
        <v>122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5" t="s">
        <v>87</v>
      </c>
      <c r="BK136" s="230">
        <f>ROUND(I136*H136,2)</f>
        <v>0</v>
      </c>
      <c r="BL136" s="15" t="s">
        <v>128</v>
      </c>
      <c r="BM136" s="229" t="s">
        <v>236</v>
      </c>
    </row>
    <row r="137" s="13" customFormat="1">
      <c r="A137" s="13"/>
      <c r="B137" s="236"/>
      <c r="C137" s="237"/>
      <c r="D137" s="231" t="s">
        <v>165</v>
      </c>
      <c r="E137" s="238" t="s">
        <v>1</v>
      </c>
      <c r="F137" s="239" t="s">
        <v>237</v>
      </c>
      <c r="G137" s="237"/>
      <c r="H137" s="240">
        <v>2.25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165</v>
      </c>
      <c r="AU137" s="246" t="s">
        <v>89</v>
      </c>
      <c r="AV137" s="13" t="s">
        <v>89</v>
      </c>
      <c r="AW137" s="13" t="s">
        <v>36</v>
      </c>
      <c r="AX137" s="13" t="s">
        <v>87</v>
      </c>
      <c r="AY137" s="246" t="s">
        <v>122</v>
      </c>
    </row>
    <row r="138" s="2" customFormat="1" ht="21.75" customHeight="1">
      <c r="A138" s="36"/>
      <c r="B138" s="37"/>
      <c r="C138" s="217" t="s">
        <v>172</v>
      </c>
      <c r="D138" s="217" t="s">
        <v>124</v>
      </c>
      <c r="E138" s="218" t="s">
        <v>238</v>
      </c>
      <c r="F138" s="219" t="s">
        <v>239</v>
      </c>
      <c r="G138" s="220" t="s">
        <v>127</v>
      </c>
      <c r="H138" s="221">
        <v>16.800000000000001</v>
      </c>
      <c r="I138" s="222"/>
      <c r="J138" s="223">
        <f>ROUND(I138*H138,2)</f>
        <v>0</v>
      </c>
      <c r="K138" s="224"/>
      <c r="L138" s="42"/>
      <c r="M138" s="225" t="s">
        <v>1</v>
      </c>
      <c r="N138" s="226" t="s">
        <v>44</v>
      </c>
      <c r="O138" s="89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9" t="s">
        <v>128</v>
      </c>
      <c r="AT138" s="229" t="s">
        <v>124</v>
      </c>
      <c r="AU138" s="229" t="s">
        <v>89</v>
      </c>
      <c r="AY138" s="15" t="s">
        <v>122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5" t="s">
        <v>87</v>
      </c>
      <c r="BK138" s="230">
        <f>ROUND(I138*H138,2)</f>
        <v>0</v>
      </c>
      <c r="BL138" s="15" t="s">
        <v>128</v>
      </c>
      <c r="BM138" s="229" t="s">
        <v>240</v>
      </c>
    </row>
    <row r="139" s="2" customFormat="1" ht="24.15" customHeight="1">
      <c r="A139" s="36"/>
      <c r="B139" s="37"/>
      <c r="C139" s="217" t="s">
        <v>177</v>
      </c>
      <c r="D139" s="217" t="s">
        <v>124</v>
      </c>
      <c r="E139" s="218" t="s">
        <v>241</v>
      </c>
      <c r="F139" s="219" t="s">
        <v>242</v>
      </c>
      <c r="G139" s="220" t="s">
        <v>127</v>
      </c>
      <c r="H139" s="221">
        <v>12.75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44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128</v>
      </c>
      <c r="AT139" s="229" t="s">
        <v>124</v>
      </c>
      <c r="AU139" s="229" t="s">
        <v>89</v>
      </c>
      <c r="AY139" s="15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87</v>
      </c>
      <c r="BK139" s="230">
        <f>ROUND(I139*H139,2)</f>
        <v>0</v>
      </c>
      <c r="BL139" s="15" t="s">
        <v>128</v>
      </c>
      <c r="BM139" s="229" t="s">
        <v>243</v>
      </c>
    </row>
    <row r="140" s="2" customFormat="1">
      <c r="A140" s="36"/>
      <c r="B140" s="37"/>
      <c r="C140" s="38"/>
      <c r="D140" s="231" t="s">
        <v>133</v>
      </c>
      <c r="E140" s="38"/>
      <c r="F140" s="232" t="s">
        <v>244</v>
      </c>
      <c r="G140" s="38"/>
      <c r="H140" s="38"/>
      <c r="I140" s="233"/>
      <c r="J140" s="38"/>
      <c r="K140" s="38"/>
      <c r="L140" s="42"/>
      <c r="M140" s="234"/>
      <c r="N140" s="235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133</v>
      </c>
      <c r="AU140" s="15" t="s">
        <v>89</v>
      </c>
    </row>
    <row r="141" s="2" customFormat="1" ht="16.5" customHeight="1">
      <c r="A141" s="36"/>
      <c r="B141" s="37"/>
      <c r="C141" s="250" t="s">
        <v>8</v>
      </c>
      <c r="D141" s="250" t="s">
        <v>245</v>
      </c>
      <c r="E141" s="251" t="s">
        <v>246</v>
      </c>
      <c r="F141" s="252" t="s">
        <v>247</v>
      </c>
      <c r="G141" s="253" t="s">
        <v>163</v>
      </c>
      <c r="H141" s="254">
        <v>14.516</v>
      </c>
      <c r="I141" s="255"/>
      <c r="J141" s="256">
        <f>ROUND(I141*H141,2)</f>
        <v>0</v>
      </c>
      <c r="K141" s="257"/>
      <c r="L141" s="258"/>
      <c r="M141" s="259" t="s">
        <v>1</v>
      </c>
      <c r="N141" s="260" t="s">
        <v>44</v>
      </c>
      <c r="O141" s="89"/>
      <c r="P141" s="227">
        <f>O141*H141</f>
        <v>0</v>
      </c>
      <c r="Q141" s="227">
        <v>1</v>
      </c>
      <c r="R141" s="227">
        <f>Q141*H141</f>
        <v>14.516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160</v>
      </c>
      <c r="AT141" s="229" t="s">
        <v>245</v>
      </c>
      <c r="AU141" s="229" t="s">
        <v>89</v>
      </c>
      <c r="AY141" s="15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87</v>
      </c>
      <c r="BK141" s="230">
        <f>ROUND(I141*H141,2)</f>
        <v>0</v>
      </c>
      <c r="BL141" s="15" t="s">
        <v>128</v>
      </c>
      <c r="BM141" s="229" t="s">
        <v>248</v>
      </c>
    </row>
    <row r="142" s="13" customFormat="1">
      <c r="A142" s="13"/>
      <c r="B142" s="236"/>
      <c r="C142" s="237"/>
      <c r="D142" s="231" t="s">
        <v>165</v>
      </c>
      <c r="E142" s="238" t="s">
        <v>1</v>
      </c>
      <c r="F142" s="239" t="s">
        <v>249</v>
      </c>
      <c r="G142" s="237"/>
      <c r="H142" s="240">
        <v>14.516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165</v>
      </c>
      <c r="AU142" s="246" t="s">
        <v>89</v>
      </c>
      <c r="AV142" s="13" t="s">
        <v>89</v>
      </c>
      <c r="AW142" s="13" t="s">
        <v>36</v>
      </c>
      <c r="AX142" s="13" t="s">
        <v>87</v>
      </c>
      <c r="AY142" s="246" t="s">
        <v>122</v>
      </c>
    </row>
    <row r="143" s="2" customFormat="1" ht="21.75" customHeight="1">
      <c r="A143" s="36"/>
      <c r="B143" s="37"/>
      <c r="C143" s="217" t="s">
        <v>186</v>
      </c>
      <c r="D143" s="217" t="s">
        <v>124</v>
      </c>
      <c r="E143" s="218" t="s">
        <v>250</v>
      </c>
      <c r="F143" s="219" t="s">
        <v>251</v>
      </c>
      <c r="G143" s="220" t="s">
        <v>127</v>
      </c>
      <c r="H143" s="221">
        <v>13.75</v>
      </c>
      <c r="I143" s="222"/>
      <c r="J143" s="223">
        <f>ROUND(I143*H143,2)</f>
        <v>0</v>
      </c>
      <c r="K143" s="224"/>
      <c r="L143" s="42"/>
      <c r="M143" s="225" t="s">
        <v>1</v>
      </c>
      <c r="N143" s="226" t="s">
        <v>44</v>
      </c>
      <c r="O143" s="89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128</v>
      </c>
      <c r="AT143" s="229" t="s">
        <v>124</v>
      </c>
      <c r="AU143" s="229" t="s">
        <v>89</v>
      </c>
      <c r="AY143" s="15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87</v>
      </c>
      <c r="BK143" s="230">
        <f>ROUND(I143*H143,2)</f>
        <v>0</v>
      </c>
      <c r="BL143" s="15" t="s">
        <v>128</v>
      </c>
      <c r="BM143" s="229" t="s">
        <v>252</v>
      </c>
    </row>
    <row r="144" s="2" customFormat="1">
      <c r="A144" s="36"/>
      <c r="B144" s="37"/>
      <c r="C144" s="38"/>
      <c r="D144" s="231" t="s">
        <v>133</v>
      </c>
      <c r="E144" s="38"/>
      <c r="F144" s="232" t="s">
        <v>244</v>
      </c>
      <c r="G144" s="38"/>
      <c r="H144" s="38"/>
      <c r="I144" s="233"/>
      <c r="J144" s="38"/>
      <c r="K144" s="38"/>
      <c r="L144" s="42"/>
      <c r="M144" s="234"/>
      <c r="N144" s="235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133</v>
      </c>
      <c r="AU144" s="15" t="s">
        <v>89</v>
      </c>
    </row>
    <row r="145" s="2" customFormat="1" ht="16.5" customHeight="1">
      <c r="A145" s="36"/>
      <c r="B145" s="37"/>
      <c r="C145" s="250" t="s">
        <v>192</v>
      </c>
      <c r="D145" s="250" t="s">
        <v>245</v>
      </c>
      <c r="E145" s="251" t="s">
        <v>253</v>
      </c>
      <c r="F145" s="252" t="s">
        <v>254</v>
      </c>
      <c r="G145" s="253" t="s">
        <v>163</v>
      </c>
      <c r="H145" s="254">
        <v>21.004999999999999</v>
      </c>
      <c r="I145" s="255"/>
      <c r="J145" s="256">
        <f>ROUND(I145*H145,2)</f>
        <v>0</v>
      </c>
      <c r="K145" s="257"/>
      <c r="L145" s="258"/>
      <c r="M145" s="259" t="s">
        <v>1</v>
      </c>
      <c r="N145" s="260" t="s">
        <v>44</v>
      </c>
      <c r="O145" s="89"/>
      <c r="P145" s="227">
        <f>O145*H145</f>
        <v>0</v>
      </c>
      <c r="Q145" s="227">
        <v>1</v>
      </c>
      <c r="R145" s="227">
        <f>Q145*H145</f>
        <v>21.004999999999999</v>
      </c>
      <c r="S145" s="227">
        <v>0</v>
      </c>
      <c r="T145" s="22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9" t="s">
        <v>160</v>
      </c>
      <c r="AT145" s="229" t="s">
        <v>245</v>
      </c>
      <c r="AU145" s="229" t="s">
        <v>89</v>
      </c>
      <c r="AY145" s="15" t="s">
        <v>122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5" t="s">
        <v>87</v>
      </c>
      <c r="BK145" s="230">
        <f>ROUND(I145*H145,2)</f>
        <v>0</v>
      </c>
      <c r="BL145" s="15" t="s">
        <v>128</v>
      </c>
      <c r="BM145" s="229" t="s">
        <v>255</v>
      </c>
    </row>
    <row r="146" s="13" customFormat="1">
      <c r="A146" s="13"/>
      <c r="B146" s="236"/>
      <c r="C146" s="237"/>
      <c r="D146" s="231" t="s">
        <v>165</v>
      </c>
      <c r="E146" s="238" t="s">
        <v>1</v>
      </c>
      <c r="F146" s="239" t="s">
        <v>256</v>
      </c>
      <c r="G146" s="237"/>
      <c r="H146" s="240">
        <v>21.004999999999999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165</v>
      </c>
      <c r="AU146" s="246" t="s">
        <v>89</v>
      </c>
      <c r="AV146" s="13" t="s">
        <v>89</v>
      </c>
      <c r="AW146" s="13" t="s">
        <v>36</v>
      </c>
      <c r="AX146" s="13" t="s">
        <v>87</v>
      </c>
      <c r="AY146" s="246" t="s">
        <v>122</v>
      </c>
    </row>
    <row r="147" s="2" customFormat="1" ht="24.15" customHeight="1">
      <c r="A147" s="36"/>
      <c r="B147" s="37"/>
      <c r="C147" s="217" t="s">
        <v>197</v>
      </c>
      <c r="D147" s="217" t="s">
        <v>124</v>
      </c>
      <c r="E147" s="218" t="s">
        <v>257</v>
      </c>
      <c r="F147" s="219" t="s">
        <v>258</v>
      </c>
      <c r="G147" s="220" t="s">
        <v>259</v>
      </c>
      <c r="H147" s="221">
        <v>5</v>
      </c>
      <c r="I147" s="222"/>
      <c r="J147" s="223">
        <f>ROUND(I147*H147,2)</f>
        <v>0</v>
      </c>
      <c r="K147" s="224"/>
      <c r="L147" s="42"/>
      <c r="M147" s="225" t="s">
        <v>1</v>
      </c>
      <c r="N147" s="226" t="s">
        <v>44</v>
      </c>
      <c r="O147" s="89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9" t="s">
        <v>128</v>
      </c>
      <c r="AT147" s="229" t="s">
        <v>124</v>
      </c>
      <c r="AU147" s="229" t="s">
        <v>89</v>
      </c>
      <c r="AY147" s="15" t="s">
        <v>122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5" t="s">
        <v>87</v>
      </c>
      <c r="BK147" s="230">
        <f>ROUND(I147*H147,2)</f>
        <v>0</v>
      </c>
      <c r="BL147" s="15" t="s">
        <v>128</v>
      </c>
      <c r="BM147" s="229" t="s">
        <v>260</v>
      </c>
    </row>
    <row r="148" s="2" customFormat="1">
      <c r="A148" s="36"/>
      <c r="B148" s="37"/>
      <c r="C148" s="38"/>
      <c r="D148" s="231" t="s">
        <v>133</v>
      </c>
      <c r="E148" s="38"/>
      <c r="F148" s="232" t="s">
        <v>261</v>
      </c>
      <c r="G148" s="38"/>
      <c r="H148" s="38"/>
      <c r="I148" s="233"/>
      <c r="J148" s="38"/>
      <c r="K148" s="38"/>
      <c r="L148" s="42"/>
      <c r="M148" s="234"/>
      <c r="N148" s="235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133</v>
      </c>
      <c r="AU148" s="15" t="s">
        <v>89</v>
      </c>
    </row>
    <row r="149" s="2" customFormat="1" ht="16.5" customHeight="1">
      <c r="A149" s="36"/>
      <c r="B149" s="37"/>
      <c r="C149" s="250" t="s">
        <v>203</v>
      </c>
      <c r="D149" s="250" t="s">
        <v>245</v>
      </c>
      <c r="E149" s="251" t="s">
        <v>262</v>
      </c>
      <c r="F149" s="252" t="s">
        <v>263</v>
      </c>
      <c r="G149" s="253" t="s">
        <v>264</v>
      </c>
      <c r="H149" s="254">
        <v>5</v>
      </c>
      <c r="I149" s="255"/>
      <c r="J149" s="256">
        <f>ROUND(I149*H149,2)</f>
        <v>0</v>
      </c>
      <c r="K149" s="257"/>
      <c r="L149" s="258"/>
      <c r="M149" s="259" t="s">
        <v>1</v>
      </c>
      <c r="N149" s="260" t="s">
        <v>44</v>
      </c>
      <c r="O149" s="89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160</v>
      </c>
      <c r="AT149" s="229" t="s">
        <v>245</v>
      </c>
      <c r="AU149" s="229" t="s">
        <v>89</v>
      </c>
      <c r="AY149" s="15" t="s">
        <v>122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87</v>
      </c>
      <c r="BK149" s="230">
        <f>ROUND(I149*H149,2)</f>
        <v>0</v>
      </c>
      <c r="BL149" s="15" t="s">
        <v>128</v>
      </c>
      <c r="BM149" s="229" t="s">
        <v>265</v>
      </c>
    </row>
    <row r="150" s="2" customFormat="1">
      <c r="A150" s="36"/>
      <c r="B150" s="37"/>
      <c r="C150" s="38"/>
      <c r="D150" s="231" t="s">
        <v>133</v>
      </c>
      <c r="E150" s="38"/>
      <c r="F150" s="232" t="s">
        <v>266</v>
      </c>
      <c r="G150" s="38"/>
      <c r="H150" s="38"/>
      <c r="I150" s="233"/>
      <c r="J150" s="38"/>
      <c r="K150" s="38"/>
      <c r="L150" s="42"/>
      <c r="M150" s="234"/>
      <c r="N150" s="235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133</v>
      </c>
      <c r="AU150" s="15" t="s">
        <v>89</v>
      </c>
    </row>
    <row r="151" s="12" customFormat="1" ht="22.8" customHeight="1">
      <c r="A151" s="12"/>
      <c r="B151" s="201"/>
      <c r="C151" s="202"/>
      <c r="D151" s="203" t="s">
        <v>78</v>
      </c>
      <c r="E151" s="215" t="s">
        <v>93</v>
      </c>
      <c r="F151" s="215" t="s">
        <v>267</v>
      </c>
      <c r="G151" s="202"/>
      <c r="H151" s="202"/>
      <c r="I151" s="205"/>
      <c r="J151" s="216">
        <f>BK151</f>
        <v>0</v>
      </c>
      <c r="K151" s="202"/>
      <c r="L151" s="207"/>
      <c r="M151" s="208"/>
      <c r="N151" s="209"/>
      <c r="O151" s="209"/>
      <c r="P151" s="210">
        <f>SUM(P152:P165)</f>
        <v>0</v>
      </c>
      <c r="Q151" s="209"/>
      <c r="R151" s="210">
        <f>SUM(R152:R165)</f>
        <v>13.1871288</v>
      </c>
      <c r="S151" s="209"/>
      <c r="T151" s="211">
        <f>SUM(T152:T165)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2" t="s">
        <v>87</v>
      </c>
      <c r="AT151" s="213" t="s">
        <v>78</v>
      </c>
      <c r="AU151" s="213" t="s">
        <v>87</v>
      </c>
      <c r="AY151" s="212" t="s">
        <v>122</v>
      </c>
      <c r="BK151" s="214">
        <f>SUM(BK152:BK165)</f>
        <v>0</v>
      </c>
    </row>
    <row r="152" s="2" customFormat="1" ht="33" customHeight="1">
      <c r="A152" s="36"/>
      <c r="B152" s="37"/>
      <c r="C152" s="217" t="s">
        <v>268</v>
      </c>
      <c r="D152" s="217" t="s">
        <v>124</v>
      </c>
      <c r="E152" s="218" t="s">
        <v>269</v>
      </c>
      <c r="F152" s="219" t="s">
        <v>270</v>
      </c>
      <c r="G152" s="220" t="s">
        <v>141</v>
      </c>
      <c r="H152" s="221">
        <v>12</v>
      </c>
      <c r="I152" s="222"/>
      <c r="J152" s="223">
        <f>ROUND(I152*H152,2)</f>
        <v>0</v>
      </c>
      <c r="K152" s="224"/>
      <c r="L152" s="42"/>
      <c r="M152" s="225" t="s">
        <v>1</v>
      </c>
      <c r="N152" s="226" t="s">
        <v>44</v>
      </c>
      <c r="O152" s="89"/>
      <c r="P152" s="227">
        <f>O152*H152</f>
        <v>0</v>
      </c>
      <c r="Q152" s="227">
        <v>0.14041999999999999</v>
      </c>
      <c r="R152" s="227">
        <f>Q152*H152</f>
        <v>1.6850399999999999</v>
      </c>
      <c r="S152" s="227">
        <v>0</v>
      </c>
      <c r="T152" s="22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9" t="s">
        <v>128</v>
      </c>
      <c r="AT152" s="229" t="s">
        <v>124</v>
      </c>
      <c r="AU152" s="229" t="s">
        <v>89</v>
      </c>
      <c r="AY152" s="15" t="s">
        <v>122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5" t="s">
        <v>87</v>
      </c>
      <c r="BK152" s="230">
        <f>ROUND(I152*H152,2)</f>
        <v>0</v>
      </c>
      <c r="BL152" s="15" t="s">
        <v>128</v>
      </c>
      <c r="BM152" s="229" t="s">
        <v>271</v>
      </c>
    </row>
    <row r="153" s="2" customFormat="1" ht="16.5" customHeight="1">
      <c r="A153" s="36"/>
      <c r="B153" s="37"/>
      <c r="C153" s="250" t="s">
        <v>272</v>
      </c>
      <c r="D153" s="250" t="s">
        <v>245</v>
      </c>
      <c r="E153" s="251" t="s">
        <v>273</v>
      </c>
      <c r="F153" s="252" t="s">
        <v>274</v>
      </c>
      <c r="G153" s="253" t="s">
        <v>141</v>
      </c>
      <c r="H153" s="254">
        <v>12.24</v>
      </c>
      <c r="I153" s="255"/>
      <c r="J153" s="256">
        <f>ROUND(I153*H153,2)</f>
        <v>0</v>
      </c>
      <c r="K153" s="257"/>
      <c r="L153" s="258"/>
      <c r="M153" s="259" t="s">
        <v>1</v>
      </c>
      <c r="N153" s="260" t="s">
        <v>44</v>
      </c>
      <c r="O153" s="89"/>
      <c r="P153" s="227">
        <f>O153*H153</f>
        <v>0</v>
      </c>
      <c r="Q153" s="227">
        <v>0.056120000000000003</v>
      </c>
      <c r="R153" s="227">
        <f>Q153*H153</f>
        <v>0.6869088000000001</v>
      </c>
      <c r="S153" s="227">
        <v>0</v>
      </c>
      <c r="T153" s="22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160</v>
      </c>
      <c r="AT153" s="229" t="s">
        <v>245</v>
      </c>
      <c r="AU153" s="229" t="s">
        <v>89</v>
      </c>
      <c r="AY153" s="15" t="s">
        <v>122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87</v>
      </c>
      <c r="BK153" s="230">
        <f>ROUND(I153*H153,2)</f>
        <v>0</v>
      </c>
      <c r="BL153" s="15" t="s">
        <v>128</v>
      </c>
      <c r="BM153" s="229" t="s">
        <v>275</v>
      </c>
    </row>
    <row r="154" s="13" customFormat="1">
      <c r="A154" s="13"/>
      <c r="B154" s="236"/>
      <c r="C154" s="237"/>
      <c r="D154" s="231" t="s">
        <v>165</v>
      </c>
      <c r="E154" s="237"/>
      <c r="F154" s="239" t="s">
        <v>276</v>
      </c>
      <c r="G154" s="237"/>
      <c r="H154" s="240">
        <v>12.24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165</v>
      </c>
      <c r="AU154" s="246" t="s">
        <v>89</v>
      </c>
      <c r="AV154" s="13" t="s">
        <v>89</v>
      </c>
      <c r="AW154" s="13" t="s">
        <v>4</v>
      </c>
      <c r="AX154" s="13" t="s">
        <v>87</v>
      </c>
      <c r="AY154" s="246" t="s">
        <v>122</v>
      </c>
    </row>
    <row r="155" s="2" customFormat="1" ht="24.15" customHeight="1">
      <c r="A155" s="36"/>
      <c r="B155" s="37"/>
      <c r="C155" s="217" t="s">
        <v>277</v>
      </c>
      <c r="D155" s="217" t="s">
        <v>124</v>
      </c>
      <c r="E155" s="218" t="s">
        <v>278</v>
      </c>
      <c r="F155" s="219" t="s">
        <v>279</v>
      </c>
      <c r="G155" s="220" t="s">
        <v>141</v>
      </c>
      <c r="H155" s="221">
        <v>6</v>
      </c>
      <c r="I155" s="222"/>
      <c r="J155" s="223">
        <f>ROUND(I155*H155,2)</f>
        <v>0</v>
      </c>
      <c r="K155" s="224"/>
      <c r="L155" s="42"/>
      <c r="M155" s="225" t="s">
        <v>1</v>
      </c>
      <c r="N155" s="226" t="s">
        <v>44</v>
      </c>
      <c r="O155" s="89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9" t="s">
        <v>128</v>
      </c>
      <c r="AT155" s="229" t="s">
        <v>124</v>
      </c>
      <c r="AU155" s="229" t="s">
        <v>89</v>
      </c>
      <c r="AY155" s="15" t="s">
        <v>122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5" t="s">
        <v>87</v>
      </c>
      <c r="BK155" s="230">
        <f>ROUND(I155*H155,2)</f>
        <v>0</v>
      </c>
      <c r="BL155" s="15" t="s">
        <v>128</v>
      </c>
      <c r="BM155" s="229" t="s">
        <v>280</v>
      </c>
    </row>
    <row r="156" s="2" customFormat="1" ht="21.75" customHeight="1">
      <c r="A156" s="36"/>
      <c r="B156" s="37"/>
      <c r="C156" s="217" t="s">
        <v>281</v>
      </c>
      <c r="D156" s="217" t="s">
        <v>124</v>
      </c>
      <c r="E156" s="218" t="s">
        <v>282</v>
      </c>
      <c r="F156" s="219" t="s">
        <v>283</v>
      </c>
      <c r="G156" s="220" t="s">
        <v>127</v>
      </c>
      <c r="H156" s="221">
        <v>48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44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128</v>
      </c>
      <c r="AT156" s="229" t="s">
        <v>124</v>
      </c>
      <c r="AU156" s="229" t="s">
        <v>89</v>
      </c>
      <c r="AY156" s="15" t="s">
        <v>122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87</v>
      </c>
      <c r="BK156" s="230">
        <f>ROUND(I156*H156,2)</f>
        <v>0</v>
      </c>
      <c r="BL156" s="15" t="s">
        <v>128</v>
      </c>
      <c r="BM156" s="229" t="s">
        <v>284</v>
      </c>
    </row>
    <row r="157" s="2" customFormat="1" ht="21.75" customHeight="1">
      <c r="A157" s="36"/>
      <c r="B157" s="37"/>
      <c r="C157" s="217" t="s">
        <v>7</v>
      </c>
      <c r="D157" s="217" t="s">
        <v>124</v>
      </c>
      <c r="E157" s="218" t="s">
        <v>285</v>
      </c>
      <c r="F157" s="219" t="s">
        <v>286</v>
      </c>
      <c r="G157" s="220" t="s">
        <v>127</v>
      </c>
      <c r="H157" s="221">
        <v>46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44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128</v>
      </c>
      <c r="AT157" s="229" t="s">
        <v>124</v>
      </c>
      <c r="AU157" s="229" t="s">
        <v>89</v>
      </c>
      <c r="AY157" s="15" t="s">
        <v>122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87</v>
      </c>
      <c r="BK157" s="230">
        <f>ROUND(I157*H157,2)</f>
        <v>0</v>
      </c>
      <c r="BL157" s="15" t="s">
        <v>128</v>
      </c>
      <c r="BM157" s="229" t="s">
        <v>287</v>
      </c>
    </row>
    <row r="158" s="2" customFormat="1" ht="24.15" customHeight="1">
      <c r="A158" s="36"/>
      <c r="B158" s="37"/>
      <c r="C158" s="217" t="s">
        <v>288</v>
      </c>
      <c r="D158" s="217" t="s">
        <v>124</v>
      </c>
      <c r="E158" s="218" t="s">
        <v>289</v>
      </c>
      <c r="F158" s="219" t="s">
        <v>290</v>
      </c>
      <c r="G158" s="220" t="s">
        <v>127</v>
      </c>
      <c r="H158" s="221">
        <v>40</v>
      </c>
      <c r="I158" s="222"/>
      <c r="J158" s="223">
        <f>ROUND(I158*H158,2)</f>
        <v>0</v>
      </c>
      <c r="K158" s="224"/>
      <c r="L158" s="42"/>
      <c r="M158" s="225" t="s">
        <v>1</v>
      </c>
      <c r="N158" s="226" t="s">
        <v>44</v>
      </c>
      <c r="O158" s="89"/>
      <c r="P158" s="227">
        <f>O158*H158</f>
        <v>0</v>
      </c>
      <c r="Q158" s="227">
        <v>0.00036000000000000002</v>
      </c>
      <c r="R158" s="227">
        <f>Q158*H158</f>
        <v>0.014400000000000001</v>
      </c>
      <c r="S158" s="227">
        <v>0</v>
      </c>
      <c r="T158" s="22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9" t="s">
        <v>128</v>
      </c>
      <c r="AT158" s="229" t="s">
        <v>124</v>
      </c>
      <c r="AU158" s="229" t="s">
        <v>89</v>
      </c>
      <c r="AY158" s="15" t="s">
        <v>122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5" t="s">
        <v>87</v>
      </c>
      <c r="BK158" s="230">
        <f>ROUND(I158*H158,2)</f>
        <v>0</v>
      </c>
      <c r="BL158" s="15" t="s">
        <v>128</v>
      </c>
      <c r="BM158" s="229" t="s">
        <v>291</v>
      </c>
    </row>
    <row r="159" s="2" customFormat="1" ht="24.15" customHeight="1">
      <c r="A159" s="36"/>
      <c r="B159" s="37"/>
      <c r="C159" s="217" t="s">
        <v>292</v>
      </c>
      <c r="D159" s="217" t="s">
        <v>124</v>
      </c>
      <c r="E159" s="218" t="s">
        <v>293</v>
      </c>
      <c r="F159" s="219" t="s">
        <v>294</v>
      </c>
      <c r="G159" s="220" t="s">
        <v>127</v>
      </c>
      <c r="H159" s="221">
        <v>48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44</v>
      </c>
      <c r="O159" s="89"/>
      <c r="P159" s="227">
        <f>O159*H159</f>
        <v>0</v>
      </c>
      <c r="Q159" s="227">
        <v>0.089219999999999994</v>
      </c>
      <c r="R159" s="227">
        <f>Q159*H159</f>
        <v>4.2825600000000001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128</v>
      </c>
      <c r="AT159" s="229" t="s">
        <v>124</v>
      </c>
      <c r="AU159" s="229" t="s">
        <v>89</v>
      </c>
      <c r="AY159" s="15" t="s">
        <v>122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87</v>
      </c>
      <c r="BK159" s="230">
        <f>ROUND(I159*H159,2)</f>
        <v>0</v>
      </c>
      <c r="BL159" s="15" t="s">
        <v>128</v>
      </c>
      <c r="BM159" s="229" t="s">
        <v>295</v>
      </c>
    </row>
    <row r="160" s="2" customFormat="1" ht="24.15" customHeight="1">
      <c r="A160" s="36"/>
      <c r="B160" s="37"/>
      <c r="C160" s="250" t="s">
        <v>296</v>
      </c>
      <c r="D160" s="250" t="s">
        <v>245</v>
      </c>
      <c r="E160" s="251" t="s">
        <v>297</v>
      </c>
      <c r="F160" s="252" t="s">
        <v>298</v>
      </c>
      <c r="G160" s="253" t="s">
        <v>127</v>
      </c>
      <c r="H160" s="254">
        <v>37.079999999999998</v>
      </c>
      <c r="I160" s="255"/>
      <c r="J160" s="256">
        <f>ROUND(I160*H160,2)</f>
        <v>0</v>
      </c>
      <c r="K160" s="257"/>
      <c r="L160" s="258"/>
      <c r="M160" s="259" t="s">
        <v>1</v>
      </c>
      <c r="N160" s="260" t="s">
        <v>44</v>
      </c>
      <c r="O160" s="89"/>
      <c r="P160" s="227">
        <f>O160*H160</f>
        <v>0</v>
      </c>
      <c r="Q160" s="227">
        <v>0.13200000000000001</v>
      </c>
      <c r="R160" s="227">
        <f>Q160*H160</f>
        <v>4.8945600000000002</v>
      </c>
      <c r="S160" s="227">
        <v>0</v>
      </c>
      <c r="T160" s="22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9" t="s">
        <v>160</v>
      </c>
      <c r="AT160" s="229" t="s">
        <v>245</v>
      </c>
      <c r="AU160" s="229" t="s">
        <v>89</v>
      </c>
      <c r="AY160" s="15" t="s">
        <v>122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5" t="s">
        <v>87</v>
      </c>
      <c r="BK160" s="230">
        <f>ROUND(I160*H160,2)</f>
        <v>0</v>
      </c>
      <c r="BL160" s="15" t="s">
        <v>128</v>
      </c>
      <c r="BM160" s="229" t="s">
        <v>299</v>
      </c>
    </row>
    <row r="161" s="13" customFormat="1">
      <c r="A161" s="13"/>
      <c r="B161" s="236"/>
      <c r="C161" s="237"/>
      <c r="D161" s="231" t="s">
        <v>165</v>
      </c>
      <c r="E161" s="237"/>
      <c r="F161" s="239" t="s">
        <v>300</v>
      </c>
      <c r="G161" s="237"/>
      <c r="H161" s="240">
        <v>37.079999999999998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165</v>
      </c>
      <c r="AU161" s="246" t="s">
        <v>89</v>
      </c>
      <c r="AV161" s="13" t="s">
        <v>89</v>
      </c>
      <c r="AW161" s="13" t="s">
        <v>4</v>
      </c>
      <c r="AX161" s="13" t="s">
        <v>87</v>
      </c>
      <c r="AY161" s="246" t="s">
        <v>122</v>
      </c>
    </row>
    <row r="162" s="2" customFormat="1" ht="24.15" customHeight="1">
      <c r="A162" s="36"/>
      <c r="B162" s="37"/>
      <c r="C162" s="250" t="s">
        <v>301</v>
      </c>
      <c r="D162" s="250" t="s">
        <v>245</v>
      </c>
      <c r="E162" s="251" t="s">
        <v>302</v>
      </c>
      <c r="F162" s="252" t="s">
        <v>303</v>
      </c>
      <c r="G162" s="253" t="s">
        <v>127</v>
      </c>
      <c r="H162" s="254">
        <v>12.359999999999999</v>
      </c>
      <c r="I162" s="255"/>
      <c r="J162" s="256">
        <f>ROUND(I162*H162,2)</f>
        <v>0</v>
      </c>
      <c r="K162" s="257"/>
      <c r="L162" s="258"/>
      <c r="M162" s="259" t="s">
        <v>1</v>
      </c>
      <c r="N162" s="260" t="s">
        <v>44</v>
      </c>
      <c r="O162" s="89"/>
      <c r="P162" s="227">
        <f>O162*H162</f>
        <v>0</v>
      </c>
      <c r="Q162" s="227">
        <v>0.13100000000000001</v>
      </c>
      <c r="R162" s="227">
        <f>Q162*H162</f>
        <v>1.6191599999999999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160</v>
      </c>
      <c r="AT162" s="229" t="s">
        <v>245</v>
      </c>
      <c r="AU162" s="229" t="s">
        <v>89</v>
      </c>
      <c r="AY162" s="15" t="s">
        <v>122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87</v>
      </c>
      <c r="BK162" s="230">
        <f>ROUND(I162*H162,2)</f>
        <v>0</v>
      </c>
      <c r="BL162" s="15" t="s">
        <v>128</v>
      </c>
      <c r="BM162" s="229" t="s">
        <v>304</v>
      </c>
    </row>
    <row r="163" s="13" customFormat="1">
      <c r="A163" s="13"/>
      <c r="B163" s="236"/>
      <c r="C163" s="237"/>
      <c r="D163" s="231" t="s">
        <v>165</v>
      </c>
      <c r="E163" s="237"/>
      <c r="F163" s="239" t="s">
        <v>305</v>
      </c>
      <c r="G163" s="237"/>
      <c r="H163" s="240">
        <v>12.359999999999999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165</v>
      </c>
      <c r="AU163" s="246" t="s">
        <v>89</v>
      </c>
      <c r="AV163" s="13" t="s">
        <v>89</v>
      </c>
      <c r="AW163" s="13" t="s">
        <v>4</v>
      </c>
      <c r="AX163" s="13" t="s">
        <v>87</v>
      </c>
      <c r="AY163" s="246" t="s">
        <v>122</v>
      </c>
    </row>
    <row r="164" s="2" customFormat="1" ht="24.15" customHeight="1">
      <c r="A164" s="36"/>
      <c r="B164" s="37"/>
      <c r="C164" s="217" t="s">
        <v>306</v>
      </c>
      <c r="D164" s="217" t="s">
        <v>124</v>
      </c>
      <c r="E164" s="218" t="s">
        <v>307</v>
      </c>
      <c r="F164" s="219" t="s">
        <v>308</v>
      </c>
      <c r="G164" s="220" t="s">
        <v>127</v>
      </c>
      <c r="H164" s="221">
        <v>150</v>
      </c>
      <c r="I164" s="222"/>
      <c r="J164" s="223">
        <f>ROUND(I164*H164,2)</f>
        <v>0</v>
      </c>
      <c r="K164" s="224"/>
      <c r="L164" s="42"/>
      <c r="M164" s="225" t="s">
        <v>1</v>
      </c>
      <c r="N164" s="226" t="s">
        <v>44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206</v>
      </c>
      <c r="AT164" s="229" t="s">
        <v>124</v>
      </c>
      <c r="AU164" s="229" t="s">
        <v>89</v>
      </c>
      <c r="AY164" s="15" t="s">
        <v>122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87</v>
      </c>
      <c r="BK164" s="230">
        <f>ROUND(I164*H164,2)</f>
        <v>0</v>
      </c>
      <c r="BL164" s="15" t="s">
        <v>206</v>
      </c>
      <c r="BM164" s="229" t="s">
        <v>309</v>
      </c>
    </row>
    <row r="165" s="2" customFormat="1" ht="16.5" customHeight="1">
      <c r="A165" s="36"/>
      <c r="B165" s="37"/>
      <c r="C165" s="217" t="s">
        <v>310</v>
      </c>
      <c r="D165" s="217" t="s">
        <v>124</v>
      </c>
      <c r="E165" s="218" t="s">
        <v>311</v>
      </c>
      <c r="F165" s="219" t="s">
        <v>312</v>
      </c>
      <c r="G165" s="220" t="s">
        <v>127</v>
      </c>
      <c r="H165" s="221">
        <v>150</v>
      </c>
      <c r="I165" s="222"/>
      <c r="J165" s="223">
        <f>ROUND(I165*H165,2)</f>
        <v>0</v>
      </c>
      <c r="K165" s="224"/>
      <c r="L165" s="42"/>
      <c r="M165" s="261" t="s">
        <v>1</v>
      </c>
      <c r="N165" s="262" t="s">
        <v>44</v>
      </c>
      <c r="O165" s="263"/>
      <c r="P165" s="264">
        <f>O165*H165</f>
        <v>0</v>
      </c>
      <c r="Q165" s="264">
        <v>3.0000000000000001E-05</v>
      </c>
      <c r="R165" s="264">
        <f>Q165*H165</f>
        <v>0.0045000000000000005</v>
      </c>
      <c r="S165" s="264">
        <v>0</v>
      </c>
      <c r="T165" s="265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206</v>
      </c>
      <c r="AT165" s="229" t="s">
        <v>124</v>
      </c>
      <c r="AU165" s="229" t="s">
        <v>89</v>
      </c>
      <c r="AY165" s="15" t="s">
        <v>122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87</v>
      </c>
      <c r="BK165" s="230">
        <f>ROUND(I165*H165,2)</f>
        <v>0</v>
      </c>
      <c r="BL165" s="15" t="s">
        <v>206</v>
      </c>
      <c r="BM165" s="229" t="s">
        <v>313</v>
      </c>
    </row>
    <row r="166" s="2" customFormat="1" ht="6.96" customHeight="1">
      <c r="A166" s="36"/>
      <c r="B166" s="64"/>
      <c r="C166" s="65"/>
      <c r="D166" s="65"/>
      <c r="E166" s="65"/>
      <c r="F166" s="65"/>
      <c r="G166" s="65"/>
      <c r="H166" s="65"/>
      <c r="I166" s="65"/>
      <c r="J166" s="65"/>
      <c r="K166" s="65"/>
      <c r="L166" s="42"/>
      <c r="M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</sheetData>
  <sheetProtection sheet="1" autoFilter="0" formatColumns="0" formatRows="0" objects="1" scenarios="1" spinCount="100000" saltValue="KPT3Jnqc5RQ8dqULGEEbKMRdYBIGIPeqRb494z3QcOSzPE5TV7MUTls21XVA6FCsBfNLypPbEiCJfIl/jsdI6A==" hashValue="gKl5/zQP0z2CBRLAjgC+zP/gSUUYztJwTlTI2+uf9YgD2/kZXPYeN1N+z+NXh0IYd8LqNdOIsCKU+bV8r+RAgw==" algorithmName="SHA-512" password="CC35"/>
  <autoFilter ref="C119:K16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89</v>
      </c>
    </row>
    <row r="4" s="1" customFormat="1" ht="24.96" customHeight="1">
      <c r="B4" s="18"/>
      <c r="D4" s="136" t="s">
        <v>96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Cheb, výstavba polozapuštěných kontejnerů na p.p.č.2079/2 a 2079/6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314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14. 6. 2025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29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">
        <v>33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34</v>
      </c>
      <c r="F21" s="36"/>
      <c r="G21" s="36"/>
      <c r="H21" s="36"/>
      <c r="I21" s="138" t="s">
        <v>28</v>
      </c>
      <c r="J21" s="141" t="s">
        <v>35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37</v>
      </c>
      <c r="E23" s="36"/>
      <c r="F23" s="36"/>
      <c r="G23" s="36"/>
      <c r="H23" s="36"/>
      <c r="I23" s="138" t="s">
        <v>25</v>
      </c>
      <c r="J23" s="141" t="s">
        <v>33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28</v>
      </c>
      <c r="J24" s="141" t="s">
        <v>35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38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39</v>
      </c>
      <c r="E30" s="36"/>
      <c r="F30" s="36"/>
      <c r="G30" s="36"/>
      <c r="H30" s="36"/>
      <c r="I30" s="36"/>
      <c r="J30" s="149">
        <f>ROUND(J121,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41</v>
      </c>
      <c r="G32" s="36"/>
      <c r="H32" s="36"/>
      <c r="I32" s="150" t="s">
        <v>40</v>
      </c>
      <c r="J32" s="150" t="s">
        <v>42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43</v>
      </c>
      <c r="E33" s="138" t="s">
        <v>44</v>
      </c>
      <c r="F33" s="152">
        <f>ROUND((SUM(BE121:BE154)),  2)</f>
        <v>0</v>
      </c>
      <c r="G33" s="36"/>
      <c r="H33" s="36"/>
      <c r="I33" s="153">
        <v>0.20999999999999999</v>
      </c>
      <c r="J33" s="152">
        <f>ROUND(((SUM(BE121:BE154))*I33),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45</v>
      </c>
      <c r="F34" s="152">
        <f>ROUND((SUM(BF121:BF154)),  2)</f>
        <v>0</v>
      </c>
      <c r="G34" s="36"/>
      <c r="H34" s="36"/>
      <c r="I34" s="153">
        <v>0.12</v>
      </c>
      <c r="J34" s="152">
        <f>ROUND(((SUM(BF121:BF154))*I34),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46</v>
      </c>
      <c r="F35" s="152">
        <f>ROUND((SUM(BG121:BG154)),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47</v>
      </c>
      <c r="F36" s="152">
        <f>ROUND((SUM(BH121:BH154)),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48</v>
      </c>
      <c r="F37" s="152">
        <f>ROUND((SUM(BI121:BI154)),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49</v>
      </c>
      <c r="E39" s="156"/>
      <c r="F39" s="156"/>
      <c r="G39" s="157" t="s">
        <v>50</v>
      </c>
      <c r="H39" s="158" t="s">
        <v>51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52</v>
      </c>
      <c r="E50" s="162"/>
      <c r="F50" s="162"/>
      <c r="G50" s="161" t="s">
        <v>53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54</v>
      </c>
      <c r="E61" s="164"/>
      <c r="F61" s="165" t="s">
        <v>55</v>
      </c>
      <c r="G61" s="163" t="s">
        <v>54</v>
      </c>
      <c r="H61" s="164"/>
      <c r="I61" s="164"/>
      <c r="J61" s="166" t="s">
        <v>55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56</v>
      </c>
      <c r="E65" s="167"/>
      <c r="F65" s="167"/>
      <c r="G65" s="161" t="s">
        <v>57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54</v>
      </c>
      <c r="E76" s="164"/>
      <c r="F76" s="165" t="s">
        <v>55</v>
      </c>
      <c r="G76" s="163" t="s">
        <v>54</v>
      </c>
      <c r="H76" s="164"/>
      <c r="I76" s="164"/>
      <c r="J76" s="166" t="s">
        <v>55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Cheb, výstavba polozapuštěných kontejnerů na p.p.č.2079/2 a 2079/6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003 - VRN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Cheb, sídliště Skalka</v>
      </c>
      <c r="G89" s="38"/>
      <c r="H89" s="38"/>
      <c r="I89" s="30" t="s">
        <v>22</v>
      </c>
      <c r="J89" s="77" t="str">
        <f>IF(J12="","",J12)</f>
        <v>14. 6. 2025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Cheb, nám. Krále Jiřího z Poděbrad 1/14</v>
      </c>
      <c r="G91" s="38"/>
      <c r="H91" s="38"/>
      <c r="I91" s="30" t="s">
        <v>32</v>
      </c>
      <c r="J91" s="34" t="str">
        <f>E21</f>
        <v>Michaela Šuková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37</v>
      </c>
      <c r="J92" s="34" t="str">
        <f>E24</f>
        <v>Michaela Šuková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100</v>
      </c>
      <c r="D94" s="174"/>
      <c r="E94" s="174"/>
      <c r="F94" s="174"/>
      <c r="G94" s="174"/>
      <c r="H94" s="174"/>
      <c r="I94" s="174"/>
      <c r="J94" s="175" t="s">
        <v>101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102</v>
      </c>
      <c r="D96" s="38"/>
      <c r="E96" s="38"/>
      <c r="F96" s="38"/>
      <c r="G96" s="38"/>
      <c r="H96" s="38"/>
      <c r="I96" s="38"/>
      <c r="J96" s="108">
        <f>J121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77"/>
      <c r="C97" s="178"/>
      <c r="D97" s="179" t="s">
        <v>315</v>
      </c>
      <c r="E97" s="180"/>
      <c r="F97" s="180"/>
      <c r="G97" s="180"/>
      <c r="H97" s="180"/>
      <c r="I97" s="180"/>
      <c r="J97" s="181">
        <f>J122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316</v>
      </c>
      <c r="E98" s="186"/>
      <c r="F98" s="186"/>
      <c r="G98" s="186"/>
      <c r="H98" s="186"/>
      <c r="I98" s="186"/>
      <c r="J98" s="187">
        <f>J123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317</v>
      </c>
      <c r="E99" s="186"/>
      <c r="F99" s="186"/>
      <c r="G99" s="186"/>
      <c r="H99" s="186"/>
      <c r="I99" s="186"/>
      <c r="J99" s="187">
        <f>J132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318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319</v>
      </c>
      <c r="E101" s="186"/>
      <c r="F101" s="186"/>
      <c r="G101" s="186"/>
      <c r="H101" s="186"/>
      <c r="I101" s="186"/>
      <c r="J101" s="187">
        <f>J148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107</v>
      </c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6.25" customHeight="1">
      <c r="A111" s="36"/>
      <c r="B111" s="37"/>
      <c r="C111" s="38"/>
      <c r="D111" s="38"/>
      <c r="E111" s="172" t="str">
        <f>E7</f>
        <v>Cheb, výstavba polozapuštěných kontejnerů na p.p.č.2079/2 a 2079/6</v>
      </c>
      <c r="F111" s="30"/>
      <c r="G111" s="30"/>
      <c r="H111" s="30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97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74" t="str">
        <f>E9</f>
        <v>003 - VRN</v>
      </c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20</v>
      </c>
      <c r="D115" s="38"/>
      <c r="E115" s="38"/>
      <c r="F115" s="25" t="str">
        <f>F12</f>
        <v>Cheb, sídliště Skalka</v>
      </c>
      <c r="G115" s="38"/>
      <c r="H115" s="38"/>
      <c r="I115" s="30" t="s">
        <v>22</v>
      </c>
      <c r="J115" s="77" t="str">
        <f>IF(J12="","",J12)</f>
        <v>14. 6. 2025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24</v>
      </c>
      <c r="D117" s="38"/>
      <c r="E117" s="38"/>
      <c r="F117" s="25" t="str">
        <f>E15</f>
        <v>Město Cheb, nám. Krále Jiřího z Poděbrad 1/14</v>
      </c>
      <c r="G117" s="38"/>
      <c r="H117" s="38"/>
      <c r="I117" s="30" t="s">
        <v>32</v>
      </c>
      <c r="J117" s="34" t="str">
        <f>E21</f>
        <v>Michaela Šuková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30</v>
      </c>
      <c r="D118" s="38"/>
      <c r="E118" s="38"/>
      <c r="F118" s="25" t="str">
        <f>IF(E18="","",E18)</f>
        <v>Vyplň údaj</v>
      </c>
      <c r="G118" s="38"/>
      <c r="H118" s="38"/>
      <c r="I118" s="30" t="s">
        <v>37</v>
      </c>
      <c r="J118" s="34" t="str">
        <f>E24</f>
        <v>Michaela Šuková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89"/>
      <c r="B120" s="190"/>
      <c r="C120" s="191" t="s">
        <v>108</v>
      </c>
      <c r="D120" s="192" t="s">
        <v>64</v>
      </c>
      <c r="E120" s="192" t="s">
        <v>60</v>
      </c>
      <c r="F120" s="192" t="s">
        <v>61</v>
      </c>
      <c r="G120" s="192" t="s">
        <v>109</v>
      </c>
      <c r="H120" s="192" t="s">
        <v>110</v>
      </c>
      <c r="I120" s="192" t="s">
        <v>111</v>
      </c>
      <c r="J120" s="193" t="s">
        <v>101</v>
      </c>
      <c r="K120" s="194" t="s">
        <v>112</v>
      </c>
      <c r="L120" s="195"/>
      <c r="M120" s="98" t="s">
        <v>1</v>
      </c>
      <c r="N120" s="99" t="s">
        <v>43</v>
      </c>
      <c r="O120" s="99" t="s">
        <v>113</v>
      </c>
      <c r="P120" s="99" t="s">
        <v>114</v>
      </c>
      <c r="Q120" s="99" t="s">
        <v>115</v>
      </c>
      <c r="R120" s="99" t="s">
        <v>116</v>
      </c>
      <c r="S120" s="99" t="s">
        <v>117</v>
      </c>
      <c r="T120" s="100" t="s">
        <v>118</v>
      </c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</row>
    <row r="121" s="2" customFormat="1" ht="22.8" customHeight="1">
      <c r="A121" s="36"/>
      <c r="B121" s="37"/>
      <c r="C121" s="105" t="s">
        <v>119</v>
      </c>
      <c r="D121" s="38"/>
      <c r="E121" s="38"/>
      <c r="F121" s="38"/>
      <c r="G121" s="38"/>
      <c r="H121" s="38"/>
      <c r="I121" s="38"/>
      <c r="J121" s="196">
        <f>BK121</f>
        <v>0</v>
      </c>
      <c r="K121" s="38"/>
      <c r="L121" s="42"/>
      <c r="M121" s="101"/>
      <c r="N121" s="197"/>
      <c r="O121" s="102"/>
      <c r="P121" s="198">
        <f>P122</f>
        <v>0</v>
      </c>
      <c r="Q121" s="102"/>
      <c r="R121" s="198">
        <f>R122</f>
        <v>0</v>
      </c>
      <c r="S121" s="102"/>
      <c r="T121" s="199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78</v>
      </c>
      <c r="AU121" s="15" t="s">
        <v>103</v>
      </c>
      <c r="BK121" s="200">
        <f>BK122</f>
        <v>0</v>
      </c>
    </row>
    <row r="122" s="12" customFormat="1" ht="25.92" customHeight="1">
      <c r="A122" s="12"/>
      <c r="B122" s="201"/>
      <c r="C122" s="202"/>
      <c r="D122" s="203" t="s">
        <v>78</v>
      </c>
      <c r="E122" s="204" t="s">
        <v>94</v>
      </c>
      <c r="F122" s="204" t="s">
        <v>320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P123+P132+P143+P148</f>
        <v>0</v>
      </c>
      <c r="Q122" s="209"/>
      <c r="R122" s="210">
        <f>R123+R132+R143+R148</f>
        <v>0</v>
      </c>
      <c r="S122" s="209"/>
      <c r="T122" s="211">
        <f>T123+T132+T143+T148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143</v>
      </c>
      <c r="AT122" s="213" t="s">
        <v>78</v>
      </c>
      <c r="AU122" s="213" t="s">
        <v>79</v>
      </c>
      <c r="AY122" s="212" t="s">
        <v>122</v>
      </c>
      <c r="BK122" s="214">
        <f>BK123+BK132+BK143+BK148</f>
        <v>0</v>
      </c>
    </row>
    <row r="123" s="12" customFormat="1" ht="22.8" customHeight="1">
      <c r="A123" s="12"/>
      <c r="B123" s="201"/>
      <c r="C123" s="202"/>
      <c r="D123" s="203" t="s">
        <v>78</v>
      </c>
      <c r="E123" s="215" t="s">
        <v>321</v>
      </c>
      <c r="F123" s="215" t="s">
        <v>322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SUM(P124:P131)</f>
        <v>0</v>
      </c>
      <c r="Q123" s="209"/>
      <c r="R123" s="210">
        <f>SUM(R124:R131)</f>
        <v>0</v>
      </c>
      <c r="S123" s="209"/>
      <c r="T123" s="211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143</v>
      </c>
      <c r="AT123" s="213" t="s">
        <v>78</v>
      </c>
      <c r="AU123" s="213" t="s">
        <v>87</v>
      </c>
      <c r="AY123" s="212" t="s">
        <v>122</v>
      </c>
      <c r="BK123" s="214">
        <f>SUM(BK124:BK131)</f>
        <v>0</v>
      </c>
    </row>
    <row r="124" s="2" customFormat="1" ht="16.5" customHeight="1">
      <c r="A124" s="36"/>
      <c r="B124" s="37"/>
      <c r="C124" s="217" t="s">
        <v>87</v>
      </c>
      <c r="D124" s="217" t="s">
        <v>124</v>
      </c>
      <c r="E124" s="218" t="s">
        <v>323</v>
      </c>
      <c r="F124" s="219" t="s">
        <v>324</v>
      </c>
      <c r="G124" s="220" t="s">
        <v>325</v>
      </c>
      <c r="H124" s="221">
        <v>1</v>
      </c>
      <c r="I124" s="222"/>
      <c r="J124" s="223">
        <f>ROUND(I124*H124,2)</f>
        <v>0</v>
      </c>
      <c r="K124" s="224"/>
      <c r="L124" s="42"/>
      <c r="M124" s="225" t="s">
        <v>1</v>
      </c>
      <c r="N124" s="226" t="s">
        <v>44</v>
      </c>
      <c r="O124" s="89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29" t="s">
        <v>326</v>
      </c>
      <c r="AT124" s="229" t="s">
        <v>124</v>
      </c>
      <c r="AU124" s="229" t="s">
        <v>89</v>
      </c>
      <c r="AY124" s="15" t="s">
        <v>122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5" t="s">
        <v>87</v>
      </c>
      <c r="BK124" s="230">
        <f>ROUND(I124*H124,2)</f>
        <v>0</v>
      </c>
      <c r="BL124" s="15" t="s">
        <v>326</v>
      </c>
      <c r="BM124" s="229" t="s">
        <v>327</v>
      </c>
    </row>
    <row r="125" s="2" customFormat="1">
      <c r="A125" s="36"/>
      <c r="B125" s="37"/>
      <c r="C125" s="38"/>
      <c r="D125" s="231" t="s">
        <v>133</v>
      </c>
      <c r="E125" s="38"/>
      <c r="F125" s="232" t="s">
        <v>328</v>
      </c>
      <c r="G125" s="38"/>
      <c r="H125" s="38"/>
      <c r="I125" s="233"/>
      <c r="J125" s="38"/>
      <c r="K125" s="38"/>
      <c r="L125" s="42"/>
      <c r="M125" s="234"/>
      <c r="N125" s="235"/>
      <c r="O125" s="89"/>
      <c r="P125" s="89"/>
      <c r="Q125" s="89"/>
      <c r="R125" s="89"/>
      <c r="S125" s="89"/>
      <c r="T125" s="90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133</v>
      </c>
      <c r="AU125" s="15" t="s">
        <v>89</v>
      </c>
    </row>
    <row r="126" s="2" customFormat="1" ht="16.5" customHeight="1">
      <c r="A126" s="36"/>
      <c r="B126" s="37"/>
      <c r="C126" s="217" t="s">
        <v>89</v>
      </c>
      <c r="D126" s="217" t="s">
        <v>124</v>
      </c>
      <c r="E126" s="218" t="s">
        <v>329</v>
      </c>
      <c r="F126" s="219" t="s">
        <v>330</v>
      </c>
      <c r="G126" s="220" t="s">
        <v>331</v>
      </c>
      <c r="H126" s="221">
        <v>1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44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326</v>
      </c>
      <c r="AT126" s="229" t="s">
        <v>124</v>
      </c>
      <c r="AU126" s="229" t="s">
        <v>89</v>
      </c>
      <c r="AY126" s="15" t="s">
        <v>122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87</v>
      </c>
      <c r="BK126" s="230">
        <f>ROUND(I126*H126,2)</f>
        <v>0</v>
      </c>
      <c r="BL126" s="15" t="s">
        <v>326</v>
      </c>
      <c r="BM126" s="229" t="s">
        <v>332</v>
      </c>
    </row>
    <row r="127" s="2" customFormat="1">
      <c r="A127" s="36"/>
      <c r="B127" s="37"/>
      <c r="C127" s="38"/>
      <c r="D127" s="231" t="s">
        <v>133</v>
      </c>
      <c r="E127" s="38"/>
      <c r="F127" s="232" t="s">
        <v>333</v>
      </c>
      <c r="G127" s="38"/>
      <c r="H127" s="38"/>
      <c r="I127" s="233"/>
      <c r="J127" s="38"/>
      <c r="K127" s="38"/>
      <c r="L127" s="42"/>
      <c r="M127" s="234"/>
      <c r="N127" s="235"/>
      <c r="O127" s="89"/>
      <c r="P127" s="89"/>
      <c r="Q127" s="89"/>
      <c r="R127" s="89"/>
      <c r="S127" s="89"/>
      <c r="T127" s="9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133</v>
      </c>
      <c r="AU127" s="15" t="s">
        <v>89</v>
      </c>
    </row>
    <row r="128" s="2" customFormat="1" ht="16.5" customHeight="1">
      <c r="A128" s="36"/>
      <c r="B128" s="37"/>
      <c r="C128" s="217" t="s">
        <v>135</v>
      </c>
      <c r="D128" s="217" t="s">
        <v>124</v>
      </c>
      <c r="E128" s="218" t="s">
        <v>334</v>
      </c>
      <c r="F128" s="219" t="s">
        <v>335</v>
      </c>
      <c r="G128" s="220" t="s">
        <v>331</v>
      </c>
      <c r="H128" s="221">
        <v>1</v>
      </c>
      <c r="I128" s="222"/>
      <c r="J128" s="223">
        <f>ROUND(I128*H128,2)</f>
        <v>0</v>
      </c>
      <c r="K128" s="224"/>
      <c r="L128" s="42"/>
      <c r="M128" s="225" t="s">
        <v>1</v>
      </c>
      <c r="N128" s="226" t="s">
        <v>44</v>
      </c>
      <c r="O128" s="89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9" t="s">
        <v>326</v>
      </c>
      <c r="AT128" s="229" t="s">
        <v>124</v>
      </c>
      <c r="AU128" s="229" t="s">
        <v>89</v>
      </c>
      <c r="AY128" s="15" t="s">
        <v>122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5" t="s">
        <v>87</v>
      </c>
      <c r="BK128" s="230">
        <f>ROUND(I128*H128,2)</f>
        <v>0</v>
      </c>
      <c r="BL128" s="15" t="s">
        <v>326</v>
      </c>
      <c r="BM128" s="229" t="s">
        <v>336</v>
      </c>
    </row>
    <row r="129" s="2" customFormat="1" ht="16.5" customHeight="1">
      <c r="A129" s="36"/>
      <c r="B129" s="37"/>
      <c r="C129" s="217" t="s">
        <v>128</v>
      </c>
      <c r="D129" s="217" t="s">
        <v>124</v>
      </c>
      <c r="E129" s="218" t="s">
        <v>337</v>
      </c>
      <c r="F129" s="219" t="s">
        <v>338</v>
      </c>
      <c r="G129" s="220" t="s">
        <v>325</v>
      </c>
      <c r="H129" s="221">
        <v>1</v>
      </c>
      <c r="I129" s="222"/>
      <c r="J129" s="223">
        <f>ROUND(I129*H129,2)</f>
        <v>0</v>
      </c>
      <c r="K129" s="224"/>
      <c r="L129" s="42"/>
      <c r="M129" s="225" t="s">
        <v>1</v>
      </c>
      <c r="N129" s="226" t="s">
        <v>44</v>
      </c>
      <c r="O129" s="89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326</v>
      </c>
      <c r="AT129" s="229" t="s">
        <v>124</v>
      </c>
      <c r="AU129" s="229" t="s">
        <v>89</v>
      </c>
      <c r="AY129" s="15" t="s">
        <v>122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87</v>
      </c>
      <c r="BK129" s="230">
        <f>ROUND(I129*H129,2)</f>
        <v>0</v>
      </c>
      <c r="BL129" s="15" t="s">
        <v>326</v>
      </c>
      <c r="BM129" s="229" t="s">
        <v>339</v>
      </c>
    </row>
    <row r="130" s="2" customFormat="1">
      <c r="A130" s="36"/>
      <c r="B130" s="37"/>
      <c r="C130" s="38"/>
      <c r="D130" s="231" t="s">
        <v>133</v>
      </c>
      <c r="E130" s="38"/>
      <c r="F130" s="232" t="s">
        <v>340</v>
      </c>
      <c r="G130" s="38"/>
      <c r="H130" s="38"/>
      <c r="I130" s="233"/>
      <c r="J130" s="38"/>
      <c r="K130" s="38"/>
      <c r="L130" s="42"/>
      <c r="M130" s="234"/>
      <c r="N130" s="235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133</v>
      </c>
      <c r="AU130" s="15" t="s">
        <v>89</v>
      </c>
    </row>
    <row r="131" s="2" customFormat="1" ht="16.5" customHeight="1">
      <c r="A131" s="36"/>
      <c r="B131" s="37"/>
      <c r="C131" s="217" t="s">
        <v>143</v>
      </c>
      <c r="D131" s="217" t="s">
        <v>124</v>
      </c>
      <c r="E131" s="218" t="s">
        <v>341</v>
      </c>
      <c r="F131" s="219" t="s">
        <v>342</v>
      </c>
      <c r="G131" s="220" t="s">
        <v>259</v>
      </c>
      <c r="H131" s="221">
        <v>1</v>
      </c>
      <c r="I131" s="222"/>
      <c r="J131" s="223">
        <f>ROUND(I131*H131,2)</f>
        <v>0</v>
      </c>
      <c r="K131" s="224"/>
      <c r="L131" s="42"/>
      <c r="M131" s="225" t="s">
        <v>1</v>
      </c>
      <c r="N131" s="226" t="s">
        <v>44</v>
      </c>
      <c r="O131" s="89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9" t="s">
        <v>326</v>
      </c>
      <c r="AT131" s="229" t="s">
        <v>124</v>
      </c>
      <c r="AU131" s="229" t="s">
        <v>89</v>
      </c>
      <c r="AY131" s="15" t="s">
        <v>122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5" t="s">
        <v>87</v>
      </c>
      <c r="BK131" s="230">
        <f>ROUND(I131*H131,2)</f>
        <v>0</v>
      </c>
      <c r="BL131" s="15" t="s">
        <v>326</v>
      </c>
      <c r="BM131" s="229" t="s">
        <v>343</v>
      </c>
    </row>
    <row r="132" s="12" customFormat="1" ht="22.8" customHeight="1">
      <c r="A132" s="12"/>
      <c r="B132" s="201"/>
      <c r="C132" s="202"/>
      <c r="D132" s="203" t="s">
        <v>78</v>
      </c>
      <c r="E132" s="215" t="s">
        <v>344</v>
      </c>
      <c r="F132" s="215" t="s">
        <v>345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SUM(P133:P142)</f>
        <v>0</v>
      </c>
      <c r="Q132" s="209"/>
      <c r="R132" s="210">
        <f>SUM(R133:R142)</f>
        <v>0</v>
      </c>
      <c r="S132" s="209"/>
      <c r="T132" s="21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143</v>
      </c>
      <c r="AT132" s="213" t="s">
        <v>78</v>
      </c>
      <c r="AU132" s="213" t="s">
        <v>87</v>
      </c>
      <c r="AY132" s="212" t="s">
        <v>122</v>
      </c>
      <c r="BK132" s="214">
        <f>SUM(BK133:BK142)</f>
        <v>0</v>
      </c>
    </row>
    <row r="133" s="2" customFormat="1" ht="16.5" customHeight="1">
      <c r="A133" s="36"/>
      <c r="B133" s="37"/>
      <c r="C133" s="217" t="s">
        <v>148</v>
      </c>
      <c r="D133" s="217" t="s">
        <v>124</v>
      </c>
      <c r="E133" s="218" t="s">
        <v>346</v>
      </c>
      <c r="F133" s="219" t="s">
        <v>347</v>
      </c>
      <c r="G133" s="220" t="s">
        <v>331</v>
      </c>
      <c r="H133" s="221">
        <v>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44</v>
      </c>
      <c r="O133" s="89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326</v>
      </c>
      <c r="AT133" s="229" t="s">
        <v>124</v>
      </c>
      <c r="AU133" s="229" t="s">
        <v>89</v>
      </c>
      <c r="AY133" s="15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87</v>
      </c>
      <c r="BK133" s="230">
        <f>ROUND(I133*H133,2)</f>
        <v>0</v>
      </c>
      <c r="BL133" s="15" t="s">
        <v>326</v>
      </c>
      <c r="BM133" s="229" t="s">
        <v>348</v>
      </c>
    </row>
    <row r="134" s="2" customFormat="1">
      <c r="A134" s="36"/>
      <c r="B134" s="37"/>
      <c r="C134" s="38"/>
      <c r="D134" s="231" t="s">
        <v>133</v>
      </c>
      <c r="E134" s="38"/>
      <c r="F134" s="232" t="s">
        <v>349</v>
      </c>
      <c r="G134" s="38"/>
      <c r="H134" s="38"/>
      <c r="I134" s="233"/>
      <c r="J134" s="38"/>
      <c r="K134" s="38"/>
      <c r="L134" s="42"/>
      <c r="M134" s="234"/>
      <c r="N134" s="235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133</v>
      </c>
      <c r="AU134" s="15" t="s">
        <v>89</v>
      </c>
    </row>
    <row r="135" s="2" customFormat="1" ht="16.5" customHeight="1">
      <c r="A135" s="36"/>
      <c r="B135" s="37"/>
      <c r="C135" s="217" t="s">
        <v>154</v>
      </c>
      <c r="D135" s="217" t="s">
        <v>124</v>
      </c>
      <c r="E135" s="218" t="s">
        <v>350</v>
      </c>
      <c r="F135" s="219" t="s">
        <v>351</v>
      </c>
      <c r="G135" s="220" t="s">
        <v>325</v>
      </c>
      <c r="H135" s="221">
        <v>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44</v>
      </c>
      <c r="O135" s="89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326</v>
      </c>
      <c r="AT135" s="229" t="s">
        <v>124</v>
      </c>
      <c r="AU135" s="229" t="s">
        <v>89</v>
      </c>
      <c r="AY135" s="15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87</v>
      </c>
      <c r="BK135" s="230">
        <f>ROUND(I135*H135,2)</f>
        <v>0</v>
      </c>
      <c r="BL135" s="15" t="s">
        <v>326</v>
      </c>
      <c r="BM135" s="229" t="s">
        <v>352</v>
      </c>
    </row>
    <row r="136" s="2" customFormat="1">
      <c r="A136" s="36"/>
      <c r="B136" s="37"/>
      <c r="C136" s="38"/>
      <c r="D136" s="231" t="s">
        <v>133</v>
      </c>
      <c r="E136" s="38"/>
      <c r="F136" s="232" t="s">
        <v>353</v>
      </c>
      <c r="G136" s="38"/>
      <c r="H136" s="38"/>
      <c r="I136" s="233"/>
      <c r="J136" s="38"/>
      <c r="K136" s="38"/>
      <c r="L136" s="42"/>
      <c r="M136" s="234"/>
      <c r="N136" s="235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133</v>
      </c>
      <c r="AU136" s="15" t="s">
        <v>89</v>
      </c>
    </row>
    <row r="137" s="2" customFormat="1" ht="21.75" customHeight="1">
      <c r="A137" s="36"/>
      <c r="B137" s="37"/>
      <c r="C137" s="217" t="s">
        <v>160</v>
      </c>
      <c r="D137" s="217" t="s">
        <v>124</v>
      </c>
      <c r="E137" s="218" t="s">
        <v>354</v>
      </c>
      <c r="F137" s="219" t="s">
        <v>355</v>
      </c>
      <c r="G137" s="220" t="s">
        <v>325</v>
      </c>
      <c r="H137" s="221">
        <v>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44</v>
      </c>
      <c r="O137" s="89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326</v>
      </c>
      <c r="AT137" s="229" t="s">
        <v>124</v>
      </c>
      <c r="AU137" s="229" t="s">
        <v>89</v>
      </c>
      <c r="AY137" s="15" t="s">
        <v>122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87</v>
      </c>
      <c r="BK137" s="230">
        <f>ROUND(I137*H137,2)</f>
        <v>0</v>
      </c>
      <c r="BL137" s="15" t="s">
        <v>326</v>
      </c>
      <c r="BM137" s="229" t="s">
        <v>356</v>
      </c>
    </row>
    <row r="138" s="2" customFormat="1">
      <c r="A138" s="36"/>
      <c r="B138" s="37"/>
      <c r="C138" s="38"/>
      <c r="D138" s="231" t="s">
        <v>133</v>
      </c>
      <c r="E138" s="38"/>
      <c r="F138" s="232" t="s">
        <v>357</v>
      </c>
      <c r="G138" s="38"/>
      <c r="H138" s="38"/>
      <c r="I138" s="233"/>
      <c r="J138" s="38"/>
      <c r="K138" s="38"/>
      <c r="L138" s="42"/>
      <c r="M138" s="234"/>
      <c r="N138" s="235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133</v>
      </c>
      <c r="AU138" s="15" t="s">
        <v>89</v>
      </c>
    </row>
    <row r="139" s="2" customFormat="1" ht="16.5" customHeight="1">
      <c r="A139" s="36"/>
      <c r="B139" s="37"/>
      <c r="C139" s="217" t="s">
        <v>167</v>
      </c>
      <c r="D139" s="217" t="s">
        <v>124</v>
      </c>
      <c r="E139" s="218" t="s">
        <v>358</v>
      </c>
      <c r="F139" s="219" t="s">
        <v>359</v>
      </c>
      <c r="G139" s="220" t="s">
        <v>331</v>
      </c>
      <c r="H139" s="221">
        <v>2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44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326</v>
      </c>
      <c r="AT139" s="229" t="s">
        <v>124</v>
      </c>
      <c r="AU139" s="229" t="s">
        <v>89</v>
      </c>
      <c r="AY139" s="15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87</v>
      </c>
      <c r="BK139" s="230">
        <f>ROUND(I139*H139,2)</f>
        <v>0</v>
      </c>
      <c r="BL139" s="15" t="s">
        <v>326</v>
      </c>
      <c r="BM139" s="229" t="s">
        <v>360</v>
      </c>
    </row>
    <row r="140" s="2" customFormat="1">
      <c r="A140" s="36"/>
      <c r="B140" s="37"/>
      <c r="C140" s="38"/>
      <c r="D140" s="231" t="s">
        <v>133</v>
      </c>
      <c r="E140" s="38"/>
      <c r="F140" s="232" t="s">
        <v>361</v>
      </c>
      <c r="G140" s="38"/>
      <c r="H140" s="38"/>
      <c r="I140" s="233"/>
      <c r="J140" s="38"/>
      <c r="K140" s="38"/>
      <c r="L140" s="42"/>
      <c r="M140" s="234"/>
      <c r="N140" s="235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133</v>
      </c>
      <c r="AU140" s="15" t="s">
        <v>89</v>
      </c>
    </row>
    <row r="141" s="2" customFormat="1" ht="16.5" customHeight="1">
      <c r="A141" s="36"/>
      <c r="B141" s="37"/>
      <c r="C141" s="217" t="s">
        <v>172</v>
      </c>
      <c r="D141" s="217" t="s">
        <v>124</v>
      </c>
      <c r="E141" s="218" t="s">
        <v>362</v>
      </c>
      <c r="F141" s="219" t="s">
        <v>363</v>
      </c>
      <c r="G141" s="220" t="s">
        <v>325</v>
      </c>
      <c r="H141" s="221">
        <v>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44</v>
      </c>
      <c r="O141" s="89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326</v>
      </c>
      <c r="AT141" s="229" t="s">
        <v>124</v>
      </c>
      <c r="AU141" s="229" t="s">
        <v>89</v>
      </c>
      <c r="AY141" s="15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87</v>
      </c>
      <c r="BK141" s="230">
        <f>ROUND(I141*H141,2)</f>
        <v>0</v>
      </c>
      <c r="BL141" s="15" t="s">
        <v>326</v>
      </c>
      <c r="BM141" s="229" t="s">
        <v>364</v>
      </c>
    </row>
    <row r="142" s="2" customFormat="1">
      <c r="A142" s="36"/>
      <c r="B142" s="37"/>
      <c r="C142" s="38"/>
      <c r="D142" s="231" t="s">
        <v>133</v>
      </c>
      <c r="E142" s="38"/>
      <c r="F142" s="232" t="s">
        <v>365</v>
      </c>
      <c r="G142" s="38"/>
      <c r="H142" s="38"/>
      <c r="I142" s="233"/>
      <c r="J142" s="38"/>
      <c r="K142" s="38"/>
      <c r="L142" s="42"/>
      <c r="M142" s="234"/>
      <c r="N142" s="235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133</v>
      </c>
      <c r="AU142" s="15" t="s">
        <v>89</v>
      </c>
    </row>
    <row r="143" s="12" customFormat="1" ht="22.8" customHeight="1">
      <c r="A143" s="12"/>
      <c r="B143" s="201"/>
      <c r="C143" s="202"/>
      <c r="D143" s="203" t="s">
        <v>78</v>
      </c>
      <c r="E143" s="215" t="s">
        <v>366</v>
      </c>
      <c r="F143" s="215" t="s">
        <v>367</v>
      </c>
      <c r="G143" s="202"/>
      <c r="H143" s="202"/>
      <c r="I143" s="205"/>
      <c r="J143" s="216">
        <f>BK143</f>
        <v>0</v>
      </c>
      <c r="K143" s="202"/>
      <c r="L143" s="207"/>
      <c r="M143" s="208"/>
      <c r="N143" s="209"/>
      <c r="O143" s="209"/>
      <c r="P143" s="210">
        <f>SUM(P144:P147)</f>
        <v>0</v>
      </c>
      <c r="Q143" s="209"/>
      <c r="R143" s="210">
        <f>SUM(R144:R147)</f>
        <v>0</v>
      </c>
      <c r="S143" s="209"/>
      <c r="T143" s="211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2" t="s">
        <v>143</v>
      </c>
      <c r="AT143" s="213" t="s">
        <v>78</v>
      </c>
      <c r="AU143" s="213" t="s">
        <v>87</v>
      </c>
      <c r="AY143" s="212" t="s">
        <v>122</v>
      </c>
      <c r="BK143" s="214">
        <f>SUM(BK144:BK147)</f>
        <v>0</v>
      </c>
    </row>
    <row r="144" s="2" customFormat="1" ht="16.5" customHeight="1">
      <c r="A144" s="36"/>
      <c r="B144" s="37"/>
      <c r="C144" s="217" t="s">
        <v>177</v>
      </c>
      <c r="D144" s="217" t="s">
        <v>124</v>
      </c>
      <c r="E144" s="218" t="s">
        <v>368</v>
      </c>
      <c r="F144" s="219" t="s">
        <v>369</v>
      </c>
      <c r="G144" s="220" t="s">
        <v>331</v>
      </c>
      <c r="H144" s="221">
        <v>1</v>
      </c>
      <c r="I144" s="222"/>
      <c r="J144" s="223">
        <f>ROUND(I144*H144,2)</f>
        <v>0</v>
      </c>
      <c r="K144" s="224"/>
      <c r="L144" s="42"/>
      <c r="M144" s="225" t="s">
        <v>1</v>
      </c>
      <c r="N144" s="226" t="s">
        <v>44</v>
      </c>
      <c r="O144" s="89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326</v>
      </c>
      <c r="AT144" s="229" t="s">
        <v>124</v>
      </c>
      <c r="AU144" s="229" t="s">
        <v>89</v>
      </c>
      <c r="AY144" s="15" t="s">
        <v>122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87</v>
      </c>
      <c r="BK144" s="230">
        <f>ROUND(I144*H144,2)</f>
        <v>0</v>
      </c>
      <c r="BL144" s="15" t="s">
        <v>326</v>
      </c>
      <c r="BM144" s="229" t="s">
        <v>370</v>
      </c>
    </row>
    <row r="145" s="2" customFormat="1">
      <c r="A145" s="36"/>
      <c r="B145" s="37"/>
      <c r="C145" s="38"/>
      <c r="D145" s="231" t="s">
        <v>133</v>
      </c>
      <c r="E145" s="38"/>
      <c r="F145" s="232" t="s">
        <v>371</v>
      </c>
      <c r="G145" s="38"/>
      <c r="H145" s="38"/>
      <c r="I145" s="233"/>
      <c r="J145" s="38"/>
      <c r="K145" s="38"/>
      <c r="L145" s="42"/>
      <c r="M145" s="234"/>
      <c r="N145" s="235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133</v>
      </c>
      <c r="AU145" s="15" t="s">
        <v>89</v>
      </c>
    </row>
    <row r="146" s="2" customFormat="1" ht="16.5" customHeight="1">
      <c r="A146" s="36"/>
      <c r="B146" s="37"/>
      <c r="C146" s="217" t="s">
        <v>8</v>
      </c>
      <c r="D146" s="217" t="s">
        <v>124</v>
      </c>
      <c r="E146" s="218" t="s">
        <v>372</v>
      </c>
      <c r="F146" s="219" t="s">
        <v>373</v>
      </c>
      <c r="G146" s="220" t="s">
        <v>325</v>
      </c>
      <c r="H146" s="221">
        <v>1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44</v>
      </c>
      <c r="O146" s="89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326</v>
      </c>
      <c r="AT146" s="229" t="s">
        <v>124</v>
      </c>
      <c r="AU146" s="229" t="s">
        <v>89</v>
      </c>
      <c r="AY146" s="15" t="s">
        <v>122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87</v>
      </c>
      <c r="BK146" s="230">
        <f>ROUND(I146*H146,2)</f>
        <v>0</v>
      </c>
      <c r="BL146" s="15" t="s">
        <v>326</v>
      </c>
      <c r="BM146" s="229" t="s">
        <v>374</v>
      </c>
    </row>
    <row r="147" s="2" customFormat="1">
      <c r="A147" s="36"/>
      <c r="B147" s="37"/>
      <c r="C147" s="38"/>
      <c r="D147" s="231" t="s">
        <v>133</v>
      </c>
      <c r="E147" s="38"/>
      <c r="F147" s="232" t="s">
        <v>375</v>
      </c>
      <c r="G147" s="38"/>
      <c r="H147" s="38"/>
      <c r="I147" s="233"/>
      <c r="J147" s="38"/>
      <c r="K147" s="38"/>
      <c r="L147" s="42"/>
      <c r="M147" s="234"/>
      <c r="N147" s="235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133</v>
      </c>
      <c r="AU147" s="15" t="s">
        <v>89</v>
      </c>
    </row>
    <row r="148" s="12" customFormat="1" ht="22.8" customHeight="1">
      <c r="A148" s="12"/>
      <c r="B148" s="201"/>
      <c r="C148" s="202"/>
      <c r="D148" s="203" t="s">
        <v>78</v>
      </c>
      <c r="E148" s="215" t="s">
        <v>376</v>
      </c>
      <c r="F148" s="215" t="s">
        <v>377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</v>
      </c>
      <c r="S148" s="209"/>
      <c r="T148" s="211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143</v>
      </c>
      <c r="AT148" s="213" t="s">
        <v>78</v>
      </c>
      <c r="AU148" s="213" t="s">
        <v>87</v>
      </c>
      <c r="AY148" s="212" t="s">
        <v>122</v>
      </c>
      <c r="BK148" s="214">
        <f>SUM(BK149:BK154)</f>
        <v>0</v>
      </c>
    </row>
    <row r="149" s="2" customFormat="1" ht="16.5" customHeight="1">
      <c r="A149" s="36"/>
      <c r="B149" s="37"/>
      <c r="C149" s="217" t="s">
        <v>186</v>
      </c>
      <c r="D149" s="217" t="s">
        <v>124</v>
      </c>
      <c r="E149" s="218" t="s">
        <v>378</v>
      </c>
      <c r="F149" s="219" t="s">
        <v>379</v>
      </c>
      <c r="G149" s="220" t="s">
        <v>325</v>
      </c>
      <c r="H149" s="221">
        <v>1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44</v>
      </c>
      <c r="O149" s="89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326</v>
      </c>
      <c r="AT149" s="229" t="s">
        <v>124</v>
      </c>
      <c r="AU149" s="229" t="s">
        <v>89</v>
      </c>
      <c r="AY149" s="15" t="s">
        <v>122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87</v>
      </c>
      <c r="BK149" s="230">
        <f>ROUND(I149*H149,2)</f>
        <v>0</v>
      </c>
      <c r="BL149" s="15" t="s">
        <v>326</v>
      </c>
      <c r="BM149" s="229" t="s">
        <v>380</v>
      </c>
    </row>
    <row r="150" s="2" customFormat="1">
      <c r="A150" s="36"/>
      <c r="B150" s="37"/>
      <c r="C150" s="38"/>
      <c r="D150" s="231" t="s">
        <v>133</v>
      </c>
      <c r="E150" s="38"/>
      <c r="F150" s="232" t="s">
        <v>381</v>
      </c>
      <c r="G150" s="38"/>
      <c r="H150" s="38"/>
      <c r="I150" s="233"/>
      <c r="J150" s="38"/>
      <c r="K150" s="38"/>
      <c r="L150" s="42"/>
      <c r="M150" s="234"/>
      <c r="N150" s="235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133</v>
      </c>
      <c r="AU150" s="15" t="s">
        <v>89</v>
      </c>
    </row>
    <row r="151" s="2" customFormat="1" ht="16.5" customHeight="1">
      <c r="A151" s="36"/>
      <c r="B151" s="37"/>
      <c r="C151" s="217" t="s">
        <v>192</v>
      </c>
      <c r="D151" s="217" t="s">
        <v>124</v>
      </c>
      <c r="E151" s="218" t="s">
        <v>382</v>
      </c>
      <c r="F151" s="219" t="s">
        <v>383</v>
      </c>
      <c r="G151" s="220" t="s">
        <v>325</v>
      </c>
      <c r="H151" s="221">
        <v>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44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326</v>
      </c>
      <c r="AT151" s="229" t="s">
        <v>124</v>
      </c>
      <c r="AU151" s="229" t="s">
        <v>89</v>
      </c>
      <c r="AY151" s="15" t="s">
        <v>122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87</v>
      </c>
      <c r="BK151" s="230">
        <f>ROUND(I151*H151,2)</f>
        <v>0</v>
      </c>
      <c r="BL151" s="15" t="s">
        <v>326</v>
      </c>
      <c r="BM151" s="229" t="s">
        <v>384</v>
      </c>
    </row>
    <row r="152" s="2" customFormat="1">
      <c r="A152" s="36"/>
      <c r="B152" s="37"/>
      <c r="C152" s="38"/>
      <c r="D152" s="231" t="s">
        <v>133</v>
      </c>
      <c r="E152" s="38"/>
      <c r="F152" s="232" t="s">
        <v>385</v>
      </c>
      <c r="G152" s="38"/>
      <c r="H152" s="38"/>
      <c r="I152" s="233"/>
      <c r="J152" s="38"/>
      <c r="K152" s="38"/>
      <c r="L152" s="42"/>
      <c r="M152" s="234"/>
      <c r="N152" s="235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133</v>
      </c>
      <c r="AU152" s="15" t="s">
        <v>89</v>
      </c>
    </row>
    <row r="153" s="2" customFormat="1" ht="16.5" customHeight="1">
      <c r="A153" s="36"/>
      <c r="B153" s="37"/>
      <c r="C153" s="217" t="s">
        <v>197</v>
      </c>
      <c r="D153" s="217" t="s">
        <v>124</v>
      </c>
      <c r="E153" s="218" t="s">
        <v>386</v>
      </c>
      <c r="F153" s="219" t="s">
        <v>387</v>
      </c>
      <c r="G153" s="220" t="s">
        <v>331</v>
      </c>
      <c r="H153" s="221">
        <v>1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44</v>
      </c>
      <c r="O153" s="89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326</v>
      </c>
      <c r="AT153" s="229" t="s">
        <v>124</v>
      </c>
      <c r="AU153" s="229" t="s">
        <v>89</v>
      </c>
      <c r="AY153" s="15" t="s">
        <v>122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87</v>
      </c>
      <c r="BK153" s="230">
        <f>ROUND(I153*H153,2)</f>
        <v>0</v>
      </c>
      <c r="BL153" s="15" t="s">
        <v>326</v>
      </c>
      <c r="BM153" s="229" t="s">
        <v>388</v>
      </c>
    </row>
    <row r="154" s="2" customFormat="1">
      <c r="A154" s="36"/>
      <c r="B154" s="37"/>
      <c r="C154" s="38"/>
      <c r="D154" s="231" t="s">
        <v>133</v>
      </c>
      <c r="E154" s="38"/>
      <c r="F154" s="232" t="s">
        <v>389</v>
      </c>
      <c r="G154" s="38"/>
      <c r="H154" s="38"/>
      <c r="I154" s="233"/>
      <c r="J154" s="38"/>
      <c r="K154" s="38"/>
      <c r="L154" s="42"/>
      <c r="M154" s="266"/>
      <c r="N154" s="267"/>
      <c r="O154" s="263"/>
      <c r="P154" s="263"/>
      <c r="Q154" s="263"/>
      <c r="R154" s="263"/>
      <c r="S154" s="263"/>
      <c r="T154" s="268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133</v>
      </c>
      <c r="AU154" s="15" t="s">
        <v>89</v>
      </c>
    </row>
    <row r="155" s="2" customFormat="1" ht="6.96" customHeight="1">
      <c r="A155" s="36"/>
      <c r="B155" s="64"/>
      <c r="C155" s="65"/>
      <c r="D155" s="65"/>
      <c r="E155" s="65"/>
      <c r="F155" s="65"/>
      <c r="G155" s="65"/>
      <c r="H155" s="65"/>
      <c r="I155" s="65"/>
      <c r="J155" s="65"/>
      <c r="K155" s="65"/>
      <c r="L155" s="42"/>
      <c r="M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</sheetData>
  <sheetProtection sheet="1" autoFilter="0" formatColumns="0" formatRows="0" objects="1" scenarios="1" spinCount="100000" saltValue="fJC99YBZQWyCppZKG0EFpnT8V78SwKknP7zWRNW/OvJL3dGl2Gzoe90FMc2DPqTUzra9od5GuVwQDcL/m+wRPw==" hashValue="bFuvW+oByTHbBvsbPzmpdod70DS7KKEwxqkAhdM9o10lr5Yke+sxTSmOyVH7mMucodkJNk8gtydemZBp+gxKig==" algorithmName="SHA-512" password="CC35"/>
  <autoFilter ref="C120:K15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Voborník</dc:creator>
  <cp:lastModifiedBy>Martin Voborník</cp:lastModifiedBy>
  <dcterms:created xsi:type="dcterms:W3CDTF">2025-06-16T12:29:58Z</dcterms:created>
  <dcterms:modified xsi:type="dcterms:W3CDTF">2025-06-16T12:29:59Z</dcterms:modified>
</cp:coreProperties>
</file>