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O:\inv\Šance - vstup do kasemat,oprava zdi,sadovky\nové řešení 2023-\rozpočty\"/>
    </mc:Choice>
  </mc:AlternateContent>
  <bookViews>
    <workbookView xWindow="0" yWindow="0" windowWidth="0" windowHeight="0"/>
  </bookViews>
  <sheets>
    <sheet name="Rekapitulace stavby" sheetId="1" r:id="rId1"/>
    <sheet name="02 - oprava hradební zdi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'02 - oprava hradební zdi'!$C$92:$K$330</definedName>
    <definedName name="_xlnm.Print_Area" localSheetId="1">'02 - oprava hradební zdi'!$C$4:$J$39,'02 - oprava hradební zdi'!$C$45:$J$74,'02 - oprava hradební zdi'!$C$80:$K$330</definedName>
    <definedName name="_xlnm.Print_Titles" localSheetId="1">'02 - oprava hradební zdi'!$92:$92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7"/>
  <c r="J36"/>
  <c i="1" r="AY55"/>
  <c i="2" r="J35"/>
  <c i="1" r="AX55"/>
  <c i="2" r="BI329"/>
  <c r="BH329"/>
  <c r="BG329"/>
  <c r="BF329"/>
  <c r="T329"/>
  <c r="R329"/>
  <c r="P329"/>
  <c r="BI327"/>
  <c r="BH327"/>
  <c r="BG327"/>
  <c r="BF327"/>
  <c r="T327"/>
  <c r="R327"/>
  <c r="P327"/>
  <c r="BI324"/>
  <c r="BH324"/>
  <c r="BG324"/>
  <c r="BF324"/>
  <c r="T324"/>
  <c r="T323"/>
  <c r="R324"/>
  <c r="R323"/>
  <c r="P324"/>
  <c r="P323"/>
  <c r="BI321"/>
  <c r="BH321"/>
  <c r="BG321"/>
  <c r="BF321"/>
  <c r="T321"/>
  <c r="T320"/>
  <c r="R321"/>
  <c r="R320"/>
  <c r="P321"/>
  <c r="P320"/>
  <c r="BI318"/>
  <c r="BH318"/>
  <c r="BG318"/>
  <c r="BF318"/>
  <c r="T318"/>
  <c r="R318"/>
  <c r="P318"/>
  <c r="BI316"/>
  <c r="BH316"/>
  <c r="BG316"/>
  <c r="BF316"/>
  <c r="T316"/>
  <c r="R316"/>
  <c r="P316"/>
  <c r="BI310"/>
  <c r="BH310"/>
  <c r="BG310"/>
  <c r="BF310"/>
  <c r="T310"/>
  <c r="R310"/>
  <c r="P310"/>
  <c r="BI307"/>
  <c r="BH307"/>
  <c r="BG307"/>
  <c r="BF307"/>
  <c r="T307"/>
  <c r="R307"/>
  <c r="P307"/>
  <c r="BI303"/>
  <c r="BH303"/>
  <c r="BG303"/>
  <c r="BF303"/>
  <c r="T303"/>
  <c r="R303"/>
  <c r="P303"/>
  <c r="BI299"/>
  <c r="BH299"/>
  <c r="BG299"/>
  <c r="BF299"/>
  <c r="T299"/>
  <c r="R299"/>
  <c r="P299"/>
  <c r="BI295"/>
  <c r="BH295"/>
  <c r="BG295"/>
  <c r="BF295"/>
  <c r="T295"/>
  <c r="R295"/>
  <c r="P295"/>
  <c r="BI291"/>
  <c r="BH291"/>
  <c r="BG291"/>
  <c r="BF291"/>
  <c r="T291"/>
  <c r="R291"/>
  <c r="P291"/>
  <c r="BI287"/>
  <c r="BH287"/>
  <c r="BG287"/>
  <c r="BF287"/>
  <c r="T287"/>
  <c r="R287"/>
  <c r="P287"/>
  <c r="BI283"/>
  <c r="BH283"/>
  <c r="BG283"/>
  <c r="BF283"/>
  <c r="T283"/>
  <c r="R283"/>
  <c r="P283"/>
  <c r="BI279"/>
  <c r="BH279"/>
  <c r="BG279"/>
  <c r="BF279"/>
  <c r="T279"/>
  <c r="R279"/>
  <c r="P279"/>
  <c r="BI275"/>
  <c r="BH275"/>
  <c r="BG275"/>
  <c r="BF275"/>
  <c r="T275"/>
  <c r="R275"/>
  <c r="P275"/>
  <c r="BI270"/>
  <c r="BH270"/>
  <c r="BG270"/>
  <c r="BF270"/>
  <c r="T270"/>
  <c r="R270"/>
  <c r="P270"/>
  <c r="BI266"/>
  <c r="BH266"/>
  <c r="BG266"/>
  <c r="BF266"/>
  <c r="T266"/>
  <c r="R266"/>
  <c r="P266"/>
  <c r="BI261"/>
  <c r="BH261"/>
  <c r="BG261"/>
  <c r="BF261"/>
  <c r="T261"/>
  <c r="R261"/>
  <c r="P261"/>
  <c r="BI258"/>
  <c r="BH258"/>
  <c r="BG258"/>
  <c r="BF258"/>
  <c r="T258"/>
  <c r="R258"/>
  <c r="P258"/>
  <c r="BI253"/>
  <c r="BH253"/>
  <c r="BG253"/>
  <c r="BF253"/>
  <c r="T253"/>
  <c r="T252"/>
  <c r="R253"/>
  <c r="R252"/>
  <c r="P253"/>
  <c r="P252"/>
  <c r="BI248"/>
  <c r="BH248"/>
  <c r="BG248"/>
  <c r="BF248"/>
  <c r="T248"/>
  <c r="R248"/>
  <c r="P248"/>
  <c r="BI245"/>
  <c r="BH245"/>
  <c r="BG245"/>
  <c r="BF245"/>
  <c r="T245"/>
  <c r="R245"/>
  <c r="P245"/>
  <c r="BI241"/>
  <c r="BH241"/>
  <c r="BG241"/>
  <c r="BF241"/>
  <c r="T241"/>
  <c r="R241"/>
  <c r="P241"/>
  <c r="BI238"/>
  <c r="BH238"/>
  <c r="BG238"/>
  <c r="BF238"/>
  <c r="T238"/>
  <c r="R238"/>
  <c r="P238"/>
  <c r="BI235"/>
  <c r="BH235"/>
  <c r="BG235"/>
  <c r="BF235"/>
  <c r="T235"/>
  <c r="R235"/>
  <c r="P235"/>
  <c r="BI230"/>
  <c r="BH230"/>
  <c r="BG230"/>
  <c r="BF230"/>
  <c r="T230"/>
  <c r="R230"/>
  <c r="P230"/>
  <c r="BI227"/>
  <c r="BH227"/>
  <c r="BG227"/>
  <c r="BF227"/>
  <c r="T227"/>
  <c r="R227"/>
  <c r="P227"/>
  <c r="BI223"/>
  <c r="BH223"/>
  <c r="BG223"/>
  <c r="BF223"/>
  <c r="T223"/>
  <c r="R223"/>
  <c r="P223"/>
  <c r="BI219"/>
  <c r="BH219"/>
  <c r="BG219"/>
  <c r="BF219"/>
  <c r="T219"/>
  <c r="R219"/>
  <c r="P219"/>
  <c r="BI215"/>
  <c r="BH215"/>
  <c r="BG215"/>
  <c r="BF215"/>
  <c r="T215"/>
  <c r="R215"/>
  <c r="P215"/>
  <c r="BI211"/>
  <c r="BH211"/>
  <c r="BG211"/>
  <c r="BF211"/>
  <c r="T211"/>
  <c r="R211"/>
  <c r="P211"/>
  <c r="BI208"/>
  <c r="BH208"/>
  <c r="BG208"/>
  <c r="BF208"/>
  <c r="T208"/>
  <c r="R208"/>
  <c r="P208"/>
  <c r="BI204"/>
  <c r="BH204"/>
  <c r="BG204"/>
  <c r="BF204"/>
  <c r="T204"/>
  <c r="R204"/>
  <c r="P204"/>
  <c r="BI201"/>
  <c r="BH201"/>
  <c r="BG201"/>
  <c r="BF201"/>
  <c r="T201"/>
  <c r="R201"/>
  <c r="P201"/>
  <c r="BI197"/>
  <c r="BH197"/>
  <c r="BG197"/>
  <c r="BF197"/>
  <c r="T197"/>
  <c r="R197"/>
  <c r="P197"/>
  <c r="BI194"/>
  <c r="BH194"/>
  <c r="BG194"/>
  <c r="BF194"/>
  <c r="T194"/>
  <c r="R194"/>
  <c r="P194"/>
  <c r="BI190"/>
  <c r="BH190"/>
  <c r="BG190"/>
  <c r="BF190"/>
  <c r="T190"/>
  <c r="R190"/>
  <c r="P190"/>
  <c r="BI186"/>
  <c r="BH186"/>
  <c r="BG186"/>
  <c r="BF186"/>
  <c r="T186"/>
  <c r="R186"/>
  <c r="P186"/>
  <c r="BI181"/>
  <c r="BH181"/>
  <c r="BG181"/>
  <c r="BF181"/>
  <c r="T181"/>
  <c r="R181"/>
  <c r="P181"/>
  <c r="BI177"/>
  <c r="BH177"/>
  <c r="BG177"/>
  <c r="BF177"/>
  <c r="T177"/>
  <c r="R177"/>
  <c r="P177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48"/>
  <c r="BH148"/>
  <c r="BG148"/>
  <c r="BF148"/>
  <c r="T148"/>
  <c r="R148"/>
  <c r="P148"/>
  <c r="BI143"/>
  <c r="BH143"/>
  <c r="BG143"/>
  <c r="BF143"/>
  <c r="T143"/>
  <c r="R143"/>
  <c r="P143"/>
  <c r="BI140"/>
  <c r="BH140"/>
  <c r="BG140"/>
  <c r="BF140"/>
  <c r="T140"/>
  <c r="R140"/>
  <c r="P140"/>
  <c r="BI136"/>
  <c r="BH136"/>
  <c r="BG136"/>
  <c r="BF136"/>
  <c r="T136"/>
  <c r="R136"/>
  <c r="P136"/>
  <c r="BI131"/>
  <c r="BH131"/>
  <c r="BG131"/>
  <c r="BF131"/>
  <c r="T131"/>
  <c r="R131"/>
  <c r="P131"/>
  <c r="BI128"/>
  <c r="BH128"/>
  <c r="BG128"/>
  <c r="BF128"/>
  <c r="T128"/>
  <c r="R128"/>
  <c r="P128"/>
  <c r="BI123"/>
  <c r="BH123"/>
  <c r="BG123"/>
  <c r="BF123"/>
  <c r="T123"/>
  <c r="R123"/>
  <c r="P123"/>
  <c r="BI119"/>
  <c r="BH119"/>
  <c r="BG119"/>
  <c r="BF119"/>
  <c r="T119"/>
  <c r="R119"/>
  <c r="P119"/>
  <c r="BI116"/>
  <c r="BH116"/>
  <c r="BG116"/>
  <c r="BF116"/>
  <c r="T116"/>
  <c r="R116"/>
  <c r="P116"/>
  <c r="BI112"/>
  <c r="BH112"/>
  <c r="BG112"/>
  <c r="BF112"/>
  <c r="T112"/>
  <c r="R112"/>
  <c r="P112"/>
  <c r="BI107"/>
  <c r="BH107"/>
  <c r="BG107"/>
  <c r="BF107"/>
  <c r="T107"/>
  <c r="R107"/>
  <c r="P107"/>
  <c r="BI104"/>
  <c r="BH104"/>
  <c r="BG104"/>
  <c r="BF104"/>
  <c r="T104"/>
  <c r="R104"/>
  <c r="P104"/>
  <c r="BI100"/>
  <c r="BH100"/>
  <c r="BG100"/>
  <c r="BF100"/>
  <c r="T100"/>
  <c r="R100"/>
  <c r="P100"/>
  <c r="BI96"/>
  <c r="BH96"/>
  <c r="BG96"/>
  <c r="BF96"/>
  <c r="T96"/>
  <c r="R96"/>
  <c r="P96"/>
  <c r="J90"/>
  <c r="J89"/>
  <c r="F89"/>
  <c r="F87"/>
  <c r="E85"/>
  <c r="J55"/>
  <c r="J54"/>
  <c r="F54"/>
  <c r="F52"/>
  <c r="E50"/>
  <c r="J18"/>
  <c r="E18"/>
  <c r="F90"/>
  <c r="J17"/>
  <c r="J12"/>
  <c r="J87"/>
  <c r="E7"/>
  <c r="E48"/>
  <c i="1" r="L50"/>
  <c r="AM50"/>
  <c r="AM49"/>
  <c r="L49"/>
  <c r="AM47"/>
  <c r="L47"/>
  <c r="L45"/>
  <c r="L44"/>
  <c i="2" r="BK261"/>
  <c r="J208"/>
  <c r="BK303"/>
  <c r="BK116"/>
  <c r="BK235"/>
  <c r="J321"/>
  <c r="J104"/>
  <c r="J211"/>
  <c r="BK119"/>
  <c r="BK223"/>
  <c r="J96"/>
  <c r="J291"/>
  <c r="BK136"/>
  <c r="J245"/>
  <c r="J201"/>
  <c r="BK104"/>
  <c r="BK245"/>
  <c r="J156"/>
  <c r="J270"/>
  <c r="J140"/>
  <c r="BK299"/>
  <c r="BK318"/>
  <c r="J235"/>
  <c r="BK148"/>
  <c r="J258"/>
  <c r="BK208"/>
  <c r="J327"/>
  <c r="BK238"/>
  <c r="J295"/>
  <c r="J181"/>
  <c r="BK279"/>
  <c r="J136"/>
  <c r="BK327"/>
  <c r="BK159"/>
  <c r="BK287"/>
  <c r="BK177"/>
  <c r="J230"/>
  <c r="BK112"/>
  <c r="J194"/>
  <c r="J219"/>
  <c r="J303"/>
  <c r="BK230"/>
  <c r="BK186"/>
  <c r="BK283"/>
  <c r="BK194"/>
  <c r="J153"/>
  <c r="BK107"/>
  <c r="J227"/>
  <c r="J329"/>
  <c r="BK143"/>
  <c r="J275"/>
  <c r="J204"/>
  <c r="J316"/>
  <c r="BK219"/>
  <c r="BK156"/>
  <c r="J266"/>
  <c r="BK123"/>
  <c r="J307"/>
  <c r="BK227"/>
  <c r="J324"/>
  <c r="J177"/>
  <c r="J100"/>
  <c r="BK201"/>
  <c r="BK310"/>
  <c r="J197"/>
  <c r="J261"/>
  <c r="J143"/>
  <c r="BK258"/>
  <c r="BK153"/>
  <c r="BK324"/>
  <c r="BK253"/>
  <c r="BK329"/>
  <c r="BK270"/>
  <c r="J310"/>
  <c r="BK215"/>
  <c r="J123"/>
  <c r="BK241"/>
  <c r="BK100"/>
  <c r="J279"/>
  <c r="J128"/>
  <c r="J248"/>
  <c r="BK190"/>
  <c r="BK291"/>
  <c r="BK204"/>
  <c r="J119"/>
  <c r="BK316"/>
  <c r="J186"/>
  <c r="J241"/>
  <c r="BK128"/>
  <c r="J253"/>
  <c r="J287"/>
  <c r="J112"/>
  <c r="BK248"/>
  <c r="BK131"/>
  <c r="J159"/>
  <c r="BK321"/>
  <c r="J116"/>
  <c r="BK307"/>
  <c r="BK181"/>
  <c r="J283"/>
  <c r="BK211"/>
  <c r="J131"/>
  <c r="BK266"/>
  <c r="J190"/>
  <c r="J148"/>
  <c r="BK96"/>
  <c r="BK197"/>
  <c r="J318"/>
  <c r="J223"/>
  <c r="J299"/>
  <c r="J215"/>
  <c r="J107"/>
  <c r="BK275"/>
  <c r="J238"/>
  <c i="1" r="AS54"/>
  <c i="2" r="BK295"/>
  <c r="BK140"/>
  <c l="1" r="R95"/>
  <c r="P130"/>
  <c r="T234"/>
  <c r="T257"/>
  <c r="T286"/>
  <c r="P302"/>
  <c r="P315"/>
  <c r="P95"/>
  <c r="T130"/>
  <c r="R234"/>
  <c r="P257"/>
  <c r="BK286"/>
  <c r="J286"/>
  <c r="J67"/>
  <c r="R302"/>
  <c r="BK315"/>
  <c r="J315"/>
  <c r="J70"/>
  <c r="T315"/>
  <c r="P326"/>
  <c r="T95"/>
  <c r="T94"/>
  <c r="R130"/>
  <c r="P234"/>
  <c r="BK257"/>
  <c r="R286"/>
  <c r="T302"/>
  <c r="BK326"/>
  <c r="J326"/>
  <c r="J73"/>
  <c r="R326"/>
  <c r="BK95"/>
  <c r="J95"/>
  <c r="J61"/>
  <c r="BK130"/>
  <c r="J130"/>
  <c r="J62"/>
  <c r="BK234"/>
  <c r="J234"/>
  <c r="J63"/>
  <c r="R257"/>
  <c r="R256"/>
  <c r="P286"/>
  <c r="BK302"/>
  <c r="J302"/>
  <c r="J68"/>
  <c r="R315"/>
  <c r="R314"/>
  <c r="T326"/>
  <c r="BK323"/>
  <c r="J323"/>
  <c r="J72"/>
  <c r="BK252"/>
  <c r="J252"/>
  <c r="J64"/>
  <c r="BK320"/>
  <c r="J320"/>
  <c r="J71"/>
  <c r="J52"/>
  <c r="E83"/>
  <c r="BE96"/>
  <c r="BE148"/>
  <c r="BE153"/>
  <c r="BE156"/>
  <c r="BE190"/>
  <c r="BE208"/>
  <c r="BE219"/>
  <c r="BE238"/>
  <c r="BE258"/>
  <c r="BE266"/>
  <c r="BE270"/>
  <c r="BE283"/>
  <c r="BE303"/>
  <c r="BE307"/>
  <c r="BE316"/>
  <c r="BE321"/>
  <c r="BE324"/>
  <c r="BE327"/>
  <c r="BE123"/>
  <c r="BE131"/>
  <c r="BE181"/>
  <c r="BE186"/>
  <c r="BE201"/>
  <c r="BE204"/>
  <c r="BE211"/>
  <c r="BE215"/>
  <c r="BE235"/>
  <c r="BE245"/>
  <c r="BE248"/>
  <c r="BE253"/>
  <c r="BE261"/>
  <c r="BE275"/>
  <c r="BE279"/>
  <c r="BE291"/>
  <c r="F55"/>
  <c r="BE100"/>
  <c r="BE104"/>
  <c r="BE128"/>
  <c r="BE143"/>
  <c r="BE177"/>
  <c r="BE197"/>
  <c r="BE223"/>
  <c r="BE227"/>
  <c r="BE230"/>
  <c r="BE241"/>
  <c r="BE295"/>
  <c r="BE299"/>
  <c r="BE107"/>
  <c r="BE112"/>
  <c r="BE116"/>
  <c r="BE119"/>
  <c r="BE136"/>
  <c r="BE140"/>
  <c r="BE159"/>
  <c r="BE194"/>
  <c r="BE287"/>
  <c r="BE310"/>
  <c r="BE318"/>
  <c r="BE329"/>
  <c r="J34"/>
  <c i="1" r="AW55"/>
  <c i="2" r="F35"/>
  <c i="1" r="BB55"/>
  <c r="BB54"/>
  <c r="AX54"/>
  <c i="2" r="F37"/>
  <c i="1" r="BD55"/>
  <c r="BD54"/>
  <c r="W33"/>
  <c i="2" r="F34"/>
  <c i="1" r="BA55"/>
  <c r="BA54"/>
  <c r="W30"/>
  <c i="2" r="F36"/>
  <c i="1" r="BC55"/>
  <c r="BC54"/>
  <c r="AY54"/>
  <c i="2" l="1" r="BK256"/>
  <c r="J256"/>
  <c r="J65"/>
  <c r="T314"/>
  <c r="P314"/>
  <c r="T256"/>
  <c r="T93"/>
  <c r="P256"/>
  <c r="P94"/>
  <c r="P93"/>
  <c i="1" r="AU55"/>
  <c i="2" r="R94"/>
  <c r="R93"/>
  <c r="BK314"/>
  <c r="J314"/>
  <c r="J69"/>
  <c r="BK94"/>
  <c r="J94"/>
  <c r="J60"/>
  <c r="J257"/>
  <c r="J66"/>
  <c r="J33"/>
  <c i="1" r="AV55"/>
  <c r="AT55"/>
  <c r="AW54"/>
  <c r="AK30"/>
  <c i="2" r="F33"/>
  <c i="1" r="AZ55"/>
  <c r="AZ54"/>
  <c r="W29"/>
  <c r="AU54"/>
  <c r="W32"/>
  <c r="W31"/>
  <c i="2" l="1" r="BK93"/>
  <c r="J93"/>
  <c r="J30"/>
  <c i="1" r="AG55"/>
  <c r="AG54"/>
  <c r="AK26"/>
  <c r="AV54"/>
  <c r="AK29"/>
  <c i="2" l="1" r="J39"/>
  <c r="J59"/>
  <c i="1" r="AK35"/>
  <c r="AN5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<sst xmlns="http://schemas.openxmlformats.org/spreadsheetml/2006/main">
  <si>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</si>
  <si>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</si>
  <si>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</si>
  <si>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</si>
  <si>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</si>
  <si>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{90d9cfa5-51f3-41f6-8e37-aed0fe4ac1ec}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</si>
  <si>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</si>
  <si>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</si>
  <si>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</si>
  <si>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</si>
  <si>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</si>
  <si>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</si>
  <si>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</si>
  <si>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</si>
  <si>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2408P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</si>
  <si>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</si>
  <si>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</si>
  <si>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Chebský hrad - úprava Šancí a kasemat</t>
  </si>
  <si>
    <t>KSO:</t>
  </si>
  <si>
    <t/>
  </si>
  <si>
    <t>CC-CZ:</t>
  </si>
  <si>
    <t>Místo:</t>
  </si>
  <si>
    <t>Cheb</t>
  </si>
  <si>
    <t>Datum:</t>
  </si>
  <si>
    <t>31. 8. 2024</t>
  </si>
  <si>
    <t>Zadavatel:</t>
  </si>
  <si>
    <t>IČ:</t>
  </si>
  <si>
    <t>město Cheb</t>
  </si>
  <si>
    <t>DIČ:</t>
  </si>
  <si>
    <t>Uchazeč:</t>
  </si>
  <si>
    <t>Vyplň údaj</t>
  </si>
  <si>
    <t>Projektant:</t>
  </si>
  <si>
    <t>Atelier Stoeckl</t>
  </si>
  <si>
    <t>Zpracovatel:</t>
  </si>
  <si>
    <t>True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</si>
  <si>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</si>
  <si>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</si>
  <si>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</si>
  <si>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</si>
  <si>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</si>
  <si>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</si>
  <si>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</si>
  <si>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</si>
  <si>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</si>
  <si>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</si>
  <si>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</si>
  <si>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</si>
  <si>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</si>
  <si>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</si>
  <si>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</si>
  <si>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</si>
  <si>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</si>
  <si>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</si>
  <si>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</si>
  <si>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</si>
  <si>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</si>
  <si>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</si>
  <si>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</si>
  <si>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</si>
  <si>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</si>
  <si>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</si>
  <si>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</si>
  <si>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</si>
  <si>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</si>
  <si>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</si>
  <si>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</si>
  <si>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</si>
  <si>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</si>
  <si>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</si>
  <si>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</si>
  <si>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</si>
  <si>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</si>
  <si>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</si>
  <si>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</si>
  <si>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</si>
  <si>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</si>
  <si>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02</t>
  </si>
  <si>
    <t>oprava hradební zdi</t>
  </si>
  <si>
    <t>STA</t>
  </si>
  <si>
    <t>1</t>
  </si>
  <si>
    <t>{8d997dd9-3b6a-47c5-a37d-bb5ccb547c6d}</t>
  </si>
  <si>
    <t>2</t>
  </si>
  <si>
    <t>KRYCÍ LIST SOUPISU PRACÍ</t>
  </si>
  <si>
    <t>Objekt:</t>
  </si>
  <si>
    <t>02 - oprava hradební zdi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</si>
  <si>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</si>
  <si>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</si>
  <si>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</si>
  <si>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</si>
  <si>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</si>
  <si>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</si>
  <si>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</si>
  <si>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</si>
  <si>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</si>
  <si>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</si>
  <si>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762 - Konstrukce tesařské</t>
  </si>
  <si>
    <t xml:space="preserve">    765 - Krytina skládaná</t>
  </si>
  <si>
    <t xml:space="preserve">    783 - Dokončovací práce - nátěry</t>
  </si>
  <si>
    <t>VRN - Vedlejší rozpočtové náklady</t>
  </si>
  <si>
    <t xml:space="preserve">    VRN3 - Zařízení staveniště</t>
  </si>
  <si>
    <t xml:space="preserve">    VRN6 - Územní vlivy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</si>
  <si>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</si>
  <si>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</si>
  <si>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</si>
  <si>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</si>
  <si>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</si>
  <si>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</si>
  <si>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</si>
  <si>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</si>
  <si>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</si>
  <si>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</si>
  <si>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</si>
  <si>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</si>
  <si>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</si>
  <si>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</si>
  <si>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</si>
  <si>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</si>
  <si>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</si>
  <si>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</si>
  <si>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</si>
  <si>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</si>
  <si>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</si>
  <si>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621125110</t>
  </si>
  <si>
    <t>Vyplnění spár vápennou maltou vnějších pohledových ploch podhledů z tvárnic nebo kamene</t>
  </si>
  <si>
    <t>m2</t>
  </si>
  <si>
    <t>CS ÚRS 2024 01</t>
  </si>
  <si>
    <t>4</t>
  </si>
  <si>
    <t>1871995735</t>
  </si>
  <si>
    <t>PP</t>
  </si>
  <si>
    <t>Vyplnění spár vnějších povrchů vápennou maltou, ploch z tvárnic nebo kamene podhledů</t>
  </si>
  <si>
    <t>Online PSC</t>
  </si>
  <si>
    <t>https://podminky.urs.cz/item/CS_URS_2024_01/621125110</t>
  </si>
  <si>
    <t>VV</t>
  </si>
  <si>
    <t>0,7*(3,9+1,1) "klenba vstupní brána</t>
  </si>
  <si>
    <t>621311111</t>
  </si>
  <si>
    <t>Vápenná omítka hrubá jednovrstvá zatřená vnějších podhledů nanášená ručně</t>
  </si>
  <si>
    <t>-1716468296</t>
  </si>
  <si>
    <t>Omítka vápenná vnějších ploch nanášená ručně jednovrstvá, tloušťky do 15 mm hrubá zatřená podhledů</t>
  </si>
  <si>
    <t>https://podminky.urs.cz/item/CS_URS_2024_01/621311111</t>
  </si>
  <si>
    <t>3</t>
  </si>
  <si>
    <t>621311191</t>
  </si>
  <si>
    <t>Příplatek k vápenné omítce vnějších podhledů za každých dalších 5 mm tloušťky ručně</t>
  </si>
  <si>
    <t>-590131193</t>
  </si>
  <si>
    <t>Omítka vápenná vnějších ploch nanášená ručně Příplatek k cenám za každých dalších i započatých 5 mm tloušťky omítky přes 15 mm podhledů</t>
  </si>
  <si>
    <t>https://podminky.urs.cz/item/CS_URS_2024_01/621311191</t>
  </si>
  <si>
    <t>622125110</t>
  </si>
  <si>
    <t>Vyplnění spár vápennou maltou vnějších stěn z tvárnic nebo kamene</t>
  </si>
  <si>
    <t>-1770937095</t>
  </si>
  <si>
    <t>Vyplnění spár vnějších povrchů vápennou maltou, ploch z tvárnic nebo kamene stěn</t>
  </si>
  <si>
    <t>https://podminky.urs.cz/item/CS_URS_2024_01/622125110</t>
  </si>
  <si>
    <t>909,356-102,375 "opravované plochy zdí</t>
  </si>
  <si>
    <t>25,2+70,74 "věž</t>
  </si>
  <si>
    <t>5</t>
  </si>
  <si>
    <t>622311111</t>
  </si>
  <si>
    <t>Vápenná omítka hrubá jednovrstvá zatřená vnějších stěn nanášená ručně</t>
  </si>
  <si>
    <t>-248894078</t>
  </si>
  <si>
    <t>Omítka vápenná vnějších ploch nanášená ručně jednovrstvá, tloušťky do 15 mm hrubá zatřená stěn</t>
  </si>
  <si>
    <t>https://podminky.urs.cz/item/CS_URS_2024_01/622311111</t>
  </si>
  <si>
    <t>622311191</t>
  </si>
  <si>
    <t>Příplatek k vápenné omítce vnějších stěn za každých dalších 5 mm tloušťky ručně</t>
  </si>
  <si>
    <t>1782031424</t>
  </si>
  <si>
    <t>Omítka vápenná vnějších ploch nanášená ručně Příplatek k cenám za každých dalších i započatých 5 mm tloušťky omítky přes 15 mm stěn</t>
  </si>
  <si>
    <t>https://podminky.urs.cz/item/CS_URS_2024_01/622311191</t>
  </si>
  <si>
    <t>7</t>
  </si>
  <si>
    <t>622325252</t>
  </si>
  <si>
    <t>Oprava vnější vápenné omítky s celoplošným přeštukováním členitosti 1 v rozsahu přes 10 do 30 %</t>
  </si>
  <si>
    <t>-1217927713</t>
  </si>
  <si>
    <t>Oprava vápenné omítky s celoplošným přeštukováním vnějších ploch stupně členitosti 1, v rozsahu opravované plochy přes 10 do 30%</t>
  </si>
  <si>
    <t>https://podminky.urs.cz/item/CS_URS_2024_01/622325252</t>
  </si>
  <si>
    <t>(1,2+1,35)/2*2*2,0+1,2*(1,6+0,6) "vstup ze zahrady</t>
  </si>
  <si>
    <t>8</t>
  </si>
  <si>
    <t>632451032</t>
  </si>
  <si>
    <t>Vyrovnávací potěr tl přes 20 do 30 mm z MC 15 provedený v ploše</t>
  </si>
  <si>
    <t>-545614078</t>
  </si>
  <si>
    <t>Potěr cementový vyrovnávací z malty (MC-15) v ploše o průměrné (střední) tl. přes 20 do 30 mm</t>
  </si>
  <si>
    <t>https://podminky.urs.cz/item/CS_URS_2024_01/632451032</t>
  </si>
  <si>
    <t>78,6*0,8+1,2*3,5 "koruna zdi - vyspádování</t>
  </si>
  <si>
    <t>(74,3+4,6-10,112-4,5)*0,4+4,5*0,6+5,7*0,15 "římsy</t>
  </si>
  <si>
    <t>9</t>
  </si>
  <si>
    <t>63999099R</t>
  </si>
  <si>
    <t>Zakonzervování otisku původního pultového zastřešení navěži</t>
  </si>
  <si>
    <t>m</t>
  </si>
  <si>
    <t>1982836595</t>
  </si>
  <si>
    <t>Ostatní konstrukce a práce, bourání</t>
  </si>
  <si>
    <t>10</t>
  </si>
  <si>
    <t>941211111</t>
  </si>
  <si>
    <t>Montáž lešení řadového rámového lehkého zatížení do 200 kg/m2 š od 0,6 do 0,9 m v do 10 m</t>
  </si>
  <si>
    <t>-273165351</t>
  </si>
  <si>
    <t>Lešení řadové rámové lehké pracovní s podlahami s provozním zatížením tř. 3 do 200 kg/m2 šířky tř. SW06 od 0,6 do 0,9 m výšky do 10 m montáž</t>
  </si>
  <si>
    <t>https://podminky.urs.cz/item/CS_URS_2024_01/941211111</t>
  </si>
  <si>
    <t>2*(12,5*5,0+66,1*4,0)+6,0*5,0 "zdi</t>
  </si>
  <si>
    <t>5,0*(4,0+6,0+6,0) "věž</t>
  </si>
  <si>
    <t>11</t>
  </si>
  <si>
    <t>941211211</t>
  </si>
  <si>
    <t>Příplatek k lešení řadovému rámovému lehkému do 200 kg/m2 š od 0,6 do 0,9 m v do 10 m za každý den použití</t>
  </si>
  <si>
    <t>-299706159</t>
  </si>
  <si>
    <t>Lešení řadové rámové lehké pracovní s podlahami s provozním zatížením tř. 3 do 200 kg/m2 šířky tř. SW06 od 0,6 do 0,9 m výšky do 10 m příplatek za každý den použití</t>
  </si>
  <si>
    <t>https://podminky.urs.cz/item/CS_URS_2024_01/941211211</t>
  </si>
  <si>
    <t>763,8*120 'Přepočtené koeficientem množství</t>
  </si>
  <si>
    <t>941211811</t>
  </si>
  <si>
    <t>Demontáž lešení řadového rámového lehkého zatížení do 200 kg/m2 š od 0,6 do 0,9 m v do 10 m</t>
  </si>
  <si>
    <t>802078200</t>
  </si>
  <si>
    <t>Lešení řadové rámové lehké pracovní s podlahami s provozním zatížením tř. 3 do 200 kg/m2 šířky tř. SW06 od 0,6 do 0,9 m výšky do 10 m demontáž</t>
  </si>
  <si>
    <t>https://podminky.urs.cz/item/CS_URS_2024_01/941211811</t>
  </si>
  <si>
    <t>13</t>
  </si>
  <si>
    <t>953945123</t>
  </si>
  <si>
    <t>Kotva mechanická M 10 dl 130 mm pro střední zatížení do betonu, ŽB nebo kamene s vyvrtáním otvoru</t>
  </si>
  <si>
    <t>kus</t>
  </si>
  <si>
    <t>-968430420</t>
  </si>
  <si>
    <t>Kotva mechanická s vyvrtáním otvoru do betonu, železobetonu nebo tvrdého kamene pro střední zatížení průvleková, velikost M 10, délka 130 mm</t>
  </si>
  <si>
    <t>https://podminky.urs.cz/item/CS_URS_2024_01/953945123</t>
  </si>
  <si>
    <t>79*3+5*3 "kotvení nosníků zastřešení zdi</t>
  </si>
  <si>
    <t>61*2+5*3 "kotvení nosníků zastřešení říms</t>
  </si>
  <si>
    <t>14</t>
  </si>
  <si>
    <t>965045112</t>
  </si>
  <si>
    <t>Bourání potěrů cementových nebo pískocementových tl do 50 mm pl do 4 m2</t>
  </si>
  <si>
    <t>1596349670</t>
  </si>
  <si>
    <t>Bourání potěrů tl. do 50 mm cementových nebo pískocementových, plochy do 4 m2</t>
  </si>
  <si>
    <t>https://podminky.urs.cz/item/CS_URS_2024_01/965045112</t>
  </si>
  <si>
    <t>78,6*0,8+1,2*2,3 "koruna zdi</t>
  </si>
  <si>
    <t>(74,3+4,6-4,5)*0,4+4,5*0,6+5,7*0,15 "římsy</t>
  </si>
  <si>
    <t>15</t>
  </si>
  <si>
    <t>985113111-1</t>
  </si>
  <si>
    <t>Pemrlování povrchu kamene stěn</t>
  </si>
  <si>
    <t>-811008137</t>
  </si>
  <si>
    <t>(2*0,4+0,35)*2*1,4 "kamenné ostění vjezdu na Šance</t>
  </si>
  <si>
    <t>16</t>
  </si>
  <si>
    <t>985113121-1</t>
  </si>
  <si>
    <t>Pemrlování povrchu kamene líce kleneb a podhledů</t>
  </si>
  <si>
    <t>-47767205</t>
  </si>
  <si>
    <t>(2*0,4+0,35)*(1,8+3,25) "kamenné ostění vjezdu na Šance</t>
  </si>
  <si>
    <t>17</t>
  </si>
  <si>
    <t>985131111</t>
  </si>
  <si>
    <t>Očištění ploch stěn, rubu kleneb a podlah tlakovou vodou</t>
  </si>
  <si>
    <t>-1896396444</t>
  </si>
  <si>
    <t>https://podminky.urs.cz/item/CS_URS_2024_01/985131111</t>
  </si>
  <si>
    <t>strana východ</t>
  </si>
  <si>
    <t>(73,4+5,2)*4,05+4,95*4,07+2,3*2,7+1,45*6,7 "plocha stěny</t>
  </si>
  <si>
    <t>1,1*2,0+0,7*3,142*3,15/2 "brána - ostění + klenba</t>
  </si>
  <si>
    <t>6,5*2,4+3,0*3,2 "věž</t>
  </si>
  <si>
    <t>-(1,6*1,0+1,0*2,0+3,15*2,2+3,142*1,6*1,6/2) "dveře, brána</t>
  </si>
  <si>
    <t>Mezisoučet</t>
  </si>
  <si>
    <t>strana západ</t>
  </si>
  <si>
    <t>12,5*5,6+66,1*(5,3+4,07)/2 "plocha stěny</t>
  </si>
  <si>
    <t>4,65*5,6+6,3*4,0+3,9*5,0 "věž (J, Z, S)</t>
  </si>
  <si>
    <t>-(1,6*2,0+3,15*2,2+3,142*1,6*1,6/2) "dveře, brána</t>
  </si>
  <si>
    <t>78,6*0,8+1,2*3,5 "koruna zdí</t>
  </si>
  <si>
    <t>(74,3+4,6-4,5)*0,4+4,5*0,6+5,7*0,15+4,95*0,4 "římsy</t>
  </si>
  <si>
    <t>Součet</t>
  </si>
  <si>
    <t>18</t>
  </si>
  <si>
    <t>985142111</t>
  </si>
  <si>
    <t>Vysekání spojovací hmoty ze spár zdiva hl do 40 mm dl do 6 m/m2</t>
  </si>
  <si>
    <t>-1939408662</t>
  </si>
  <si>
    <t>Vysekání spojovací hmoty ze spár zdiva včetně vyčištění hloubky spáry do 40 mm délky spáry na 1 m2 upravované plochy do 6 m</t>
  </si>
  <si>
    <t>https://podminky.urs.cz/item/CS_URS_2024_01/985142111</t>
  </si>
  <si>
    <t>7,97 "kamenné ostění vjezdu na Šance</t>
  </si>
  <si>
    <t>19</t>
  </si>
  <si>
    <t>985142113</t>
  </si>
  <si>
    <t>Vysekání spojovací hmoty ze spár zdiva hl do 40 mm dl přes 12 m/m2</t>
  </si>
  <si>
    <t>-1078398606</t>
  </si>
  <si>
    <t>Vysekání spojovací hmoty ze spár zdiva včetně vyčištění hloubky spáry do 40 mm délky spáry na 1 m2 upravované plochy přes 12 m</t>
  </si>
  <si>
    <t>https://podminky.urs.cz/item/CS_URS_2024_01/985142113</t>
  </si>
  <si>
    <t>(909,356-102,375)*0,3 "30% opravované plochy zdi</t>
  </si>
  <si>
    <t>(25,2+70,74)*0,5 "věž</t>
  </si>
  <si>
    <t>20</t>
  </si>
  <si>
    <t>985142213</t>
  </si>
  <si>
    <t>Vysekání spojovací hmoty ze spár zdiva hl přes 40 mm dl přes 12 m/m2</t>
  </si>
  <si>
    <t>1870465554</t>
  </si>
  <si>
    <t>Vysekání spojovací hmoty ze spár zdiva včetně vyčištění hloubky spáry přes 40 mm délky spáry na 1 m2 upravované plochy přes 12 m</t>
  </si>
  <si>
    <t>https://podminky.urs.cz/item/CS_URS_2024_01/985142213</t>
  </si>
  <si>
    <t>985221113</t>
  </si>
  <si>
    <t>Doplnění zdiva kamenem do aktivované malty se spárami dl přes 12 m/m2</t>
  </si>
  <si>
    <t>m3</t>
  </si>
  <si>
    <t>1048259627</t>
  </si>
  <si>
    <t>Doplnění zdiva ručně do aktivované malty kamenem délky spáry na 1 m2 upravované plochy přes 12 m</t>
  </si>
  <si>
    <t>https://podminky.urs.cz/item/CS_URS_2024_01/985221113</t>
  </si>
  <si>
    <t>(78,6*0,8+1,2*3,5)*0,2/2 "koruna zdi - vyspádování</t>
  </si>
  <si>
    <t>22</t>
  </si>
  <si>
    <t>M</t>
  </si>
  <si>
    <t>58380650</t>
  </si>
  <si>
    <t>kámen lomový neupravený žula, třída I netříděný</t>
  </si>
  <si>
    <t>t</t>
  </si>
  <si>
    <t>-1035620062</t>
  </si>
  <si>
    <t>6,708*2,8 'Přepočtené koeficientem množství</t>
  </si>
  <si>
    <t>23</t>
  </si>
  <si>
    <t>985223110</t>
  </si>
  <si>
    <t>Přezdívání cihelného zdiva do aktivované malty objemu do 1 m3</t>
  </si>
  <si>
    <t>-482233822</t>
  </si>
  <si>
    <t>Přezdívání zdiva do aktivované malty cihelného, objemu do 1 m3</t>
  </si>
  <si>
    <t>https://podminky.urs.cz/item/CS_URS_2024_01/985223110</t>
  </si>
  <si>
    <t>(909,356-102,375)*0,025*0,2 "2,5% opravované plochy zdí</t>
  </si>
  <si>
    <t>24</t>
  </si>
  <si>
    <t>59610001</t>
  </si>
  <si>
    <t>cihla pálená plná do P15 290x140x65mm</t>
  </si>
  <si>
    <t>-505125379</t>
  </si>
  <si>
    <t>4,035*320,25 'Přepočtené koeficientem množství</t>
  </si>
  <si>
    <t>25</t>
  </si>
  <si>
    <t>985223210</t>
  </si>
  <si>
    <t>Přezdívání kamenného zdiva do aktivované malty objemu do 1 m3</t>
  </si>
  <si>
    <t>-841482130</t>
  </si>
  <si>
    <t>Přezdívání zdiva do aktivované malty kamenného, objemu do 1 m3</t>
  </si>
  <si>
    <t>https://podminky.urs.cz/item/CS_URS_2024_01/985223210</t>
  </si>
  <si>
    <t>(909,356-102,375)*0,05*0,2 "5% plochy stěn</t>
  </si>
  <si>
    <t>26</t>
  </si>
  <si>
    <t>2086625625</t>
  </si>
  <si>
    <t>8,07*2,8 'Přepočtené koeficientem množství</t>
  </si>
  <si>
    <t>27</t>
  </si>
  <si>
    <t>985231111</t>
  </si>
  <si>
    <t>Spárování zdiva aktivovanou maltou spára hl do 40 mm dl do 6 m/m2</t>
  </si>
  <si>
    <t>847098813</t>
  </si>
  <si>
    <t>Spárování zdiva hloubky do 40 mm aktivovanou maltou délky spáry na 1 m2 upravované plochy do 6 m</t>
  </si>
  <si>
    <t>https://podminky.urs.cz/item/CS_URS_2024_01/985231111</t>
  </si>
  <si>
    <t>(2*0,4+0,35)*2*1,4+1,6+3,15 "kamenné ostění vjezdu na Šance</t>
  </si>
  <si>
    <t>28</t>
  </si>
  <si>
    <t>985231113</t>
  </si>
  <si>
    <t>Spárování zdiva aktivovanou maltou spára hl do 40 mm dl přes 12 m/m2</t>
  </si>
  <si>
    <t>-1048308375</t>
  </si>
  <si>
    <t>Spárování zdiva hloubky do 40 mm aktivovanou maltou délky spáry na 1 m2 upravované plochy přes 12 m</t>
  </si>
  <si>
    <t>https://podminky.urs.cz/item/CS_URS_2024_01/985231113</t>
  </si>
  <si>
    <t>(25,2+70,74)*0,5 "věž 50%</t>
  </si>
  <si>
    <t>29</t>
  </si>
  <si>
    <t>985232113</t>
  </si>
  <si>
    <t>Hloubkové spárování zdiva aktivovanou maltou spára hl do 80 mm dl přes 12 m/m2</t>
  </si>
  <si>
    <t>1531392211</t>
  </si>
  <si>
    <t>Hloubkové spárování zdiva hloubky přes 40 do 80 mm aktivovanou maltou délky spáry na 1 m2 upravované plochy přes 12 m</t>
  </si>
  <si>
    <t>https://podminky.urs.cz/item/CS_URS_2024_01/985232113</t>
  </si>
  <si>
    <t>47,97 "věž 50%</t>
  </si>
  <si>
    <t>30</t>
  </si>
  <si>
    <t>985233131</t>
  </si>
  <si>
    <t>Úprava spár po spárování zdiva uhlazením spára dl přes 12 m/m2</t>
  </si>
  <si>
    <t>94990963</t>
  </si>
  <si>
    <t>Úprava spár po spárování zdiva kamenného nebo cihelného délky spáry na 1 m2 upravované plochy přes 12 m uhlazením</t>
  </si>
  <si>
    <t>https://podminky.urs.cz/item/CS_URS_2024_01/985233131</t>
  </si>
  <si>
    <t>31</t>
  </si>
  <si>
    <t>993111111</t>
  </si>
  <si>
    <t>Dovoz a odvoz lešení řadového do 10 km včetně naložení a složení</t>
  </si>
  <si>
    <t>-1390825483</t>
  </si>
  <si>
    <t>Dovoz a odvoz lešení včetně naložení a složení řadového, na vzdálenost do 10 km</t>
  </si>
  <si>
    <t>https://podminky.urs.cz/item/CS_URS_2024_01/993111111</t>
  </si>
  <si>
    <t>32</t>
  </si>
  <si>
    <t>993111119</t>
  </si>
  <si>
    <t>Příplatek k ceně dovozu a odvozu lešení řadového ZKD 10 km přes 10 km</t>
  </si>
  <si>
    <t>-1491267323</t>
  </si>
  <si>
    <t>Dovoz a odvoz lešení včetně naložení a složení řadového, na vzdálenost Příplatek k ceně za každých dalších i započatých 10 km přes 10 km</t>
  </si>
  <si>
    <t>https://podminky.urs.cz/item/CS_URS_2024_01/993111119</t>
  </si>
  <si>
    <t>763,7*10 'Přepočtené koeficientem množství</t>
  </si>
  <si>
    <t>997</t>
  </si>
  <si>
    <t>Přesun sutě</t>
  </si>
  <si>
    <t>33</t>
  </si>
  <si>
    <t>997013151</t>
  </si>
  <si>
    <t>Vnitrostaveništní doprava suti a vybouraných hmot pro budovy v do 6 m s omezením mechanizace</t>
  </si>
  <si>
    <t>-896829707</t>
  </si>
  <si>
    <t>Vnitrostaveništní doprava suti a vybouraných hmot vodorovně do 50 m s naložením s omezením mechanizace pro budovy a haly výšky do 6 m</t>
  </si>
  <si>
    <t>https://podminky.urs.cz/item/CS_URS_2024_01/997013151</t>
  </si>
  <si>
    <t>34</t>
  </si>
  <si>
    <t>997013501</t>
  </si>
  <si>
    <t>Odvoz suti a vybouraných hmot na skládku nebo meziskládku do 1 km se složením</t>
  </si>
  <si>
    <t>-1890251882</t>
  </si>
  <si>
    <t>Odvoz suti a vybouraných hmot na skládku nebo meziskládku se složením, na vzdálenost do 1 km</t>
  </si>
  <si>
    <t>https://podminky.urs.cz/item/CS_URS_2024_01/997013501</t>
  </si>
  <si>
    <t>35</t>
  </si>
  <si>
    <t>997013509</t>
  </si>
  <si>
    <t>Příplatek k odvozu suti a vybouraných hmot na skládku ZKD 1 km přes 1 km</t>
  </si>
  <si>
    <t>975977478</t>
  </si>
  <si>
    <t>Odvoz suti a vybouraných hmot na skládku nebo meziskládku se složením, na vzdálenost Příplatek k ceně za každý další započatý 1 km přes 1 km</t>
  </si>
  <si>
    <t>https://podminky.urs.cz/item/CS_URS_2024_01/997013509</t>
  </si>
  <si>
    <t>54,329*6 'Přepočtené koeficientem množství</t>
  </si>
  <si>
    <t>36</t>
  </si>
  <si>
    <t>997013863</t>
  </si>
  <si>
    <t>Poplatek za uložení stavebního odpadu na recyklační skládce (skládkovné) cihelného kód odpadu 17 01 02</t>
  </si>
  <si>
    <t>131397303</t>
  </si>
  <si>
    <t>Poplatek za uložení stavebního odpadu na recyklační skládce (skládkovné) cihelného zatříděného do Katalogu odpadů pod kódem 17 01 02</t>
  </si>
  <si>
    <t>https://podminky.urs.cz/item/CS_URS_2024_01/997013863</t>
  </si>
  <si>
    <t>37</t>
  </si>
  <si>
    <t>997013871</t>
  </si>
  <si>
    <t>Poplatek za uložení stavebního odpadu na recyklační skládce (skládkovné) směsného stavebního a demoličního kód odpadu 17 09 04</t>
  </si>
  <si>
    <t>-640689658</t>
  </si>
  <si>
    <t>Poplatek za uložení stavebního odpadu na recyklační skládce (skládkovné) směsného stavebního a demoličního zatříděného do Katalogu odpadů pod kódem 17 09 04</t>
  </si>
  <si>
    <t>https://podminky.urs.cz/item/CS_URS_2024_01/997013871</t>
  </si>
  <si>
    <t>62,779-(0,074+6,289+3,381)</t>
  </si>
  <si>
    <t>998</t>
  </si>
  <si>
    <t>Přesun hmot</t>
  </si>
  <si>
    <t>38</t>
  </si>
  <si>
    <t>998011001</t>
  </si>
  <si>
    <t>Přesun hmot pro budovy zděné v do 6 m</t>
  </si>
  <si>
    <t>-1349452597</t>
  </si>
  <si>
    <t>Přesun hmot pro budovy občanské výstavby, bydlení, výrobu a služby s nosnou svislou konstrukcí zděnou z cihel, tvárnic nebo kamene vodorovná dopravní vzdálenost do 100 m základní pro budovy výšky do 6 m</t>
  </si>
  <si>
    <t>https://podminky.urs.cz/item/CS_URS_2024_01/998011001</t>
  </si>
  <si>
    <t>PSV</t>
  </si>
  <si>
    <t>Práce a dodávky PSV</t>
  </si>
  <si>
    <t>762</t>
  </si>
  <si>
    <t>Konstrukce tesařské</t>
  </si>
  <si>
    <t>39</t>
  </si>
  <si>
    <t>762083122</t>
  </si>
  <si>
    <t>Impregnace řeziva proti dřevokaznému hmyzu, houbám a plísním máčením třída ohrožení 3 a 4</t>
  </si>
  <si>
    <t>-2037362713</t>
  </si>
  <si>
    <t>Impregnace řeziva máčením proti dřevokaznému hmyzu, houbám a plísním, třída ohrožení 3 a 4 (dřevo v exteriéru)</t>
  </si>
  <si>
    <t>https://podminky.urs.cz/item/CS_URS_2024_01/762083122</t>
  </si>
  <si>
    <t>40</t>
  </si>
  <si>
    <t>762332130</t>
  </si>
  <si>
    <t>Montáž vázaných kcí krovů pravidelných z hraněného řeziva průřezové pl do 50 cm2</t>
  </si>
  <si>
    <t>1426758863</t>
  </si>
  <si>
    <t>Montáž vázaných konstrukcí krovů střech pultových, sedlových, valbových, stanových čtvercového nebo obdélníkového půdorysu z řeziva hraněného průřezové plochy do 50 cm2</t>
  </si>
  <si>
    <t>https://podminky.urs.cz/item/CS_URS_2024_01/762332130</t>
  </si>
  <si>
    <t>0,8*(78,6+1)+1,2*(3,5+2) "koruna zdi - příčné nosníky pro položení laťování 60x80mm</t>
  </si>
  <si>
    <t>(74,3-10,112-4,5+1)*0,4+(4,5+1)*0,6 "římsy - příčné nosníky pod laťování</t>
  </si>
  <si>
    <t>41</t>
  </si>
  <si>
    <t>60512125</t>
  </si>
  <si>
    <t>hranol stavební řezivo 60x80mm</t>
  </si>
  <si>
    <t>1563969744</t>
  </si>
  <si>
    <t>97,855*0,06*0,08</t>
  </si>
  <si>
    <t>0,47*1,1 'Přepočtené koeficientem množství</t>
  </si>
  <si>
    <t>42</t>
  </si>
  <si>
    <t>762342214</t>
  </si>
  <si>
    <t>Montáž laťování na střechách jednoduchých sklonu do 60° osové vzdálenosti přes 150 do 360 mm</t>
  </si>
  <si>
    <t>-6152262</t>
  </si>
  <si>
    <t>Montáž laťování střech jednoduchých sklonu do 60° při osové vzdálenosti latí přes 150 do 360 mm</t>
  </si>
  <si>
    <t>https://podminky.urs.cz/item/CS_URS_2024_01/762342214</t>
  </si>
  <si>
    <t xml:space="preserve">78,6*0,8+1,2*3,5 "koruna zdí </t>
  </si>
  <si>
    <t>(74,3-10,112-4,5+1)*0,5+(4,5+1)*0,6+5,7*0,15 "římsy</t>
  </si>
  <si>
    <t>43</t>
  </si>
  <si>
    <t>60514114</t>
  </si>
  <si>
    <t>řezivo jehličnaté lať impregnovaná dl 4 m</t>
  </si>
  <si>
    <t>-1019021732</t>
  </si>
  <si>
    <t>0,04*0,06*(78,6*3+3,5*5+59,688*3+4,5*4+5,7*2)</t>
  </si>
  <si>
    <t>1,108*1,1 'Přepočtené koeficientem množství</t>
  </si>
  <si>
    <t>44</t>
  </si>
  <si>
    <t>762395000</t>
  </si>
  <si>
    <t>Spojovací prostředky krovů, bednění, laťování, nadstřešních konstrukcí</t>
  </si>
  <si>
    <t>862762560</t>
  </si>
  <si>
    <t>Spojovací prostředky krovů, bednění a laťování, nadstřešních konstrukcí svorníky, prkna, hřebíky, pásová ocel, vruty</t>
  </si>
  <si>
    <t>https://podminky.urs.cz/item/CS_URS_2024_01/762395000</t>
  </si>
  <si>
    <t>(0,517+1,219)/1,1</t>
  </si>
  <si>
    <t>45</t>
  </si>
  <si>
    <t>998762101</t>
  </si>
  <si>
    <t>Přesun hmot tonážní pro kce tesařské v objektech v do 6 m</t>
  </si>
  <si>
    <t>-497382285</t>
  </si>
  <si>
    <t>Přesun hmot pro konstrukce tesařské stanovený z hmotnosti přesunovaného materiálu vodorovná dopravní vzdálenost do 50 m základní v objektech výšky do 6 m</t>
  </si>
  <si>
    <t>https://podminky.urs.cz/item/CS_URS_2024_01/998762101</t>
  </si>
  <si>
    <t>765</t>
  </si>
  <si>
    <t>Krytina skládaná</t>
  </si>
  <si>
    <t>46</t>
  </si>
  <si>
    <t>765114061</t>
  </si>
  <si>
    <t>Krytina keramická bobrovka režná šupinové krytí sklonu do 30° do malty</t>
  </si>
  <si>
    <t>-1830467571</t>
  </si>
  <si>
    <t>Krytina keramická hladká bobrovka sklonu střechy do 30° do malty šupinové krytí režná</t>
  </si>
  <si>
    <t>https://podminky.urs.cz/item/CS_URS_2024_01/765114061</t>
  </si>
  <si>
    <t xml:space="preserve">78,6*1,0+1,3*3,5 "koruna zdi </t>
  </si>
  <si>
    <t>47</t>
  </si>
  <si>
    <t>765214141</t>
  </si>
  <si>
    <t>Krytina keramická hladká režná na římsách šířky do malty šupinové krytí š do 20 cm</t>
  </si>
  <si>
    <t>1134666642</t>
  </si>
  <si>
    <t>Krytina keramická hladká bobrovka na požárních zdech, římsách, atikách na římsách nebo atikách šířky do 20 cm do malty šupinové krytí režná</t>
  </si>
  <si>
    <t>https://podminky.urs.cz/item/CS_URS_2024_01/765214141</t>
  </si>
  <si>
    <t>5,7 "stěna východ - římsa</t>
  </si>
  <si>
    <t>48</t>
  </si>
  <si>
    <t>765214181</t>
  </si>
  <si>
    <t>Krytina keramická hladká režná na římsách do malty šupinové krytí š přes 20 do 40 cm</t>
  </si>
  <si>
    <t>953425948</t>
  </si>
  <si>
    <t>Krytina keramická hladká bobrovka na požárních zdech, římsách, atikách na římsách nebo atikách šířky přes 20 do 40 cm do malty šupinové krytí režná</t>
  </si>
  <si>
    <t>https://podminky.urs.cz/item/CS_URS_2024_01/765214181</t>
  </si>
  <si>
    <t>73,4-(4,5+11,4) "strana západ - římsa mimo nového objektu</t>
  </si>
  <si>
    <t>49</t>
  </si>
  <si>
    <t>998765101</t>
  </si>
  <si>
    <t>Přesun hmot tonážní pro krytiny skládané v objektech v do 6 m</t>
  </si>
  <si>
    <t>-1537951938</t>
  </si>
  <si>
    <t>Přesun hmot pro krytiny skládané stanovený z hmotnosti přesunovaného materiálu vodorovná dopravní vzdálenost do 50 m základní na objektech výšky do 6 m</t>
  </si>
  <si>
    <t>https://podminky.urs.cz/item/CS_URS_2024_01/998765101</t>
  </si>
  <si>
    <t>783</t>
  </si>
  <si>
    <t>Dokončovací práce - nátěry</t>
  </si>
  <si>
    <t>50</t>
  </si>
  <si>
    <t>783823137</t>
  </si>
  <si>
    <t>Penetrační vápenný nátěr hladkých nebo štukových omítek</t>
  </si>
  <si>
    <t>-178701101</t>
  </si>
  <si>
    <t>Penetrační nátěr omítek hladkých omítek hladkých, zrnitých tenkovrstvých nebo štukových stupně členitosti 1 a 2 vápenný</t>
  </si>
  <si>
    <t>https://podminky.urs.cz/item/CS_URS_2024_01/783823137</t>
  </si>
  <si>
    <t>51</t>
  </si>
  <si>
    <t>783823156R</t>
  </si>
  <si>
    <t>Penetrační vápenný nátěr hrubých omítek</t>
  </si>
  <si>
    <t>1939567748</t>
  </si>
  <si>
    <t>Penetrační vápenný nátěr hrubých omítekstupně členitosti 1 a 2 vápenný</t>
  </si>
  <si>
    <t>52</t>
  </si>
  <si>
    <t>783827427</t>
  </si>
  <si>
    <t>Krycí dvojnásobný vápenný nátěr omítek stupně členitosti 1 a 2</t>
  </si>
  <si>
    <t>2000036071</t>
  </si>
  <si>
    <t>Krycí (ochranný ) nátěr omítek dvojnásobný hladkých omítek hladkých, zrnitých tenkovrstvých nebo štukových stupně členitosti 1 a 2 vápenný</t>
  </si>
  <si>
    <t>https://podminky.urs.cz/item/CS_URS_2024_01/783827427</t>
  </si>
  <si>
    <t>7,74+806,981</t>
  </si>
  <si>
    <t>VRN</t>
  </si>
  <si>
    <t>Vedlejší rozpočtové náklady</t>
  </si>
  <si>
    <t>VRN3</t>
  </si>
  <si>
    <t>Zařízení staveniště</t>
  </si>
  <si>
    <t>53</t>
  </si>
  <si>
    <t>032803000</t>
  </si>
  <si>
    <t>Ostatní vybavení staveniště - mobilní WC</t>
  </si>
  <si>
    <t>1024</t>
  </si>
  <si>
    <t>-810969647</t>
  </si>
  <si>
    <t>54</t>
  </si>
  <si>
    <t>033103000</t>
  </si>
  <si>
    <t>Připojení energií</t>
  </si>
  <si>
    <t>996754743</t>
  </si>
  <si>
    <t>VRN6</t>
  </si>
  <si>
    <t>Územní vlivy</t>
  </si>
  <si>
    <t>55</t>
  </si>
  <si>
    <t>062002000</t>
  </si>
  <si>
    <t>Ztížené dopravní podmínky</t>
  </si>
  <si>
    <t>kpl</t>
  </si>
  <si>
    <t>-1796309615</t>
  </si>
  <si>
    <t>VRN7</t>
  </si>
  <si>
    <t>Provozní vlivy</t>
  </si>
  <si>
    <t>56</t>
  </si>
  <si>
    <t>075503000</t>
  </si>
  <si>
    <t>Ochranná pásma památková</t>
  </si>
  <si>
    <t>-121472844</t>
  </si>
  <si>
    <t>VRN9</t>
  </si>
  <si>
    <t>Ostatní náklady</t>
  </si>
  <si>
    <t>57</t>
  </si>
  <si>
    <t>091404000</t>
  </si>
  <si>
    <t>Práce na památkovém objektu</t>
  </si>
  <si>
    <t>-1530025122</t>
  </si>
  <si>
    <t>58</t>
  </si>
  <si>
    <t>094104000</t>
  </si>
  <si>
    <t>Náklady na opatření BOZP</t>
  </si>
  <si>
    <t>-405449925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</si>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</sst>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7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621125110" TargetMode="External" /><Relationship Id="rId2" Type="http://schemas.openxmlformats.org/officeDocument/2006/relationships/hyperlink" Target="https://podminky.urs.cz/item/CS_URS_2024_01/621311111" TargetMode="External" /><Relationship Id="rId3" Type="http://schemas.openxmlformats.org/officeDocument/2006/relationships/hyperlink" Target="https://podminky.urs.cz/item/CS_URS_2024_01/621311191" TargetMode="External" /><Relationship Id="rId4" Type="http://schemas.openxmlformats.org/officeDocument/2006/relationships/hyperlink" Target="https://podminky.urs.cz/item/CS_URS_2024_01/622125110" TargetMode="External" /><Relationship Id="rId5" Type="http://schemas.openxmlformats.org/officeDocument/2006/relationships/hyperlink" Target="https://podminky.urs.cz/item/CS_URS_2024_01/622311111" TargetMode="External" /><Relationship Id="rId6" Type="http://schemas.openxmlformats.org/officeDocument/2006/relationships/hyperlink" Target="https://podminky.urs.cz/item/CS_URS_2024_01/622311191" TargetMode="External" /><Relationship Id="rId7" Type="http://schemas.openxmlformats.org/officeDocument/2006/relationships/hyperlink" Target="https://podminky.urs.cz/item/CS_URS_2024_01/622325252" TargetMode="External" /><Relationship Id="rId8" Type="http://schemas.openxmlformats.org/officeDocument/2006/relationships/hyperlink" Target="https://podminky.urs.cz/item/CS_URS_2024_01/632451032" TargetMode="External" /><Relationship Id="rId9" Type="http://schemas.openxmlformats.org/officeDocument/2006/relationships/hyperlink" Target="https://podminky.urs.cz/item/CS_URS_2024_01/941211111" TargetMode="External" /><Relationship Id="rId10" Type="http://schemas.openxmlformats.org/officeDocument/2006/relationships/hyperlink" Target="https://podminky.urs.cz/item/CS_URS_2024_01/941211211" TargetMode="External" /><Relationship Id="rId11" Type="http://schemas.openxmlformats.org/officeDocument/2006/relationships/hyperlink" Target="https://podminky.urs.cz/item/CS_URS_2024_01/941211811" TargetMode="External" /><Relationship Id="rId12" Type="http://schemas.openxmlformats.org/officeDocument/2006/relationships/hyperlink" Target="https://podminky.urs.cz/item/CS_URS_2024_01/953945123" TargetMode="External" /><Relationship Id="rId13" Type="http://schemas.openxmlformats.org/officeDocument/2006/relationships/hyperlink" Target="https://podminky.urs.cz/item/CS_URS_2024_01/965045112" TargetMode="External" /><Relationship Id="rId14" Type="http://schemas.openxmlformats.org/officeDocument/2006/relationships/hyperlink" Target="https://podminky.urs.cz/item/CS_URS_2024_01/985131111" TargetMode="External" /><Relationship Id="rId15" Type="http://schemas.openxmlformats.org/officeDocument/2006/relationships/hyperlink" Target="https://podminky.urs.cz/item/CS_URS_2024_01/985142111" TargetMode="External" /><Relationship Id="rId16" Type="http://schemas.openxmlformats.org/officeDocument/2006/relationships/hyperlink" Target="https://podminky.urs.cz/item/CS_URS_2024_01/985142113" TargetMode="External" /><Relationship Id="rId17" Type="http://schemas.openxmlformats.org/officeDocument/2006/relationships/hyperlink" Target="https://podminky.urs.cz/item/CS_URS_2024_01/985142213" TargetMode="External" /><Relationship Id="rId18" Type="http://schemas.openxmlformats.org/officeDocument/2006/relationships/hyperlink" Target="https://podminky.urs.cz/item/CS_URS_2024_01/985221113" TargetMode="External" /><Relationship Id="rId19" Type="http://schemas.openxmlformats.org/officeDocument/2006/relationships/hyperlink" Target="https://podminky.urs.cz/item/CS_URS_2024_01/985223110" TargetMode="External" /><Relationship Id="rId20" Type="http://schemas.openxmlformats.org/officeDocument/2006/relationships/hyperlink" Target="https://podminky.urs.cz/item/CS_URS_2024_01/985223210" TargetMode="External" /><Relationship Id="rId21" Type="http://schemas.openxmlformats.org/officeDocument/2006/relationships/hyperlink" Target="https://podminky.urs.cz/item/CS_URS_2024_01/985231111" TargetMode="External" /><Relationship Id="rId22" Type="http://schemas.openxmlformats.org/officeDocument/2006/relationships/hyperlink" Target="https://podminky.urs.cz/item/CS_URS_2024_01/985231113" TargetMode="External" /><Relationship Id="rId23" Type="http://schemas.openxmlformats.org/officeDocument/2006/relationships/hyperlink" Target="https://podminky.urs.cz/item/CS_URS_2024_01/985232113" TargetMode="External" /><Relationship Id="rId24" Type="http://schemas.openxmlformats.org/officeDocument/2006/relationships/hyperlink" Target="https://podminky.urs.cz/item/CS_URS_2024_01/985233131" TargetMode="External" /><Relationship Id="rId25" Type="http://schemas.openxmlformats.org/officeDocument/2006/relationships/hyperlink" Target="https://podminky.urs.cz/item/CS_URS_2024_01/993111111" TargetMode="External" /><Relationship Id="rId26" Type="http://schemas.openxmlformats.org/officeDocument/2006/relationships/hyperlink" Target="https://podminky.urs.cz/item/CS_URS_2024_01/993111119" TargetMode="External" /><Relationship Id="rId27" Type="http://schemas.openxmlformats.org/officeDocument/2006/relationships/hyperlink" Target="https://podminky.urs.cz/item/CS_URS_2024_01/997013151" TargetMode="External" /><Relationship Id="rId28" Type="http://schemas.openxmlformats.org/officeDocument/2006/relationships/hyperlink" Target="https://podminky.urs.cz/item/CS_URS_2024_01/997013501" TargetMode="External" /><Relationship Id="rId29" Type="http://schemas.openxmlformats.org/officeDocument/2006/relationships/hyperlink" Target="https://podminky.urs.cz/item/CS_URS_2024_01/997013509" TargetMode="External" /><Relationship Id="rId30" Type="http://schemas.openxmlformats.org/officeDocument/2006/relationships/hyperlink" Target="https://podminky.urs.cz/item/CS_URS_2024_01/997013863" TargetMode="External" /><Relationship Id="rId31" Type="http://schemas.openxmlformats.org/officeDocument/2006/relationships/hyperlink" Target="https://podminky.urs.cz/item/CS_URS_2024_01/997013871" TargetMode="External" /><Relationship Id="rId32" Type="http://schemas.openxmlformats.org/officeDocument/2006/relationships/hyperlink" Target="https://podminky.urs.cz/item/CS_URS_2024_01/998011001" TargetMode="External" /><Relationship Id="rId33" Type="http://schemas.openxmlformats.org/officeDocument/2006/relationships/hyperlink" Target="https://podminky.urs.cz/item/CS_URS_2024_01/762083122" TargetMode="External" /><Relationship Id="rId34" Type="http://schemas.openxmlformats.org/officeDocument/2006/relationships/hyperlink" Target="https://podminky.urs.cz/item/CS_URS_2024_01/762332130" TargetMode="External" /><Relationship Id="rId35" Type="http://schemas.openxmlformats.org/officeDocument/2006/relationships/hyperlink" Target="https://podminky.urs.cz/item/CS_URS_2024_01/762342214" TargetMode="External" /><Relationship Id="rId36" Type="http://schemas.openxmlformats.org/officeDocument/2006/relationships/hyperlink" Target="https://podminky.urs.cz/item/CS_URS_2024_01/762395000" TargetMode="External" /><Relationship Id="rId37" Type="http://schemas.openxmlformats.org/officeDocument/2006/relationships/hyperlink" Target="https://podminky.urs.cz/item/CS_URS_2024_01/998762101" TargetMode="External" /><Relationship Id="rId38" Type="http://schemas.openxmlformats.org/officeDocument/2006/relationships/hyperlink" Target="https://podminky.urs.cz/item/CS_URS_2024_01/765114061" TargetMode="External" /><Relationship Id="rId39" Type="http://schemas.openxmlformats.org/officeDocument/2006/relationships/hyperlink" Target="https://podminky.urs.cz/item/CS_URS_2024_01/765214141" TargetMode="External" /><Relationship Id="rId40" Type="http://schemas.openxmlformats.org/officeDocument/2006/relationships/hyperlink" Target="https://podminky.urs.cz/item/CS_URS_2024_01/765214181" TargetMode="External" /><Relationship Id="rId41" Type="http://schemas.openxmlformats.org/officeDocument/2006/relationships/hyperlink" Target="https://podminky.urs.cz/item/CS_URS_2024_01/998765101" TargetMode="External" /><Relationship Id="rId42" Type="http://schemas.openxmlformats.org/officeDocument/2006/relationships/hyperlink" Target="https://podminky.urs.cz/item/CS_URS_2024_01/783823137" TargetMode="External" /><Relationship Id="rId43" Type="http://schemas.openxmlformats.org/officeDocument/2006/relationships/hyperlink" Target="https://podminky.urs.cz/item/CS_URS_2024_01/783827427" TargetMode="External" /><Relationship Id="rId4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27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28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29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30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30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28</v>
      </c>
      <c r="AL14" s="25"/>
      <c r="AM14" s="25"/>
      <c r="AN14" s="37" t="s">
        <v>30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31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32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28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4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33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32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28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34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35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36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37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38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39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40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41</v>
      </c>
      <c r="E29" s="50"/>
      <c r="F29" s="35" t="s">
        <v>42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43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44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45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46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47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48</v>
      </c>
      <c r="U35" s="57"/>
      <c r="V35" s="57"/>
      <c r="W35" s="57"/>
      <c r="X35" s="59" t="s">
        <v>49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50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2408P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Chebský hrad - úprava Šancí a kasemat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Cheb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31. 8. 2024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město Cheb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31</v>
      </c>
      <c r="AJ49" s="43"/>
      <c r="AK49" s="43"/>
      <c r="AL49" s="43"/>
      <c r="AM49" s="76" t="str">
        <f>IF(E17="","",E17)</f>
        <v>Atelier Stoeckl</v>
      </c>
      <c r="AN49" s="67"/>
      <c r="AO49" s="67"/>
      <c r="AP49" s="67"/>
      <c r="AQ49" s="43"/>
      <c r="AR49" s="47"/>
      <c r="AS49" s="77" t="s">
        <v>51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29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33</v>
      </c>
      <c r="AJ50" s="43"/>
      <c r="AK50" s="43"/>
      <c r="AL50" s="43"/>
      <c r="AM50" s="76" t="str">
        <f>IF(E20="","",E20)</f>
        <v>Atelier Stoeckl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52</v>
      </c>
      <c r="D52" s="90"/>
      <c r="E52" s="90"/>
      <c r="F52" s="90"/>
      <c r="G52" s="90"/>
      <c r="H52" s="91"/>
      <c r="I52" s="92" t="s">
        <v>53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54</v>
      </c>
      <c r="AH52" s="90"/>
      <c r="AI52" s="90"/>
      <c r="AJ52" s="90"/>
      <c r="AK52" s="90"/>
      <c r="AL52" s="90"/>
      <c r="AM52" s="90"/>
      <c r="AN52" s="92" t="s">
        <v>55</v>
      </c>
      <c r="AO52" s="90"/>
      <c r="AP52" s="90"/>
      <c r="AQ52" s="94" t="s">
        <v>56</v>
      </c>
      <c r="AR52" s="47"/>
      <c r="AS52" s="95" t="s">
        <v>57</v>
      </c>
      <c r="AT52" s="96" t="s">
        <v>58</v>
      </c>
      <c r="AU52" s="96" t="s">
        <v>59</v>
      </c>
      <c r="AV52" s="96" t="s">
        <v>60</v>
      </c>
      <c r="AW52" s="96" t="s">
        <v>61</v>
      </c>
      <c r="AX52" s="96" t="s">
        <v>62</v>
      </c>
      <c r="AY52" s="96" t="s">
        <v>63</v>
      </c>
      <c r="AZ52" s="96" t="s">
        <v>64</v>
      </c>
      <c r="BA52" s="96" t="s">
        <v>65</v>
      </c>
      <c r="BB52" s="96" t="s">
        <v>66</v>
      </c>
      <c r="BC52" s="96" t="s">
        <v>67</v>
      </c>
      <c r="BD52" s="97" t="s">
        <v>68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69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ROUND(AG55,2)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ROUND(AS55,2)</f>
        <v>0</v>
      </c>
      <c r="AT54" s="109">
        <f>ROUND(SUM(AV54:AW54),2)</f>
        <v>0</v>
      </c>
      <c r="AU54" s="110">
        <f>ROUND(AU55,5)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ROUND(AZ55,2)</f>
        <v>0</v>
      </c>
      <c r="BA54" s="109">
        <f>ROUND(BA55,2)</f>
        <v>0</v>
      </c>
      <c r="BB54" s="109">
        <f>ROUND(BB55,2)</f>
        <v>0</v>
      </c>
      <c r="BC54" s="109">
        <f>ROUND(BC55,2)</f>
        <v>0</v>
      </c>
      <c r="BD54" s="111">
        <f>ROUND(BD55,2)</f>
        <v>0</v>
      </c>
      <c r="BE54" s="6"/>
      <c r="BS54" s="112" t="s">
        <v>70</v>
      </c>
      <c r="BT54" s="112" t="s">
        <v>71</v>
      </c>
      <c r="BU54" s="113" t="s">
        <v>72</v>
      </c>
      <c r="BV54" s="112" t="s">
        <v>73</v>
      </c>
      <c r="BW54" s="112" t="s">
        <v>5</v>
      </c>
      <c r="BX54" s="112" t="s">
        <v>74</v>
      </c>
      <c r="CL54" s="112" t="s">
        <v>19</v>
      </c>
    </row>
    <row r="55" s="7" customFormat="1" ht="16.5" customHeight="1">
      <c r="A55" s="114" t="s">
        <v>75</v>
      </c>
      <c r="B55" s="115"/>
      <c r="C55" s="116"/>
      <c r="D55" s="117" t="s">
        <v>76</v>
      </c>
      <c r="E55" s="117"/>
      <c r="F55" s="117"/>
      <c r="G55" s="117"/>
      <c r="H55" s="117"/>
      <c r="I55" s="118"/>
      <c r="J55" s="117" t="s">
        <v>77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'02 - oprava hradební zdi'!J30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78</v>
      </c>
      <c r="AR55" s="121"/>
      <c r="AS55" s="122">
        <v>0</v>
      </c>
      <c r="AT55" s="123">
        <f>ROUND(SUM(AV55:AW55),2)</f>
        <v>0</v>
      </c>
      <c r="AU55" s="124">
        <f>'02 - oprava hradební zdi'!P93</f>
        <v>0</v>
      </c>
      <c r="AV55" s="123">
        <f>'02 - oprava hradební zdi'!J33</f>
        <v>0</v>
      </c>
      <c r="AW55" s="123">
        <f>'02 - oprava hradební zdi'!J34</f>
        <v>0</v>
      </c>
      <c r="AX55" s="123">
        <f>'02 - oprava hradební zdi'!J35</f>
        <v>0</v>
      </c>
      <c r="AY55" s="123">
        <f>'02 - oprava hradební zdi'!J36</f>
        <v>0</v>
      </c>
      <c r="AZ55" s="123">
        <f>'02 - oprava hradební zdi'!F33</f>
        <v>0</v>
      </c>
      <c r="BA55" s="123">
        <f>'02 - oprava hradební zdi'!F34</f>
        <v>0</v>
      </c>
      <c r="BB55" s="123">
        <f>'02 - oprava hradební zdi'!F35</f>
        <v>0</v>
      </c>
      <c r="BC55" s="123">
        <f>'02 - oprava hradební zdi'!F36</f>
        <v>0</v>
      </c>
      <c r="BD55" s="125">
        <f>'02 - oprava hradební zdi'!F37</f>
        <v>0</v>
      </c>
      <c r="BE55" s="7"/>
      <c r="BT55" s="126" t="s">
        <v>79</v>
      </c>
      <c r="BV55" s="126" t="s">
        <v>73</v>
      </c>
      <c r="BW55" s="126" t="s">
        <v>80</v>
      </c>
      <c r="BX55" s="126" t="s">
        <v>5</v>
      </c>
      <c r="CL55" s="126" t="s">
        <v>19</v>
      </c>
      <c r="CM55" s="126" t="s">
        <v>81</v>
      </c>
    </row>
    <row r="56" s="2" customFormat="1" ht="30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7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="2" customFormat="1" ht="6.96" customHeight="1">
      <c r="A57" s="41"/>
      <c r="B57" s="62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47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</sheetData>
  <sheetProtection sheet="1" formatColumns="0" formatRows="0" objects="1" scenarios="1" spinCount="100000" saltValue="qj3V81hJ1+972uBjUFAjWddehqo8acRs8mSayS4/vcwRz/fx3WSqnJHQ0K1ffBdwDDIBnykyGNffhV5N65K1QA==" hashValue="My2PgrNntPb8bHAcgLIrQ2uDZds1r5ZOb7Krp6MSp9Fe9CukxHz72FaZ+rO108Vt9fnzuQkmVn7i4bHPoawhyg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02 - oprava hradební zdi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80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23"/>
      <c r="AT3" s="20" t="s">
        <v>81</v>
      </c>
    </row>
    <row r="4" s="1" customFormat="1" ht="24.96" customHeight="1">
      <c r="B4" s="23"/>
      <c r="D4" s="129" t="s">
        <v>82</v>
      </c>
      <c r="L4" s="23"/>
      <c r="M4" s="130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1" t="s">
        <v>16</v>
      </c>
      <c r="L6" s="23"/>
    </row>
    <row r="7" s="1" customFormat="1" ht="16.5" customHeight="1">
      <c r="B7" s="23"/>
      <c r="E7" s="132" t="str">
        <f>'Rekapitulace stavby'!K6</f>
        <v>Chebský hrad - úprava Šancí a kasemat</v>
      </c>
      <c r="F7" s="131"/>
      <c r="G7" s="131"/>
      <c r="H7" s="131"/>
      <c r="L7" s="23"/>
    </row>
    <row r="8" s="2" customFormat="1" ht="12" customHeight="1">
      <c r="A8" s="41"/>
      <c r="B8" s="47"/>
      <c r="C8" s="41"/>
      <c r="D8" s="131" t="s">
        <v>83</v>
      </c>
      <c r="E8" s="41"/>
      <c r="F8" s="41"/>
      <c r="G8" s="41"/>
      <c r="H8" s="41"/>
      <c r="I8" s="41"/>
      <c r="J8" s="41"/>
      <c r="K8" s="41"/>
      <c r="L8" s="133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4" t="s">
        <v>84</v>
      </c>
      <c r="F9" s="41"/>
      <c r="G9" s="41"/>
      <c r="H9" s="41"/>
      <c r="I9" s="41"/>
      <c r="J9" s="41"/>
      <c r="K9" s="41"/>
      <c r="L9" s="133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3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1" t="s">
        <v>18</v>
      </c>
      <c r="E11" s="41"/>
      <c r="F11" s="135" t="s">
        <v>19</v>
      </c>
      <c r="G11" s="41"/>
      <c r="H11" s="41"/>
      <c r="I11" s="131" t="s">
        <v>20</v>
      </c>
      <c r="J11" s="135" t="s">
        <v>19</v>
      </c>
      <c r="K11" s="41"/>
      <c r="L11" s="133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1" t="s">
        <v>21</v>
      </c>
      <c r="E12" s="41"/>
      <c r="F12" s="135" t="s">
        <v>22</v>
      </c>
      <c r="G12" s="41"/>
      <c r="H12" s="41"/>
      <c r="I12" s="131" t="s">
        <v>23</v>
      </c>
      <c r="J12" s="136" t="str">
        <f>'Rekapitulace stavby'!AN8</f>
        <v>31. 8. 2024</v>
      </c>
      <c r="K12" s="41"/>
      <c r="L12" s="133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3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1" t="s">
        <v>25</v>
      </c>
      <c r="E14" s="41"/>
      <c r="F14" s="41"/>
      <c r="G14" s="41"/>
      <c r="H14" s="41"/>
      <c r="I14" s="131" t="s">
        <v>26</v>
      </c>
      <c r="J14" s="135" t="s">
        <v>19</v>
      </c>
      <c r="K14" s="41"/>
      <c r="L14" s="133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5" t="s">
        <v>27</v>
      </c>
      <c r="F15" s="41"/>
      <c r="G15" s="41"/>
      <c r="H15" s="41"/>
      <c r="I15" s="131" t="s">
        <v>28</v>
      </c>
      <c r="J15" s="135" t="s">
        <v>19</v>
      </c>
      <c r="K15" s="41"/>
      <c r="L15" s="133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3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1" t="s">
        <v>29</v>
      </c>
      <c r="E17" s="41"/>
      <c r="F17" s="41"/>
      <c r="G17" s="41"/>
      <c r="H17" s="41"/>
      <c r="I17" s="131" t="s">
        <v>26</v>
      </c>
      <c r="J17" s="36" t="str">
        <f>'Rekapitulace stavby'!AN13</f>
        <v>Vyplň údaj</v>
      </c>
      <c r="K17" s="41"/>
      <c r="L17" s="133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5"/>
      <c r="G18" s="135"/>
      <c r="H18" s="135"/>
      <c r="I18" s="131" t="s">
        <v>28</v>
      </c>
      <c r="J18" s="36" t="str">
        <f>'Rekapitulace stavby'!AN14</f>
        <v>Vyplň údaj</v>
      </c>
      <c r="K18" s="41"/>
      <c r="L18" s="133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3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1" t="s">
        <v>31</v>
      </c>
      <c r="E20" s="41"/>
      <c r="F20" s="41"/>
      <c r="G20" s="41"/>
      <c r="H20" s="41"/>
      <c r="I20" s="131" t="s">
        <v>26</v>
      </c>
      <c r="J20" s="135" t="s">
        <v>19</v>
      </c>
      <c r="K20" s="41"/>
      <c r="L20" s="133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5" t="s">
        <v>32</v>
      </c>
      <c r="F21" s="41"/>
      <c r="G21" s="41"/>
      <c r="H21" s="41"/>
      <c r="I21" s="131" t="s">
        <v>28</v>
      </c>
      <c r="J21" s="135" t="s">
        <v>19</v>
      </c>
      <c r="K21" s="41"/>
      <c r="L21" s="133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3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1" t="s">
        <v>33</v>
      </c>
      <c r="E23" s="41"/>
      <c r="F23" s="41"/>
      <c r="G23" s="41"/>
      <c r="H23" s="41"/>
      <c r="I23" s="131" t="s">
        <v>26</v>
      </c>
      <c r="J23" s="135" t="s">
        <v>19</v>
      </c>
      <c r="K23" s="41"/>
      <c r="L23" s="133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5" t="s">
        <v>32</v>
      </c>
      <c r="F24" s="41"/>
      <c r="G24" s="41"/>
      <c r="H24" s="41"/>
      <c r="I24" s="131" t="s">
        <v>28</v>
      </c>
      <c r="J24" s="135" t="s">
        <v>19</v>
      </c>
      <c r="K24" s="41"/>
      <c r="L24" s="133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3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1" t="s">
        <v>35</v>
      </c>
      <c r="E26" s="41"/>
      <c r="F26" s="41"/>
      <c r="G26" s="41"/>
      <c r="H26" s="41"/>
      <c r="I26" s="41"/>
      <c r="J26" s="41"/>
      <c r="K26" s="41"/>
      <c r="L26" s="133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37"/>
      <c r="B27" s="138"/>
      <c r="C27" s="137"/>
      <c r="D27" s="137"/>
      <c r="E27" s="139" t="s">
        <v>19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3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1"/>
      <c r="E29" s="141"/>
      <c r="F29" s="141"/>
      <c r="G29" s="141"/>
      <c r="H29" s="141"/>
      <c r="I29" s="141"/>
      <c r="J29" s="141"/>
      <c r="K29" s="141"/>
      <c r="L29" s="133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2" t="s">
        <v>37</v>
      </c>
      <c r="E30" s="41"/>
      <c r="F30" s="41"/>
      <c r="G30" s="41"/>
      <c r="H30" s="41"/>
      <c r="I30" s="41"/>
      <c r="J30" s="143">
        <f>ROUND(J93, 2)</f>
        <v>0</v>
      </c>
      <c r="K30" s="41"/>
      <c r="L30" s="133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1"/>
      <c r="E31" s="141"/>
      <c r="F31" s="141"/>
      <c r="G31" s="141"/>
      <c r="H31" s="141"/>
      <c r="I31" s="141"/>
      <c r="J31" s="141"/>
      <c r="K31" s="141"/>
      <c r="L31" s="133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4" t="s">
        <v>39</v>
      </c>
      <c r="G32" s="41"/>
      <c r="H32" s="41"/>
      <c r="I32" s="144" t="s">
        <v>38</v>
      </c>
      <c r="J32" s="144" t="s">
        <v>40</v>
      </c>
      <c r="K32" s="41"/>
      <c r="L32" s="133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5" t="s">
        <v>41</v>
      </c>
      <c r="E33" s="131" t="s">
        <v>42</v>
      </c>
      <c r="F33" s="146">
        <f>ROUND((SUM(BE93:BE330)),  2)</f>
        <v>0</v>
      </c>
      <c r="G33" s="41"/>
      <c r="H33" s="41"/>
      <c r="I33" s="147">
        <v>0.20999999999999999</v>
      </c>
      <c r="J33" s="146">
        <f>ROUND(((SUM(BE93:BE330))*I33),  2)</f>
        <v>0</v>
      </c>
      <c r="K33" s="41"/>
      <c r="L33" s="133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1" t="s">
        <v>43</v>
      </c>
      <c r="F34" s="146">
        <f>ROUND((SUM(BF93:BF330)),  2)</f>
        <v>0</v>
      </c>
      <c r="G34" s="41"/>
      <c r="H34" s="41"/>
      <c r="I34" s="147">
        <v>0.12</v>
      </c>
      <c r="J34" s="146">
        <f>ROUND(((SUM(BF93:BF330))*I34),  2)</f>
        <v>0</v>
      </c>
      <c r="K34" s="41"/>
      <c r="L34" s="133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1" t="s">
        <v>44</v>
      </c>
      <c r="F35" s="146">
        <f>ROUND((SUM(BG93:BG330)),  2)</f>
        <v>0</v>
      </c>
      <c r="G35" s="41"/>
      <c r="H35" s="41"/>
      <c r="I35" s="147">
        <v>0.20999999999999999</v>
      </c>
      <c r="J35" s="146">
        <f>0</f>
        <v>0</v>
      </c>
      <c r="K35" s="41"/>
      <c r="L35" s="133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1" t="s">
        <v>45</v>
      </c>
      <c r="F36" s="146">
        <f>ROUND((SUM(BH93:BH330)),  2)</f>
        <v>0</v>
      </c>
      <c r="G36" s="41"/>
      <c r="H36" s="41"/>
      <c r="I36" s="147">
        <v>0.12</v>
      </c>
      <c r="J36" s="146">
        <f>0</f>
        <v>0</v>
      </c>
      <c r="K36" s="41"/>
      <c r="L36" s="133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1" t="s">
        <v>46</v>
      </c>
      <c r="F37" s="146">
        <f>ROUND((SUM(BI93:BI330)),  2)</f>
        <v>0</v>
      </c>
      <c r="G37" s="41"/>
      <c r="H37" s="41"/>
      <c r="I37" s="147">
        <v>0</v>
      </c>
      <c r="J37" s="146">
        <f>0</f>
        <v>0</v>
      </c>
      <c r="K37" s="41"/>
      <c r="L37" s="133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3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48"/>
      <c r="D39" s="149" t="s">
        <v>47</v>
      </c>
      <c r="E39" s="150"/>
      <c r="F39" s="150"/>
      <c r="G39" s="151" t="s">
        <v>48</v>
      </c>
      <c r="H39" s="152" t="s">
        <v>49</v>
      </c>
      <c r="I39" s="150"/>
      <c r="J39" s="153">
        <f>SUM(J30:J37)</f>
        <v>0</v>
      </c>
      <c r="K39" s="154"/>
      <c r="L39" s="133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85</v>
      </c>
      <c r="D45" s="43"/>
      <c r="E45" s="43"/>
      <c r="F45" s="43"/>
      <c r="G45" s="43"/>
      <c r="H45" s="43"/>
      <c r="I45" s="43"/>
      <c r="J45" s="43"/>
      <c r="K45" s="43"/>
      <c r="L45" s="133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3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3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59" t="str">
        <f>E7</f>
        <v>Chebský hrad - úprava Šancí a kasemat</v>
      </c>
      <c r="F48" s="35"/>
      <c r="G48" s="35"/>
      <c r="H48" s="35"/>
      <c r="I48" s="43"/>
      <c r="J48" s="43"/>
      <c r="K48" s="43"/>
      <c r="L48" s="133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83</v>
      </c>
      <c r="D49" s="43"/>
      <c r="E49" s="43"/>
      <c r="F49" s="43"/>
      <c r="G49" s="43"/>
      <c r="H49" s="43"/>
      <c r="I49" s="43"/>
      <c r="J49" s="43"/>
      <c r="K49" s="43"/>
      <c r="L49" s="133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02 - oprava hradební zdi</v>
      </c>
      <c r="F50" s="43"/>
      <c r="G50" s="43"/>
      <c r="H50" s="43"/>
      <c r="I50" s="43"/>
      <c r="J50" s="43"/>
      <c r="K50" s="43"/>
      <c r="L50" s="133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3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Cheb</v>
      </c>
      <c r="G52" s="43"/>
      <c r="H52" s="43"/>
      <c r="I52" s="35" t="s">
        <v>23</v>
      </c>
      <c r="J52" s="75" t="str">
        <f>IF(J12="","",J12)</f>
        <v>31. 8. 2024</v>
      </c>
      <c r="K52" s="43"/>
      <c r="L52" s="133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3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Cheb</v>
      </c>
      <c r="G54" s="43"/>
      <c r="H54" s="43"/>
      <c r="I54" s="35" t="s">
        <v>31</v>
      </c>
      <c r="J54" s="39" t="str">
        <f>E21</f>
        <v>Atelier Stoeckl</v>
      </c>
      <c r="K54" s="43"/>
      <c r="L54" s="133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33</v>
      </c>
      <c r="J55" s="39" t="str">
        <f>E24</f>
        <v>Atelier Stoeckl</v>
      </c>
      <c r="K55" s="43"/>
      <c r="L55" s="133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3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0" t="s">
        <v>86</v>
      </c>
      <c r="D57" s="161"/>
      <c r="E57" s="161"/>
      <c r="F57" s="161"/>
      <c r="G57" s="161"/>
      <c r="H57" s="161"/>
      <c r="I57" s="161"/>
      <c r="J57" s="162" t="s">
        <v>87</v>
      </c>
      <c r="K57" s="161"/>
      <c r="L57" s="133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3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3" t="s">
        <v>69</v>
      </c>
      <c r="D59" s="43"/>
      <c r="E59" s="43"/>
      <c r="F59" s="43"/>
      <c r="G59" s="43"/>
      <c r="H59" s="43"/>
      <c r="I59" s="43"/>
      <c r="J59" s="105">
        <f>J93</f>
        <v>0</v>
      </c>
      <c r="K59" s="43"/>
      <c r="L59" s="133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88</v>
      </c>
    </row>
    <row r="60" s="9" customFormat="1" ht="24.96" customHeight="1">
      <c r="A60" s="9"/>
      <c r="B60" s="164"/>
      <c r="C60" s="165"/>
      <c r="D60" s="166" t="s">
        <v>89</v>
      </c>
      <c r="E60" s="167"/>
      <c r="F60" s="167"/>
      <c r="G60" s="167"/>
      <c r="H60" s="167"/>
      <c r="I60" s="167"/>
      <c r="J60" s="168">
        <f>J94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0"/>
      <c r="C61" s="171"/>
      <c r="D61" s="172" t="s">
        <v>90</v>
      </c>
      <c r="E61" s="173"/>
      <c r="F61" s="173"/>
      <c r="G61" s="173"/>
      <c r="H61" s="173"/>
      <c r="I61" s="173"/>
      <c r="J61" s="174">
        <f>J95</f>
        <v>0</v>
      </c>
      <c r="K61" s="171"/>
      <c r="L61" s="17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0"/>
      <c r="C62" s="171"/>
      <c r="D62" s="172" t="s">
        <v>91</v>
      </c>
      <c r="E62" s="173"/>
      <c r="F62" s="173"/>
      <c r="G62" s="173"/>
      <c r="H62" s="173"/>
      <c r="I62" s="173"/>
      <c r="J62" s="174">
        <f>J130</f>
        <v>0</v>
      </c>
      <c r="K62" s="171"/>
      <c r="L62" s="17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0"/>
      <c r="C63" s="171"/>
      <c r="D63" s="172" t="s">
        <v>92</v>
      </c>
      <c r="E63" s="173"/>
      <c r="F63" s="173"/>
      <c r="G63" s="173"/>
      <c r="H63" s="173"/>
      <c r="I63" s="173"/>
      <c r="J63" s="174">
        <f>J234</f>
        <v>0</v>
      </c>
      <c r="K63" s="171"/>
      <c r="L63" s="17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0"/>
      <c r="C64" s="171"/>
      <c r="D64" s="172" t="s">
        <v>93</v>
      </c>
      <c r="E64" s="173"/>
      <c r="F64" s="173"/>
      <c r="G64" s="173"/>
      <c r="H64" s="173"/>
      <c r="I64" s="173"/>
      <c r="J64" s="174">
        <f>J252</f>
        <v>0</v>
      </c>
      <c r="K64" s="171"/>
      <c r="L64" s="17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4"/>
      <c r="C65" s="165"/>
      <c r="D65" s="166" t="s">
        <v>94</v>
      </c>
      <c r="E65" s="167"/>
      <c r="F65" s="167"/>
      <c r="G65" s="167"/>
      <c r="H65" s="167"/>
      <c r="I65" s="167"/>
      <c r="J65" s="168">
        <f>J256</f>
        <v>0</v>
      </c>
      <c r="K65" s="165"/>
      <c r="L65" s="16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0"/>
      <c r="C66" s="171"/>
      <c r="D66" s="172" t="s">
        <v>95</v>
      </c>
      <c r="E66" s="173"/>
      <c r="F66" s="173"/>
      <c r="G66" s="173"/>
      <c r="H66" s="173"/>
      <c r="I66" s="173"/>
      <c r="J66" s="174">
        <f>J257</f>
        <v>0</v>
      </c>
      <c r="K66" s="171"/>
      <c r="L66" s="17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0"/>
      <c r="C67" s="171"/>
      <c r="D67" s="172" t="s">
        <v>96</v>
      </c>
      <c r="E67" s="173"/>
      <c r="F67" s="173"/>
      <c r="G67" s="173"/>
      <c r="H67" s="173"/>
      <c r="I67" s="173"/>
      <c r="J67" s="174">
        <f>J286</f>
        <v>0</v>
      </c>
      <c r="K67" s="171"/>
      <c r="L67" s="17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0"/>
      <c r="C68" s="171"/>
      <c r="D68" s="172" t="s">
        <v>97</v>
      </c>
      <c r="E68" s="173"/>
      <c r="F68" s="173"/>
      <c r="G68" s="173"/>
      <c r="H68" s="173"/>
      <c r="I68" s="173"/>
      <c r="J68" s="174">
        <f>J302</f>
        <v>0</v>
      </c>
      <c r="K68" s="171"/>
      <c r="L68" s="17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4"/>
      <c r="C69" s="165"/>
      <c r="D69" s="166" t="s">
        <v>98</v>
      </c>
      <c r="E69" s="167"/>
      <c r="F69" s="167"/>
      <c r="G69" s="167"/>
      <c r="H69" s="167"/>
      <c r="I69" s="167"/>
      <c r="J69" s="168">
        <f>J314</f>
        <v>0</v>
      </c>
      <c r="K69" s="165"/>
      <c r="L69" s="16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0"/>
      <c r="C70" s="171"/>
      <c r="D70" s="172" t="s">
        <v>99</v>
      </c>
      <c r="E70" s="173"/>
      <c r="F70" s="173"/>
      <c r="G70" s="173"/>
      <c r="H70" s="173"/>
      <c r="I70" s="173"/>
      <c r="J70" s="174">
        <f>J315</f>
        <v>0</v>
      </c>
      <c r="K70" s="171"/>
      <c r="L70" s="175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0"/>
      <c r="C71" s="171"/>
      <c r="D71" s="172" t="s">
        <v>100</v>
      </c>
      <c r="E71" s="173"/>
      <c r="F71" s="173"/>
      <c r="G71" s="173"/>
      <c r="H71" s="173"/>
      <c r="I71" s="173"/>
      <c r="J71" s="174">
        <f>J320</f>
        <v>0</v>
      </c>
      <c r="K71" s="171"/>
      <c r="L71" s="175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0"/>
      <c r="C72" s="171"/>
      <c r="D72" s="172" t="s">
        <v>101</v>
      </c>
      <c r="E72" s="173"/>
      <c r="F72" s="173"/>
      <c r="G72" s="173"/>
      <c r="H72" s="173"/>
      <c r="I72" s="173"/>
      <c r="J72" s="174">
        <f>J323</f>
        <v>0</v>
      </c>
      <c r="K72" s="171"/>
      <c r="L72" s="175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0"/>
      <c r="C73" s="171"/>
      <c r="D73" s="172" t="s">
        <v>102</v>
      </c>
      <c r="E73" s="173"/>
      <c r="F73" s="173"/>
      <c r="G73" s="173"/>
      <c r="H73" s="173"/>
      <c r="I73" s="173"/>
      <c r="J73" s="174">
        <f>J326</f>
        <v>0</v>
      </c>
      <c r="K73" s="171"/>
      <c r="L73" s="175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33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133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9" s="2" customFormat="1" ht="6.96" customHeight="1">
      <c r="A79" s="41"/>
      <c r="B79" s="64"/>
      <c r="C79" s="65"/>
      <c r="D79" s="65"/>
      <c r="E79" s="65"/>
      <c r="F79" s="65"/>
      <c r="G79" s="65"/>
      <c r="H79" s="65"/>
      <c r="I79" s="65"/>
      <c r="J79" s="65"/>
      <c r="K79" s="65"/>
      <c r="L79" s="133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24.96" customHeight="1">
      <c r="A80" s="41"/>
      <c r="B80" s="42"/>
      <c r="C80" s="26" t="s">
        <v>103</v>
      </c>
      <c r="D80" s="43"/>
      <c r="E80" s="43"/>
      <c r="F80" s="43"/>
      <c r="G80" s="43"/>
      <c r="H80" s="43"/>
      <c r="I80" s="43"/>
      <c r="J80" s="43"/>
      <c r="K80" s="43"/>
      <c r="L80" s="133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3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16</v>
      </c>
      <c r="D82" s="43"/>
      <c r="E82" s="43"/>
      <c r="F82" s="43"/>
      <c r="G82" s="43"/>
      <c r="H82" s="43"/>
      <c r="I82" s="43"/>
      <c r="J82" s="43"/>
      <c r="K82" s="43"/>
      <c r="L82" s="133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6.5" customHeight="1">
      <c r="A83" s="41"/>
      <c r="B83" s="42"/>
      <c r="C83" s="43"/>
      <c r="D83" s="43"/>
      <c r="E83" s="159" t="str">
        <f>E7</f>
        <v>Chebský hrad - úprava Šancí a kasemat</v>
      </c>
      <c r="F83" s="35"/>
      <c r="G83" s="35"/>
      <c r="H83" s="35"/>
      <c r="I83" s="43"/>
      <c r="J83" s="43"/>
      <c r="K83" s="43"/>
      <c r="L83" s="133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83</v>
      </c>
      <c r="D84" s="43"/>
      <c r="E84" s="43"/>
      <c r="F84" s="43"/>
      <c r="G84" s="43"/>
      <c r="H84" s="43"/>
      <c r="I84" s="43"/>
      <c r="J84" s="43"/>
      <c r="K84" s="43"/>
      <c r="L84" s="133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72" t="str">
        <f>E9</f>
        <v>02 - oprava hradební zdi</v>
      </c>
      <c r="F85" s="43"/>
      <c r="G85" s="43"/>
      <c r="H85" s="43"/>
      <c r="I85" s="43"/>
      <c r="J85" s="43"/>
      <c r="K85" s="43"/>
      <c r="L85" s="133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33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2" customHeight="1">
      <c r="A87" s="41"/>
      <c r="B87" s="42"/>
      <c r="C87" s="35" t="s">
        <v>21</v>
      </c>
      <c r="D87" s="43"/>
      <c r="E87" s="43"/>
      <c r="F87" s="30" t="str">
        <f>F12</f>
        <v>Cheb</v>
      </c>
      <c r="G87" s="43"/>
      <c r="H87" s="43"/>
      <c r="I87" s="35" t="s">
        <v>23</v>
      </c>
      <c r="J87" s="75" t="str">
        <f>IF(J12="","",J12)</f>
        <v>31. 8. 2024</v>
      </c>
      <c r="K87" s="43"/>
      <c r="L87" s="133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33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5.15" customHeight="1">
      <c r="A89" s="41"/>
      <c r="B89" s="42"/>
      <c r="C89" s="35" t="s">
        <v>25</v>
      </c>
      <c r="D89" s="43"/>
      <c r="E89" s="43"/>
      <c r="F89" s="30" t="str">
        <f>E15</f>
        <v>město Cheb</v>
      </c>
      <c r="G89" s="43"/>
      <c r="H89" s="43"/>
      <c r="I89" s="35" t="s">
        <v>31</v>
      </c>
      <c r="J89" s="39" t="str">
        <f>E21</f>
        <v>Atelier Stoeckl</v>
      </c>
      <c r="K89" s="43"/>
      <c r="L89" s="133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5.15" customHeight="1">
      <c r="A90" s="41"/>
      <c r="B90" s="42"/>
      <c r="C90" s="35" t="s">
        <v>29</v>
      </c>
      <c r="D90" s="43"/>
      <c r="E90" s="43"/>
      <c r="F90" s="30" t="str">
        <f>IF(E18="","",E18)</f>
        <v>Vyplň údaj</v>
      </c>
      <c r="G90" s="43"/>
      <c r="H90" s="43"/>
      <c r="I90" s="35" t="s">
        <v>33</v>
      </c>
      <c r="J90" s="39" t="str">
        <f>E24</f>
        <v>Atelier Stoeckl</v>
      </c>
      <c r="K90" s="43"/>
      <c r="L90" s="133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0.32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133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11" customFormat="1" ht="29.28" customHeight="1">
      <c r="A92" s="176"/>
      <c r="B92" s="177"/>
      <c r="C92" s="178" t="s">
        <v>104</v>
      </c>
      <c r="D92" s="179" t="s">
        <v>56</v>
      </c>
      <c r="E92" s="179" t="s">
        <v>52</v>
      </c>
      <c r="F92" s="179" t="s">
        <v>53</v>
      </c>
      <c r="G92" s="179" t="s">
        <v>105</v>
      </c>
      <c r="H92" s="179" t="s">
        <v>106</v>
      </c>
      <c r="I92" s="179" t="s">
        <v>107</v>
      </c>
      <c r="J92" s="179" t="s">
        <v>87</v>
      </c>
      <c r="K92" s="180" t="s">
        <v>108</v>
      </c>
      <c r="L92" s="181"/>
      <c r="M92" s="95" t="s">
        <v>19</v>
      </c>
      <c r="N92" s="96" t="s">
        <v>41</v>
      </c>
      <c r="O92" s="96" t="s">
        <v>109</v>
      </c>
      <c r="P92" s="96" t="s">
        <v>110</v>
      </c>
      <c r="Q92" s="96" t="s">
        <v>111</v>
      </c>
      <c r="R92" s="96" t="s">
        <v>112</v>
      </c>
      <c r="S92" s="96" t="s">
        <v>113</v>
      </c>
      <c r="T92" s="97" t="s">
        <v>114</v>
      </c>
      <c r="U92" s="176"/>
      <c r="V92" s="176"/>
      <c r="W92" s="176"/>
      <c r="X92" s="176"/>
      <c r="Y92" s="176"/>
      <c r="Z92" s="176"/>
      <c r="AA92" s="176"/>
      <c r="AB92" s="176"/>
      <c r="AC92" s="176"/>
      <c r="AD92" s="176"/>
      <c r="AE92" s="176"/>
    </row>
    <row r="93" s="2" customFormat="1" ht="22.8" customHeight="1">
      <c r="A93" s="41"/>
      <c r="B93" s="42"/>
      <c r="C93" s="102" t="s">
        <v>115</v>
      </c>
      <c r="D93" s="43"/>
      <c r="E93" s="43"/>
      <c r="F93" s="43"/>
      <c r="G93" s="43"/>
      <c r="H93" s="43"/>
      <c r="I93" s="43"/>
      <c r="J93" s="182">
        <f>BK93</f>
        <v>0</v>
      </c>
      <c r="K93" s="43"/>
      <c r="L93" s="47"/>
      <c r="M93" s="98"/>
      <c r="N93" s="183"/>
      <c r="O93" s="99"/>
      <c r="P93" s="184">
        <f>P94+P256+P314</f>
        <v>0</v>
      </c>
      <c r="Q93" s="99"/>
      <c r="R93" s="184">
        <f>R94+R256+R314</f>
        <v>106.92160998130001</v>
      </c>
      <c r="S93" s="99"/>
      <c r="T93" s="185">
        <f>T94+T256+T314</f>
        <v>54.329087000000001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70</v>
      </c>
      <c r="AU93" s="20" t="s">
        <v>88</v>
      </c>
      <c r="BK93" s="186">
        <f>BK94+BK256+BK314</f>
        <v>0</v>
      </c>
    </row>
    <row r="94" s="12" customFormat="1" ht="25.92" customHeight="1">
      <c r="A94" s="12"/>
      <c r="B94" s="187"/>
      <c r="C94" s="188"/>
      <c r="D94" s="189" t="s">
        <v>70</v>
      </c>
      <c r="E94" s="190" t="s">
        <v>116</v>
      </c>
      <c r="F94" s="190" t="s">
        <v>117</v>
      </c>
      <c r="G94" s="188"/>
      <c r="H94" s="188"/>
      <c r="I94" s="191"/>
      <c r="J94" s="192">
        <f>BK94</f>
        <v>0</v>
      </c>
      <c r="K94" s="188"/>
      <c r="L94" s="193"/>
      <c r="M94" s="194"/>
      <c r="N94" s="195"/>
      <c r="O94" s="195"/>
      <c r="P94" s="196">
        <f>P95+P130+P234+P252</f>
        <v>0</v>
      </c>
      <c r="Q94" s="195"/>
      <c r="R94" s="196">
        <f>R95+R130+R234+R252</f>
        <v>96.893286570000015</v>
      </c>
      <c r="S94" s="195"/>
      <c r="T94" s="197">
        <f>T95+T130+T234+T252</f>
        <v>54.329087000000001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198" t="s">
        <v>79</v>
      </c>
      <c r="AT94" s="199" t="s">
        <v>70</v>
      </c>
      <c r="AU94" s="199" t="s">
        <v>71</v>
      </c>
      <c r="AY94" s="198" t="s">
        <v>118</v>
      </c>
      <c r="BK94" s="200">
        <f>BK95+BK130+BK234+BK252</f>
        <v>0</v>
      </c>
    </row>
    <row r="95" s="12" customFormat="1" ht="22.8" customHeight="1">
      <c r="A95" s="12"/>
      <c r="B95" s="187"/>
      <c r="C95" s="188"/>
      <c r="D95" s="189" t="s">
        <v>70</v>
      </c>
      <c r="E95" s="201" t="s">
        <v>119</v>
      </c>
      <c r="F95" s="201" t="s">
        <v>120</v>
      </c>
      <c r="G95" s="188"/>
      <c r="H95" s="188"/>
      <c r="I95" s="191"/>
      <c r="J95" s="202">
        <f>BK95</f>
        <v>0</v>
      </c>
      <c r="K95" s="188"/>
      <c r="L95" s="193"/>
      <c r="M95" s="194"/>
      <c r="N95" s="195"/>
      <c r="O95" s="195"/>
      <c r="P95" s="196">
        <f>SUM(P96:P129)</f>
        <v>0</v>
      </c>
      <c r="Q95" s="195"/>
      <c r="R95" s="196">
        <f>SUM(R96:R129)</f>
        <v>32.633031700000004</v>
      </c>
      <c r="S95" s="195"/>
      <c r="T95" s="197">
        <f>SUM(T96:T129)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198" t="s">
        <v>79</v>
      </c>
      <c r="AT95" s="199" t="s">
        <v>70</v>
      </c>
      <c r="AU95" s="199" t="s">
        <v>79</v>
      </c>
      <c r="AY95" s="198" t="s">
        <v>118</v>
      </c>
      <c r="BK95" s="200">
        <f>SUM(BK96:BK129)</f>
        <v>0</v>
      </c>
    </row>
    <row r="96" s="2" customFormat="1" ht="33" customHeight="1">
      <c r="A96" s="41"/>
      <c r="B96" s="42"/>
      <c r="C96" s="203" t="s">
        <v>79</v>
      </c>
      <c r="D96" s="203" t="s">
        <v>121</v>
      </c>
      <c r="E96" s="204" t="s">
        <v>122</v>
      </c>
      <c r="F96" s="205" t="s">
        <v>123</v>
      </c>
      <c r="G96" s="206" t="s">
        <v>124</v>
      </c>
      <c r="H96" s="207">
        <v>3.5</v>
      </c>
      <c r="I96" s="208"/>
      <c r="J96" s="209">
        <f>ROUND(I96*H96,2)</f>
        <v>0</v>
      </c>
      <c r="K96" s="205" t="s">
        <v>125</v>
      </c>
      <c r="L96" s="47"/>
      <c r="M96" s="210" t="s">
        <v>19</v>
      </c>
      <c r="N96" s="211" t="s">
        <v>42</v>
      </c>
      <c r="O96" s="87"/>
      <c r="P96" s="212">
        <f>O96*H96</f>
        <v>0</v>
      </c>
      <c r="Q96" s="212">
        <v>0.0028999999999999998</v>
      </c>
      <c r="R96" s="212">
        <f>Q96*H96</f>
        <v>0.010149999999999999</v>
      </c>
      <c r="S96" s="212">
        <v>0</v>
      </c>
      <c r="T96" s="213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4" t="s">
        <v>126</v>
      </c>
      <c r="AT96" s="214" t="s">
        <v>121</v>
      </c>
      <c r="AU96" s="214" t="s">
        <v>81</v>
      </c>
      <c r="AY96" s="20" t="s">
        <v>118</v>
      </c>
      <c r="BE96" s="215">
        <f>IF(N96="základní",J96,0)</f>
        <v>0</v>
      </c>
      <c r="BF96" s="215">
        <f>IF(N96="snížená",J96,0)</f>
        <v>0</v>
      </c>
      <c r="BG96" s="215">
        <f>IF(N96="zákl. přenesená",J96,0)</f>
        <v>0</v>
      </c>
      <c r="BH96" s="215">
        <f>IF(N96="sníž. přenesená",J96,0)</f>
        <v>0</v>
      </c>
      <c r="BI96" s="215">
        <f>IF(N96="nulová",J96,0)</f>
        <v>0</v>
      </c>
      <c r="BJ96" s="20" t="s">
        <v>79</v>
      </c>
      <c r="BK96" s="215">
        <f>ROUND(I96*H96,2)</f>
        <v>0</v>
      </c>
      <c r="BL96" s="20" t="s">
        <v>126</v>
      </c>
      <c r="BM96" s="214" t="s">
        <v>127</v>
      </c>
    </row>
    <row r="97" s="2" customFormat="1">
      <c r="A97" s="41"/>
      <c r="B97" s="42"/>
      <c r="C97" s="43"/>
      <c r="D97" s="216" t="s">
        <v>128</v>
      </c>
      <c r="E97" s="43"/>
      <c r="F97" s="217" t="s">
        <v>129</v>
      </c>
      <c r="G97" s="43"/>
      <c r="H97" s="43"/>
      <c r="I97" s="218"/>
      <c r="J97" s="43"/>
      <c r="K97" s="43"/>
      <c r="L97" s="47"/>
      <c r="M97" s="219"/>
      <c r="N97" s="220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128</v>
      </c>
      <c r="AU97" s="20" t="s">
        <v>81</v>
      </c>
    </row>
    <row r="98" s="2" customFormat="1">
      <c r="A98" s="41"/>
      <c r="B98" s="42"/>
      <c r="C98" s="43"/>
      <c r="D98" s="221" t="s">
        <v>130</v>
      </c>
      <c r="E98" s="43"/>
      <c r="F98" s="222" t="s">
        <v>131</v>
      </c>
      <c r="G98" s="43"/>
      <c r="H98" s="43"/>
      <c r="I98" s="218"/>
      <c r="J98" s="43"/>
      <c r="K98" s="43"/>
      <c r="L98" s="47"/>
      <c r="M98" s="219"/>
      <c r="N98" s="220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130</v>
      </c>
      <c r="AU98" s="20" t="s">
        <v>81</v>
      </c>
    </row>
    <row r="99" s="13" customFormat="1">
      <c r="A99" s="13"/>
      <c r="B99" s="223"/>
      <c r="C99" s="224"/>
      <c r="D99" s="216" t="s">
        <v>132</v>
      </c>
      <c r="E99" s="225" t="s">
        <v>19</v>
      </c>
      <c r="F99" s="226" t="s">
        <v>133</v>
      </c>
      <c r="G99" s="224"/>
      <c r="H99" s="227">
        <v>3.5</v>
      </c>
      <c r="I99" s="228"/>
      <c r="J99" s="224"/>
      <c r="K99" s="224"/>
      <c r="L99" s="229"/>
      <c r="M99" s="230"/>
      <c r="N99" s="231"/>
      <c r="O99" s="231"/>
      <c r="P99" s="231"/>
      <c r="Q99" s="231"/>
      <c r="R99" s="231"/>
      <c r="S99" s="231"/>
      <c r="T99" s="232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3" t="s">
        <v>132</v>
      </c>
      <c r="AU99" s="233" t="s">
        <v>81</v>
      </c>
      <c r="AV99" s="13" t="s">
        <v>81</v>
      </c>
      <c r="AW99" s="13" t="s">
        <v>34</v>
      </c>
      <c r="AX99" s="13" t="s">
        <v>71</v>
      </c>
      <c r="AY99" s="233" t="s">
        <v>118</v>
      </c>
    </row>
    <row r="100" s="2" customFormat="1" ht="24.15" customHeight="1">
      <c r="A100" s="41"/>
      <c r="B100" s="42"/>
      <c r="C100" s="203" t="s">
        <v>81</v>
      </c>
      <c r="D100" s="203" t="s">
        <v>121</v>
      </c>
      <c r="E100" s="204" t="s">
        <v>134</v>
      </c>
      <c r="F100" s="205" t="s">
        <v>135</v>
      </c>
      <c r="G100" s="206" t="s">
        <v>124</v>
      </c>
      <c r="H100" s="207">
        <v>3.5</v>
      </c>
      <c r="I100" s="208"/>
      <c r="J100" s="209">
        <f>ROUND(I100*H100,2)</f>
        <v>0</v>
      </c>
      <c r="K100" s="205" t="s">
        <v>125</v>
      </c>
      <c r="L100" s="47"/>
      <c r="M100" s="210" t="s">
        <v>19</v>
      </c>
      <c r="N100" s="211" t="s">
        <v>42</v>
      </c>
      <c r="O100" s="87"/>
      <c r="P100" s="212">
        <f>O100*H100</f>
        <v>0</v>
      </c>
      <c r="Q100" s="212">
        <v>0.021000000000000001</v>
      </c>
      <c r="R100" s="212">
        <f>Q100*H100</f>
        <v>0.07350000000000001</v>
      </c>
      <c r="S100" s="212">
        <v>0</v>
      </c>
      <c r="T100" s="213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4" t="s">
        <v>126</v>
      </c>
      <c r="AT100" s="214" t="s">
        <v>121</v>
      </c>
      <c r="AU100" s="214" t="s">
        <v>81</v>
      </c>
      <c r="AY100" s="20" t="s">
        <v>118</v>
      </c>
      <c r="BE100" s="215">
        <f>IF(N100="základní",J100,0)</f>
        <v>0</v>
      </c>
      <c r="BF100" s="215">
        <f>IF(N100="snížená",J100,0)</f>
        <v>0</v>
      </c>
      <c r="BG100" s="215">
        <f>IF(N100="zákl. přenesená",J100,0)</f>
        <v>0</v>
      </c>
      <c r="BH100" s="215">
        <f>IF(N100="sníž. přenesená",J100,0)</f>
        <v>0</v>
      </c>
      <c r="BI100" s="215">
        <f>IF(N100="nulová",J100,0)</f>
        <v>0</v>
      </c>
      <c r="BJ100" s="20" t="s">
        <v>79</v>
      </c>
      <c r="BK100" s="215">
        <f>ROUND(I100*H100,2)</f>
        <v>0</v>
      </c>
      <c r="BL100" s="20" t="s">
        <v>126</v>
      </c>
      <c r="BM100" s="214" t="s">
        <v>136</v>
      </c>
    </row>
    <row r="101" s="2" customFormat="1">
      <c r="A101" s="41"/>
      <c r="B101" s="42"/>
      <c r="C101" s="43"/>
      <c r="D101" s="216" t="s">
        <v>128</v>
      </c>
      <c r="E101" s="43"/>
      <c r="F101" s="217" t="s">
        <v>137</v>
      </c>
      <c r="G101" s="43"/>
      <c r="H101" s="43"/>
      <c r="I101" s="218"/>
      <c r="J101" s="43"/>
      <c r="K101" s="43"/>
      <c r="L101" s="47"/>
      <c r="M101" s="219"/>
      <c r="N101" s="220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128</v>
      </c>
      <c r="AU101" s="20" t="s">
        <v>81</v>
      </c>
    </row>
    <row r="102" s="2" customFormat="1">
      <c r="A102" s="41"/>
      <c r="B102" s="42"/>
      <c r="C102" s="43"/>
      <c r="D102" s="221" t="s">
        <v>130</v>
      </c>
      <c r="E102" s="43"/>
      <c r="F102" s="222" t="s">
        <v>138</v>
      </c>
      <c r="G102" s="43"/>
      <c r="H102" s="43"/>
      <c r="I102" s="218"/>
      <c r="J102" s="43"/>
      <c r="K102" s="43"/>
      <c r="L102" s="47"/>
      <c r="M102" s="219"/>
      <c r="N102" s="220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130</v>
      </c>
      <c r="AU102" s="20" t="s">
        <v>81</v>
      </c>
    </row>
    <row r="103" s="13" customFormat="1">
      <c r="A103" s="13"/>
      <c r="B103" s="223"/>
      <c r="C103" s="224"/>
      <c r="D103" s="216" t="s">
        <v>132</v>
      </c>
      <c r="E103" s="225" t="s">
        <v>19</v>
      </c>
      <c r="F103" s="226" t="s">
        <v>133</v>
      </c>
      <c r="G103" s="224"/>
      <c r="H103" s="227">
        <v>3.5</v>
      </c>
      <c r="I103" s="228"/>
      <c r="J103" s="224"/>
      <c r="K103" s="224"/>
      <c r="L103" s="229"/>
      <c r="M103" s="230"/>
      <c r="N103" s="231"/>
      <c r="O103" s="231"/>
      <c r="P103" s="231"/>
      <c r="Q103" s="231"/>
      <c r="R103" s="231"/>
      <c r="S103" s="231"/>
      <c r="T103" s="232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3" t="s">
        <v>132</v>
      </c>
      <c r="AU103" s="233" t="s">
        <v>81</v>
      </c>
      <c r="AV103" s="13" t="s">
        <v>81</v>
      </c>
      <c r="AW103" s="13" t="s">
        <v>34</v>
      </c>
      <c r="AX103" s="13" t="s">
        <v>71</v>
      </c>
      <c r="AY103" s="233" t="s">
        <v>118</v>
      </c>
    </row>
    <row r="104" s="2" customFormat="1" ht="24.15" customHeight="1">
      <c r="A104" s="41"/>
      <c r="B104" s="42"/>
      <c r="C104" s="203" t="s">
        <v>139</v>
      </c>
      <c r="D104" s="203" t="s">
        <v>121</v>
      </c>
      <c r="E104" s="204" t="s">
        <v>140</v>
      </c>
      <c r="F104" s="205" t="s">
        <v>141</v>
      </c>
      <c r="G104" s="206" t="s">
        <v>124</v>
      </c>
      <c r="H104" s="207">
        <v>3.5</v>
      </c>
      <c r="I104" s="208"/>
      <c r="J104" s="209">
        <f>ROUND(I104*H104,2)</f>
        <v>0</v>
      </c>
      <c r="K104" s="205" t="s">
        <v>125</v>
      </c>
      <c r="L104" s="47"/>
      <c r="M104" s="210" t="s">
        <v>19</v>
      </c>
      <c r="N104" s="211" t="s">
        <v>42</v>
      </c>
      <c r="O104" s="87"/>
      <c r="P104" s="212">
        <f>O104*H104</f>
        <v>0</v>
      </c>
      <c r="Q104" s="212">
        <v>0.0070000000000000001</v>
      </c>
      <c r="R104" s="212">
        <f>Q104*H104</f>
        <v>0.024500000000000001</v>
      </c>
      <c r="S104" s="212">
        <v>0</v>
      </c>
      <c r="T104" s="213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4" t="s">
        <v>126</v>
      </c>
      <c r="AT104" s="214" t="s">
        <v>121</v>
      </c>
      <c r="AU104" s="214" t="s">
        <v>81</v>
      </c>
      <c r="AY104" s="20" t="s">
        <v>118</v>
      </c>
      <c r="BE104" s="215">
        <f>IF(N104="základní",J104,0)</f>
        <v>0</v>
      </c>
      <c r="BF104" s="215">
        <f>IF(N104="snížená",J104,0)</f>
        <v>0</v>
      </c>
      <c r="BG104" s="215">
        <f>IF(N104="zákl. přenesená",J104,0)</f>
        <v>0</v>
      </c>
      <c r="BH104" s="215">
        <f>IF(N104="sníž. přenesená",J104,0)</f>
        <v>0</v>
      </c>
      <c r="BI104" s="215">
        <f>IF(N104="nulová",J104,0)</f>
        <v>0</v>
      </c>
      <c r="BJ104" s="20" t="s">
        <v>79</v>
      </c>
      <c r="BK104" s="215">
        <f>ROUND(I104*H104,2)</f>
        <v>0</v>
      </c>
      <c r="BL104" s="20" t="s">
        <v>126</v>
      </c>
      <c r="BM104" s="214" t="s">
        <v>142</v>
      </c>
    </row>
    <row r="105" s="2" customFormat="1">
      <c r="A105" s="41"/>
      <c r="B105" s="42"/>
      <c r="C105" s="43"/>
      <c r="D105" s="216" t="s">
        <v>128</v>
      </c>
      <c r="E105" s="43"/>
      <c r="F105" s="217" t="s">
        <v>143</v>
      </c>
      <c r="G105" s="43"/>
      <c r="H105" s="43"/>
      <c r="I105" s="218"/>
      <c r="J105" s="43"/>
      <c r="K105" s="43"/>
      <c r="L105" s="47"/>
      <c r="M105" s="219"/>
      <c r="N105" s="220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128</v>
      </c>
      <c r="AU105" s="20" t="s">
        <v>81</v>
      </c>
    </row>
    <row r="106" s="2" customFormat="1">
      <c r="A106" s="41"/>
      <c r="B106" s="42"/>
      <c r="C106" s="43"/>
      <c r="D106" s="221" t="s">
        <v>130</v>
      </c>
      <c r="E106" s="43"/>
      <c r="F106" s="222" t="s">
        <v>144</v>
      </c>
      <c r="G106" s="43"/>
      <c r="H106" s="43"/>
      <c r="I106" s="218"/>
      <c r="J106" s="43"/>
      <c r="K106" s="43"/>
      <c r="L106" s="47"/>
      <c r="M106" s="219"/>
      <c r="N106" s="220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130</v>
      </c>
      <c r="AU106" s="20" t="s">
        <v>81</v>
      </c>
    </row>
    <row r="107" s="2" customFormat="1" ht="24.15" customHeight="1">
      <c r="A107" s="41"/>
      <c r="B107" s="42"/>
      <c r="C107" s="203" t="s">
        <v>126</v>
      </c>
      <c r="D107" s="203" t="s">
        <v>121</v>
      </c>
      <c r="E107" s="204" t="s">
        <v>145</v>
      </c>
      <c r="F107" s="205" t="s">
        <v>146</v>
      </c>
      <c r="G107" s="206" t="s">
        <v>124</v>
      </c>
      <c r="H107" s="207">
        <v>902.92100000000005</v>
      </c>
      <c r="I107" s="208"/>
      <c r="J107" s="209">
        <f>ROUND(I107*H107,2)</f>
        <v>0</v>
      </c>
      <c r="K107" s="205" t="s">
        <v>125</v>
      </c>
      <c r="L107" s="47"/>
      <c r="M107" s="210" t="s">
        <v>19</v>
      </c>
      <c r="N107" s="211" t="s">
        <v>42</v>
      </c>
      <c r="O107" s="87"/>
      <c r="P107" s="212">
        <f>O107*H107</f>
        <v>0</v>
      </c>
      <c r="Q107" s="212">
        <v>0.0028999999999999998</v>
      </c>
      <c r="R107" s="212">
        <f>Q107*H107</f>
        <v>2.6184709000000002</v>
      </c>
      <c r="S107" s="212">
        <v>0</v>
      </c>
      <c r="T107" s="213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4" t="s">
        <v>126</v>
      </c>
      <c r="AT107" s="214" t="s">
        <v>121</v>
      </c>
      <c r="AU107" s="214" t="s">
        <v>81</v>
      </c>
      <c r="AY107" s="20" t="s">
        <v>118</v>
      </c>
      <c r="BE107" s="215">
        <f>IF(N107="základní",J107,0)</f>
        <v>0</v>
      </c>
      <c r="BF107" s="215">
        <f>IF(N107="snížená",J107,0)</f>
        <v>0</v>
      </c>
      <c r="BG107" s="215">
        <f>IF(N107="zákl. přenesená",J107,0)</f>
        <v>0</v>
      </c>
      <c r="BH107" s="215">
        <f>IF(N107="sníž. přenesená",J107,0)</f>
        <v>0</v>
      </c>
      <c r="BI107" s="215">
        <f>IF(N107="nulová",J107,0)</f>
        <v>0</v>
      </c>
      <c r="BJ107" s="20" t="s">
        <v>79</v>
      </c>
      <c r="BK107" s="215">
        <f>ROUND(I107*H107,2)</f>
        <v>0</v>
      </c>
      <c r="BL107" s="20" t="s">
        <v>126</v>
      </c>
      <c r="BM107" s="214" t="s">
        <v>147</v>
      </c>
    </row>
    <row r="108" s="2" customFormat="1">
      <c r="A108" s="41"/>
      <c r="B108" s="42"/>
      <c r="C108" s="43"/>
      <c r="D108" s="216" t="s">
        <v>128</v>
      </c>
      <c r="E108" s="43"/>
      <c r="F108" s="217" t="s">
        <v>148</v>
      </c>
      <c r="G108" s="43"/>
      <c r="H108" s="43"/>
      <c r="I108" s="218"/>
      <c r="J108" s="43"/>
      <c r="K108" s="43"/>
      <c r="L108" s="47"/>
      <c r="M108" s="219"/>
      <c r="N108" s="220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128</v>
      </c>
      <c r="AU108" s="20" t="s">
        <v>81</v>
      </c>
    </row>
    <row r="109" s="2" customFormat="1">
      <c r="A109" s="41"/>
      <c r="B109" s="42"/>
      <c r="C109" s="43"/>
      <c r="D109" s="221" t="s">
        <v>130</v>
      </c>
      <c r="E109" s="43"/>
      <c r="F109" s="222" t="s">
        <v>149</v>
      </c>
      <c r="G109" s="43"/>
      <c r="H109" s="43"/>
      <c r="I109" s="218"/>
      <c r="J109" s="43"/>
      <c r="K109" s="43"/>
      <c r="L109" s="47"/>
      <c r="M109" s="219"/>
      <c r="N109" s="220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130</v>
      </c>
      <c r="AU109" s="20" t="s">
        <v>81</v>
      </c>
    </row>
    <row r="110" s="13" customFormat="1">
      <c r="A110" s="13"/>
      <c r="B110" s="223"/>
      <c r="C110" s="224"/>
      <c r="D110" s="216" t="s">
        <v>132</v>
      </c>
      <c r="E110" s="225" t="s">
        <v>19</v>
      </c>
      <c r="F110" s="226" t="s">
        <v>150</v>
      </c>
      <c r="G110" s="224"/>
      <c r="H110" s="227">
        <v>806.98099999999999</v>
      </c>
      <c r="I110" s="228"/>
      <c r="J110" s="224"/>
      <c r="K110" s="224"/>
      <c r="L110" s="229"/>
      <c r="M110" s="230"/>
      <c r="N110" s="231"/>
      <c r="O110" s="231"/>
      <c r="P110" s="231"/>
      <c r="Q110" s="231"/>
      <c r="R110" s="231"/>
      <c r="S110" s="231"/>
      <c r="T110" s="232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3" t="s">
        <v>132</v>
      </c>
      <c r="AU110" s="233" t="s">
        <v>81</v>
      </c>
      <c r="AV110" s="13" t="s">
        <v>81</v>
      </c>
      <c r="AW110" s="13" t="s">
        <v>34</v>
      </c>
      <c r="AX110" s="13" t="s">
        <v>71</v>
      </c>
      <c r="AY110" s="233" t="s">
        <v>118</v>
      </c>
    </row>
    <row r="111" s="13" customFormat="1">
      <c r="A111" s="13"/>
      <c r="B111" s="223"/>
      <c r="C111" s="224"/>
      <c r="D111" s="216" t="s">
        <v>132</v>
      </c>
      <c r="E111" s="225" t="s">
        <v>19</v>
      </c>
      <c r="F111" s="226" t="s">
        <v>151</v>
      </c>
      <c r="G111" s="224"/>
      <c r="H111" s="227">
        <v>95.939999999999998</v>
      </c>
      <c r="I111" s="228"/>
      <c r="J111" s="224"/>
      <c r="K111" s="224"/>
      <c r="L111" s="229"/>
      <c r="M111" s="230"/>
      <c r="N111" s="231"/>
      <c r="O111" s="231"/>
      <c r="P111" s="231"/>
      <c r="Q111" s="231"/>
      <c r="R111" s="231"/>
      <c r="S111" s="231"/>
      <c r="T111" s="232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3" t="s">
        <v>132</v>
      </c>
      <c r="AU111" s="233" t="s">
        <v>81</v>
      </c>
      <c r="AV111" s="13" t="s">
        <v>81</v>
      </c>
      <c r="AW111" s="13" t="s">
        <v>34</v>
      </c>
      <c r="AX111" s="13" t="s">
        <v>71</v>
      </c>
      <c r="AY111" s="233" t="s">
        <v>118</v>
      </c>
    </row>
    <row r="112" s="2" customFormat="1" ht="24.15" customHeight="1">
      <c r="A112" s="41"/>
      <c r="B112" s="42"/>
      <c r="C112" s="203" t="s">
        <v>152</v>
      </c>
      <c r="D112" s="203" t="s">
        <v>121</v>
      </c>
      <c r="E112" s="204" t="s">
        <v>153</v>
      </c>
      <c r="F112" s="205" t="s">
        <v>154</v>
      </c>
      <c r="G112" s="206" t="s">
        <v>124</v>
      </c>
      <c r="H112" s="207">
        <v>806.98099999999999</v>
      </c>
      <c r="I112" s="208"/>
      <c r="J112" s="209">
        <f>ROUND(I112*H112,2)</f>
        <v>0</v>
      </c>
      <c r="K112" s="205" t="s">
        <v>125</v>
      </c>
      <c r="L112" s="47"/>
      <c r="M112" s="210" t="s">
        <v>19</v>
      </c>
      <c r="N112" s="211" t="s">
        <v>42</v>
      </c>
      <c r="O112" s="87"/>
      <c r="P112" s="212">
        <f>O112*H112</f>
        <v>0</v>
      </c>
      <c r="Q112" s="212">
        <v>0.021000000000000001</v>
      </c>
      <c r="R112" s="212">
        <f>Q112*H112</f>
        <v>16.946601000000001</v>
      </c>
      <c r="S112" s="212">
        <v>0</v>
      </c>
      <c r="T112" s="213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4" t="s">
        <v>126</v>
      </c>
      <c r="AT112" s="214" t="s">
        <v>121</v>
      </c>
      <c r="AU112" s="214" t="s">
        <v>81</v>
      </c>
      <c r="AY112" s="20" t="s">
        <v>118</v>
      </c>
      <c r="BE112" s="215">
        <f>IF(N112="základní",J112,0)</f>
        <v>0</v>
      </c>
      <c r="BF112" s="215">
        <f>IF(N112="snížená",J112,0)</f>
        <v>0</v>
      </c>
      <c r="BG112" s="215">
        <f>IF(N112="zákl. přenesená",J112,0)</f>
        <v>0</v>
      </c>
      <c r="BH112" s="215">
        <f>IF(N112="sníž. přenesená",J112,0)</f>
        <v>0</v>
      </c>
      <c r="BI112" s="215">
        <f>IF(N112="nulová",J112,0)</f>
        <v>0</v>
      </c>
      <c r="BJ112" s="20" t="s">
        <v>79</v>
      </c>
      <c r="BK112" s="215">
        <f>ROUND(I112*H112,2)</f>
        <v>0</v>
      </c>
      <c r="BL112" s="20" t="s">
        <v>126</v>
      </c>
      <c r="BM112" s="214" t="s">
        <v>155</v>
      </c>
    </row>
    <row r="113" s="2" customFormat="1">
      <c r="A113" s="41"/>
      <c r="B113" s="42"/>
      <c r="C113" s="43"/>
      <c r="D113" s="216" t="s">
        <v>128</v>
      </c>
      <c r="E113" s="43"/>
      <c r="F113" s="217" t="s">
        <v>156</v>
      </c>
      <c r="G113" s="43"/>
      <c r="H113" s="43"/>
      <c r="I113" s="218"/>
      <c r="J113" s="43"/>
      <c r="K113" s="43"/>
      <c r="L113" s="47"/>
      <c r="M113" s="219"/>
      <c r="N113" s="220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128</v>
      </c>
      <c r="AU113" s="20" t="s">
        <v>81</v>
      </c>
    </row>
    <row r="114" s="2" customFormat="1">
      <c r="A114" s="41"/>
      <c r="B114" s="42"/>
      <c r="C114" s="43"/>
      <c r="D114" s="221" t="s">
        <v>130</v>
      </c>
      <c r="E114" s="43"/>
      <c r="F114" s="222" t="s">
        <v>157</v>
      </c>
      <c r="G114" s="43"/>
      <c r="H114" s="43"/>
      <c r="I114" s="218"/>
      <c r="J114" s="43"/>
      <c r="K114" s="43"/>
      <c r="L114" s="47"/>
      <c r="M114" s="219"/>
      <c r="N114" s="220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130</v>
      </c>
      <c r="AU114" s="20" t="s">
        <v>81</v>
      </c>
    </row>
    <row r="115" s="13" customFormat="1">
      <c r="A115" s="13"/>
      <c r="B115" s="223"/>
      <c r="C115" s="224"/>
      <c r="D115" s="216" t="s">
        <v>132</v>
      </c>
      <c r="E115" s="225" t="s">
        <v>19</v>
      </c>
      <c r="F115" s="226" t="s">
        <v>150</v>
      </c>
      <c r="G115" s="224"/>
      <c r="H115" s="227">
        <v>806.98099999999999</v>
      </c>
      <c r="I115" s="228"/>
      <c r="J115" s="224"/>
      <c r="K115" s="224"/>
      <c r="L115" s="229"/>
      <c r="M115" s="230"/>
      <c r="N115" s="231"/>
      <c r="O115" s="231"/>
      <c r="P115" s="231"/>
      <c r="Q115" s="231"/>
      <c r="R115" s="231"/>
      <c r="S115" s="231"/>
      <c r="T115" s="232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3" t="s">
        <v>132</v>
      </c>
      <c r="AU115" s="233" t="s">
        <v>81</v>
      </c>
      <c r="AV115" s="13" t="s">
        <v>81</v>
      </c>
      <c r="AW115" s="13" t="s">
        <v>34</v>
      </c>
      <c r="AX115" s="13" t="s">
        <v>71</v>
      </c>
      <c r="AY115" s="233" t="s">
        <v>118</v>
      </c>
    </row>
    <row r="116" s="2" customFormat="1" ht="24.15" customHeight="1">
      <c r="A116" s="41"/>
      <c r="B116" s="42"/>
      <c r="C116" s="203" t="s">
        <v>119</v>
      </c>
      <c r="D116" s="203" t="s">
        <v>121</v>
      </c>
      <c r="E116" s="204" t="s">
        <v>158</v>
      </c>
      <c r="F116" s="205" t="s">
        <v>159</v>
      </c>
      <c r="G116" s="206" t="s">
        <v>124</v>
      </c>
      <c r="H116" s="207">
        <v>806.98099999999999</v>
      </c>
      <c r="I116" s="208"/>
      <c r="J116" s="209">
        <f>ROUND(I116*H116,2)</f>
        <v>0</v>
      </c>
      <c r="K116" s="205" t="s">
        <v>125</v>
      </c>
      <c r="L116" s="47"/>
      <c r="M116" s="210" t="s">
        <v>19</v>
      </c>
      <c r="N116" s="211" t="s">
        <v>42</v>
      </c>
      <c r="O116" s="87"/>
      <c r="P116" s="212">
        <f>O116*H116</f>
        <v>0</v>
      </c>
      <c r="Q116" s="212">
        <v>0.0070000000000000001</v>
      </c>
      <c r="R116" s="212">
        <f>Q116*H116</f>
        <v>5.6488670000000001</v>
      </c>
      <c r="S116" s="212">
        <v>0</v>
      </c>
      <c r="T116" s="213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4" t="s">
        <v>126</v>
      </c>
      <c r="AT116" s="214" t="s">
        <v>121</v>
      </c>
      <c r="AU116" s="214" t="s">
        <v>81</v>
      </c>
      <c r="AY116" s="20" t="s">
        <v>118</v>
      </c>
      <c r="BE116" s="215">
        <f>IF(N116="základní",J116,0)</f>
        <v>0</v>
      </c>
      <c r="BF116" s="215">
        <f>IF(N116="snížená",J116,0)</f>
        <v>0</v>
      </c>
      <c r="BG116" s="215">
        <f>IF(N116="zákl. přenesená",J116,0)</f>
        <v>0</v>
      </c>
      <c r="BH116" s="215">
        <f>IF(N116="sníž. přenesená",J116,0)</f>
        <v>0</v>
      </c>
      <c r="BI116" s="215">
        <f>IF(N116="nulová",J116,0)</f>
        <v>0</v>
      </c>
      <c r="BJ116" s="20" t="s">
        <v>79</v>
      </c>
      <c r="BK116" s="215">
        <f>ROUND(I116*H116,2)</f>
        <v>0</v>
      </c>
      <c r="BL116" s="20" t="s">
        <v>126</v>
      </c>
      <c r="BM116" s="214" t="s">
        <v>160</v>
      </c>
    </row>
    <row r="117" s="2" customFormat="1">
      <c r="A117" s="41"/>
      <c r="B117" s="42"/>
      <c r="C117" s="43"/>
      <c r="D117" s="216" t="s">
        <v>128</v>
      </c>
      <c r="E117" s="43"/>
      <c r="F117" s="217" t="s">
        <v>161</v>
      </c>
      <c r="G117" s="43"/>
      <c r="H117" s="43"/>
      <c r="I117" s="218"/>
      <c r="J117" s="43"/>
      <c r="K117" s="43"/>
      <c r="L117" s="47"/>
      <c r="M117" s="219"/>
      <c r="N117" s="220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128</v>
      </c>
      <c r="AU117" s="20" t="s">
        <v>81</v>
      </c>
    </row>
    <row r="118" s="2" customFormat="1">
      <c r="A118" s="41"/>
      <c r="B118" s="42"/>
      <c r="C118" s="43"/>
      <c r="D118" s="221" t="s">
        <v>130</v>
      </c>
      <c r="E118" s="43"/>
      <c r="F118" s="222" t="s">
        <v>162</v>
      </c>
      <c r="G118" s="43"/>
      <c r="H118" s="43"/>
      <c r="I118" s="218"/>
      <c r="J118" s="43"/>
      <c r="K118" s="43"/>
      <c r="L118" s="47"/>
      <c r="M118" s="219"/>
      <c r="N118" s="220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130</v>
      </c>
      <c r="AU118" s="20" t="s">
        <v>81</v>
      </c>
    </row>
    <row r="119" s="2" customFormat="1" ht="33" customHeight="1">
      <c r="A119" s="41"/>
      <c r="B119" s="42"/>
      <c r="C119" s="203" t="s">
        <v>163</v>
      </c>
      <c r="D119" s="203" t="s">
        <v>121</v>
      </c>
      <c r="E119" s="204" t="s">
        <v>164</v>
      </c>
      <c r="F119" s="205" t="s">
        <v>165</v>
      </c>
      <c r="G119" s="206" t="s">
        <v>124</v>
      </c>
      <c r="H119" s="207">
        <v>7.7400000000000002</v>
      </c>
      <c r="I119" s="208"/>
      <c r="J119" s="209">
        <f>ROUND(I119*H119,2)</f>
        <v>0</v>
      </c>
      <c r="K119" s="205" t="s">
        <v>125</v>
      </c>
      <c r="L119" s="47"/>
      <c r="M119" s="210" t="s">
        <v>19</v>
      </c>
      <c r="N119" s="211" t="s">
        <v>42</v>
      </c>
      <c r="O119" s="87"/>
      <c r="P119" s="212">
        <f>O119*H119</f>
        <v>0</v>
      </c>
      <c r="Q119" s="212">
        <v>0.017569999999999999</v>
      </c>
      <c r="R119" s="212">
        <f>Q119*H119</f>
        <v>0.1359918</v>
      </c>
      <c r="S119" s="212">
        <v>0</v>
      </c>
      <c r="T119" s="213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4" t="s">
        <v>126</v>
      </c>
      <c r="AT119" s="214" t="s">
        <v>121</v>
      </c>
      <c r="AU119" s="214" t="s">
        <v>81</v>
      </c>
      <c r="AY119" s="20" t="s">
        <v>118</v>
      </c>
      <c r="BE119" s="215">
        <f>IF(N119="základní",J119,0)</f>
        <v>0</v>
      </c>
      <c r="BF119" s="215">
        <f>IF(N119="snížená",J119,0)</f>
        <v>0</v>
      </c>
      <c r="BG119" s="215">
        <f>IF(N119="zákl. přenesená",J119,0)</f>
        <v>0</v>
      </c>
      <c r="BH119" s="215">
        <f>IF(N119="sníž. přenesená",J119,0)</f>
        <v>0</v>
      </c>
      <c r="BI119" s="215">
        <f>IF(N119="nulová",J119,0)</f>
        <v>0</v>
      </c>
      <c r="BJ119" s="20" t="s">
        <v>79</v>
      </c>
      <c r="BK119" s="215">
        <f>ROUND(I119*H119,2)</f>
        <v>0</v>
      </c>
      <c r="BL119" s="20" t="s">
        <v>126</v>
      </c>
      <c r="BM119" s="214" t="s">
        <v>166</v>
      </c>
    </row>
    <row r="120" s="2" customFormat="1">
      <c r="A120" s="41"/>
      <c r="B120" s="42"/>
      <c r="C120" s="43"/>
      <c r="D120" s="216" t="s">
        <v>128</v>
      </c>
      <c r="E120" s="43"/>
      <c r="F120" s="217" t="s">
        <v>167</v>
      </c>
      <c r="G120" s="43"/>
      <c r="H120" s="43"/>
      <c r="I120" s="218"/>
      <c r="J120" s="43"/>
      <c r="K120" s="43"/>
      <c r="L120" s="47"/>
      <c r="M120" s="219"/>
      <c r="N120" s="220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128</v>
      </c>
      <c r="AU120" s="20" t="s">
        <v>81</v>
      </c>
    </row>
    <row r="121" s="2" customFormat="1">
      <c r="A121" s="41"/>
      <c r="B121" s="42"/>
      <c r="C121" s="43"/>
      <c r="D121" s="221" t="s">
        <v>130</v>
      </c>
      <c r="E121" s="43"/>
      <c r="F121" s="222" t="s">
        <v>168</v>
      </c>
      <c r="G121" s="43"/>
      <c r="H121" s="43"/>
      <c r="I121" s="218"/>
      <c r="J121" s="43"/>
      <c r="K121" s="43"/>
      <c r="L121" s="47"/>
      <c r="M121" s="219"/>
      <c r="N121" s="220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130</v>
      </c>
      <c r="AU121" s="20" t="s">
        <v>81</v>
      </c>
    </row>
    <row r="122" s="13" customFormat="1">
      <c r="A122" s="13"/>
      <c r="B122" s="223"/>
      <c r="C122" s="224"/>
      <c r="D122" s="216" t="s">
        <v>132</v>
      </c>
      <c r="E122" s="225" t="s">
        <v>19</v>
      </c>
      <c r="F122" s="226" t="s">
        <v>169</v>
      </c>
      <c r="G122" s="224"/>
      <c r="H122" s="227">
        <v>7.7400000000000002</v>
      </c>
      <c r="I122" s="228"/>
      <c r="J122" s="224"/>
      <c r="K122" s="224"/>
      <c r="L122" s="229"/>
      <c r="M122" s="230"/>
      <c r="N122" s="231"/>
      <c r="O122" s="231"/>
      <c r="P122" s="231"/>
      <c r="Q122" s="231"/>
      <c r="R122" s="231"/>
      <c r="S122" s="231"/>
      <c r="T122" s="23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3" t="s">
        <v>132</v>
      </c>
      <c r="AU122" s="233" t="s">
        <v>81</v>
      </c>
      <c r="AV122" s="13" t="s">
        <v>81</v>
      </c>
      <c r="AW122" s="13" t="s">
        <v>34</v>
      </c>
      <c r="AX122" s="13" t="s">
        <v>71</v>
      </c>
      <c r="AY122" s="233" t="s">
        <v>118</v>
      </c>
    </row>
    <row r="123" s="2" customFormat="1" ht="24.15" customHeight="1">
      <c r="A123" s="41"/>
      <c r="B123" s="42"/>
      <c r="C123" s="203" t="s">
        <v>170</v>
      </c>
      <c r="D123" s="203" t="s">
        <v>121</v>
      </c>
      <c r="E123" s="204" t="s">
        <v>171</v>
      </c>
      <c r="F123" s="205" t="s">
        <v>172</v>
      </c>
      <c r="G123" s="206" t="s">
        <v>124</v>
      </c>
      <c r="H123" s="207">
        <v>96.349999999999994</v>
      </c>
      <c r="I123" s="208"/>
      <c r="J123" s="209">
        <f>ROUND(I123*H123,2)</f>
        <v>0</v>
      </c>
      <c r="K123" s="205" t="s">
        <v>125</v>
      </c>
      <c r="L123" s="47"/>
      <c r="M123" s="210" t="s">
        <v>19</v>
      </c>
      <c r="N123" s="211" t="s">
        <v>42</v>
      </c>
      <c r="O123" s="87"/>
      <c r="P123" s="212">
        <f>O123*H123</f>
        <v>0</v>
      </c>
      <c r="Q123" s="212">
        <v>0.074260000000000007</v>
      </c>
      <c r="R123" s="212">
        <f>Q123*H123</f>
        <v>7.1549510000000005</v>
      </c>
      <c r="S123" s="212">
        <v>0</v>
      </c>
      <c r="T123" s="213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4" t="s">
        <v>126</v>
      </c>
      <c r="AT123" s="214" t="s">
        <v>121</v>
      </c>
      <c r="AU123" s="214" t="s">
        <v>81</v>
      </c>
      <c r="AY123" s="20" t="s">
        <v>118</v>
      </c>
      <c r="BE123" s="215">
        <f>IF(N123="základní",J123,0)</f>
        <v>0</v>
      </c>
      <c r="BF123" s="215">
        <f>IF(N123="snížená",J123,0)</f>
        <v>0</v>
      </c>
      <c r="BG123" s="215">
        <f>IF(N123="zákl. přenesená",J123,0)</f>
        <v>0</v>
      </c>
      <c r="BH123" s="215">
        <f>IF(N123="sníž. přenesená",J123,0)</f>
        <v>0</v>
      </c>
      <c r="BI123" s="215">
        <f>IF(N123="nulová",J123,0)</f>
        <v>0</v>
      </c>
      <c r="BJ123" s="20" t="s">
        <v>79</v>
      </c>
      <c r="BK123" s="215">
        <f>ROUND(I123*H123,2)</f>
        <v>0</v>
      </c>
      <c r="BL123" s="20" t="s">
        <v>126</v>
      </c>
      <c r="BM123" s="214" t="s">
        <v>173</v>
      </c>
    </row>
    <row r="124" s="2" customFormat="1">
      <c r="A124" s="41"/>
      <c r="B124" s="42"/>
      <c r="C124" s="43"/>
      <c r="D124" s="216" t="s">
        <v>128</v>
      </c>
      <c r="E124" s="43"/>
      <c r="F124" s="217" t="s">
        <v>174</v>
      </c>
      <c r="G124" s="43"/>
      <c r="H124" s="43"/>
      <c r="I124" s="218"/>
      <c r="J124" s="43"/>
      <c r="K124" s="43"/>
      <c r="L124" s="47"/>
      <c r="M124" s="219"/>
      <c r="N124" s="220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128</v>
      </c>
      <c r="AU124" s="20" t="s">
        <v>81</v>
      </c>
    </row>
    <row r="125" s="2" customFormat="1">
      <c r="A125" s="41"/>
      <c r="B125" s="42"/>
      <c r="C125" s="43"/>
      <c r="D125" s="221" t="s">
        <v>130</v>
      </c>
      <c r="E125" s="43"/>
      <c r="F125" s="222" t="s">
        <v>175</v>
      </c>
      <c r="G125" s="43"/>
      <c r="H125" s="43"/>
      <c r="I125" s="218"/>
      <c r="J125" s="43"/>
      <c r="K125" s="43"/>
      <c r="L125" s="47"/>
      <c r="M125" s="219"/>
      <c r="N125" s="220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130</v>
      </c>
      <c r="AU125" s="20" t="s">
        <v>81</v>
      </c>
    </row>
    <row r="126" s="13" customFormat="1">
      <c r="A126" s="13"/>
      <c r="B126" s="223"/>
      <c r="C126" s="224"/>
      <c r="D126" s="216" t="s">
        <v>132</v>
      </c>
      <c r="E126" s="225" t="s">
        <v>19</v>
      </c>
      <c r="F126" s="226" t="s">
        <v>176</v>
      </c>
      <c r="G126" s="224"/>
      <c r="H126" s="227">
        <v>67.079999999999998</v>
      </c>
      <c r="I126" s="228"/>
      <c r="J126" s="224"/>
      <c r="K126" s="224"/>
      <c r="L126" s="229"/>
      <c r="M126" s="230"/>
      <c r="N126" s="231"/>
      <c r="O126" s="231"/>
      <c r="P126" s="231"/>
      <c r="Q126" s="231"/>
      <c r="R126" s="231"/>
      <c r="S126" s="231"/>
      <c r="T126" s="232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3" t="s">
        <v>132</v>
      </c>
      <c r="AU126" s="233" t="s">
        <v>81</v>
      </c>
      <c r="AV126" s="13" t="s">
        <v>81</v>
      </c>
      <c r="AW126" s="13" t="s">
        <v>34</v>
      </c>
      <c r="AX126" s="13" t="s">
        <v>71</v>
      </c>
      <c r="AY126" s="233" t="s">
        <v>118</v>
      </c>
    </row>
    <row r="127" s="13" customFormat="1">
      <c r="A127" s="13"/>
      <c r="B127" s="223"/>
      <c r="C127" s="224"/>
      <c r="D127" s="216" t="s">
        <v>132</v>
      </c>
      <c r="E127" s="225" t="s">
        <v>19</v>
      </c>
      <c r="F127" s="226" t="s">
        <v>177</v>
      </c>
      <c r="G127" s="224"/>
      <c r="H127" s="227">
        <v>29.270199999999999</v>
      </c>
      <c r="I127" s="228"/>
      <c r="J127" s="224"/>
      <c r="K127" s="224"/>
      <c r="L127" s="229"/>
      <c r="M127" s="230"/>
      <c r="N127" s="231"/>
      <c r="O127" s="231"/>
      <c r="P127" s="231"/>
      <c r="Q127" s="231"/>
      <c r="R127" s="231"/>
      <c r="S127" s="231"/>
      <c r="T127" s="23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3" t="s">
        <v>132</v>
      </c>
      <c r="AU127" s="233" t="s">
        <v>81</v>
      </c>
      <c r="AV127" s="13" t="s">
        <v>81</v>
      </c>
      <c r="AW127" s="13" t="s">
        <v>34</v>
      </c>
      <c r="AX127" s="13" t="s">
        <v>71</v>
      </c>
      <c r="AY127" s="233" t="s">
        <v>118</v>
      </c>
    </row>
    <row r="128" s="2" customFormat="1" ht="24.15" customHeight="1">
      <c r="A128" s="41"/>
      <c r="B128" s="42"/>
      <c r="C128" s="203" t="s">
        <v>178</v>
      </c>
      <c r="D128" s="203" t="s">
        <v>121</v>
      </c>
      <c r="E128" s="204" t="s">
        <v>179</v>
      </c>
      <c r="F128" s="205" t="s">
        <v>180</v>
      </c>
      <c r="G128" s="206" t="s">
        <v>181</v>
      </c>
      <c r="H128" s="207">
        <v>4</v>
      </c>
      <c r="I128" s="208"/>
      <c r="J128" s="209">
        <f>ROUND(I128*H128,2)</f>
        <v>0</v>
      </c>
      <c r="K128" s="205" t="s">
        <v>19</v>
      </c>
      <c r="L128" s="47"/>
      <c r="M128" s="210" t="s">
        <v>19</v>
      </c>
      <c r="N128" s="211" t="s">
        <v>42</v>
      </c>
      <c r="O128" s="87"/>
      <c r="P128" s="212">
        <f>O128*H128</f>
        <v>0</v>
      </c>
      <c r="Q128" s="212">
        <v>0.0050000000000000001</v>
      </c>
      <c r="R128" s="212">
        <f>Q128*H128</f>
        <v>0.02</v>
      </c>
      <c r="S128" s="212">
        <v>0</v>
      </c>
      <c r="T128" s="213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4" t="s">
        <v>126</v>
      </c>
      <c r="AT128" s="214" t="s">
        <v>121</v>
      </c>
      <c r="AU128" s="214" t="s">
        <v>81</v>
      </c>
      <c r="AY128" s="20" t="s">
        <v>118</v>
      </c>
      <c r="BE128" s="215">
        <f>IF(N128="základní",J128,0)</f>
        <v>0</v>
      </c>
      <c r="BF128" s="215">
        <f>IF(N128="snížená",J128,0)</f>
        <v>0</v>
      </c>
      <c r="BG128" s="215">
        <f>IF(N128="zákl. přenesená",J128,0)</f>
        <v>0</v>
      </c>
      <c r="BH128" s="215">
        <f>IF(N128="sníž. přenesená",J128,0)</f>
        <v>0</v>
      </c>
      <c r="BI128" s="215">
        <f>IF(N128="nulová",J128,0)</f>
        <v>0</v>
      </c>
      <c r="BJ128" s="20" t="s">
        <v>79</v>
      </c>
      <c r="BK128" s="215">
        <f>ROUND(I128*H128,2)</f>
        <v>0</v>
      </c>
      <c r="BL128" s="20" t="s">
        <v>126</v>
      </c>
      <c r="BM128" s="214" t="s">
        <v>182</v>
      </c>
    </row>
    <row r="129" s="2" customFormat="1">
      <c r="A129" s="41"/>
      <c r="B129" s="42"/>
      <c r="C129" s="43"/>
      <c r="D129" s="216" t="s">
        <v>128</v>
      </c>
      <c r="E129" s="43"/>
      <c r="F129" s="217" t="s">
        <v>180</v>
      </c>
      <c r="G129" s="43"/>
      <c r="H129" s="43"/>
      <c r="I129" s="218"/>
      <c r="J129" s="43"/>
      <c r="K129" s="43"/>
      <c r="L129" s="47"/>
      <c r="M129" s="219"/>
      <c r="N129" s="220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128</v>
      </c>
      <c r="AU129" s="20" t="s">
        <v>81</v>
      </c>
    </row>
    <row r="130" s="12" customFormat="1" ht="22.8" customHeight="1">
      <c r="A130" s="12"/>
      <c r="B130" s="187"/>
      <c r="C130" s="188"/>
      <c r="D130" s="189" t="s">
        <v>70</v>
      </c>
      <c r="E130" s="201" t="s">
        <v>178</v>
      </c>
      <c r="F130" s="201" t="s">
        <v>183</v>
      </c>
      <c r="G130" s="188"/>
      <c r="H130" s="188"/>
      <c r="I130" s="191"/>
      <c r="J130" s="202">
        <f>BK130</f>
        <v>0</v>
      </c>
      <c r="K130" s="188"/>
      <c r="L130" s="193"/>
      <c r="M130" s="194"/>
      <c r="N130" s="195"/>
      <c r="O130" s="195"/>
      <c r="P130" s="196">
        <f>SUM(P131:P233)</f>
        <v>0</v>
      </c>
      <c r="Q130" s="195"/>
      <c r="R130" s="196">
        <f>SUM(R131:R233)</f>
        <v>64.260254870000011</v>
      </c>
      <c r="S130" s="195"/>
      <c r="T130" s="197">
        <f>SUM(T131:T233)</f>
        <v>54.329087000000001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98" t="s">
        <v>79</v>
      </c>
      <c r="AT130" s="199" t="s">
        <v>70</v>
      </c>
      <c r="AU130" s="199" t="s">
        <v>79</v>
      </c>
      <c r="AY130" s="198" t="s">
        <v>118</v>
      </c>
      <c r="BK130" s="200">
        <f>SUM(BK131:BK233)</f>
        <v>0</v>
      </c>
    </row>
    <row r="131" s="2" customFormat="1" ht="33" customHeight="1">
      <c r="A131" s="41"/>
      <c r="B131" s="42"/>
      <c r="C131" s="203" t="s">
        <v>184</v>
      </c>
      <c r="D131" s="203" t="s">
        <v>121</v>
      </c>
      <c r="E131" s="204" t="s">
        <v>185</v>
      </c>
      <c r="F131" s="205" t="s">
        <v>186</v>
      </c>
      <c r="G131" s="206" t="s">
        <v>124</v>
      </c>
      <c r="H131" s="207">
        <v>763.79999999999995</v>
      </c>
      <c r="I131" s="208"/>
      <c r="J131" s="209">
        <f>ROUND(I131*H131,2)</f>
        <v>0</v>
      </c>
      <c r="K131" s="205" t="s">
        <v>125</v>
      </c>
      <c r="L131" s="47"/>
      <c r="M131" s="210" t="s">
        <v>19</v>
      </c>
      <c r="N131" s="211" t="s">
        <v>42</v>
      </c>
      <c r="O131" s="87"/>
      <c r="P131" s="212">
        <f>O131*H131</f>
        <v>0</v>
      </c>
      <c r="Q131" s="212">
        <v>0</v>
      </c>
      <c r="R131" s="212">
        <f>Q131*H131</f>
        <v>0</v>
      </c>
      <c r="S131" s="212">
        <v>0</v>
      </c>
      <c r="T131" s="213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4" t="s">
        <v>126</v>
      </c>
      <c r="AT131" s="214" t="s">
        <v>121</v>
      </c>
      <c r="AU131" s="214" t="s">
        <v>81</v>
      </c>
      <c r="AY131" s="20" t="s">
        <v>118</v>
      </c>
      <c r="BE131" s="215">
        <f>IF(N131="základní",J131,0)</f>
        <v>0</v>
      </c>
      <c r="BF131" s="215">
        <f>IF(N131="snížená",J131,0)</f>
        <v>0</v>
      </c>
      <c r="BG131" s="215">
        <f>IF(N131="zákl. přenesená",J131,0)</f>
        <v>0</v>
      </c>
      <c r="BH131" s="215">
        <f>IF(N131="sníž. přenesená",J131,0)</f>
        <v>0</v>
      </c>
      <c r="BI131" s="215">
        <f>IF(N131="nulová",J131,0)</f>
        <v>0</v>
      </c>
      <c r="BJ131" s="20" t="s">
        <v>79</v>
      </c>
      <c r="BK131" s="215">
        <f>ROUND(I131*H131,2)</f>
        <v>0</v>
      </c>
      <c r="BL131" s="20" t="s">
        <v>126</v>
      </c>
      <c r="BM131" s="214" t="s">
        <v>187</v>
      </c>
    </row>
    <row r="132" s="2" customFormat="1">
      <c r="A132" s="41"/>
      <c r="B132" s="42"/>
      <c r="C132" s="43"/>
      <c r="D132" s="216" t="s">
        <v>128</v>
      </c>
      <c r="E132" s="43"/>
      <c r="F132" s="217" t="s">
        <v>188</v>
      </c>
      <c r="G132" s="43"/>
      <c r="H132" s="43"/>
      <c r="I132" s="218"/>
      <c r="J132" s="43"/>
      <c r="K132" s="43"/>
      <c r="L132" s="47"/>
      <c r="M132" s="219"/>
      <c r="N132" s="220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128</v>
      </c>
      <c r="AU132" s="20" t="s">
        <v>81</v>
      </c>
    </row>
    <row r="133" s="2" customFormat="1">
      <c r="A133" s="41"/>
      <c r="B133" s="42"/>
      <c r="C133" s="43"/>
      <c r="D133" s="221" t="s">
        <v>130</v>
      </c>
      <c r="E133" s="43"/>
      <c r="F133" s="222" t="s">
        <v>189</v>
      </c>
      <c r="G133" s="43"/>
      <c r="H133" s="43"/>
      <c r="I133" s="218"/>
      <c r="J133" s="43"/>
      <c r="K133" s="43"/>
      <c r="L133" s="47"/>
      <c r="M133" s="219"/>
      <c r="N133" s="220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130</v>
      </c>
      <c r="AU133" s="20" t="s">
        <v>81</v>
      </c>
    </row>
    <row r="134" s="13" customFormat="1">
      <c r="A134" s="13"/>
      <c r="B134" s="223"/>
      <c r="C134" s="224"/>
      <c r="D134" s="216" t="s">
        <v>132</v>
      </c>
      <c r="E134" s="225" t="s">
        <v>19</v>
      </c>
      <c r="F134" s="226" t="s">
        <v>190</v>
      </c>
      <c r="G134" s="224"/>
      <c r="H134" s="227">
        <v>683.79999999999995</v>
      </c>
      <c r="I134" s="228"/>
      <c r="J134" s="224"/>
      <c r="K134" s="224"/>
      <c r="L134" s="229"/>
      <c r="M134" s="230"/>
      <c r="N134" s="231"/>
      <c r="O134" s="231"/>
      <c r="P134" s="231"/>
      <c r="Q134" s="231"/>
      <c r="R134" s="231"/>
      <c r="S134" s="231"/>
      <c r="T134" s="23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3" t="s">
        <v>132</v>
      </c>
      <c r="AU134" s="233" t="s">
        <v>81</v>
      </c>
      <c r="AV134" s="13" t="s">
        <v>81</v>
      </c>
      <c r="AW134" s="13" t="s">
        <v>34</v>
      </c>
      <c r="AX134" s="13" t="s">
        <v>71</v>
      </c>
      <c r="AY134" s="233" t="s">
        <v>118</v>
      </c>
    </row>
    <row r="135" s="13" customFormat="1">
      <c r="A135" s="13"/>
      <c r="B135" s="223"/>
      <c r="C135" s="224"/>
      <c r="D135" s="216" t="s">
        <v>132</v>
      </c>
      <c r="E135" s="225" t="s">
        <v>19</v>
      </c>
      <c r="F135" s="226" t="s">
        <v>191</v>
      </c>
      <c r="G135" s="224"/>
      <c r="H135" s="227">
        <v>80</v>
      </c>
      <c r="I135" s="228"/>
      <c r="J135" s="224"/>
      <c r="K135" s="224"/>
      <c r="L135" s="229"/>
      <c r="M135" s="230"/>
      <c r="N135" s="231"/>
      <c r="O135" s="231"/>
      <c r="P135" s="231"/>
      <c r="Q135" s="231"/>
      <c r="R135" s="231"/>
      <c r="S135" s="231"/>
      <c r="T135" s="23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3" t="s">
        <v>132</v>
      </c>
      <c r="AU135" s="233" t="s">
        <v>81</v>
      </c>
      <c r="AV135" s="13" t="s">
        <v>81</v>
      </c>
      <c r="AW135" s="13" t="s">
        <v>34</v>
      </c>
      <c r="AX135" s="13" t="s">
        <v>71</v>
      </c>
      <c r="AY135" s="233" t="s">
        <v>118</v>
      </c>
    </row>
    <row r="136" s="2" customFormat="1" ht="37.8" customHeight="1">
      <c r="A136" s="41"/>
      <c r="B136" s="42"/>
      <c r="C136" s="203" t="s">
        <v>192</v>
      </c>
      <c r="D136" s="203" t="s">
        <v>121</v>
      </c>
      <c r="E136" s="204" t="s">
        <v>193</v>
      </c>
      <c r="F136" s="205" t="s">
        <v>194</v>
      </c>
      <c r="G136" s="206" t="s">
        <v>124</v>
      </c>
      <c r="H136" s="207">
        <v>91656</v>
      </c>
      <c r="I136" s="208"/>
      <c r="J136" s="209">
        <f>ROUND(I136*H136,2)</f>
        <v>0</v>
      </c>
      <c r="K136" s="205" t="s">
        <v>125</v>
      </c>
      <c r="L136" s="47"/>
      <c r="M136" s="210" t="s">
        <v>19</v>
      </c>
      <c r="N136" s="211" t="s">
        <v>42</v>
      </c>
      <c r="O136" s="87"/>
      <c r="P136" s="212">
        <f>O136*H136</f>
        <v>0</v>
      </c>
      <c r="Q136" s="212">
        <v>0</v>
      </c>
      <c r="R136" s="212">
        <f>Q136*H136</f>
        <v>0</v>
      </c>
      <c r="S136" s="212">
        <v>0</v>
      </c>
      <c r="T136" s="213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4" t="s">
        <v>126</v>
      </c>
      <c r="AT136" s="214" t="s">
        <v>121</v>
      </c>
      <c r="AU136" s="214" t="s">
        <v>81</v>
      </c>
      <c r="AY136" s="20" t="s">
        <v>118</v>
      </c>
      <c r="BE136" s="215">
        <f>IF(N136="základní",J136,0)</f>
        <v>0</v>
      </c>
      <c r="BF136" s="215">
        <f>IF(N136="snížená",J136,0)</f>
        <v>0</v>
      </c>
      <c r="BG136" s="215">
        <f>IF(N136="zákl. přenesená",J136,0)</f>
        <v>0</v>
      </c>
      <c r="BH136" s="215">
        <f>IF(N136="sníž. přenesená",J136,0)</f>
        <v>0</v>
      </c>
      <c r="BI136" s="215">
        <f>IF(N136="nulová",J136,0)</f>
        <v>0</v>
      </c>
      <c r="BJ136" s="20" t="s">
        <v>79</v>
      </c>
      <c r="BK136" s="215">
        <f>ROUND(I136*H136,2)</f>
        <v>0</v>
      </c>
      <c r="BL136" s="20" t="s">
        <v>126</v>
      </c>
      <c r="BM136" s="214" t="s">
        <v>195</v>
      </c>
    </row>
    <row r="137" s="2" customFormat="1">
      <c r="A137" s="41"/>
      <c r="B137" s="42"/>
      <c r="C137" s="43"/>
      <c r="D137" s="216" t="s">
        <v>128</v>
      </c>
      <c r="E137" s="43"/>
      <c r="F137" s="217" t="s">
        <v>196</v>
      </c>
      <c r="G137" s="43"/>
      <c r="H137" s="43"/>
      <c r="I137" s="218"/>
      <c r="J137" s="43"/>
      <c r="K137" s="43"/>
      <c r="L137" s="47"/>
      <c r="M137" s="219"/>
      <c r="N137" s="220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128</v>
      </c>
      <c r="AU137" s="20" t="s">
        <v>81</v>
      </c>
    </row>
    <row r="138" s="2" customFormat="1">
      <c r="A138" s="41"/>
      <c r="B138" s="42"/>
      <c r="C138" s="43"/>
      <c r="D138" s="221" t="s">
        <v>130</v>
      </c>
      <c r="E138" s="43"/>
      <c r="F138" s="222" t="s">
        <v>197</v>
      </c>
      <c r="G138" s="43"/>
      <c r="H138" s="43"/>
      <c r="I138" s="218"/>
      <c r="J138" s="43"/>
      <c r="K138" s="43"/>
      <c r="L138" s="47"/>
      <c r="M138" s="219"/>
      <c r="N138" s="220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130</v>
      </c>
      <c r="AU138" s="20" t="s">
        <v>81</v>
      </c>
    </row>
    <row r="139" s="13" customFormat="1">
      <c r="A139" s="13"/>
      <c r="B139" s="223"/>
      <c r="C139" s="224"/>
      <c r="D139" s="216" t="s">
        <v>132</v>
      </c>
      <c r="E139" s="224"/>
      <c r="F139" s="226" t="s">
        <v>198</v>
      </c>
      <c r="G139" s="224"/>
      <c r="H139" s="227">
        <v>91656</v>
      </c>
      <c r="I139" s="228"/>
      <c r="J139" s="224"/>
      <c r="K139" s="224"/>
      <c r="L139" s="229"/>
      <c r="M139" s="230"/>
      <c r="N139" s="231"/>
      <c r="O139" s="231"/>
      <c r="P139" s="231"/>
      <c r="Q139" s="231"/>
      <c r="R139" s="231"/>
      <c r="S139" s="231"/>
      <c r="T139" s="23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3" t="s">
        <v>132</v>
      </c>
      <c r="AU139" s="233" t="s">
        <v>81</v>
      </c>
      <c r="AV139" s="13" t="s">
        <v>81</v>
      </c>
      <c r="AW139" s="13" t="s">
        <v>4</v>
      </c>
      <c r="AX139" s="13" t="s">
        <v>79</v>
      </c>
      <c r="AY139" s="233" t="s">
        <v>118</v>
      </c>
    </row>
    <row r="140" s="2" customFormat="1" ht="33" customHeight="1">
      <c r="A140" s="41"/>
      <c r="B140" s="42"/>
      <c r="C140" s="203" t="s">
        <v>8</v>
      </c>
      <c r="D140" s="203" t="s">
        <v>121</v>
      </c>
      <c r="E140" s="204" t="s">
        <v>199</v>
      </c>
      <c r="F140" s="205" t="s">
        <v>200</v>
      </c>
      <c r="G140" s="206" t="s">
        <v>124</v>
      </c>
      <c r="H140" s="207">
        <v>763.79999999999995</v>
      </c>
      <c r="I140" s="208"/>
      <c r="J140" s="209">
        <f>ROUND(I140*H140,2)</f>
        <v>0</v>
      </c>
      <c r="K140" s="205" t="s">
        <v>125</v>
      </c>
      <c r="L140" s="47"/>
      <c r="M140" s="210" t="s">
        <v>19</v>
      </c>
      <c r="N140" s="211" t="s">
        <v>42</v>
      </c>
      <c r="O140" s="87"/>
      <c r="P140" s="212">
        <f>O140*H140</f>
        <v>0</v>
      </c>
      <c r="Q140" s="212">
        <v>0</v>
      </c>
      <c r="R140" s="212">
        <f>Q140*H140</f>
        <v>0</v>
      </c>
      <c r="S140" s="212">
        <v>0</v>
      </c>
      <c r="T140" s="213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4" t="s">
        <v>126</v>
      </c>
      <c r="AT140" s="214" t="s">
        <v>121</v>
      </c>
      <c r="AU140" s="214" t="s">
        <v>81</v>
      </c>
      <c r="AY140" s="20" t="s">
        <v>118</v>
      </c>
      <c r="BE140" s="215">
        <f>IF(N140="základní",J140,0)</f>
        <v>0</v>
      </c>
      <c r="BF140" s="215">
        <f>IF(N140="snížená",J140,0)</f>
        <v>0</v>
      </c>
      <c r="BG140" s="215">
        <f>IF(N140="zákl. přenesená",J140,0)</f>
        <v>0</v>
      </c>
      <c r="BH140" s="215">
        <f>IF(N140="sníž. přenesená",J140,0)</f>
        <v>0</v>
      </c>
      <c r="BI140" s="215">
        <f>IF(N140="nulová",J140,0)</f>
        <v>0</v>
      </c>
      <c r="BJ140" s="20" t="s">
        <v>79</v>
      </c>
      <c r="BK140" s="215">
        <f>ROUND(I140*H140,2)</f>
        <v>0</v>
      </c>
      <c r="BL140" s="20" t="s">
        <v>126</v>
      </c>
      <c r="BM140" s="214" t="s">
        <v>201</v>
      </c>
    </row>
    <row r="141" s="2" customFormat="1">
      <c r="A141" s="41"/>
      <c r="B141" s="42"/>
      <c r="C141" s="43"/>
      <c r="D141" s="216" t="s">
        <v>128</v>
      </c>
      <c r="E141" s="43"/>
      <c r="F141" s="217" t="s">
        <v>202</v>
      </c>
      <c r="G141" s="43"/>
      <c r="H141" s="43"/>
      <c r="I141" s="218"/>
      <c r="J141" s="43"/>
      <c r="K141" s="43"/>
      <c r="L141" s="47"/>
      <c r="M141" s="219"/>
      <c r="N141" s="220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128</v>
      </c>
      <c r="AU141" s="20" t="s">
        <v>81</v>
      </c>
    </row>
    <row r="142" s="2" customFormat="1">
      <c r="A142" s="41"/>
      <c r="B142" s="42"/>
      <c r="C142" s="43"/>
      <c r="D142" s="221" t="s">
        <v>130</v>
      </c>
      <c r="E142" s="43"/>
      <c r="F142" s="222" t="s">
        <v>203</v>
      </c>
      <c r="G142" s="43"/>
      <c r="H142" s="43"/>
      <c r="I142" s="218"/>
      <c r="J142" s="43"/>
      <c r="K142" s="43"/>
      <c r="L142" s="47"/>
      <c r="M142" s="219"/>
      <c r="N142" s="220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130</v>
      </c>
      <c r="AU142" s="20" t="s">
        <v>81</v>
      </c>
    </row>
    <row r="143" s="2" customFormat="1" ht="33" customHeight="1">
      <c r="A143" s="41"/>
      <c r="B143" s="42"/>
      <c r="C143" s="203" t="s">
        <v>204</v>
      </c>
      <c r="D143" s="203" t="s">
        <v>121</v>
      </c>
      <c r="E143" s="204" t="s">
        <v>205</v>
      </c>
      <c r="F143" s="205" t="s">
        <v>206</v>
      </c>
      <c r="G143" s="206" t="s">
        <v>207</v>
      </c>
      <c r="H143" s="207">
        <v>389</v>
      </c>
      <c r="I143" s="208"/>
      <c r="J143" s="209">
        <f>ROUND(I143*H143,2)</f>
        <v>0</v>
      </c>
      <c r="K143" s="205" t="s">
        <v>125</v>
      </c>
      <c r="L143" s="47"/>
      <c r="M143" s="210" t="s">
        <v>19</v>
      </c>
      <c r="N143" s="211" t="s">
        <v>42</v>
      </c>
      <c r="O143" s="87"/>
      <c r="P143" s="212">
        <f>O143*H143</f>
        <v>0</v>
      </c>
      <c r="Q143" s="212">
        <v>0.00025000000000000001</v>
      </c>
      <c r="R143" s="212">
        <f>Q143*H143</f>
        <v>0.097250000000000003</v>
      </c>
      <c r="S143" s="212">
        <v>0</v>
      </c>
      <c r="T143" s="213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4" t="s">
        <v>126</v>
      </c>
      <c r="AT143" s="214" t="s">
        <v>121</v>
      </c>
      <c r="AU143" s="214" t="s">
        <v>81</v>
      </c>
      <c r="AY143" s="20" t="s">
        <v>118</v>
      </c>
      <c r="BE143" s="215">
        <f>IF(N143="základní",J143,0)</f>
        <v>0</v>
      </c>
      <c r="BF143" s="215">
        <f>IF(N143="snížená",J143,0)</f>
        <v>0</v>
      </c>
      <c r="BG143" s="215">
        <f>IF(N143="zákl. přenesená",J143,0)</f>
        <v>0</v>
      </c>
      <c r="BH143" s="215">
        <f>IF(N143="sníž. přenesená",J143,0)</f>
        <v>0</v>
      </c>
      <c r="BI143" s="215">
        <f>IF(N143="nulová",J143,0)</f>
        <v>0</v>
      </c>
      <c r="BJ143" s="20" t="s">
        <v>79</v>
      </c>
      <c r="BK143" s="215">
        <f>ROUND(I143*H143,2)</f>
        <v>0</v>
      </c>
      <c r="BL143" s="20" t="s">
        <v>126</v>
      </c>
      <c r="BM143" s="214" t="s">
        <v>208</v>
      </c>
    </row>
    <row r="144" s="2" customFormat="1">
      <c r="A144" s="41"/>
      <c r="B144" s="42"/>
      <c r="C144" s="43"/>
      <c r="D144" s="216" t="s">
        <v>128</v>
      </c>
      <c r="E144" s="43"/>
      <c r="F144" s="217" t="s">
        <v>209</v>
      </c>
      <c r="G144" s="43"/>
      <c r="H144" s="43"/>
      <c r="I144" s="218"/>
      <c r="J144" s="43"/>
      <c r="K144" s="43"/>
      <c r="L144" s="47"/>
      <c r="M144" s="219"/>
      <c r="N144" s="220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128</v>
      </c>
      <c r="AU144" s="20" t="s">
        <v>81</v>
      </c>
    </row>
    <row r="145" s="2" customFormat="1">
      <c r="A145" s="41"/>
      <c r="B145" s="42"/>
      <c r="C145" s="43"/>
      <c r="D145" s="221" t="s">
        <v>130</v>
      </c>
      <c r="E145" s="43"/>
      <c r="F145" s="222" t="s">
        <v>210</v>
      </c>
      <c r="G145" s="43"/>
      <c r="H145" s="43"/>
      <c r="I145" s="218"/>
      <c r="J145" s="43"/>
      <c r="K145" s="43"/>
      <c r="L145" s="47"/>
      <c r="M145" s="219"/>
      <c r="N145" s="220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130</v>
      </c>
      <c r="AU145" s="20" t="s">
        <v>81</v>
      </c>
    </row>
    <row r="146" s="13" customFormat="1">
      <c r="A146" s="13"/>
      <c r="B146" s="223"/>
      <c r="C146" s="224"/>
      <c r="D146" s="216" t="s">
        <v>132</v>
      </c>
      <c r="E146" s="225" t="s">
        <v>19</v>
      </c>
      <c r="F146" s="226" t="s">
        <v>211</v>
      </c>
      <c r="G146" s="224"/>
      <c r="H146" s="227">
        <v>252</v>
      </c>
      <c r="I146" s="228"/>
      <c r="J146" s="224"/>
      <c r="K146" s="224"/>
      <c r="L146" s="229"/>
      <c r="M146" s="230"/>
      <c r="N146" s="231"/>
      <c r="O146" s="231"/>
      <c r="P146" s="231"/>
      <c r="Q146" s="231"/>
      <c r="R146" s="231"/>
      <c r="S146" s="231"/>
      <c r="T146" s="23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3" t="s">
        <v>132</v>
      </c>
      <c r="AU146" s="233" t="s">
        <v>81</v>
      </c>
      <c r="AV146" s="13" t="s">
        <v>81</v>
      </c>
      <c r="AW146" s="13" t="s">
        <v>34</v>
      </c>
      <c r="AX146" s="13" t="s">
        <v>71</v>
      </c>
      <c r="AY146" s="233" t="s">
        <v>118</v>
      </c>
    </row>
    <row r="147" s="13" customFormat="1">
      <c r="A147" s="13"/>
      <c r="B147" s="223"/>
      <c r="C147" s="224"/>
      <c r="D147" s="216" t="s">
        <v>132</v>
      </c>
      <c r="E147" s="225" t="s">
        <v>19</v>
      </c>
      <c r="F147" s="226" t="s">
        <v>212</v>
      </c>
      <c r="G147" s="224"/>
      <c r="H147" s="227">
        <v>137</v>
      </c>
      <c r="I147" s="228"/>
      <c r="J147" s="224"/>
      <c r="K147" s="224"/>
      <c r="L147" s="229"/>
      <c r="M147" s="230"/>
      <c r="N147" s="231"/>
      <c r="O147" s="231"/>
      <c r="P147" s="231"/>
      <c r="Q147" s="231"/>
      <c r="R147" s="231"/>
      <c r="S147" s="231"/>
      <c r="T147" s="23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3" t="s">
        <v>132</v>
      </c>
      <c r="AU147" s="233" t="s">
        <v>81</v>
      </c>
      <c r="AV147" s="13" t="s">
        <v>81</v>
      </c>
      <c r="AW147" s="13" t="s">
        <v>34</v>
      </c>
      <c r="AX147" s="13" t="s">
        <v>71</v>
      </c>
      <c r="AY147" s="233" t="s">
        <v>118</v>
      </c>
    </row>
    <row r="148" s="2" customFormat="1" ht="24.15" customHeight="1">
      <c r="A148" s="41"/>
      <c r="B148" s="42"/>
      <c r="C148" s="203" t="s">
        <v>213</v>
      </c>
      <c r="D148" s="203" t="s">
        <v>121</v>
      </c>
      <c r="E148" s="204" t="s">
        <v>214</v>
      </c>
      <c r="F148" s="205" t="s">
        <v>215</v>
      </c>
      <c r="G148" s="206" t="s">
        <v>124</v>
      </c>
      <c r="H148" s="207">
        <v>98.954999999999998</v>
      </c>
      <c r="I148" s="208"/>
      <c r="J148" s="209">
        <f>ROUND(I148*H148,2)</f>
        <v>0</v>
      </c>
      <c r="K148" s="205" t="s">
        <v>125</v>
      </c>
      <c r="L148" s="47"/>
      <c r="M148" s="210" t="s">
        <v>19</v>
      </c>
      <c r="N148" s="211" t="s">
        <v>42</v>
      </c>
      <c r="O148" s="87"/>
      <c r="P148" s="212">
        <f>O148*H148</f>
        <v>0</v>
      </c>
      <c r="Q148" s="212">
        <v>0</v>
      </c>
      <c r="R148" s="212">
        <f>Q148*H148</f>
        <v>0</v>
      </c>
      <c r="S148" s="212">
        <v>0.089999999999999997</v>
      </c>
      <c r="T148" s="213">
        <f>S148*H148</f>
        <v>8.9059499999999989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4" t="s">
        <v>126</v>
      </c>
      <c r="AT148" s="214" t="s">
        <v>121</v>
      </c>
      <c r="AU148" s="214" t="s">
        <v>81</v>
      </c>
      <c r="AY148" s="20" t="s">
        <v>118</v>
      </c>
      <c r="BE148" s="215">
        <f>IF(N148="základní",J148,0)</f>
        <v>0</v>
      </c>
      <c r="BF148" s="215">
        <f>IF(N148="snížená",J148,0)</f>
        <v>0</v>
      </c>
      <c r="BG148" s="215">
        <f>IF(N148="zákl. přenesená",J148,0)</f>
        <v>0</v>
      </c>
      <c r="BH148" s="215">
        <f>IF(N148="sníž. přenesená",J148,0)</f>
        <v>0</v>
      </c>
      <c r="BI148" s="215">
        <f>IF(N148="nulová",J148,0)</f>
        <v>0</v>
      </c>
      <c r="BJ148" s="20" t="s">
        <v>79</v>
      </c>
      <c r="BK148" s="215">
        <f>ROUND(I148*H148,2)</f>
        <v>0</v>
      </c>
      <c r="BL148" s="20" t="s">
        <v>126</v>
      </c>
      <c r="BM148" s="214" t="s">
        <v>216</v>
      </c>
    </row>
    <row r="149" s="2" customFormat="1">
      <c r="A149" s="41"/>
      <c r="B149" s="42"/>
      <c r="C149" s="43"/>
      <c r="D149" s="216" t="s">
        <v>128</v>
      </c>
      <c r="E149" s="43"/>
      <c r="F149" s="217" t="s">
        <v>217</v>
      </c>
      <c r="G149" s="43"/>
      <c r="H149" s="43"/>
      <c r="I149" s="218"/>
      <c r="J149" s="43"/>
      <c r="K149" s="43"/>
      <c r="L149" s="47"/>
      <c r="M149" s="219"/>
      <c r="N149" s="220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128</v>
      </c>
      <c r="AU149" s="20" t="s">
        <v>81</v>
      </c>
    </row>
    <row r="150" s="2" customFormat="1">
      <c r="A150" s="41"/>
      <c r="B150" s="42"/>
      <c r="C150" s="43"/>
      <c r="D150" s="221" t="s">
        <v>130</v>
      </c>
      <c r="E150" s="43"/>
      <c r="F150" s="222" t="s">
        <v>218</v>
      </c>
      <c r="G150" s="43"/>
      <c r="H150" s="43"/>
      <c r="I150" s="218"/>
      <c r="J150" s="43"/>
      <c r="K150" s="43"/>
      <c r="L150" s="47"/>
      <c r="M150" s="219"/>
      <c r="N150" s="220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130</v>
      </c>
      <c r="AU150" s="20" t="s">
        <v>81</v>
      </c>
    </row>
    <row r="151" s="13" customFormat="1">
      <c r="A151" s="13"/>
      <c r="B151" s="223"/>
      <c r="C151" s="224"/>
      <c r="D151" s="216" t="s">
        <v>132</v>
      </c>
      <c r="E151" s="225" t="s">
        <v>19</v>
      </c>
      <c r="F151" s="226" t="s">
        <v>219</v>
      </c>
      <c r="G151" s="224"/>
      <c r="H151" s="227">
        <v>65.640000000000001</v>
      </c>
      <c r="I151" s="228"/>
      <c r="J151" s="224"/>
      <c r="K151" s="224"/>
      <c r="L151" s="229"/>
      <c r="M151" s="230"/>
      <c r="N151" s="231"/>
      <c r="O151" s="231"/>
      <c r="P151" s="231"/>
      <c r="Q151" s="231"/>
      <c r="R151" s="231"/>
      <c r="S151" s="231"/>
      <c r="T151" s="23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3" t="s">
        <v>132</v>
      </c>
      <c r="AU151" s="233" t="s">
        <v>81</v>
      </c>
      <c r="AV151" s="13" t="s">
        <v>81</v>
      </c>
      <c r="AW151" s="13" t="s">
        <v>34</v>
      </c>
      <c r="AX151" s="13" t="s">
        <v>71</v>
      </c>
      <c r="AY151" s="233" t="s">
        <v>118</v>
      </c>
    </row>
    <row r="152" s="13" customFormat="1">
      <c r="A152" s="13"/>
      <c r="B152" s="223"/>
      <c r="C152" s="224"/>
      <c r="D152" s="216" t="s">
        <v>132</v>
      </c>
      <c r="E152" s="225" t="s">
        <v>19</v>
      </c>
      <c r="F152" s="226" t="s">
        <v>220</v>
      </c>
      <c r="G152" s="224"/>
      <c r="H152" s="227">
        <v>33.314999999999998</v>
      </c>
      <c r="I152" s="228"/>
      <c r="J152" s="224"/>
      <c r="K152" s="224"/>
      <c r="L152" s="229"/>
      <c r="M152" s="230"/>
      <c r="N152" s="231"/>
      <c r="O152" s="231"/>
      <c r="P152" s="231"/>
      <c r="Q152" s="231"/>
      <c r="R152" s="231"/>
      <c r="S152" s="231"/>
      <c r="T152" s="23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3" t="s">
        <v>132</v>
      </c>
      <c r="AU152" s="233" t="s">
        <v>81</v>
      </c>
      <c r="AV152" s="13" t="s">
        <v>81</v>
      </c>
      <c r="AW152" s="13" t="s">
        <v>34</v>
      </c>
      <c r="AX152" s="13" t="s">
        <v>71</v>
      </c>
      <c r="AY152" s="233" t="s">
        <v>118</v>
      </c>
    </row>
    <row r="153" s="2" customFormat="1" ht="16.5" customHeight="1">
      <c r="A153" s="41"/>
      <c r="B153" s="42"/>
      <c r="C153" s="203" t="s">
        <v>221</v>
      </c>
      <c r="D153" s="203" t="s">
        <v>121</v>
      </c>
      <c r="E153" s="204" t="s">
        <v>222</v>
      </c>
      <c r="F153" s="205" t="s">
        <v>223</v>
      </c>
      <c r="G153" s="206" t="s">
        <v>124</v>
      </c>
      <c r="H153" s="207">
        <v>3.2200000000000002</v>
      </c>
      <c r="I153" s="208"/>
      <c r="J153" s="209">
        <f>ROUND(I153*H153,2)</f>
        <v>0</v>
      </c>
      <c r="K153" s="205" t="s">
        <v>19</v>
      </c>
      <c r="L153" s="47"/>
      <c r="M153" s="210" t="s">
        <v>19</v>
      </c>
      <c r="N153" s="211" t="s">
        <v>42</v>
      </c>
      <c r="O153" s="87"/>
      <c r="P153" s="212">
        <f>O153*H153</f>
        <v>0</v>
      </c>
      <c r="Q153" s="212">
        <v>0</v>
      </c>
      <c r="R153" s="212">
        <f>Q153*H153</f>
        <v>0</v>
      </c>
      <c r="S153" s="212">
        <v>0.059999999999999998</v>
      </c>
      <c r="T153" s="213">
        <f>S153*H153</f>
        <v>0.19320000000000001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4" t="s">
        <v>126</v>
      </c>
      <c r="AT153" s="214" t="s">
        <v>121</v>
      </c>
      <c r="AU153" s="214" t="s">
        <v>81</v>
      </c>
      <c r="AY153" s="20" t="s">
        <v>118</v>
      </c>
      <c r="BE153" s="215">
        <f>IF(N153="základní",J153,0)</f>
        <v>0</v>
      </c>
      <c r="BF153" s="215">
        <f>IF(N153="snížená",J153,0)</f>
        <v>0</v>
      </c>
      <c r="BG153" s="215">
        <f>IF(N153="zákl. přenesená",J153,0)</f>
        <v>0</v>
      </c>
      <c r="BH153" s="215">
        <f>IF(N153="sníž. přenesená",J153,0)</f>
        <v>0</v>
      </c>
      <c r="BI153" s="215">
        <f>IF(N153="nulová",J153,0)</f>
        <v>0</v>
      </c>
      <c r="BJ153" s="20" t="s">
        <v>79</v>
      </c>
      <c r="BK153" s="215">
        <f>ROUND(I153*H153,2)</f>
        <v>0</v>
      </c>
      <c r="BL153" s="20" t="s">
        <v>126</v>
      </c>
      <c r="BM153" s="214" t="s">
        <v>224</v>
      </c>
    </row>
    <row r="154" s="2" customFormat="1">
      <c r="A154" s="41"/>
      <c r="B154" s="42"/>
      <c r="C154" s="43"/>
      <c r="D154" s="216" t="s">
        <v>128</v>
      </c>
      <c r="E154" s="43"/>
      <c r="F154" s="217" t="s">
        <v>223</v>
      </c>
      <c r="G154" s="43"/>
      <c r="H154" s="43"/>
      <c r="I154" s="218"/>
      <c r="J154" s="43"/>
      <c r="K154" s="43"/>
      <c r="L154" s="47"/>
      <c r="M154" s="219"/>
      <c r="N154" s="220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128</v>
      </c>
      <c r="AU154" s="20" t="s">
        <v>81</v>
      </c>
    </row>
    <row r="155" s="13" customFormat="1">
      <c r="A155" s="13"/>
      <c r="B155" s="223"/>
      <c r="C155" s="224"/>
      <c r="D155" s="216" t="s">
        <v>132</v>
      </c>
      <c r="E155" s="225" t="s">
        <v>19</v>
      </c>
      <c r="F155" s="226" t="s">
        <v>225</v>
      </c>
      <c r="G155" s="224"/>
      <c r="H155" s="227">
        <v>3.2199999999999998</v>
      </c>
      <c r="I155" s="228"/>
      <c r="J155" s="224"/>
      <c r="K155" s="224"/>
      <c r="L155" s="229"/>
      <c r="M155" s="230"/>
      <c r="N155" s="231"/>
      <c r="O155" s="231"/>
      <c r="P155" s="231"/>
      <c r="Q155" s="231"/>
      <c r="R155" s="231"/>
      <c r="S155" s="231"/>
      <c r="T155" s="23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3" t="s">
        <v>132</v>
      </c>
      <c r="AU155" s="233" t="s">
        <v>81</v>
      </c>
      <c r="AV155" s="13" t="s">
        <v>81</v>
      </c>
      <c r="AW155" s="13" t="s">
        <v>34</v>
      </c>
      <c r="AX155" s="13" t="s">
        <v>71</v>
      </c>
      <c r="AY155" s="233" t="s">
        <v>118</v>
      </c>
    </row>
    <row r="156" s="2" customFormat="1" ht="21.75" customHeight="1">
      <c r="A156" s="41"/>
      <c r="B156" s="42"/>
      <c r="C156" s="203" t="s">
        <v>226</v>
      </c>
      <c r="D156" s="203" t="s">
        <v>121</v>
      </c>
      <c r="E156" s="204" t="s">
        <v>227</v>
      </c>
      <c r="F156" s="205" t="s">
        <v>228</v>
      </c>
      <c r="G156" s="206" t="s">
        <v>124</v>
      </c>
      <c r="H156" s="207">
        <v>5.8079999999999998</v>
      </c>
      <c r="I156" s="208"/>
      <c r="J156" s="209">
        <f>ROUND(I156*H156,2)</f>
        <v>0</v>
      </c>
      <c r="K156" s="205" t="s">
        <v>19</v>
      </c>
      <c r="L156" s="47"/>
      <c r="M156" s="210" t="s">
        <v>19</v>
      </c>
      <c r="N156" s="211" t="s">
        <v>42</v>
      </c>
      <c r="O156" s="87"/>
      <c r="P156" s="212">
        <f>O156*H156</f>
        <v>0</v>
      </c>
      <c r="Q156" s="212">
        <v>0</v>
      </c>
      <c r="R156" s="212">
        <f>Q156*H156</f>
        <v>0</v>
      </c>
      <c r="S156" s="212">
        <v>0.059999999999999998</v>
      </c>
      <c r="T156" s="213">
        <f>S156*H156</f>
        <v>0.34847999999999996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4" t="s">
        <v>226</v>
      </c>
      <c r="AT156" s="214" t="s">
        <v>121</v>
      </c>
      <c r="AU156" s="214" t="s">
        <v>81</v>
      </c>
      <c r="AY156" s="20" t="s">
        <v>118</v>
      </c>
      <c r="BE156" s="215">
        <f>IF(N156="základní",J156,0)</f>
        <v>0</v>
      </c>
      <c r="BF156" s="215">
        <f>IF(N156="snížená",J156,0)</f>
        <v>0</v>
      </c>
      <c r="BG156" s="215">
        <f>IF(N156="zákl. přenesená",J156,0)</f>
        <v>0</v>
      </c>
      <c r="BH156" s="215">
        <f>IF(N156="sníž. přenesená",J156,0)</f>
        <v>0</v>
      </c>
      <c r="BI156" s="215">
        <f>IF(N156="nulová",J156,0)</f>
        <v>0</v>
      </c>
      <c r="BJ156" s="20" t="s">
        <v>79</v>
      </c>
      <c r="BK156" s="215">
        <f>ROUND(I156*H156,2)</f>
        <v>0</v>
      </c>
      <c r="BL156" s="20" t="s">
        <v>226</v>
      </c>
      <c r="BM156" s="214" t="s">
        <v>229</v>
      </c>
    </row>
    <row r="157" s="2" customFormat="1">
      <c r="A157" s="41"/>
      <c r="B157" s="42"/>
      <c r="C157" s="43"/>
      <c r="D157" s="216" t="s">
        <v>128</v>
      </c>
      <c r="E157" s="43"/>
      <c r="F157" s="217" t="s">
        <v>228</v>
      </c>
      <c r="G157" s="43"/>
      <c r="H157" s="43"/>
      <c r="I157" s="218"/>
      <c r="J157" s="43"/>
      <c r="K157" s="43"/>
      <c r="L157" s="47"/>
      <c r="M157" s="219"/>
      <c r="N157" s="220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128</v>
      </c>
      <c r="AU157" s="20" t="s">
        <v>81</v>
      </c>
    </row>
    <row r="158" s="13" customFormat="1">
      <c r="A158" s="13"/>
      <c r="B158" s="223"/>
      <c r="C158" s="224"/>
      <c r="D158" s="216" t="s">
        <v>132</v>
      </c>
      <c r="E158" s="225" t="s">
        <v>19</v>
      </c>
      <c r="F158" s="226" t="s">
        <v>230</v>
      </c>
      <c r="G158" s="224"/>
      <c r="H158" s="227">
        <v>5.8074999999999992</v>
      </c>
      <c r="I158" s="228"/>
      <c r="J158" s="224"/>
      <c r="K158" s="224"/>
      <c r="L158" s="229"/>
      <c r="M158" s="230"/>
      <c r="N158" s="231"/>
      <c r="O158" s="231"/>
      <c r="P158" s="231"/>
      <c r="Q158" s="231"/>
      <c r="R158" s="231"/>
      <c r="S158" s="231"/>
      <c r="T158" s="23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3" t="s">
        <v>132</v>
      </c>
      <c r="AU158" s="233" t="s">
        <v>81</v>
      </c>
      <c r="AV158" s="13" t="s">
        <v>81</v>
      </c>
      <c r="AW158" s="13" t="s">
        <v>34</v>
      </c>
      <c r="AX158" s="13" t="s">
        <v>71</v>
      </c>
      <c r="AY158" s="233" t="s">
        <v>118</v>
      </c>
    </row>
    <row r="159" s="2" customFormat="1" ht="24.15" customHeight="1">
      <c r="A159" s="41"/>
      <c r="B159" s="42"/>
      <c r="C159" s="203" t="s">
        <v>231</v>
      </c>
      <c r="D159" s="203" t="s">
        <v>121</v>
      </c>
      <c r="E159" s="204" t="s">
        <v>232</v>
      </c>
      <c r="F159" s="205" t="s">
        <v>233</v>
      </c>
      <c r="G159" s="206" t="s">
        <v>124</v>
      </c>
      <c r="H159" s="207">
        <v>909.35599999999999</v>
      </c>
      <c r="I159" s="208"/>
      <c r="J159" s="209">
        <f>ROUND(I159*H159,2)</f>
        <v>0</v>
      </c>
      <c r="K159" s="205" t="s">
        <v>125</v>
      </c>
      <c r="L159" s="47"/>
      <c r="M159" s="210" t="s">
        <v>19</v>
      </c>
      <c r="N159" s="211" t="s">
        <v>42</v>
      </c>
      <c r="O159" s="87"/>
      <c r="P159" s="212">
        <f>O159*H159</f>
        <v>0</v>
      </c>
      <c r="Q159" s="212">
        <v>0</v>
      </c>
      <c r="R159" s="212">
        <f>Q159*H159</f>
        <v>0</v>
      </c>
      <c r="S159" s="212">
        <v>0</v>
      </c>
      <c r="T159" s="213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4" t="s">
        <v>126</v>
      </c>
      <c r="AT159" s="214" t="s">
        <v>121</v>
      </c>
      <c r="AU159" s="214" t="s">
        <v>81</v>
      </c>
      <c r="AY159" s="20" t="s">
        <v>118</v>
      </c>
      <c r="BE159" s="215">
        <f>IF(N159="základní",J159,0)</f>
        <v>0</v>
      </c>
      <c r="BF159" s="215">
        <f>IF(N159="snížená",J159,0)</f>
        <v>0</v>
      </c>
      <c r="BG159" s="215">
        <f>IF(N159="zákl. přenesená",J159,0)</f>
        <v>0</v>
      </c>
      <c r="BH159" s="215">
        <f>IF(N159="sníž. přenesená",J159,0)</f>
        <v>0</v>
      </c>
      <c r="BI159" s="215">
        <f>IF(N159="nulová",J159,0)</f>
        <v>0</v>
      </c>
      <c r="BJ159" s="20" t="s">
        <v>79</v>
      </c>
      <c r="BK159" s="215">
        <f>ROUND(I159*H159,2)</f>
        <v>0</v>
      </c>
      <c r="BL159" s="20" t="s">
        <v>126</v>
      </c>
      <c r="BM159" s="214" t="s">
        <v>234</v>
      </c>
    </row>
    <row r="160" s="2" customFormat="1">
      <c r="A160" s="41"/>
      <c r="B160" s="42"/>
      <c r="C160" s="43"/>
      <c r="D160" s="216" t="s">
        <v>128</v>
      </c>
      <c r="E160" s="43"/>
      <c r="F160" s="217" t="s">
        <v>233</v>
      </c>
      <c r="G160" s="43"/>
      <c r="H160" s="43"/>
      <c r="I160" s="218"/>
      <c r="J160" s="43"/>
      <c r="K160" s="43"/>
      <c r="L160" s="47"/>
      <c r="M160" s="219"/>
      <c r="N160" s="220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128</v>
      </c>
      <c r="AU160" s="20" t="s">
        <v>81</v>
      </c>
    </row>
    <row r="161" s="2" customFormat="1">
      <c r="A161" s="41"/>
      <c r="B161" s="42"/>
      <c r="C161" s="43"/>
      <c r="D161" s="221" t="s">
        <v>130</v>
      </c>
      <c r="E161" s="43"/>
      <c r="F161" s="222" t="s">
        <v>235</v>
      </c>
      <c r="G161" s="43"/>
      <c r="H161" s="43"/>
      <c r="I161" s="218"/>
      <c r="J161" s="43"/>
      <c r="K161" s="43"/>
      <c r="L161" s="47"/>
      <c r="M161" s="219"/>
      <c r="N161" s="220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130</v>
      </c>
      <c r="AU161" s="20" t="s">
        <v>81</v>
      </c>
    </row>
    <row r="162" s="14" customFormat="1">
      <c r="A162" s="14"/>
      <c r="B162" s="234"/>
      <c r="C162" s="235"/>
      <c r="D162" s="216" t="s">
        <v>132</v>
      </c>
      <c r="E162" s="236" t="s">
        <v>19</v>
      </c>
      <c r="F162" s="237" t="s">
        <v>236</v>
      </c>
      <c r="G162" s="235"/>
      <c r="H162" s="236" t="s">
        <v>19</v>
      </c>
      <c r="I162" s="238"/>
      <c r="J162" s="235"/>
      <c r="K162" s="235"/>
      <c r="L162" s="239"/>
      <c r="M162" s="240"/>
      <c r="N162" s="241"/>
      <c r="O162" s="241"/>
      <c r="P162" s="241"/>
      <c r="Q162" s="241"/>
      <c r="R162" s="241"/>
      <c r="S162" s="241"/>
      <c r="T162" s="242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3" t="s">
        <v>132</v>
      </c>
      <c r="AU162" s="243" t="s">
        <v>81</v>
      </c>
      <c r="AV162" s="14" t="s">
        <v>79</v>
      </c>
      <c r="AW162" s="14" t="s">
        <v>34</v>
      </c>
      <c r="AX162" s="14" t="s">
        <v>71</v>
      </c>
      <c r="AY162" s="243" t="s">
        <v>118</v>
      </c>
    </row>
    <row r="163" s="13" customFormat="1">
      <c r="A163" s="13"/>
      <c r="B163" s="223"/>
      <c r="C163" s="224"/>
      <c r="D163" s="216" t="s">
        <v>132</v>
      </c>
      <c r="E163" s="225" t="s">
        <v>19</v>
      </c>
      <c r="F163" s="226" t="s">
        <v>237</v>
      </c>
      <c r="G163" s="224"/>
      <c r="H163" s="227">
        <v>354.4015</v>
      </c>
      <c r="I163" s="228"/>
      <c r="J163" s="224"/>
      <c r="K163" s="224"/>
      <c r="L163" s="229"/>
      <c r="M163" s="230"/>
      <c r="N163" s="231"/>
      <c r="O163" s="231"/>
      <c r="P163" s="231"/>
      <c r="Q163" s="231"/>
      <c r="R163" s="231"/>
      <c r="S163" s="231"/>
      <c r="T163" s="23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3" t="s">
        <v>132</v>
      </c>
      <c r="AU163" s="233" t="s">
        <v>81</v>
      </c>
      <c r="AV163" s="13" t="s">
        <v>81</v>
      </c>
      <c r="AW163" s="13" t="s">
        <v>34</v>
      </c>
      <c r="AX163" s="13" t="s">
        <v>71</v>
      </c>
      <c r="AY163" s="233" t="s">
        <v>118</v>
      </c>
    </row>
    <row r="164" s="13" customFormat="1">
      <c r="A164" s="13"/>
      <c r="B164" s="223"/>
      <c r="C164" s="224"/>
      <c r="D164" s="216" t="s">
        <v>132</v>
      </c>
      <c r="E164" s="225" t="s">
        <v>19</v>
      </c>
      <c r="F164" s="226" t="s">
        <v>238</v>
      </c>
      <c r="G164" s="224"/>
      <c r="H164" s="227">
        <v>5.6640549999999994</v>
      </c>
      <c r="I164" s="228"/>
      <c r="J164" s="224"/>
      <c r="K164" s="224"/>
      <c r="L164" s="229"/>
      <c r="M164" s="230"/>
      <c r="N164" s="231"/>
      <c r="O164" s="231"/>
      <c r="P164" s="231"/>
      <c r="Q164" s="231"/>
      <c r="R164" s="231"/>
      <c r="S164" s="231"/>
      <c r="T164" s="23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3" t="s">
        <v>132</v>
      </c>
      <c r="AU164" s="233" t="s">
        <v>81</v>
      </c>
      <c r="AV164" s="13" t="s">
        <v>81</v>
      </c>
      <c r="AW164" s="13" t="s">
        <v>34</v>
      </c>
      <c r="AX164" s="13" t="s">
        <v>71</v>
      </c>
      <c r="AY164" s="233" t="s">
        <v>118</v>
      </c>
    </row>
    <row r="165" s="13" customFormat="1">
      <c r="A165" s="13"/>
      <c r="B165" s="223"/>
      <c r="C165" s="224"/>
      <c r="D165" s="216" t="s">
        <v>132</v>
      </c>
      <c r="E165" s="225" t="s">
        <v>19</v>
      </c>
      <c r="F165" s="226" t="s">
        <v>239</v>
      </c>
      <c r="G165" s="224"/>
      <c r="H165" s="227">
        <v>25.200000000000003</v>
      </c>
      <c r="I165" s="228"/>
      <c r="J165" s="224"/>
      <c r="K165" s="224"/>
      <c r="L165" s="229"/>
      <c r="M165" s="230"/>
      <c r="N165" s="231"/>
      <c r="O165" s="231"/>
      <c r="P165" s="231"/>
      <c r="Q165" s="231"/>
      <c r="R165" s="231"/>
      <c r="S165" s="231"/>
      <c r="T165" s="23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3" t="s">
        <v>132</v>
      </c>
      <c r="AU165" s="233" t="s">
        <v>81</v>
      </c>
      <c r="AV165" s="13" t="s">
        <v>81</v>
      </c>
      <c r="AW165" s="13" t="s">
        <v>34</v>
      </c>
      <c r="AX165" s="13" t="s">
        <v>71</v>
      </c>
      <c r="AY165" s="233" t="s">
        <v>118</v>
      </c>
    </row>
    <row r="166" s="13" customFormat="1">
      <c r="A166" s="13"/>
      <c r="B166" s="223"/>
      <c r="C166" s="224"/>
      <c r="D166" s="216" t="s">
        <v>132</v>
      </c>
      <c r="E166" s="225" t="s">
        <v>19</v>
      </c>
      <c r="F166" s="226" t="s">
        <v>240</v>
      </c>
      <c r="G166" s="224"/>
      <c r="H166" s="227">
        <v>-14.551760000000002</v>
      </c>
      <c r="I166" s="228"/>
      <c r="J166" s="224"/>
      <c r="K166" s="224"/>
      <c r="L166" s="229"/>
      <c r="M166" s="230"/>
      <c r="N166" s="231"/>
      <c r="O166" s="231"/>
      <c r="P166" s="231"/>
      <c r="Q166" s="231"/>
      <c r="R166" s="231"/>
      <c r="S166" s="231"/>
      <c r="T166" s="23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3" t="s">
        <v>132</v>
      </c>
      <c r="AU166" s="233" t="s">
        <v>81</v>
      </c>
      <c r="AV166" s="13" t="s">
        <v>81</v>
      </c>
      <c r="AW166" s="13" t="s">
        <v>34</v>
      </c>
      <c r="AX166" s="13" t="s">
        <v>71</v>
      </c>
      <c r="AY166" s="233" t="s">
        <v>118</v>
      </c>
    </row>
    <row r="167" s="15" customFormat="1">
      <c r="A167" s="15"/>
      <c r="B167" s="244"/>
      <c r="C167" s="245"/>
      <c r="D167" s="216" t="s">
        <v>132</v>
      </c>
      <c r="E167" s="246" t="s">
        <v>19</v>
      </c>
      <c r="F167" s="247" t="s">
        <v>241</v>
      </c>
      <c r="G167" s="245"/>
      <c r="H167" s="248">
        <v>370.713795</v>
      </c>
      <c r="I167" s="249"/>
      <c r="J167" s="245"/>
      <c r="K167" s="245"/>
      <c r="L167" s="250"/>
      <c r="M167" s="251"/>
      <c r="N167" s="252"/>
      <c r="O167" s="252"/>
      <c r="P167" s="252"/>
      <c r="Q167" s="252"/>
      <c r="R167" s="252"/>
      <c r="S167" s="252"/>
      <c r="T167" s="253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54" t="s">
        <v>132</v>
      </c>
      <c r="AU167" s="254" t="s">
        <v>81</v>
      </c>
      <c r="AV167" s="15" t="s">
        <v>139</v>
      </c>
      <c r="AW167" s="15" t="s">
        <v>34</v>
      </c>
      <c r="AX167" s="15" t="s">
        <v>71</v>
      </c>
      <c r="AY167" s="254" t="s">
        <v>118</v>
      </c>
    </row>
    <row r="168" s="14" customFormat="1">
      <c r="A168" s="14"/>
      <c r="B168" s="234"/>
      <c r="C168" s="235"/>
      <c r="D168" s="216" t="s">
        <v>132</v>
      </c>
      <c r="E168" s="236" t="s">
        <v>19</v>
      </c>
      <c r="F168" s="237" t="s">
        <v>242</v>
      </c>
      <c r="G168" s="235"/>
      <c r="H168" s="236" t="s">
        <v>19</v>
      </c>
      <c r="I168" s="238"/>
      <c r="J168" s="235"/>
      <c r="K168" s="235"/>
      <c r="L168" s="239"/>
      <c r="M168" s="240"/>
      <c r="N168" s="241"/>
      <c r="O168" s="241"/>
      <c r="P168" s="241"/>
      <c r="Q168" s="241"/>
      <c r="R168" s="241"/>
      <c r="S168" s="241"/>
      <c r="T168" s="242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3" t="s">
        <v>132</v>
      </c>
      <c r="AU168" s="243" t="s">
        <v>81</v>
      </c>
      <c r="AV168" s="14" t="s">
        <v>79</v>
      </c>
      <c r="AW168" s="14" t="s">
        <v>34</v>
      </c>
      <c r="AX168" s="14" t="s">
        <v>71</v>
      </c>
      <c r="AY168" s="243" t="s">
        <v>118</v>
      </c>
    </row>
    <row r="169" s="13" customFormat="1">
      <c r="A169" s="13"/>
      <c r="B169" s="223"/>
      <c r="C169" s="224"/>
      <c r="D169" s="216" t="s">
        <v>132</v>
      </c>
      <c r="E169" s="225" t="s">
        <v>19</v>
      </c>
      <c r="F169" s="226" t="s">
        <v>243</v>
      </c>
      <c r="G169" s="224"/>
      <c r="H169" s="227">
        <v>379.67849999999999</v>
      </c>
      <c r="I169" s="228"/>
      <c r="J169" s="224"/>
      <c r="K169" s="224"/>
      <c r="L169" s="229"/>
      <c r="M169" s="230"/>
      <c r="N169" s="231"/>
      <c r="O169" s="231"/>
      <c r="P169" s="231"/>
      <c r="Q169" s="231"/>
      <c r="R169" s="231"/>
      <c r="S169" s="231"/>
      <c r="T169" s="23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3" t="s">
        <v>132</v>
      </c>
      <c r="AU169" s="233" t="s">
        <v>81</v>
      </c>
      <c r="AV169" s="13" t="s">
        <v>81</v>
      </c>
      <c r="AW169" s="13" t="s">
        <v>34</v>
      </c>
      <c r="AX169" s="13" t="s">
        <v>71</v>
      </c>
      <c r="AY169" s="233" t="s">
        <v>118</v>
      </c>
    </row>
    <row r="170" s="13" customFormat="1">
      <c r="A170" s="13"/>
      <c r="B170" s="223"/>
      <c r="C170" s="224"/>
      <c r="D170" s="216" t="s">
        <v>132</v>
      </c>
      <c r="E170" s="225" t="s">
        <v>19</v>
      </c>
      <c r="F170" s="226" t="s">
        <v>244</v>
      </c>
      <c r="G170" s="224"/>
      <c r="H170" s="227">
        <v>70.739999999999995</v>
      </c>
      <c r="I170" s="228"/>
      <c r="J170" s="224"/>
      <c r="K170" s="224"/>
      <c r="L170" s="229"/>
      <c r="M170" s="230"/>
      <c r="N170" s="231"/>
      <c r="O170" s="231"/>
      <c r="P170" s="231"/>
      <c r="Q170" s="231"/>
      <c r="R170" s="231"/>
      <c r="S170" s="231"/>
      <c r="T170" s="23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3" t="s">
        <v>132</v>
      </c>
      <c r="AU170" s="233" t="s">
        <v>81</v>
      </c>
      <c r="AV170" s="13" t="s">
        <v>81</v>
      </c>
      <c r="AW170" s="13" t="s">
        <v>34</v>
      </c>
      <c r="AX170" s="13" t="s">
        <v>71</v>
      </c>
      <c r="AY170" s="233" t="s">
        <v>118</v>
      </c>
    </row>
    <row r="171" s="13" customFormat="1">
      <c r="A171" s="13"/>
      <c r="B171" s="223"/>
      <c r="C171" s="224"/>
      <c r="D171" s="216" t="s">
        <v>132</v>
      </c>
      <c r="E171" s="225" t="s">
        <v>19</v>
      </c>
      <c r="F171" s="226" t="s">
        <v>245</v>
      </c>
      <c r="G171" s="224"/>
      <c r="H171" s="227">
        <v>-14.151760000000001</v>
      </c>
      <c r="I171" s="228"/>
      <c r="J171" s="224"/>
      <c r="K171" s="224"/>
      <c r="L171" s="229"/>
      <c r="M171" s="230"/>
      <c r="N171" s="231"/>
      <c r="O171" s="231"/>
      <c r="P171" s="231"/>
      <c r="Q171" s="231"/>
      <c r="R171" s="231"/>
      <c r="S171" s="231"/>
      <c r="T171" s="23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3" t="s">
        <v>132</v>
      </c>
      <c r="AU171" s="233" t="s">
        <v>81</v>
      </c>
      <c r="AV171" s="13" t="s">
        <v>81</v>
      </c>
      <c r="AW171" s="13" t="s">
        <v>34</v>
      </c>
      <c r="AX171" s="13" t="s">
        <v>71</v>
      </c>
      <c r="AY171" s="233" t="s">
        <v>118</v>
      </c>
    </row>
    <row r="172" s="15" customFormat="1">
      <c r="A172" s="15"/>
      <c r="B172" s="244"/>
      <c r="C172" s="245"/>
      <c r="D172" s="216" t="s">
        <v>132</v>
      </c>
      <c r="E172" s="246" t="s">
        <v>19</v>
      </c>
      <c r="F172" s="247" t="s">
        <v>241</v>
      </c>
      <c r="G172" s="245"/>
      <c r="H172" s="248">
        <v>436.26673999999997</v>
      </c>
      <c r="I172" s="249"/>
      <c r="J172" s="245"/>
      <c r="K172" s="245"/>
      <c r="L172" s="250"/>
      <c r="M172" s="251"/>
      <c r="N172" s="252"/>
      <c r="O172" s="252"/>
      <c r="P172" s="252"/>
      <c r="Q172" s="252"/>
      <c r="R172" s="252"/>
      <c r="S172" s="252"/>
      <c r="T172" s="253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54" t="s">
        <v>132</v>
      </c>
      <c r="AU172" s="254" t="s">
        <v>81</v>
      </c>
      <c r="AV172" s="15" t="s">
        <v>139</v>
      </c>
      <c r="AW172" s="15" t="s">
        <v>34</v>
      </c>
      <c r="AX172" s="15" t="s">
        <v>71</v>
      </c>
      <c r="AY172" s="254" t="s">
        <v>118</v>
      </c>
    </row>
    <row r="173" s="13" customFormat="1">
      <c r="A173" s="13"/>
      <c r="B173" s="223"/>
      <c r="C173" s="224"/>
      <c r="D173" s="216" t="s">
        <v>132</v>
      </c>
      <c r="E173" s="225" t="s">
        <v>19</v>
      </c>
      <c r="F173" s="226" t="s">
        <v>246</v>
      </c>
      <c r="G173" s="224"/>
      <c r="H173" s="227">
        <v>67.079999999999998</v>
      </c>
      <c r="I173" s="228"/>
      <c r="J173" s="224"/>
      <c r="K173" s="224"/>
      <c r="L173" s="229"/>
      <c r="M173" s="230"/>
      <c r="N173" s="231"/>
      <c r="O173" s="231"/>
      <c r="P173" s="231"/>
      <c r="Q173" s="231"/>
      <c r="R173" s="231"/>
      <c r="S173" s="231"/>
      <c r="T173" s="23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3" t="s">
        <v>132</v>
      </c>
      <c r="AU173" s="233" t="s">
        <v>81</v>
      </c>
      <c r="AV173" s="13" t="s">
        <v>81</v>
      </c>
      <c r="AW173" s="13" t="s">
        <v>34</v>
      </c>
      <c r="AX173" s="13" t="s">
        <v>71</v>
      </c>
      <c r="AY173" s="233" t="s">
        <v>118</v>
      </c>
    </row>
    <row r="174" s="13" customFormat="1">
      <c r="A174" s="13"/>
      <c r="B174" s="223"/>
      <c r="C174" s="224"/>
      <c r="D174" s="216" t="s">
        <v>132</v>
      </c>
      <c r="E174" s="225" t="s">
        <v>19</v>
      </c>
      <c r="F174" s="226" t="s">
        <v>247</v>
      </c>
      <c r="G174" s="224"/>
      <c r="H174" s="227">
        <v>35.294999999999995</v>
      </c>
      <c r="I174" s="228"/>
      <c r="J174" s="224"/>
      <c r="K174" s="224"/>
      <c r="L174" s="229"/>
      <c r="M174" s="230"/>
      <c r="N174" s="231"/>
      <c r="O174" s="231"/>
      <c r="P174" s="231"/>
      <c r="Q174" s="231"/>
      <c r="R174" s="231"/>
      <c r="S174" s="231"/>
      <c r="T174" s="23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3" t="s">
        <v>132</v>
      </c>
      <c r="AU174" s="233" t="s">
        <v>81</v>
      </c>
      <c r="AV174" s="13" t="s">
        <v>81</v>
      </c>
      <c r="AW174" s="13" t="s">
        <v>34</v>
      </c>
      <c r="AX174" s="13" t="s">
        <v>71</v>
      </c>
      <c r="AY174" s="233" t="s">
        <v>118</v>
      </c>
    </row>
    <row r="175" s="15" customFormat="1">
      <c r="A175" s="15"/>
      <c r="B175" s="244"/>
      <c r="C175" s="245"/>
      <c r="D175" s="216" t="s">
        <v>132</v>
      </c>
      <c r="E175" s="246" t="s">
        <v>19</v>
      </c>
      <c r="F175" s="247" t="s">
        <v>241</v>
      </c>
      <c r="G175" s="245"/>
      <c r="H175" s="248">
        <v>102.375</v>
      </c>
      <c r="I175" s="249"/>
      <c r="J175" s="245"/>
      <c r="K175" s="245"/>
      <c r="L175" s="250"/>
      <c r="M175" s="251"/>
      <c r="N175" s="252"/>
      <c r="O175" s="252"/>
      <c r="P175" s="252"/>
      <c r="Q175" s="252"/>
      <c r="R175" s="252"/>
      <c r="S175" s="252"/>
      <c r="T175" s="253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54" t="s">
        <v>132</v>
      </c>
      <c r="AU175" s="254" t="s">
        <v>81</v>
      </c>
      <c r="AV175" s="15" t="s">
        <v>139</v>
      </c>
      <c r="AW175" s="15" t="s">
        <v>34</v>
      </c>
      <c r="AX175" s="15" t="s">
        <v>71</v>
      </c>
      <c r="AY175" s="254" t="s">
        <v>118</v>
      </c>
    </row>
    <row r="176" s="16" customFormat="1">
      <c r="A176" s="16"/>
      <c r="B176" s="255"/>
      <c r="C176" s="256"/>
      <c r="D176" s="216" t="s">
        <v>132</v>
      </c>
      <c r="E176" s="257" t="s">
        <v>19</v>
      </c>
      <c r="F176" s="258" t="s">
        <v>248</v>
      </c>
      <c r="G176" s="256"/>
      <c r="H176" s="259">
        <v>909.35553500000003</v>
      </c>
      <c r="I176" s="260"/>
      <c r="J176" s="256"/>
      <c r="K176" s="256"/>
      <c r="L176" s="261"/>
      <c r="M176" s="262"/>
      <c r="N176" s="263"/>
      <c r="O176" s="263"/>
      <c r="P176" s="263"/>
      <c r="Q176" s="263"/>
      <c r="R176" s="263"/>
      <c r="S176" s="263"/>
      <c r="T176" s="264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T176" s="265" t="s">
        <v>132</v>
      </c>
      <c r="AU176" s="265" t="s">
        <v>81</v>
      </c>
      <c r="AV176" s="16" t="s">
        <v>126</v>
      </c>
      <c r="AW176" s="16" t="s">
        <v>34</v>
      </c>
      <c r="AX176" s="16" t="s">
        <v>79</v>
      </c>
      <c r="AY176" s="265" t="s">
        <v>118</v>
      </c>
    </row>
    <row r="177" s="2" customFormat="1" ht="24.15" customHeight="1">
      <c r="A177" s="41"/>
      <c r="B177" s="42"/>
      <c r="C177" s="203" t="s">
        <v>249</v>
      </c>
      <c r="D177" s="203" t="s">
        <v>121</v>
      </c>
      <c r="E177" s="204" t="s">
        <v>250</v>
      </c>
      <c r="F177" s="205" t="s">
        <v>251</v>
      </c>
      <c r="G177" s="206" t="s">
        <v>124</v>
      </c>
      <c r="H177" s="207">
        <v>7.9699999999999998</v>
      </c>
      <c r="I177" s="208"/>
      <c r="J177" s="209">
        <f>ROUND(I177*H177,2)</f>
        <v>0</v>
      </c>
      <c r="K177" s="205" t="s">
        <v>125</v>
      </c>
      <c r="L177" s="47"/>
      <c r="M177" s="210" t="s">
        <v>19</v>
      </c>
      <c r="N177" s="211" t="s">
        <v>42</v>
      </c>
      <c r="O177" s="87"/>
      <c r="P177" s="212">
        <f>O177*H177</f>
        <v>0</v>
      </c>
      <c r="Q177" s="212">
        <v>0</v>
      </c>
      <c r="R177" s="212">
        <f>Q177*H177</f>
        <v>0</v>
      </c>
      <c r="S177" s="212">
        <v>0.0106</v>
      </c>
      <c r="T177" s="213">
        <f>S177*H177</f>
        <v>0.084482000000000002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4" t="s">
        <v>126</v>
      </c>
      <c r="AT177" s="214" t="s">
        <v>121</v>
      </c>
      <c r="AU177" s="214" t="s">
        <v>81</v>
      </c>
      <c r="AY177" s="20" t="s">
        <v>118</v>
      </c>
      <c r="BE177" s="215">
        <f>IF(N177="základní",J177,0)</f>
        <v>0</v>
      </c>
      <c r="BF177" s="215">
        <f>IF(N177="snížená",J177,0)</f>
        <v>0</v>
      </c>
      <c r="BG177" s="215">
        <f>IF(N177="zákl. přenesená",J177,0)</f>
        <v>0</v>
      </c>
      <c r="BH177" s="215">
        <f>IF(N177="sníž. přenesená",J177,0)</f>
        <v>0</v>
      </c>
      <c r="BI177" s="215">
        <f>IF(N177="nulová",J177,0)</f>
        <v>0</v>
      </c>
      <c r="BJ177" s="20" t="s">
        <v>79</v>
      </c>
      <c r="BK177" s="215">
        <f>ROUND(I177*H177,2)</f>
        <v>0</v>
      </c>
      <c r="BL177" s="20" t="s">
        <v>126</v>
      </c>
      <c r="BM177" s="214" t="s">
        <v>252</v>
      </c>
    </row>
    <row r="178" s="2" customFormat="1">
      <c r="A178" s="41"/>
      <c r="B178" s="42"/>
      <c r="C178" s="43"/>
      <c r="D178" s="216" t="s">
        <v>128</v>
      </c>
      <c r="E178" s="43"/>
      <c r="F178" s="217" t="s">
        <v>253</v>
      </c>
      <c r="G178" s="43"/>
      <c r="H178" s="43"/>
      <c r="I178" s="218"/>
      <c r="J178" s="43"/>
      <c r="K178" s="43"/>
      <c r="L178" s="47"/>
      <c r="M178" s="219"/>
      <c r="N178" s="220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128</v>
      </c>
      <c r="AU178" s="20" t="s">
        <v>81</v>
      </c>
    </row>
    <row r="179" s="2" customFormat="1">
      <c r="A179" s="41"/>
      <c r="B179" s="42"/>
      <c r="C179" s="43"/>
      <c r="D179" s="221" t="s">
        <v>130</v>
      </c>
      <c r="E179" s="43"/>
      <c r="F179" s="222" t="s">
        <v>254</v>
      </c>
      <c r="G179" s="43"/>
      <c r="H179" s="43"/>
      <c r="I179" s="218"/>
      <c r="J179" s="43"/>
      <c r="K179" s="43"/>
      <c r="L179" s="47"/>
      <c r="M179" s="219"/>
      <c r="N179" s="220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130</v>
      </c>
      <c r="AU179" s="20" t="s">
        <v>81</v>
      </c>
    </row>
    <row r="180" s="13" customFormat="1">
      <c r="A180" s="13"/>
      <c r="B180" s="223"/>
      <c r="C180" s="224"/>
      <c r="D180" s="216" t="s">
        <v>132</v>
      </c>
      <c r="E180" s="225" t="s">
        <v>19</v>
      </c>
      <c r="F180" s="226" t="s">
        <v>255</v>
      </c>
      <c r="G180" s="224"/>
      <c r="H180" s="227">
        <v>7.9700000000000006</v>
      </c>
      <c r="I180" s="228"/>
      <c r="J180" s="224"/>
      <c r="K180" s="224"/>
      <c r="L180" s="229"/>
      <c r="M180" s="230"/>
      <c r="N180" s="231"/>
      <c r="O180" s="231"/>
      <c r="P180" s="231"/>
      <c r="Q180" s="231"/>
      <c r="R180" s="231"/>
      <c r="S180" s="231"/>
      <c r="T180" s="23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3" t="s">
        <v>132</v>
      </c>
      <c r="AU180" s="233" t="s">
        <v>81</v>
      </c>
      <c r="AV180" s="13" t="s">
        <v>81</v>
      </c>
      <c r="AW180" s="13" t="s">
        <v>34</v>
      </c>
      <c r="AX180" s="13" t="s">
        <v>71</v>
      </c>
      <c r="AY180" s="233" t="s">
        <v>118</v>
      </c>
    </row>
    <row r="181" s="2" customFormat="1" ht="24.15" customHeight="1">
      <c r="A181" s="41"/>
      <c r="B181" s="42"/>
      <c r="C181" s="203" t="s">
        <v>256</v>
      </c>
      <c r="D181" s="203" t="s">
        <v>121</v>
      </c>
      <c r="E181" s="204" t="s">
        <v>257</v>
      </c>
      <c r="F181" s="205" t="s">
        <v>258</v>
      </c>
      <c r="G181" s="206" t="s">
        <v>124</v>
      </c>
      <c r="H181" s="207">
        <v>290.06400000000002</v>
      </c>
      <c r="I181" s="208"/>
      <c r="J181" s="209">
        <f>ROUND(I181*H181,2)</f>
        <v>0</v>
      </c>
      <c r="K181" s="205" t="s">
        <v>125</v>
      </c>
      <c r="L181" s="47"/>
      <c r="M181" s="210" t="s">
        <v>19</v>
      </c>
      <c r="N181" s="211" t="s">
        <v>42</v>
      </c>
      <c r="O181" s="87"/>
      <c r="P181" s="212">
        <f>O181*H181</f>
        <v>0</v>
      </c>
      <c r="Q181" s="212">
        <v>0</v>
      </c>
      <c r="R181" s="212">
        <f>Q181*H181</f>
        <v>0</v>
      </c>
      <c r="S181" s="212">
        <v>0.037499999999999999</v>
      </c>
      <c r="T181" s="213">
        <f>S181*H181</f>
        <v>10.8774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4" t="s">
        <v>126</v>
      </c>
      <c r="AT181" s="214" t="s">
        <v>121</v>
      </c>
      <c r="AU181" s="214" t="s">
        <v>81</v>
      </c>
      <c r="AY181" s="20" t="s">
        <v>118</v>
      </c>
      <c r="BE181" s="215">
        <f>IF(N181="základní",J181,0)</f>
        <v>0</v>
      </c>
      <c r="BF181" s="215">
        <f>IF(N181="snížená",J181,0)</f>
        <v>0</v>
      </c>
      <c r="BG181" s="215">
        <f>IF(N181="zákl. přenesená",J181,0)</f>
        <v>0</v>
      </c>
      <c r="BH181" s="215">
        <f>IF(N181="sníž. přenesená",J181,0)</f>
        <v>0</v>
      </c>
      <c r="BI181" s="215">
        <f>IF(N181="nulová",J181,0)</f>
        <v>0</v>
      </c>
      <c r="BJ181" s="20" t="s">
        <v>79</v>
      </c>
      <c r="BK181" s="215">
        <f>ROUND(I181*H181,2)</f>
        <v>0</v>
      </c>
      <c r="BL181" s="20" t="s">
        <v>126</v>
      </c>
      <c r="BM181" s="214" t="s">
        <v>259</v>
      </c>
    </row>
    <row r="182" s="2" customFormat="1">
      <c r="A182" s="41"/>
      <c r="B182" s="42"/>
      <c r="C182" s="43"/>
      <c r="D182" s="216" t="s">
        <v>128</v>
      </c>
      <c r="E182" s="43"/>
      <c r="F182" s="217" t="s">
        <v>260</v>
      </c>
      <c r="G182" s="43"/>
      <c r="H182" s="43"/>
      <c r="I182" s="218"/>
      <c r="J182" s="43"/>
      <c r="K182" s="43"/>
      <c r="L182" s="47"/>
      <c r="M182" s="219"/>
      <c r="N182" s="220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128</v>
      </c>
      <c r="AU182" s="20" t="s">
        <v>81</v>
      </c>
    </row>
    <row r="183" s="2" customFormat="1">
      <c r="A183" s="41"/>
      <c r="B183" s="42"/>
      <c r="C183" s="43"/>
      <c r="D183" s="221" t="s">
        <v>130</v>
      </c>
      <c r="E183" s="43"/>
      <c r="F183" s="222" t="s">
        <v>261</v>
      </c>
      <c r="G183" s="43"/>
      <c r="H183" s="43"/>
      <c r="I183" s="218"/>
      <c r="J183" s="43"/>
      <c r="K183" s="43"/>
      <c r="L183" s="47"/>
      <c r="M183" s="219"/>
      <c r="N183" s="220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130</v>
      </c>
      <c r="AU183" s="20" t="s">
        <v>81</v>
      </c>
    </row>
    <row r="184" s="13" customFormat="1">
      <c r="A184" s="13"/>
      <c r="B184" s="223"/>
      <c r="C184" s="224"/>
      <c r="D184" s="216" t="s">
        <v>132</v>
      </c>
      <c r="E184" s="225" t="s">
        <v>19</v>
      </c>
      <c r="F184" s="226" t="s">
        <v>262</v>
      </c>
      <c r="G184" s="224"/>
      <c r="H184" s="227">
        <v>242.09429999999998</v>
      </c>
      <c r="I184" s="228"/>
      <c r="J184" s="224"/>
      <c r="K184" s="224"/>
      <c r="L184" s="229"/>
      <c r="M184" s="230"/>
      <c r="N184" s="231"/>
      <c r="O184" s="231"/>
      <c r="P184" s="231"/>
      <c r="Q184" s="231"/>
      <c r="R184" s="231"/>
      <c r="S184" s="231"/>
      <c r="T184" s="23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3" t="s">
        <v>132</v>
      </c>
      <c r="AU184" s="233" t="s">
        <v>81</v>
      </c>
      <c r="AV184" s="13" t="s">
        <v>81</v>
      </c>
      <c r="AW184" s="13" t="s">
        <v>34</v>
      </c>
      <c r="AX184" s="13" t="s">
        <v>71</v>
      </c>
      <c r="AY184" s="233" t="s">
        <v>118</v>
      </c>
    </row>
    <row r="185" s="13" customFormat="1">
      <c r="A185" s="13"/>
      <c r="B185" s="223"/>
      <c r="C185" s="224"/>
      <c r="D185" s="216" t="s">
        <v>132</v>
      </c>
      <c r="E185" s="225" t="s">
        <v>19</v>
      </c>
      <c r="F185" s="226" t="s">
        <v>263</v>
      </c>
      <c r="G185" s="224"/>
      <c r="H185" s="227">
        <v>47.969999999999999</v>
      </c>
      <c r="I185" s="228"/>
      <c r="J185" s="224"/>
      <c r="K185" s="224"/>
      <c r="L185" s="229"/>
      <c r="M185" s="230"/>
      <c r="N185" s="231"/>
      <c r="O185" s="231"/>
      <c r="P185" s="231"/>
      <c r="Q185" s="231"/>
      <c r="R185" s="231"/>
      <c r="S185" s="231"/>
      <c r="T185" s="23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3" t="s">
        <v>132</v>
      </c>
      <c r="AU185" s="233" t="s">
        <v>81</v>
      </c>
      <c r="AV185" s="13" t="s">
        <v>81</v>
      </c>
      <c r="AW185" s="13" t="s">
        <v>34</v>
      </c>
      <c r="AX185" s="13" t="s">
        <v>71</v>
      </c>
      <c r="AY185" s="233" t="s">
        <v>118</v>
      </c>
    </row>
    <row r="186" s="2" customFormat="1" ht="24.15" customHeight="1">
      <c r="A186" s="41"/>
      <c r="B186" s="42"/>
      <c r="C186" s="203" t="s">
        <v>264</v>
      </c>
      <c r="D186" s="203" t="s">
        <v>121</v>
      </c>
      <c r="E186" s="204" t="s">
        <v>265</v>
      </c>
      <c r="F186" s="205" t="s">
        <v>266</v>
      </c>
      <c r="G186" s="206" t="s">
        <v>124</v>
      </c>
      <c r="H186" s="207">
        <v>47.969999999999999</v>
      </c>
      <c r="I186" s="208"/>
      <c r="J186" s="209">
        <f>ROUND(I186*H186,2)</f>
        <v>0</v>
      </c>
      <c r="K186" s="205" t="s">
        <v>125</v>
      </c>
      <c r="L186" s="47"/>
      <c r="M186" s="210" t="s">
        <v>19</v>
      </c>
      <c r="N186" s="211" t="s">
        <v>42</v>
      </c>
      <c r="O186" s="87"/>
      <c r="P186" s="212">
        <f>O186*H186</f>
        <v>0</v>
      </c>
      <c r="Q186" s="212">
        <v>0</v>
      </c>
      <c r="R186" s="212">
        <f>Q186*H186</f>
        <v>0</v>
      </c>
      <c r="S186" s="212">
        <v>0.1225</v>
      </c>
      <c r="T186" s="213">
        <f>S186*H186</f>
        <v>5.8763249999999996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14" t="s">
        <v>126</v>
      </c>
      <c r="AT186" s="214" t="s">
        <v>121</v>
      </c>
      <c r="AU186" s="214" t="s">
        <v>81</v>
      </c>
      <c r="AY186" s="20" t="s">
        <v>118</v>
      </c>
      <c r="BE186" s="215">
        <f>IF(N186="základní",J186,0)</f>
        <v>0</v>
      </c>
      <c r="BF186" s="215">
        <f>IF(N186="snížená",J186,0)</f>
        <v>0</v>
      </c>
      <c r="BG186" s="215">
        <f>IF(N186="zákl. přenesená",J186,0)</f>
        <v>0</v>
      </c>
      <c r="BH186" s="215">
        <f>IF(N186="sníž. přenesená",J186,0)</f>
        <v>0</v>
      </c>
      <c r="BI186" s="215">
        <f>IF(N186="nulová",J186,0)</f>
        <v>0</v>
      </c>
      <c r="BJ186" s="20" t="s">
        <v>79</v>
      </c>
      <c r="BK186" s="215">
        <f>ROUND(I186*H186,2)</f>
        <v>0</v>
      </c>
      <c r="BL186" s="20" t="s">
        <v>126</v>
      </c>
      <c r="BM186" s="214" t="s">
        <v>267</v>
      </c>
    </row>
    <row r="187" s="2" customFormat="1">
      <c r="A187" s="41"/>
      <c r="B187" s="42"/>
      <c r="C187" s="43"/>
      <c r="D187" s="216" t="s">
        <v>128</v>
      </c>
      <c r="E187" s="43"/>
      <c r="F187" s="217" t="s">
        <v>268</v>
      </c>
      <c r="G187" s="43"/>
      <c r="H187" s="43"/>
      <c r="I187" s="218"/>
      <c r="J187" s="43"/>
      <c r="K187" s="43"/>
      <c r="L187" s="47"/>
      <c r="M187" s="219"/>
      <c r="N187" s="220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128</v>
      </c>
      <c r="AU187" s="20" t="s">
        <v>81</v>
      </c>
    </row>
    <row r="188" s="2" customFormat="1">
      <c r="A188" s="41"/>
      <c r="B188" s="42"/>
      <c r="C188" s="43"/>
      <c r="D188" s="221" t="s">
        <v>130</v>
      </c>
      <c r="E188" s="43"/>
      <c r="F188" s="222" t="s">
        <v>269</v>
      </c>
      <c r="G188" s="43"/>
      <c r="H188" s="43"/>
      <c r="I188" s="218"/>
      <c r="J188" s="43"/>
      <c r="K188" s="43"/>
      <c r="L188" s="47"/>
      <c r="M188" s="219"/>
      <c r="N188" s="220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130</v>
      </c>
      <c r="AU188" s="20" t="s">
        <v>81</v>
      </c>
    </row>
    <row r="189" s="13" customFormat="1">
      <c r="A189" s="13"/>
      <c r="B189" s="223"/>
      <c r="C189" s="224"/>
      <c r="D189" s="216" t="s">
        <v>132</v>
      </c>
      <c r="E189" s="225" t="s">
        <v>19</v>
      </c>
      <c r="F189" s="226" t="s">
        <v>263</v>
      </c>
      <c r="G189" s="224"/>
      <c r="H189" s="227">
        <v>47.969999999999999</v>
      </c>
      <c r="I189" s="228"/>
      <c r="J189" s="224"/>
      <c r="K189" s="224"/>
      <c r="L189" s="229"/>
      <c r="M189" s="230"/>
      <c r="N189" s="231"/>
      <c r="O189" s="231"/>
      <c r="P189" s="231"/>
      <c r="Q189" s="231"/>
      <c r="R189" s="231"/>
      <c r="S189" s="231"/>
      <c r="T189" s="23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3" t="s">
        <v>132</v>
      </c>
      <c r="AU189" s="233" t="s">
        <v>81</v>
      </c>
      <c r="AV189" s="13" t="s">
        <v>81</v>
      </c>
      <c r="AW189" s="13" t="s">
        <v>34</v>
      </c>
      <c r="AX189" s="13" t="s">
        <v>71</v>
      </c>
      <c r="AY189" s="233" t="s">
        <v>118</v>
      </c>
    </row>
    <row r="190" s="2" customFormat="1" ht="24.15" customHeight="1">
      <c r="A190" s="41"/>
      <c r="B190" s="42"/>
      <c r="C190" s="203" t="s">
        <v>7</v>
      </c>
      <c r="D190" s="203" t="s">
        <v>121</v>
      </c>
      <c r="E190" s="204" t="s">
        <v>270</v>
      </c>
      <c r="F190" s="205" t="s">
        <v>271</v>
      </c>
      <c r="G190" s="206" t="s">
        <v>272</v>
      </c>
      <c r="H190" s="207">
        <v>6.7080000000000002</v>
      </c>
      <c r="I190" s="208"/>
      <c r="J190" s="209">
        <f>ROUND(I190*H190,2)</f>
        <v>0</v>
      </c>
      <c r="K190" s="205" t="s">
        <v>125</v>
      </c>
      <c r="L190" s="47"/>
      <c r="M190" s="210" t="s">
        <v>19</v>
      </c>
      <c r="N190" s="211" t="s">
        <v>42</v>
      </c>
      <c r="O190" s="87"/>
      <c r="P190" s="212">
        <f>O190*H190</f>
        <v>0</v>
      </c>
      <c r="Q190" s="212">
        <v>0.54034000000000004</v>
      </c>
      <c r="R190" s="212">
        <f>Q190*H190</f>
        <v>3.6246007200000006</v>
      </c>
      <c r="S190" s="212">
        <v>0</v>
      </c>
      <c r="T190" s="213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4" t="s">
        <v>126</v>
      </c>
      <c r="AT190" s="214" t="s">
        <v>121</v>
      </c>
      <c r="AU190" s="214" t="s">
        <v>81</v>
      </c>
      <c r="AY190" s="20" t="s">
        <v>118</v>
      </c>
      <c r="BE190" s="215">
        <f>IF(N190="základní",J190,0)</f>
        <v>0</v>
      </c>
      <c r="BF190" s="215">
        <f>IF(N190="snížená",J190,0)</f>
        <v>0</v>
      </c>
      <c r="BG190" s="215">
        <f>IF(N190="zákl. přenesená",J190,0)</f>
        <v>0</v>
      </c>
      <c r="BH190" s="215">
        <f>IF(N190="sníž. přenesená",J190,0)</f>
        <v>0</v>
      </c>
      <c r="BI190" s="215">
        <f>IF(N190="nulová",J190,0)</f>
        <v>0</v>
      </c>
      <c r="BJ190" s="20" t="s">
        <v>79</v>
      </c>
      <c r="BK190" s="215">
        <f>ROUND(I190*H190,2)</f>
        <v>0</v>
      </c>
      <c r="BL190" s="20" t="s">
        <v>126</v>
      </c>
      <c r="BM190" s="214" t="s">
        <v>273</v>
      </c>
    </row>
    <row r="191" s="2" customFormat="1">
      <c r="A191" s="41"/>
      <c r="B191" s="42"/>
      <c r="C191" s="43"/>
      <c r="D191" s="216" t="s">
        <v>128</v>
      </c>
      <c r="E191" s="43"/>
      <c r="F191" s="217" t="s">
        <v>274</v>
      </c>
      <c r="G191" s="43"/>
      <c r="H191" s="43"/>
      <c r="I191" s="218"/>
      <c r="J191" s="43"/>
      <c r="K191" s="43"/>
      <c r="L191" s="47"/>
      <c r="M191" s="219"/>
      <c r="N191" s="220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128</v>
      </c>
      <c r="AU191" s="20" t="s">
        <v>81</v>
      </c>
    </row>
    <row r="192" s="2" customFormat="1">
      <c r="A192" s="41"/>
      <c r="B192" s="42"/>
      <c r="C192" s="43"/>
      <c r="D192" s="221" t="s">
        <v>130</v>
      </c>
      <c r="E192" s="43"/>
      <c r="F192" s="222" t="s">
        <v>275</v>
      </c>
      <c r="G192" s="43"/>
      <c r="H192" s="43"/>
      <c r="I192" s="218"/>
      <c r="J192" s="43"/>
      <c r="K192" s="43"/>
      <c r="L192" s="47"/>
      <c r="M192" s="219"/>
      <c r="N192" s="220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130</v>
      </c>
      <c r="AU192" s="20" t="s">
        <v>81</v>
      </c>
    </row>
    <row r="193" s="13" customFormat="1">
      <c r="A193" s="13"/>
      <c r="B193" s="223"/>
      <c r="C193" s="224"/>
      <c r="D193" s="216" t="s">
        <v>132</v>
      </c>
      <c r="E193" s="225" t="s">
        <v>19</v>
      </c>
      <c r="F193" s="226" t="s">
        <v>276</v>
      </c>
      <c r="G193" s="224"/>
      <c r="H193" s="227">
        <v>6.7080000000000002</v>
      </c>
      <c r="I193" s="228"/>
      <c r="J193" s="224"/>
      <c r="K193" s="224"/>
      <c r="L193" s="229"/>
      <c r="M193" s="230"/>
      <c r="N193" s="231"/>
      <c r="O193" s="231"/>
      <c r="P193" s="231"/>
      <c r="Q193" s="231"/>
      <c r="R193" s="231"/>
      <c r="S193" s="231"/>
      <c r="T193" s="23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3" t="s">
        <v>132</v>
      </c>
      <c r="AU193" s="233" t="s">
        <v>81</v>
      </c>
      <c r="AV193" s="13" t="s">
        <v>81</v>
      </c>
      <c r="AW193" s="13" t="s">
        <v>34</v>
      </c>
      <c r="AX193" s="13" t="s">
        <v>71</v>
      </c>
      <c r="AY193" s="233" t="s">
        <v>118</v>
      </c>
    </row>
    <row r="194" s="2" customFormat="1" ht="16.5" customHeight="1">
      <c r="A194" s="41"/>
      <c r="B194" s="42"/>
      <c r="C194" s="266" t="s">
        <v>277</v>
      </c>
      <c r="D194" s="266" t="s">
        <v>278</v>
      </c>
      <c r="E194" s="267" t="s">
        <v>279</v>
      </c>
      <c r="F194" s="268" t="s">
        <v>280</v>
      </c>
      <c r="G194" s="269" t="s">
        <v>281</v>
      </c>
      <c r="H194" s="270">
        <v>18.782</v>
      </c>
      <c r="I194" s="271"/>
      <c r="J194" s="272">
        <f>ROUND(I194*H194,2)</f>
        <v>0</v>
      </c>
      <c r="K194" s="268" t="s">
        <v>125</v>
      </c>
      <c r="L194" s="273"/>
      <c r="M194" s="274" t="s">
        <v>19</v>
      </c>
      <c r="N194" s="275" t="s">
        <v>42</v>
      </c>
      <c r="O194" s="87"/>
      <c r="P194" s="212">
        <f>O194*H194</f>
        <v>0</v>
      </c>
      <c r="Q194" s="212">
        <v>1</v>
      </c>
      <c r="R194" s="212">
        <f>Q194*H194</f>
        <v>18.782</v>
      </c>
      <c r="S194" s="212">
        <v>0</v>
      </c>
      <c r="T194" s="213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4" t="s">
        <v>170</v>
      </c>
      <c r="AT194" s="214" t="s">
        <v>278</v>
      </c>
      <c r="AU194" s="214" t="s">
        <v>81</v>
      </c>
      <c r="AY194" s="20" t="s">
        <v>118</v>
      </c>
      <c r="BE194" s="215">
        <f>IF(N194="základní",J194,0)</f>
        <v>0</v>
      </c>
      <c r="BF194" s="215">
        <f>IF(N194="snížená",J194,0)</f>
        <v>0</v>
      </c>
      <c r="BG194" s="215">
        <f>IF(N194="zákl. přenesená",J194,0)</f>
        <v>0</v>
      </c>
      <c r="BH194" s="215">
        <f>IF(N194="sníž. přenesená",J194,0)</f>
        <v>0</v>
      </c>
      <c r="BI194" s="215">
        <f>IF(N194="nulová",J194,0)</f>
        <v>0</v>
      </c>
      <c r="BJ194" s="20" t="s">
        <v>79</v>
      </c>
      <c r="BK194" s="215">
        <f>ROUND(I194*H194,2)</f>
        <v>0</v>
      </c>
      <c r="BL194" s="20" t="s">
        <v>126</v>
      </c>
      <c r="BM194" s="214" t="s">
        <v>282</v>
      </c>
    </row>
    <row r="195" s="2" customFormat="1">
      <c r="A195" s="41"/>
      <c r="B195" s="42"/>
      <c r="C195" s="43"/>
      <c r="D195" s="216" t="s">
        <v>128</v>
      </c>
      <c r="E195" s="43"/>
      <c r="F195" s="217" t="s">
        <v>280</v>
      </c>
      <c r="G195" s="43"/>
      <c r="H195" s="43"/>
      <c r="I195" s="218"/>
      <c r="J195" s="43"/>
      <c r="K195" s="43"/>
      <c r="L195" s="47"/>
      <c r="M195" s="219"/>
      <c r="N195" s="220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128</v>
      </c>
      <c r="AU195" s="20" t="s">
        <v>81</v>
      </c>
    </row>
    <row r="196" s="13" customFormat="1">
      <c r="A196" s="13"/>
      <c r="B196" s="223"/>
      <c r="C196" s="224"/>
      <c r="D196" s="216" t="s">
        <v>132</v>
      </c>
      <c r="E196" s="224"/>
      <c r="F196" s="226" t="s">
        <v>283</v>
      </c>
      <c r="G196" s="224"/>
      <c r="H196" s="227">
        <v>18.782</v>
      </c>
      <c r="I196" s="228"/>
      <c r="J196" s="224"/>
      <c r="K196" s="224"/>
      <c r="L196" s="229"/>
      <c r="M196" s="230"/>
      <c r="N196" s="231"/>
      <c r="O196" s="231"/>
      <c r="P196" s="231"/>
      <c r="Q196" s="231"/>
      <c r="R196" s="231"/>
      <c r="S196" s="231"/>
      <c r="T196" s="23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3" t="s">
        <v>132</v>
      </c>
      <c r="AU196" s="233" t="s">
        <v>81</v>
      </c>
      <c r="AV196" s="13" t="s">
        <v>81</v>
      </c>
      <c r="AW196" s="13" t="s">
        <v>4</v>
      </c>
      <c r="AX196" s="13" t="s">
        <v>79</v>
      </c>
      <c r="AY196" s="233" t="s">
        <v>118</v>
      </c>
    </row>
    <row r="197" s="2" customFormat="1" ht="24.15" customHeight="1">
      <c r="A197" s="41"/>
      <c r="B197" s="42"/>
      <c r="C197" s="203" t="s">
        <v>284</v>
      </c>
      <c r="D197" s="203" t="s">
        <v>121</v>
      </c>
      <c r="E197" s="204" t="s">
        <v>285</v>
      </c>
      <c r="F197" s="205" t="s">
        <v>286</v>
      </c>
      <c r="G197" s="206" t="s">
        <v>272</v>
      </c>
      <c r="H197" s="207">
        <v>4.0350000000000001</v>
      </c>
      <c r="I197" s="208"/>
      <c r="J197" s="209">
        <f>ROUND(I197*H197,2)</f>
        <v>0</v>
      </c>
      <c r="K197" s="205" t="s">
        <v>125</v>
      </c>
      <c r="L197" s="47"/>
      <c r="M197" s="210" t="s">
        <v>19</v>
      </c>
      <c r="N197" s="211" t="s">
        <v>42</v>
      </c>
      <c r="O197" s="87"/>
      <c r="P197" s="212">
        <f>O197*H197</f>
        <v>0</v>
      </c>
      <c r="Q197" s="212">
        <v>0.50375000000000003</v>
      </c>
      <c r="R197" s="212">
        <f>Q197*H197</f>
        <v>2.0326312500000001</v>
      </c>
      <c r="S197" s="212">
        <v>1.95</v>
      </c>
      <c r="T197" s="213">
        <f>S197*H197</f>
        <v>7.8682499999999997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14" t="s">
        <v>126</v>
      </c>
      <c r="AT197" s="214" t="s">
        <v>121</v>
      </c>
      <c r="AU197" s="214" t="s">
        <v>81</v>
      </c>
      <c r="AY197" s="20" t="s">
        <v>118</v>
      </c>
      <c r="BE197" s="215">
        <f>IF(N197="základní",J197,0)</f>
        <v>0</v>
      </c>
      <c r="BF197" s="215">
        <f>IF(N197="snížená",J197,0)</f>
        <v>0</v>
      </c>
      <c r="BG197" s="215">
        <f>IF(N197="zákl. přenesená",J197,0)</f>
        <v>0</v>
      </c>
      <c r="BH197" s="215">
        <f>IF(N197="sníž. přenesená",J197,0)</f>
        <v>0</v>
      </c>
      <c r="BI197" s="215">
        <f>IF(N197="nulová",J197,0)</f>
        <v>0</v>
      </c>
      <c r="BJ197" s="20" t="s">
        <v>79</v>
      </c>
      <c r="BK197" s="215">
        <f>ROUND(I197*H197,2)</f>
        <v>0</v>
      </c>
      <c r="BL197" s="20" t="s">
        <v>126</v>
      </c>
      <c r="BM197" s="214" t="s">
        <v>287</v>
      </c>
    </row>
    <row r="198" s="2" customFormat="1">
      <c r="A198" s="41"/>
      <c r="B198" s="42"/>
      <c r="C198" s="43"/>
      <c r="D198" s="216" t="s">
        <v>128</v>
      </c>
      <c r="E198" s="43"/>
      <c r="F198" s="217" t="s">
        <v>288</v>
      </c>
      <c r="G198" s="43"/>
      <c r="H198" s="43"/>
      <c r="I198" s="218"/>
      <c r="J198" s="43"/>
      <c r="K198" s="43"/>
      <c r="L198" s="47"/>
      <c r="M198" s="219"/>
      <c r="N198" s="220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128</v>
      </c>
      <c r="AU198" s="20" t="s">
        <v>81</v>
      </c>
    </row>
    <row r="199" s="2" customFormat="1">
      <c r="A199" s="41"/>
      <c r="B199" s="42"/>
      <c r="C199" s="43"/>
      <c r="D199" s="221" t="s">
        <v>130</v>
      </c>
      <c r="E199" s="43"/>
      <c r="F199" s="222" t="s">
        <v>289</v>
      </c>
      <c r="G199" s="43"/>
      <c r="H199" s="43"/>
      <c r="I199" s="218"/>
      <c r="J199" s="43"/>
      <c r="K199" s="43"/>
      <c r="L199" s="47"/>
      <c r="M199" s="219"/>
      <c r="N199" s="220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130</v>
      </c>
      <c r="AU199" s="20" t="s">
        <v>81</v>
      </c>
    </row>
    <row r="200" s="13" customFormat="1">
      <c r="A200" s="13"/>
      <c r="B200" s="223"/>
      <c r="C200" s="224"/>
      <c r="D200" s="216" t="s">
        <v>132</v>
      </c>
      <c r="E200" s="225" t="s">
        <v>19</v>
      </c>
      <c r="F200" s="226" t="s">
        <v>290</v>
      </c>
      <c r="G200" s="224"/>
      <c r="H200" s="227">
        <v>4.0349050000000011</v>
      </c>
      <c r="I200" s="228"/>
      <c r="J200" s="224"/>
      <c r="K200" s="224"/>
      <c r="L200" s="229"/>
      <c r="M200" s="230"/>
      <c r="N200" s="231"/>
      <c r="O200" s="231"/>
      <c r="P200" s="231"/>
      <c r="Q200" s="231"/>
      <c r="R200" s="231"/>
      <c r="S200" s="231"/>
      <c r="T200" s="23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3" t="s">
        <v>132</v>
      </c>
      <c r="AU200" s="233" t="s">
        <v>81</v>
      </c>
      <c r="AV200" s="13" t="s">
        <v>81</v>
      </c>
      <c r="AW200" s="13" t="s">
        <v>34</v>
      </c>
      <c r="AX200" s="13" t="s">
        <v>71</v>
      </c>
      <c r="AY200" s="233" t="s">
        <v>118</v>
      </c>
    </row>
    <row r="201" s="2" customFormat="1" ht="16.5" customHeight="1">
      <c r="A201" s="41"/>
      <c r="B201" s="42"/>
      <c r="C201" s="266" t="s">
        <v>291</v>
      </c>
      <c r="D201" s="266" t="s">
        <v>278</v>
      </c>
      <c r="E201" s="267" t="s">
        <v>292</v>
      </c>
      <c r="F201" s="268" t="s">
        <v>293</v>
      </c>
      <c r="G201" s="269" t="s">
        <v>207</v>
      </c>
      <c r="H201" s="270">
        <v>1292.2090000000001</v>
      </c>
      <c r="I201" s="271"/>
      <c r="J201" s="272">
        <f>ROUND(I201*H201,2)</f>
        <v>0</v>
      </c>
      <c r="K201" s="268" t="s">
        <v>125</v>
      </c>
      <c r="L201" s="273"/>
      <c r="M201" s="274" t="s">
        <v>19</v>
      </c>
      <c r="N201" s="275" t="s">
        <v>42</v>
      </c>
      <c r="O201" s="87"/>
      <c r="P201" s="212">
        <f>O201*H201</f>
        <v>0</v>
      </c>
      <c r="Q201" s="212">
        <v>0.0041000000000000003</v>
      </c>
      <c r="R201" s="212">
        <f>Q201*H201</f>
        <v>5.2980569000000006</v>
      </c>
      <c r="S201" s="212">
        <v>0</v>
      </c>
      <c r="T201" s="213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14" t="s">
        <v>170</v>
      </c>
      <c r="AT201" s="214" t="s">
        <v>278</v>
      </c>
      <c r="AU201" s="214" t="s">
        <v>81</v>
      </c>
      <c r="AY201" s="20" t="s">
        <v>118</v>
      </c>
      <c r="BE201" s="215">
        <f>IF(N201="základní",J201,0)</f>
        <v>0</v>
      </c>
      <c r="BF201" s="215">
        <f>IF(N201="snížená",J201,0)</f>
        <v>0</v>
      </c>
      <c r="BG201" s="215">
        <f>IF(N201="zákl. přenesená",J201,0)</f>
        <v>0</v>
      </c>
      <c r="BH201" s="215">
        <f>IF(N201="sníž. přenesená",J201,0)</f>
        <v>0</v>
      </c>
      <c r="BI201" s="215">
        <f>IF(N201="nulová",J201,0)</f>
        <v>0</v>
      </c>
      <c r="BJ201" s="20" t="s">
        <v>79</v>
      </c>
      <c r="BK201" s="215">
        <f>ROUND(I201*H201,2)</f>
        <v>0</v>
      </c>
      <c r="BL201" s="20" t="s">
        <v>126</v>
      </c>
      <c r="BM201" s="214" t="s">
        <v>294</v>
      </c>
    </row>
    <row r="202" s="2" customFormat="1">
      <c r="A202" s="41"/>
      <c r="B202" s="42"/>
      <c r="C202" s="43"/>
      <c r="D202" s="216" t="s">
        <v>128</v>
      </c>
      <c r="E202" s="43"/>
      <c r="F202" s="217" t="s">
        <v>293</v>
      </c>
      <c r="G202" s="43"/>
      <c r="H202" s="43"/>
      <c r="I202" s="218"/>
      <c r="J202" s="43"/>
      <c r="K202" s="43"/>
      <c r="L202" s="47"/>
      <c r="M202" s="219"/>
      <c r="N202" s="220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128</v>
      </c>
      <c r="AU202" s="20" t="s">
        <v>81</v>
      </c>
    </row>
    <row r="203" s="13" customFormat="1">
      <c r="A203" s="13"/>
      <c r="B203" s="223"/>
      <c r="C203" s="224"/>
      <c r="D203" s="216" t="s">
        <v>132</v>
      </c>
      <c r="E203" s="224"/>
      <c r="F203" s="226" t="s">
        <v>295</v>
      </c>
      <c r="G203" s="224"/>
      <c r="H203" s="227">
        <v>1292.2090000000001</v>
      </c>
      <c r="I203" s="228"/>
      <c r="J203" s="224"/>
      <c r="K203" s="224"/>
      <c r="L203" s="229"/>
      <c r="M203" s="230"/>
      <c r="N203" s="231"/>
      <c r="O203" s="231"/>
      <c r="P203" s="231"/>
      <c r="Q203" s="231"/>
      <c r="R203" s="231"/>
      <c r="S203" s="231"/>
      <c r="T203" s="232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3" t="s">
        <v>132</v>
      </c>
      <c r="AU203" s="233" t="s">
        <v>81</v>
      </c>
      <c r="AV203" s="13" t="s">
        <v>81</v>
      </c>
      <c r="AW203" s="13" t="s">
        <v>4</v>
      </c>
      <c r="AX203" s="13" t="s">
        <v>79</v>
      </c>
      <c r="AY203" s="233" t="s">
        <v>118</v>
      </c>
    </row>
    <row r="204" s="2" customFormat="1" ht="24.15" customHeight="1">
      <c r="A204" s="41"/>
      <c r="B204" s="42"/>
      <c r="C204" s="203" t="s">
        <v>296</v>
      </c>
      <c r="D204" s="203" t="s">
        <v>121</v>
      </c>
      <c r="E204" s="204" t="s">
        <v>297</v>
      </c>
      <c r="F204" s="205" t="s">
        <v>298</v>
      </c>
      <c r="G204" s="206" t="s">
        <v>272</v>
      </c>
      <c r="H204" s="207">
        <v>8.0700000000000003</v>
      </c>
      <c r="I204" s="208"/>
      <c r="J204" s="209">
        <f>ROUND(I204*H204,2)</f>
        <v>0</v>
      </c>
      <c r="K204" s="205" t="s">
        <v>125</v>
      </c>
      <c r="L204" s="47"/>
      <c r="M204" s="210" t="s">
        <v>19</v>
      </c>
      <c r="N204" s="211" t="s">
        <v>42</v>
      </c>
      <c r="O204" s="87"/>
      <c r="P204" s="212">
        <f>O204*H204</f>
        <v>0</v>
      </c>
      <c r="Q204" s="212">
        <v>0.50375000000000003</v>
      </c>
      <c r="R204" s="212">
        <f>Q204*H204</f>
        <v>4.0652625000000002</v>
      </c>
      <c r="S204" s="212">
        <v>2.5</v>
      </c>
      <c r="T204" s="213">
        <f>S204*H204</f>
        <v>20.175000000000001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14" t="s">
        <v>126</v>
      </c>
      <c r="AT204" s="214" t="s">
        <v>121</v>
      </c>
      <c r="AU204" s="214" t="s">
        <v>81</v>
      </c>
      <c r="AY204" s="20" t="s">
        <v>118</v>
      </c>
      <c r="BE204" s="215">
        <f>IF(N204="základní",J204,0)</f>
        <v>0</v>
      </c>
      <c r="BF204" s="215">
        <f>IF(N204="snížená",J204,0)</f>
        <v>0</v>
      </c>
      <c r="BG204" s="215">
        <f>IF(N204="zákl. přenesená",J204,0)</f>
        <v>0</v>
      </c>
      <c r="BH204" s="215">
        <f>IF(N204="sníž. přenesená",J204,0)</f>
        <v>0</v>
      </c>
      <c r="BI204" s="215">
        <f>IF(N204="nulová",J204,0)</f>
        <v>0</v>
      </c>
      <c r="BJ204" s="20" t="s">
        <v>79</v>
      </c>
      <c r="BK204" s="215">
        <f>ROUND(I204*H204,2)</f>
        <v>0</v>
      </c>
      <c r="BL204" s="20" t="s">
        <v>126</v>
      </c>
      <c r="BM204" s="214" t="s">
        <v>299</v>
      </c>
    </row>
    <row r="205" s="2" customFormat="1">
      <c r="A205" s="41"/>
      <c r="B205" s="42"/>
      <c r="C205" s="43"/>
      <c r="D205" s="216" t="s">
        <v>128</v>
      </c>
      <c r="E205" s="43"/>
      <c r="F205" s="217" t="s">
        <v>300</v>
      </c>
      <c r="G205" s="43"/>
      <c r="H205" s="43"/>
      <c r="I205" s="218"/>
      <c r="J205" s="43"/>
      <c r="K205" s="43"/>
      <c r="L205" s="47"/>
      <c r="M205" s="219"/>
      <c r="N205" s="220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128</v>
      </c>
      <c r="AU205" s="20" t="s">
        <v>81</v>
      </c>
    </row>
    <row r="206" s="2" customFormat="1">
      <c r="A206" s="41"/>
      <c r="B206" s="42"/>
      <c r="C206" s="43"/>
      <c r="D206" s="221" t="s">
        <v>130</v>
      </c>
      <c r="E206" s="43"/>
      <c r="F206" s="222" t="s">
        <v>301</v>
      </c>
      <c r="G206" s="43"/>
      <c r="H206" s="43"/>
      <c r="I206" s="218"/>
      <c r="J206" s="43"/>
      <c r="K206" s="43"/>
      <c r="L206" s="47"/>
      <c r="M206" s="219"/>
      <c r="N206" s="220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130</v>
      </c>
      <c r="AU206" s="20" t="s">
        <v>81</v>
      </c>
    </row>
    <row r="207" s="13" customFormat="1">
      <c r="A207" s="13"/>
      <c r="B207" s="223"/>
      <c r="C207" s="224"/>
      <c r="D207" s="216" t="s">
        <v>132</v>
      </c>
      <c r="E207" s="225" t="s">
        <v>19</v>
      </c>
      <c r="F207" s="226" t="s">
        <v>302</v>
      </c>
      <c r="G207" s="224"/>
      <c r="H207" s="227">
        <v>8.0698100000000021</v>
      </c>
      <c r="I207" s="228"/>
      <c r="J207" s="224"/>
      <c r="K207" s="224"/>
      <c r="L207" s="229"/>
      <c r="M207" s="230"/>
      <c r="N207" s="231"/>
      <c r="O207" s="231"/>
      <c r="P207" s="231"/>
      <c r="Q207" s="231"/>
      <c r="R207" s="231"/>
      <c r="S207" s="231"/>
      <c r="T207" s="232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3" t="s">
        <v>132</v>
      </c>
      <c r="AU207" s="233" t="s">
        <v>81</v>
      </c>
      <c r="AV207" s="13" t="s">
        <v>81</v>
      </c>
      <c r="AW207" s="13" t="s">
        <v>34</v>
      </c>
      <c r="AX207" s="13" t="s">
        <v>71</v>
      </c>
      <c r="AY207" s="233" t="s">
        <v>118</v>
      </c>
    </row>
    <row r="208" s="2" customFormat="1" ht="16.5" customHeight="1">
      <c r="A208" s="41"/>
      <c r="B208" s="42"/>
      <c r="C208" s="266" t="s">
        <v>303</v>
      </c>
      <c r="D208" s="266" t="s">
        <v>278</v>
      </c>
      <c r="E208" s="267" t="s">
        <v>279</v>
      </c>
      <c r="F208" s="268" t="s">
        <v>280</v>
      </c>
      <c r="G208" s="269" t="s">
        <v>281</v>
      </c>
      <c r="H208" s="270">
        <v>22.596</v>
      </c>
      <c r="I208" s="271"/>
      <c r="J208" s="272">
        <f>ROUND(I208*H208,2)</f>
        <v>0</v>
      </c>
      <c r="K208" s="268" t="s">
        <v>125</v>
      </c>
      <c r="L208" s="273"/>
      <c r="M208" s="274" t="s">
        <v>19</v>
      </c>
      <c r="N208" s="275" t="s">
        <v>42</v>
      </c>
      <c r="O208" s="87"/>
      <c r="P208" s="212">
        <f>O208*H208</f>
        <v>0</v>
      </c>
      <c r="Q208" s="212">
        <v>1</v>
      </c>
      <c r="R208" s="212">
        <f>Q208*H208</f>
        <v>22.596</v>
      </c>
      <c r="S208" s="212">
        <v>0</v>
      </c>
      <c r="T208" s="213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14" t="s">
        <v>170</v>
      </c>
      <c r="AT208" s="214" t="s">
        <v>278</v>
      </c>
      <c r="AU208" s="214" t="s">
        <v>81</v>
      </c>
      <c r="AY208" s="20" t="s">
        <v>118</v>
      </c>
      <c r="BE208" s="215">
        <f>IF(N208="základní",J208,0)</f>
        <v>0</v>
      </c>
      <c r="BF208" s="215">
        <f>IF(N208="snížená",J208,0)</f>
        <v>0</v>
      </c>
      <c r="BG208" s="215">
        <f>IF(N208="zákl. přenesená",J208,0)</f>
        <v>0</v>
      </c>
      <c r="BH208" s="215">
        <f>IF(N208="sníž. přenesená",J208,0)</f>
        <v>0</v>
      </c>
      <c r="BI208" s="215">
        <f>IF(N208="nulová",J208,0)</f>
        <v>0</v>
      </c>
      <c r="BJ208" s="20" t="s">
        <v>79</v>
      </c>
      <c r="BK208" s="215">
        <f>ROUND(I208*H208,2)</f>
        <v>0</v>
      </c>
      <c r="BL208" s="20" t="s">
        <v>126</v>
      </c>
      <c r="BM208" s="214" t="s">
        <v>304</v>
      </c>
    </row>
    <row r="209" s="2" customFormat="1">
      <c r="A209" s="41"/>
      <c r="B209" s="42"/>
      <c r="C209" s="43"/>
      <c r="D209" s="216" t="s">
        <v>128</v>
      </c>
      <c r="E209" s="43"/>
      <c r="F209" s="217" t="s">
        <v>280</v>
      </c>
      <c r="G209" s="43"/>
      <c r="H209" s="43"/>
      <c r="I209" s="218"/>
      <c r="J209" s="43"/>
      <c r="K209" s="43"/>
      <c r="L209" s="47"/>
      <c r="M209" s="219"/>
      <c r="N209" s="220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128</v>
      </c>
      <c r="AU209" s="20" t="s">
        <v>81</v>
      </c>
    </row>
    <row r="210" s="13" customFormat="1">
      <c r="A210" s="13"/>
      <c r="B210" s="223"/>
      <c r="C210" s="224"/>
      <c r="D210" s="216" t="s">
        <v>132</v>
      </c>
      <c r="E210" s="224"/>
      <c r="F210" s="226" t="s">
        <v>305</v>
      </c>
      <c r="G210" s="224"/>
      <c r="H210" s="227">
        <v>22.596</v>
      </c>
      <c r="I210" s="228"/>
      <c r="J210" s="224"/>
      <c r="K210" s="224"/>
      <c r="L210" s="229"/>
      <c r="M210" s="230"/>
      <c r="N210" s="231"/>
      <c r="O210" s="231"/>
      <c r="P210" s="231"/>
      <c r="Q210" s="231"/>
      <c r="R210" s="231"/>
      <c r="S210" s="231"/>
      <c r="T210" s="232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3" t="s">
        <v>132</v>
      </c>
      <c r="AU210" s="233" t="s">
        <v>81</v>
      </c>
      <c r="AV210" s="13" t="s">
        <v>81</v>
      </c>
      <c r="AW210" s="13" t="s">
        <v>4</v>
      </c>
      <c r="AX210" s="13" t="s">
        <v>79</v>
      </c>
      <c r="AY210" s="233" t="s">
        <v>118</v>
      </c>
    </row>
    <row r="211" s="2" customFormat="1" ht="24.15" customHeight="1">
      <c r="A211" s="41"/>
      <c r="B211" s="42"/>
      <c r="C211" s="203" t="s">
        <v>306</v>
      </c>
      <c r="D211" s="203" t="s">
        <v>121</v>
      </c>
      <c r="E211" s="204" t="s">
        <v>307</v>
      </c>
      <c r="F211" s="205" t="s">
        <v>308</v>
      </c>
      <c r="G211" s="206" t="s">
        <v>124</v>
      </c>
      <c r="H211" s="207">
        <v>7.9699999999999998</v>
      </c>
      <c r="I211" s="208"/>
      <c r="J211" s="209">
        <f>ROUND(I211*H211,2)</f>
        <v>0</v>
      </c>
      <c r="K211" s="205" t="s">
        <v>125</v>
      </c>
      <c r="L211" s="47"/>
      <c r="M211" s="210" t="s">
        <v>19</v>
      </c>
      <c r="N211" s="211" t="s">
        <v>42</v>
      </c>
      <c r="O211" s="87"/>
      <c r="P211" s="212">
        <f>O211*H211</f>
        <v>0</v>
      </c>
      <c r="Q211" s="212">
        <v>0.01162</v>
      </c>
      <c r="R211" s="212">
        <f>Q211*H211</f>
        <v>0.092611399999999996</v>
      </c>
      <c r="S211" s="212">
        <v>0</v>
      </c>
      <c r="T211" s="213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14" t="s">
        <v>126</v>
      </c>
      <c r="AT211" s="214" t="s">
        <v>121</v>
      </c>
      <c r="AU211" s="214" t="s">
        <v>81</v>
      </c>
      <c r="AY211" s="20" t="s">
        <v>118</v>
      </c>
      <c r="BE211" s="215">
        <f>IF(N211="základní",J211,0)</f>
        <v>0</v>
      </c>
      <c r="BF211" s="215">
        <f>IF(N211="snížená",J211,0)</f>
        <v>0</v>
      </c>
      <c r="BG211" s="215">
        <f>IF(N211="zákl. přenesená",J211,0)</f>
        <v>0</v>
      </c>
      <c r="BH211" s="215">
        <f>IF(N211="sníž. přenesená",J211,0)</f>
        <v>0</v>
      </c>
      <c r="BI211" s="215">
        <f>IF(N211="nulová",J211,0)</f>
        <v>0</v>
      </c>
      <c r="BJ211" s="20" t="s">
        <v>79</v>
      </c>
      <c r="BK211" s="215">
        <f>ROUND(I211*H211,2)</f>
        <v>0</v>
      </c>
      <c r="BL211" s="20" t="s">
        <v>126</v>
      </c>
      <c r="BM211" s="214" t="s">
        <v>309</v>
      </c>
    </row>
    <row r="212" s="2" customFormat="1">
      <c r="A212" s="41"/>
      <c r="B212" s="42"/>
      <c r="C212" s="43"/>
      <c r="D212" s="216" t="s">
        <v>128</v>
      </c>
      <c r="E212" s="43"/>
      <c r="F212" s="217" t="s">
        <v>310</v>
      </c>
      <c r="G212" s="43"/>
      <c r="H212" s="43"/>
      <c r="I212" s="218"/>
      <c r="J212" s="43"/>
      <c r="K212" s="43"/>
      <c r="L212" s="47"/>
      <c r="M212" s="219"/>
      <c r="N212" s="220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128</v>
      </c>
      <c r="AU212" s="20" t="s">
        <v>81</v>
      </c>
    </row>
    <row r="213" s="2" customFormat="1">
      <c r="A213" s="41"/>
      <c r="B213" s="42"/>
      <c r="C213" s="43"/>
      <c r="D213" s="221" t="s">
        <v>130</v>
      </c>
      <c r="E213" s="43"/>
      <c r="F213" s="222" t="s">
        <v>311</v>
      </c>
      <c r="G213" s="43"/>
      <c r="H213" s="43"/>
      <c r="I213" s="218"/>
      <c r="J213" s="43"/>
      <c r="K213" s="43"/>
      <c r="L213" s="47"/>
      <c r="M213" s="219"/>
      <c r="N213" s="220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130</v>
      </c>
      <c r="AU213" s="20" t="s">
        <v>81</v>
      </c>
    </row>
    <row r="214" s="13" customFormat="1">
      <c r="A214" s="13"/>
      <c r="B214" s="223"/>
      <c r="C214" s="224"/>
      <c r="D214" s="216" t="s">
        <v>132</v>
      </c>
      <c r="E214" s="225" t="s">
        <v>19</v>
      </c>
      <c r="F214" s="226" t="s">
        <v>312</v>
      </c>
      <c r="G214" s="224"/>
      <c r="H214" s="227">
        <v>7.9700000000000006</v>
      </c>
      <c r="I214" s="228"/>
      <c r="J214" s="224"/>
      <c r="K214" s="224"/>
      <c r="L214" s="229"/>
      <c r="M214" s="230"/>
      <c r="N214" s="231"/>
      <c r="O214" s="231"/>
      <c r="P214" s="231"/>
      <c r="Q214" s="231"/>
      <c r="R214" s="231"/>
      <c r="S214" s="231"/>
      <c r="T214" s="232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3" t="s">
        <v>132</v>
      </c>
      <c r="AU214" s="233" t="s">
        <v>81</v>
      </c>
      <c r="AV214" s="13" t="s">
        <v>81</v>
      </c>
      <c r="AW214" s="13" t="s">
        <v>34</v>
      </c>
      <c r="AX214" s="13" t="s">
        <v>71</v>
      </c>
      <c r="AY214" s="233" t="s">
        <v>118</v>
      </c>
    </row>
    <row r="215" s="2" customFormat="1" ht="24.15" customHeight="1">
      <c r="A215" s="41"/>
      <c r="B215" s="42"/>
      <c r="C215" s="203" t="s">
        <v>313</v>
      </c>
      <c r="D215" s="203" t="s">
        <v>121</v>
      </c>
      <c r="E215" s="204" t="s">
        <v>314</v>
      </c>
      <c r="F215" s="205" t="s">
        <v>315</v>
      </c>
      <c r="G215" s="206" t="s">
        <v>124</v>
      </c>
      <c r="H215" s="207">
        <v>47.969999999999999</v>
      </c>
      <c r="I215" s="208"/>
      <c r="J215" s="209">
        <f>ROUND(I215*H215,2)</f>
        <v>0</v>
      </c>
      <c r="K215" s="205" t="s">
        <v>125</v>
      </c>
      <c r="L215" s="47"/>
      <c r="M215" s="210" t="s">
        <v>19</v>
      </c>
      <c r="N215" s="211" t="s">
        <v>42</v>
      </c>
      <c r="O215" s="87"/>
      <c r="P215" s="212">
        <f>O215*H215</f>
        <v>0</v>
      </c>
      <c r="Q215" s="212">
        <v>0.037199999999999997</v>
      </c>
      <c r="R215" s="212">
        <f>Q215*H215</f>
        <v>1.7844839999999997</v>
      </c>
      <c r="S215" s="212">
        <v>0</v>
      </c>
      <c r="T215" s="213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14" t="s">
        <v>126</v>
      </c>
      <c r="AT215" s="214" t="s">
        <v>121</v>
      </c>
      <c r="AU215" s="214" t="s">
        <v>81</v>
      </c>
      <c r="AY215" s="20" t="s">
        <v>118</v>
      </c>
      <c r="BE215" s="215">
        <f>IF(N215="základní",J215,0)</f>
        <v>0</v>
      </c>
      <c r="BF215" s="215">
        <f>IF(N215="snížená",J215,0)</f>
        <v>0</v>
      </c>
      <c r="BG215" s="215">
        <f>IF(N215="zákl. přenesená",J215,0)</f>
        <v>0</v>
      </c>
      <c r="BH215" s="215">
        <f>IF(N215="sníž. přenesená",J215,0)</f>
        <v>0</v>
      </c>
      <c r="BI215" s="215">
        <f>IF(N215="nulová",J215,0)</f>
        <v>0</v>
      </c>
      <c r="BJ215" s="20" t="s">
        <v>79</v>
      </c>
      <c r="BK215" s="215">
        <f>ROUND(I215*H215,2)</f>
        <v>0</v>
      </c>
      <c r="BL215" s="20" t="s">
        <v>126</v>
      </c>
      <c r="BM215" s="214" t="s">
        <v>316</v>
      </c>
    </row>
    <row r="216" s="2" customFormat="1">
      <c r="A216" s="41"/>
      <c r="B216" s="42"/>
      <c r="C216" s="43"/>
      <c r="D216" s="216" t="s">
        <v>128</v>
      </c>
      <c r="E216" s="43"/>
      <c r="F216" s="217" t="s">
        <v>317</v>
      </c>
      <c r="G216" s="43"/>
      <c r="H216" s="43"/>
      <c r="I216" s="218"/>
      <c r="J216" s="43"/>
      <c r="K216" s="43"/>
      <c r="L216" s="47"/>
      <c r="M216" s="219"/>
      <c r="N216" s="220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128</v>
      </c>
      <c r="AU216" s="20" t="s">
        <v>81</v>
      </c>
    </row>
    <row r="217" s="2" customFormat="1">
      <c r="A217" s="41"/>
      <c r="B217" s="42"/>
      <c r="C217" s="43"/>
      <c r="D217" s="221" t="s">
        <v>130</v>
      </c>
      <c r="E217" s="43"/>
      <c r="F217" s="222" t="s">
        <v>318</v>
      </c>
      <c r="G217" s="43"/>
      <c r="H217" s="43"/>
      <c r="I217" s="218"/>
      <c r="J217" s="43"/>
      <c r="K217" s="43"/>
      <c r="L217" s="47"/>
      <c r="M217" s="219"/>
      <c r="N217" s="220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130</v>
      </c>
      <c r="AU217" s="20" t="s">
        <v>81</v>
      </c>
    </row>
    <row r="218" s="13" customFormat="1">
      <c r="A218" s="13"/>
      <c r="B218" s="223"/>
      <c r="C218" s="224"/>
      <c r="D218" s="216" t="s">
        <v>132</v>
      </c>
      <c r="E218" s="225" t="s">
        <v>19</v>
      </c>
      <c r="F218" s="226" t="s">
        <v>319</v>
      </c>
      <c r="G218" s="224"/>
      <c r="H218" s="227">
        <v>47.969999999999999</v>
      </c>
      <c r="I218" s="228"/>
      <c r="J218" s="224"/>
      <c r="K218" s="224"/>
      <c r="L218" s="229"/>
      <c r="M218" s="230"/>
      <c r="N218" s="231"/>
      <c r="O218" s="231"/>
      <c r="P218" s="231"/>
      <c r="Q218" s="231"/>
      <c r="R218" s="231"/>
      <c r="S218" s="231"/>
      <c r="T218" s="232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3" t="s">
        <v>132</v>
      </c>
      <c r="AU218" s="233" t="s">
        <v>81</v>
      </c>
      <c r="AV218" s="13" t="s">
        <v>81</v>
      </c>
      <c r="AW218" s="13" t="s">
        <v>34</v>
      </c>
      <c r="AX218" s="13" t="s">
        <v>71</v>
      </c>
      <c r="AY218" s="233" t="s">
        <v>118</v>
      </c>
    </row>
    <row r="219" s="2" customFormat="1" ht="24.15" customHeight="1">
      <c r="A219" s="41"/>
      <c r="B219" s="42"/>
      <c r="C219" s="203" t="s">
        <v>320</v>
      </c>
      <c r="D219" s="203" t="s">
        <v>121</v>
      </c>
      <c r="E219" s="204" t="s">
        <v>321</v>
      </c>
      <c r="F219" s="205" t="s">
        <v>322</v>
      </c>
      <c r="G219" s="206" t="s">
        <v>124</v>
      </c>
      <c r="H219" s="207">
        <v>47.969999999999999</v>
      </c>
      <c r="I219" s="208"/>
      <c r="J219" s="209">
        <f>ROUND(I219*H219,2)</f>
        <v>0</v>
      </c>
      <c r="K219" s="205" t="s">
        <v>125</v>
      </c>
      <c r="L219" s="47"/>
      <c r="M219" s="210" t="s">
        <v>19</v>
      </c>
      <c r="N219" s="211" t="s">
        <v>42</v>
      </c>
      <c r="O219" s="87"/>
      <c r="P219" s="212">
        <f>O219*H219</f>
        <v>0</v>
      </c>
      <c r="Q219" s="212">
        <v>0.12273000000000001</v>
      </c>
      <c r="R219" s="212">
        <f>Q219*H219</f>
        <v>5.8873581000000001</v>
      </c>
      <c r="S219" s="212">
        <v>0</v>
      </c>
      <c r="T219" s="213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14" t="s">
        <v>126</v>
      </c>
      <c r="AT219" s="214" t="s">
        <v>121</v>
      </c>
      <c r="AU219" s="214" t="s">
        <v>81</v>
      </c>
      <c r="AY219" s="20" t="s">
        <v>118</v>
      </c>
      <c r="BE219" s="215">
        <f>IF(N219="základní",J219,0)</f>
        <v>0</v>
      </c>
      <c r="BF219" s="215">
        <f>IF(N219="snížená",J219,0)</f>
        <v>0</v>
      </c>
      <c r="BG219" s="215">
        <f>IF(N219="zákl. přenesená",J219,0)</f>
        <v>0</v>
      </c>
      <c r="BH219" s="215">
        <f>IF(N219="sníž. přenesená",J219,0)</f>
        <v>0</v>
      </c>
      <c r="BI219" s="215">
        <f>IF(N219="nulová",J219,0)</f>
        <v>0</v>
      </c>
      <c r="BJ219" s="20" t="s">
        <v>79</v>
      </c>
      <c r="BK219" s="215">
        <f>ROUND(I219*H219,2)</f>
        <v>0</v>
      </c>
      <c r="BL219" s="20" t="s">
        <v>126</v>
      </c>
      <c r="BM219" s="214" t="s">
        <v>323</v>
      </c>
    </row>
    <row r="220" s="2" customFormat="1">
      <c r="A220" s="41"/>
      <c r="B220" s="42"/>
      <c r="C220" s="43"/>
      <c r="D220" s="216" t="s">
        <v>128</v>
      </c>
      <c r="E220" s="43"/>
      <c r="F220" s="217" t="s">
        <v>324</v>
      </c>
      <c r="G220" s="43"/>
      <c r="H220" s="43"/>
      <c r="I220" s="218"/>
      <c r="J220" s="43"/>
      <c r="K220" s="43"/>
      <c r="L220" s="47"/>
      <c r="M220" s="219"/>
      <c r="N220" s="220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128</v>
      </c>
      <c r="AU220" s="20" t="s">
        <v>81</v>
      </c>
    </row>
    <row r="221" s="2" customFormat="1">
      <c r="A221" s="41"/>
      <c r="B221" s="42"/>
      <c r="C221" s="43"/>
      <c r="D221" s="221" t="s">
        <v>130</v>
      </c>
      <c r="E221" s="43"/>
      <c r="F221" s="222" t="s">
        <v>325</v>
      </c>
      <c r="G221" s="43"/>
      <c r="H221" s="43"/>
      <c r="I221" s="218"/>
      <c r="J221" s="43"/>
      <c r="K221" s="43"/>
      <c r="L221" s="47"/>
      <c r="M221" s="219"/>
      <c r="N221" s="220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130</v>
      </c>
      <c r="AU221" s="20" t="s">
        <v>81</v>
      </c>
    </row>
    <row r="222" s="13" customFormat="1">
      <c r="A222" s="13"/>
      <c r="B222" s="223"/>
      <c r="C222" s="224"/>
      <c r="D222" s="216" t="s">
        <v>132</v>
      </c>
      <c r="E222" s="225" t="s">
        <v>19</v>
      </c>
      <c r="F222" s="226" t="s">
        <v>326</v>
      </c>
      <c r="G222" s="224"/>
      <c r="H222" s="227">
        <v>47.969999999999999</v>
      </c>
      <c r="I222" s="228"/>
      <c r="J222" s="224"/>
      <c r="K222" s="224"/>
      <c r="L222" s="229"/>
      <c r="M222" s="230"/>
      <c r="N222" s="231"/>
      <c r="O222" s="231"/>
      <c r="P222" s="231"/>
      <c r="Q222" s="231"/>
      <c r="R222" s="231"/>
      <c r="S222" s="231"/>
      <c r="T222" s="232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3" t="s">
        <v>132</v>
      </c>
      <c r="AU222" s="233" t="s">
        <v>81</v>
      </c>
      <c r="AV222" s="13" t="s">
        <v>81</v>
      </c>
      <c r="AW222" s="13" t="s">
        <v>34</v>
      </c>
      <c r="AX222" s="13" t="s">
        <v>71</v>
      </c>
      <c r="AY222" s="233" t="s">
        <v>118</v>
      </c>
    </row>
    <row r="223" s="2" customFormat="1" ht="24.15" customHeight="1">
      <c r="A223" s="41"/>
      <c r="B223" s="42"/>
      <c r="C223" s="203" t="s">
        <v>327</v>
      </c>
      <c r="D223" s="203" t="s">
        <v>121</v>
      </c>
      <c r="E223" s="204" t="s">
        <v>328</v>
      </c>
      <c r="F223" s="205" t="s">
        <v>329</v>
      </c>
      <c r="G223" s="206" t="s">
        <v>124</v>
      </c>
      <c r="H223" s="207">
        <v>95.939999999999998</v>
      </c>
      <c r="I223" s="208"/>
      <c r="J223" s="209">
        <f>ROUND(I223*H223,2)</f>
        <v>0</v>
      </c>
      <c r="K223" s="205" t="s">
        <v>125</v>
      </c>
      <c r="L223" s="47"/>
      <c r="M223" s="210" t="s">
        <v>19</v>
      </c>
      <c r="N223" s="211" t="s">
        <v>42</v>
      </c>
      <c r="O223" s="87"/>
      <c r="P223" s="212">
        <f>O223*H223</f>
        <v>0</v>
      </c>
      <c r="Q223" s="212">
        <v>0</v>
      </c>
      <c r="R223" s="212">
        <f>Q223*H223</f>
        <v>0</v>
      </c>
      <c r="S223" s="212">
        <v>0</v>
      </c>
      <c r="T223" s="213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14" t="s">
        <v>126</v>
      </c>
      <c r="AT223" s="214" t="s">
        <v>121</v>
      </c>
      <c r="AU223" s="214" t="s">
        <v>81</v>
      </c>
      <c r="AY223" s="20" t="s">
        <v>118</v>
      </c>
      <c r="BE223" s="215">
        <f>IF(N223="základní",J223,0)</f>
        <v>0</v>
      </c>
      <c r="BF223" s="215">
        <f>IF(N223="snížená",J223,0)</f>
        <v>0</v>
      </c>
      <c r="BG223" s="215">
        <f>IF(N223="zákl. přenesená",J223,0)</f>
        <v>0</v>
      </c>
      <c r="BH223" s="215">
        <f>IF(N223="sníž. přenesená",J223,0)</f>
        <v>0</v>
      </c>
      <c r="BI223" s="215">
        <f>IF(N223="nulová",J223,0)</f>
        <v>0</v>
      </c>
      <c r="BJ223" s="20" t="s">
        <v>79</v>
      </c>
      <c r="BK223" s="215">
        <f>ROUND(I223*H223,2)</f>
        <v>0</v>
      </c>
      <c r="BL223" s="20" t="s">
        <v>126</v>
      </c>
      <c r="BM223" s="214" t="s">
        <v>330</v>
      </c>
    </row>
    <row r="224" s="2" customFormat="1">
      <c r="A224" s="41"/>
      <c r="B224" s="42"/>
      <c r="C224" s="43"/>
      <c r="D224" s="216" t="s">
        <v>128</v>
      </c>
      <c r="E224" s="43"/>
      <c r="F224" s="217" t="s">
        <v>331</v>
      </c>
      <c r="G224" s="43"/>
      <c r="H224" s="43"/>
      <c r="I224" s="218"/>
      <c r="J224" s="43"/>
      <c r="K224" s="43"/>
      <c r="L224" s="47"/>
      <c r="M224" s="219"/>
      <c r="N224" s="220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128</v>
      </c>
      <c r="AU224" s="20" t="s">
        <v>81</v>
      </c>
    </row>
    <row r="225" s="2" customFormat="1">
      <c r="A225" s="41"/>
      <c r="B225" s="42"/>
      <c r="C225" s="43"/>
      <c r="D225" s="221" t="s">
        <v>130</v>
      </c>
      <c r="E225" s="43"/>
      <c r="F225" s="222" t="s">
        <v>332</v>
      </c>
      <c r="G225" s="43"/>
      <c r="H225" s="43"/>
      <c r="I225" s="218"/>
      <c r="J225" s="43"/>
      <c r="K225" s="43"/>
      <c r="L225" s="47"/>
      <c r="M225" s="219"/>
      <c r="N225" s="220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130</v>
      </c>
      <c r="AU225" s="20" t="s">
        <v>81</v>
      </c>
    </row>
    <row r="226" s="13" customFormat="1">
      <c r="A226" s="13"/>
      <c r="B226" s="223"/>
      <c r="C226" s="224"/>
      <c r="D226" s="216" t="s">
        <v>132</v>
      </c>
      <c r="E226" s="225" t="s">
        <v>19</v>
      </c>
      <c r="F226" s="226" t="s">
        <v>151</v>
      </c>
      <c r="G226" s="224"/>
      <c r="H226" s="227">
        <v>95.939999999999998</v>
      </c>
      <c r="I226" s="228"/>
      <c r="J226" s="224"/>
      <c r="K226" s="224"/>
      <c r="L226" s="229"/>
      <c r="M226" s="230"/>
      <c r="N226" s="231"/>
      <c r="O226" s="231"/>
      <c r="P226" s="231"/>
      <c r="Q226" s="231"/>
      <c r="R226" s="231"/>
      <c r="S226" s="231"/>
      <c r="T226" s="232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3" t="s">
        <v>132</v>
      </c>
      <c r="AU226" s="233" t="s">
        <v>81</v>
      </c>
      <c r="AV226" s="13" t="s">
        <v>81</v>
      </c>
      <c r="AW226" s="13" t="s">
        <v>34</v>
      </c>
      <c r="AX226" s="13" t="s">
        <v>71</v>
      </c>
      <c r="AY226" s="233" t="s">
        <v>118</v>
      </c>
    </row>
    <row r="227" s="2" customFormat="1" ht="24.15" customHeight="1">
      <c r="A227" s="41"/>
      <c r="B227" s="42"/>
      <c r="C227" s="203" t="s">
        <v>333</v>
      </c>
      <c r="D227" s="203" t="s">
        <v>121</v>
      </c>
      <c r="E227" s="204" t="s">
        <v>334</v>
      </c>
      <c r="F227" s="205" t="s">
        <v>335</v>
      </c>
      <c r="G227" s="206" t="s">
        <v>124</v>
      </c>
      <c r="H227" s="207">
        <v>763.79999999999995</v>
      </c>
      <c r="I227" s="208"/>
      <c r="J227" s="209">
        <f>ROUND(I227*H227,2)</f>
        <v>0</v>
      </c>
      <c r="K227" s="205" t="s">
        <v>125</v>
      </c>
      <c r="L227" s="47"/>
      <c r="M227" s="210" t="s">
        <v>19</v>
      </c>
      <c r="N227" s="211" t="s">
        <v>42</v>
      </c>
      <c r="O227" s="87"/>
      <c r="P227" s="212">
        <f>O227*H227</f>
        <v>0</v>
      </c>
      <c r="Q227" s="212">
        <v>0</v>
      </c>
      <c r="R227" s="212">
        <f>Q227*H227</f>
        <v>0</v>
      </c>
      <c r="S227" s="212">
        <v>0</v>
      </c>
      <c r="T227" s="213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14" t="s">
        <v>126</v>
      </c>
      <c r="AT227" s="214" t="s">
        <v>121</v>
      </c>
      <c r="AU227" s="214" t="s">
        <v>81</v>
      </c>
      <c r="AY227" s="20" t="s">
        <v>118</v>
      </c>
      <c r="BE227" s="215">
        <f>IF(N227="základní",J227,0)</f>
        <v>0</v>
      </c>
      <c r="BF227" s="215">
        <f>IF(N227="snížená",J227,0)</f>
        <v>0</v>
      </c>
      <c r="BG227" s="215">
        <f>IF(N227="zákl. přenesená",J227,0)</f>
        <v>0</v>
      </c>
      <c r="BH227" s="215">
        <f>IF(N227="sníž. přenesená",J227,0)</f>
        <v>0</v>
      </c>
      <c r="BI227" s="215">
        <f>IF(N227="nulová",J227,0)</f>
        <v>0</v>
      </c>
      <c r="BJ227" s="20" t="s">
        <v>79</v>
      </c>
      <c r="BK227" s="215">
        <f>ROUND(I227*H227,2)</f>
        <v>0</v>
      </c>
      <c r="BL227" s="20" t="s">
        <v>126</v>
      </c>
      <c r="BM227" s="214" t="s">
        <v>336</v>
      </c>
    </row>
    <row r="228" s="2" customFormat="1">
      <c r="A228" s="41"/>
      <c r="B228" s="42"/>
      <c r="C228" s="43"/>
      <c r="D228" s="216" t="s">
        <v>128</v>
      </c>
      <c r="E228" s="43"/>
      <c r="F228" s="217" t="s">
        <v>337</v>
      </c>
      <c r="G228" s="43"/>
      <c r="H228" s="43"/>
      <c r="I228" s="218"/>
      <c r="J228" s="43"/>
      <c r="K228" s="43"/>
      <c r="L228" s="47"/>
      <c r="M228" s="219"/>
      <c r="N228" s="220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20" t="s">
        <v>128</v>
      </c>
      <c r="AU228" s="20" t="s">
        <v>81</v>
      </c>
    </row>
    <row r="229" s="2" customFormat="1">
      <c r="A229" s="41"/>
      <c r="B229" s="42"/>
      <c r="C229" s="43"/>
      <c r="D229" s="221" t="s">
        <v>130</v>
      </c>
      <c r="E229" s="43"/>
      <c r="F229" s="222" t="s">
        <v>338</v>
      </c>
      <c r="G229" s="43"/>
      <c r="H229" s="43"/>
      <c r="I229" s="218"/>
      <c r="J229" s="43"/>
      <c r="K229" s="43"/>
      <c r="L229" s="47"/>
      <c r="M229" s="219"/>
      <c r="N229" s="220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130</v>
      </c>
      <c r="AU229" s="20" t="s">
        <v>81</v>
      </c>
    </row>
    <row r="230" s="2" customFormat="1" ht="24.15" customHeight="1">
      <c r="A230" s="41"/>
      <c r="B230" s="42"/>
      <c r="C230" s="203" t="s">
        <v>339</v>
      </c>
      <c r="D230" s="203" t="s">
        <v>121</v>
      </c>
      <c r="E230" s="204" t="s">
        <v>340</v>
      </c>
      <c r="F230" s="205" t="s">
        <v>341</v>
      </c>
      <c r="G230" s="206" t="s">
        <v>124</v>
      </c>
      <c r="H230" s="207">
        <v>7637</v>
      </c>
      <c r="I230" s="208"/>
      <c r="J230" s="209">
        <f>ROUND(I230*H230,2)</f>
        <v>0</v>
      </c>
      <c r="K230" s="205" t="s">
        <v>125</v>
      </c>
      <c r="L230" s="47"/>
      <c r="M230" s="210" t="s">
        <v>19</v>
      </c>
      <c r="N230" s="211" t="s">
        <v>42</v>
      </c>
      <c r="O230" s="87"/>
      <c r="P230" s="212">
        <f>O230*H230</f>
        <v>0</v>
      </c>
      <c r="Q230" s="212">
        <v>0</v>
      </c>
      <c r="R230" s="212">
        <f>Q230*H230</f>
        <v>0</v>
      </c>
      <c r="S230" s="212">
        <v>0</v>
      </c>
      <c r="T230" s="213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14" t="s">
        <v>126</v>
      </c>
      <c r="AT230" s="214" t="s">
        <v>121</v>
      </c>
      <c r="AU230" s="214" t="s">
        <v>81</v>
      </c>
      <c r="AY230" s="20" t="s">
        <v>118</v>
      </c>
      <c r="BE230" s="215">
        <f>IF(N230="základní",J230,0)</f>
        <v>0</v>
      </c>
      <c r="BF230" s="215">
        <f>IF(N230="snížená",J230,0)</f>
        <v>0</v>
      </c>
      <c r="BG230" s="215">
        <f>IF(N230="zákl. přenesená",J230,0)</f>
        <v>0</v>
      </c>
      <c r="BH230" s="215">
        <f>IF(N230="sníž. přenesená",J230,0)</f>
        <v>0</v>
      </c>
      <c r="BI230" s="215">
        <f>IF(N230="nulová",J230,0)</f>
        <v>0</v>
      </c>
      <c r="BJ230" s="20" t="s">
        <v>79</v>
      </c>
      <c r="BK230" s="215">
        <f>ROUND(I230*H230,2)</f>
        <v>0</v>
      </c>
      <c r="BL230" s="20" t="s">
        <v>126</v>
      </c>
      <c r="BM230" s="214" t="s">
        <v>342</v>
      </c>
    </row>
    <row r="231" s="2" customFormat="1">
      <c r="A231" s="41"/>
      <c r="B231" s="42"/>
      <c r="C231" s="43"/>
      <c r="D231" s="216" t="s">
        <v>128</v>
      </c>
      <c r="E231" s="43"/>
      <c r="F231" s="217" t="s">
        <v>343</v>
      </c>
      <c r="G231" s="43"/>
      <c r="H231" s="43"/>
      <c r="I231" s="218"/>
      <c r="J231" s="43"/>
      <c r="K231" s="43"/>
      <c r="L231" s="47"/>
      <c r="M231" s="219"/>
      <c r="N231" s="220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128</v>
      </c>
      <c r="AU231" s="20" t="s">
        <v>81</v>
      </c>
    </row>
    <row r="232" s="2" customFormat="1">
      <c r="A232" s="41"/>
      <c r="B232" s="42"/>
      <c r="C232" s="43"/>
      <c r="D232" s="221" t="s">
        <v>130</v>
      </c>
      <c r="E232" s="43"/>
      <c r="F232" s="222" t="s">
        <v>344</v>
      </c>
      <c r="G232" s="43"/>
      <c r="H232" s="43"/>
      <c r="I232" s="218"/>
      <c r="J232" s="43"/>
      <c r="K232" s="43"/>
      <c r="L232" s="47"/>
      <c r="M232" s="219"/>
      <c r="N232" s="220"/>
      <c r="O232" s="87"/>
      <c r="P232" s="87"/>
      <c r="Q232" s="87"/>
      <c r="R232" s="87"/>
      <c r="S232" s="87"/>
      <c r="T232" s="88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T232" s="20" t="s">
        <v>130</v>
      </c>
      <c r="AU232" s="20" t="s">
        <v>81</v>
      </c>
    </row>
    <row r="233" s="13" customFormat="1">
      <c r="A233" s="13"/>
      <c r="B233" s="223"/>
      <c r="C233" s="224"/>
      <c r="D233" s="216" t="s">
        <v>132</v>
      </c>
      <c r="E233" s="224"/>
      <c r="F233" s="226" t="s">
        <v>345</v>
      </c>
      <c r="G233" s="224"/>
      <c r="H233" s="227">
        <v>7637</v>
      </c>
      <c r="I233" s="228"/>
      <c r="J233" s="224"/>
      <c r="K233" s="224"/>
      <c r="L233" s="229"/>
      <c r="M233" s="230"/>
      <c r="N233" s="231"/>
      <c r="O233" s="231"/>
      <c r="P233" s="231"/>
      <c r="Q233" s="231"/>
      <c r="R233" s="231"/>
      <c r="S233" s="231"/>
      <c r="T233" s="232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3" t="s">
        <v>132</v>
      </c>
      <c r="AU233" s="233" t="s">
        <v>81</v>
      </c>
      <c r="AV233" s="13" t="s">
        <v>81</v>
      </c>
      <c r="AW233" s="13" t="s">
        <v>4</v>
      </c>
      <c r="AX233" s="13" t="s">
        <v>79</v>
      </c>
      <c r="AY233" s="233" t="s">
        <v>118</v>
      </c>
    </row>
    <row r="234" s="12" customFormat="1" ht="22.8" customHeight="1">
      <c r="A234" s="12"/>
      <c r="B234" s="187"/>
      <c r="C234" s="188"/>
      <c r="D234" s="189" t="s">
        <v>70</v>
      </c>
      <c r="E234" s="201" t="s">
        <v>346</v>
      </c>
      <c r="F234" s="201" t="s">
        <v>347</v>
      </c>
      <c r="G234" s="188"/>
      <c r="H234" s="188"/>
      <c r="I234" s="191"/>
      <c r="J234" s="202">
        <f>BK234</f>
        <v>0</v>
      </c>
      <c r="K234" s="188"/>
      <c r="L234" s="193"/>
      <c r="M234" s="194"/>
      <c r="N234" s="195"/>
      <c r="O234" s="195"/>
      <c r="P234" s="196">
        <f>SUM(P235:P251)</f>
        <v>0</v>
      </c>
      <c r="Q234" s="195"/>
      <c r="R234" s="196">
        <f>SUM(R235:R251)</f>
        <v>0</v>
      </c>
      <c r="S234" s="195"/>
      <c r="T234" s="197">
        <f>SUM(T235:T251)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198" t="s">
        <v>79</v>
      </c>
      <c r="AT234" s="199" t="s">
        <v>70</v>
      </c>
      <c r="AU234" s="199" t="s">
        <v>79</v>
      </c>
      <c r="AY234" s="198" t="s">
        <v>118</v>
      </c>
      <c r="BK234" s="200">
        <f>SUM(BK235:BK251)</f>
        <v>0</v>
      </c>
    </row>
    <row r="235" s="2" customFormat="1" ht="33" customHeight="1">
      <c r="A235" s="41"/>
      <c r="B235" s="42"/>
      <c r="C235" s="203" t="s">
        <v>348</v>
      </c>
      <c r="D235" s="203" t="s">
        <v>121</v>
      </c>
      <c r="E235" s="204" t="s">
        <v>349</v>
      </c>
      <c r="F235" s="205" t="s">
        <v>350</v>
      </c>
      <c r="G235" s="206" t="s">
        <v>281</v>
      </c>
      <c r="H235" s="207">
        <v>54.329000000000001</v>
      </c>
      <c r="I235" s="208"/>
      <c r="J235" s="209">
        <f>ROUND(I235*H235,2)</f>
        <v>0</v>
      </c>
      <c r="K235" s="205" t="s">
        <v>125</v>
      </c>
      <c r="L235" s="47"/>
      <c r="M235" s="210" t="s">
        <v>19</v>
      </c>
      <c r="N235" s="211" t="s">
        <v>42</v>
      </c>
      <c r="O235" s="87"/>
      <c r="P235" s="212">
        <f>O235*H235</f>
        <v>0</v>
      </c>
      <c r="Q235" s="212">
        <v>0</v>
      </c>
      <c r="R235" s="212">
        <f>Q235*H235</f>
        <v>0</v>
      </c>
      <c r="S235" s="212">
        <v>0</v>
      </c>
      <c r="T235" s="213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14" t="s">
        <v>126</v>
      </c>
      <c r="AT235" s="214" t="s">
        <v>121</v>
      </c>
      <c r="AU235" s="214" t="s">
        <v>81</v>
      </c>
      <c r="AY235" s="20" t="s">
        <v>118</v>
      </c>
      <c r="BE235" s="215">
        <f>IF(N235="základní",J235,0)</f>
        <v>0</v>
      </c>
      <c r="BF235" s="215">
        <f>IF(N235="snížená",J235,0)</f>
        <v>0</v>
      </c>
      <c r="BG235" s="215">
        <f>IF(N235="zákl. přenesená",J235,0)</f>
        <v>0</v>
      </c>
      <c r="BH235" s="215">
        <f>IF(N235="sníž. přenesená",J235,0)</f>
        <v>0</v>
      </c>
      <c r="BI235" s="215">
        <f>IF(N235="nulová",J235,0)</f>
        <v>0</v>
      </c>
      <c r="BJ235" s="20" t="s">
        <v>79</v>
      </c>
      <c r="BK235" s="215">
        <f>ROUND(I235*H235,2)</f>
        <v>0</v>
      </c>
      <c r="BL235" s="20" t="s">
        <v>126</v>
      </c>
      <c r="BM235" s="214" t="s">
        <v>351</v>
      </c>
    </row>
    <row r="236" s="2" customFormat="1">
      <c r="A236" s="41"/>
      <c r="B236" s="42"/>
      <c r="C236" s="43"/>
      <c r="D236" s="216" t="s">
        <v>128</v>
      </c>
      <c r="E236" s="43"/>
      <c r="F236" s="217" t="s">
        <v>352</v>
      </c>
      <c r="G236" s="43"/>
      <c r="H236" s="43"/>
      <c r="I236" s="218"/>
      <c r="J236" s="43"/>
      <c r="K236" s="43"/>
      <c r="L236" s="47"/>
      <c r="M236" s="219"/>
      <c r="N236" s="220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128</v>
      </c>
      <c r="AU236" s="20" t="s">
        <v>81</v>
      </c>
    </row>
    <row r="237" s="2" customFormat="1">
      <c r="A237" s="41"/>
      <c r="B237" s="42"/>
      <c r="C237" s="43"/>
      <c r="D237" s="221" t="s">
        <v>130</v>
      </c>
      <c r="E237" s="43"/>
      <c r="F237" s="222" t="s">
        <v>353</v>
      </c>
      <c r="G237" s="43"/>
      <c r="H237" s="43"/>
      <c r="I237" s="218"/>
      <c r="J237" s="43"/>
      <c r="K237" s="43"/>
      <c r="L237" s="47"/>
      <c r="M237" s="219"/>
      <c r="N237" s="220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130</v>
      </c>
      <c r="AU237" s="20" t="s">
        <v>81</v>
      </c>
    </row>
    <row r="238" s="2" customFormat="1" ht="24.15" customHeight="1">
      <c r="A238" s="41"/>
      <c r="B238" s="42"/>
      <c r="C238" s="203" t="s">
        <v>354</v>
      </c>
      <c r="D238" s="203" t="s">
        <v>121</v>
      </c>
      <c r="E238" s="204" t="s">
        <v>355</v>
      </c>
      <c r="F238" s="205" t="s">
        <v>356</v>
      </c>
      <c r="G238" s="206" t="s">
        <v>281</v>
      </c>
      <c r="H238" s="207">
        <v>54.329000000000001</v>
      </c>
      <c r="I238" s="208"/>
      <c r="J238" s="209">
        <f>ROUND(I238*H238,2)</f>
        <v>0</v>
      </c>
      <c r="K238" s="205" t="s">
        <v>125</v>
      </c>
      <c r="L238" s="47"/>
      <c r="M238" s="210" t="s">
        <v>19</v>
      </c>
      <c r="N238" s="211" t="s">
        <v>42</v>
      </c>
      <c r="O238" s="87"/>
      <c r="P238" s="212">
        <f>O238*H238</f>
        <v>0</v>
      </c>
      <c r="Q238" s="212">
        <v>0</v>
      </c>
      <c r="R238" s="212">
        <f>Q238*H238</f>
        <v>0</v>
      </c>
      <c r="S238" s="212">
        <v>0</v>
      </c>
      <c r="T238" s="213">
        <f>S238*H238</f>
        <v>0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14" t="s">
        <v>126</v>
      </c>
      <c r="AT238" s="214" t="s">
        <v>121</v>
      </c>
      <c r="AU238" s="214" t="s">
        <v>81</v>
      </c>
      <c r="AY238" s="20" t="s">
        <v>118</v>
      </c>
      <c r="BE238" s="215">
        <f>IF(N238="základní",J238,0)</f>
        <v>0</v>
      </c>
      <c r="BF238" s="215">
        <f>IF(N238="snížená",J238,0)</f>
        <v>0</v>
      </c>
      <c r="BG238" s="215">
        <f>IF(N238="zákl. přenesená",J238,0)</f>
        <v>0</v>
      </c>
      <c r="BH238" s="215">
        <f>IF(N238="sníž. přenesená",J238,0)</f>
        <v>0</v>
      </c>
      <c r="BI238" s="215">
        <f>IF(N238="nulová",J238,0)</f>
        <v>0</v>
      </c>
      <c r="BJ238" s="20" t="s">
        <v>79</v>
      </c>
      <c r="BK238" s="215">
        <f>ROUND(I238*H238,2)</f>
        <v>0</v>
      </c>
      <c r="BL238" s="20" t="s">
        <v>126</v>
      </c>
      <c r="BM238" s="214" t="s">
        <v>357</v>
      </c>
    </row>
    <row r="239" s="2" customFormat="1">
      <c r="A239" s="41"/>
      <c r="B239" s="42"/>
      <c r="C239" s="43"/>
      <c r="D239" s="216" t="s">
        <v>128</v>
      </c>
      <c r="E239" s="43"/>
      <c r="F239" s="217" t="s">
        <v>358</v>
      </c>
      <c r="G239" s="43"/>
      <c r="H239" s="43"/>
      <c r="I239" s="218"/>
      <c r="J239" s="43"/>
      <c r="K239" s="43"/>
      <c r="L239" s="47"/>
      <c r="M239" s="219"/>
      <c r="N239" s="220"/>
      <c r="O239" s="87"/>
      <c r="P239" s="87"/>
      <c r="Q239" s="87"/>
      <c r="R239" s="87"/>
      <c r="S239" s="87"/>
      <c r="T239" s="88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T239" s="20" t="s">
        <v>128</v>
      </c>
      <c r="AU239" s="20" t="s">
        <v>81</v>
      </c>
    </row>
    <row r="240" s="2" customFormat="1">
      <c r="A240" s="41"/>
      <c r="B240" s="42"/>
      <c r="C240" s="43"/>
      <c r="D240" s="221" t="s">
        <v>130</v>
      </c>
      <c r="E240" s="43"/>
      <c r="F240" s="222" t="s">
        <v>359</v>
      </c>
      <c r="G240" s="43"/>
      <c r="H240" s="43"/>
      <c r="I240" s="218"/>
      <c r="J240" s="43"/>
      <c r="K240" s="43"/>
      <c r="L240" s="47"/>
      <c r="M240" s="219"/>
      <c r="N240" s="220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130</v>
      </c>
      <c r="AU240" s="20" t="s">
        <v>81</v>
      </c>
    </row>
    <row r="241" s="2" customFormat="1" ht="24.15" customHeight="1">
      <c r="A241" s="41"/>
      <c r="B241" s="42"/>
      <c r="C241" s="203" t="s">
        <v>360</v>
      </c>
      <c r="D241" s="203" t="s">
        <v>121</v>
      </c>
      <c r="E241" s="204" t="s">
        <v>361</v>
      </c>
      <c r="F241" s="205" t="s">
        <v>362</v>
      </c>
      <c r="G241" s="206" t="s">
        <v>281</v>
      </c>
      <c r="H241" s="207">
        <v>325.97399999999999</v>
      </c>
      <c r="I241" s="208"/>
      <c r="J241" s="209">
        <f>ROUND(I241*H241,2)</f>
        <v>0</v>
      </c>
      <c r="K241" s="205" t="s">
        <v>125</v>
      </c>
      <c r="L241" s="47"/>
      <c r="M241" s="210" t="s">
        <v>19</v>
      </c>
      <c r="N241" s="211" t="s">
        <v>42</v>
      </c>
      <c r="O241" s="87"/>
      <c r="P241" s="212">
        <f>O241*H241</f>
        <v>0</v>
      </c>
      <c r="Q241" s="212">
        <v>0</v>
      </c>
      <c r="R241" s="212">
        <f>Q241*H241</f>
        <v>0</v>
      </c>
      <c r="S241" s="212">
        <v>0</v>
      </c>
      <c r="T241" s="213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14" t="s">
        <v>126</v>
      </c>
      <c r="AT241" s="214" t="s">
        <v>121</v>
      </c>
      <c r="AU241" s="214" t="s">
        <v>81</v>
      </c>
      <c r="AY241" s="20" t="s">
        <v>118</v>
      </c>
      <c r="BE241" s="215">
        <f>IF(N241="základní",J241,0)</f>
        <v>0</v>
      </c>
      <c r="BF241" s="215">
        <f>IF(N241="snížená",J241,0)</f>
        <v>0</v>
      </c>
      <c r="BG241" s="215">
        <f>IF(N241="zákl. přenesená",J241,0)</f>
        <v>0</v>
      </c>
      <c r="BH241" s="215">
        <f>IF(N241="sníž. přenesená",J241,0)</f>
        <v>0</v>
      </c>
      <c r="BI241" s="215">
        <f>IF(N241="nulová",J241,0)</f>
        <v>0</v>
      </c>
      <c r="BJ241" s="20" t="s">
        <v>79</v>
      </c>
      <c r="BK241" s="215">
        <f>ROUND(I241*H241,2)</f>
        <v>0</v>
      </c>
      <c r="BL241" s="20" t="s">
        <v>126</v>
      </c>
      <c r="BM241" s="214" t="s">
        <v>363</v>
      </c>
    </row>
    <row r="242" s="2" customFormat="1">
      <c r="A242" s="41"/>
      <c r="B242" s="42"/>
      <c r="C242" s="43"/>
      <c r="D242" s="216" t="s">
        <v>128</v>
      </c>
      <c r="E242" s="43"/>
      <c r="F242" s="217" t="s">
        <v>364</v>
      </c>
      <c r="G242" s="43"/>
      <c r="H242" s="43"/>
      <c r="I242" s="218"/>
      <c r="J242" s="43"/>
      <c r="K242" s="43"/>
      <c r="L242" s="47"/>
      <c r="M242" s="219"/>
      <c r="N242" s="220"/>
      <c r="O242" s="87"/>
      <c r="P242" s="87"/>
      <c r="Q242" s="87"/>
      <c r="R242" s="87"/>
      <c r="S242" s="87"/>
      <c r="T242" s="88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T242" s="20" t="s">
        <v>128</v>
      </c>
      <c r="AU242" s="20" t="s">
        <v>81</v>
      </c>
    </row>
    <row r="243" s="2" customFormat="1">
      <c r="A243" s="41"/>
      <c r="B243" s="42"/>
      <c r="C243" s="43"/>
      <c r="D243" s="221" t="s">
        <v>130</v>
      </c>
      <c r="E243" s="43"/>
      <c r="F243" s="222" t="s">
        <v>365</v>
      </c>
      <c r="G243" s="43"/>
      <c r="H243" s="43"/>
      <c r="I243" s="218"/>
      <c r="J243" s="43"/>
      <c r="K243" s="43"/>
      <c r="L243" s="47"/>
      <c r="M243" s="219"/>
      <c r="N243" s="220"/>
      <c r="O243" s="87"/>
      <c r="P243" s="87"/>
      <c r="Q243" s="87"/>
      <c r="R243" s="87"/>
      <c r="S243" s="87"/>
      <c r="T243" s="88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0" t="s">
        <v>130</v>
      </c>
      <c r="AU243" s="20" t="s">
        <v>81</v>
      </c>
    </row>
    <row r="244" s="13" customFormat="1">
      <c r="A244" s="13"/>
      <c r="B244" s="223"/>
      <c r="C244" s="224"/>
      <c r="D244" s="216" t="s">
        <v>132</v>
      </c>
      <c r="E244" s="224"/>
      <c r="F244" s="226" t="s">
        <v>366</v>
      </c>
      <c r="G244" s="224"/>
      <c r="H244" s="227">
        <v>325.97399999999999</v>
      </c>
      <c r="I244" s="228"/>
      <c r="J244" s="224"/>
      <c r="K244" s="224"/>
      <c r="L244" s="229"/>
      <c r="M244" s="230"/>
      <c r="N244" s="231"/>
      <c r="O244" s="231"/>
      <c r="P244" s="231"/>
      <c r="Q244" s="231"/>
      <c r="R244" s="231"/>
      <c r="S244" s="231"/>
      <c r="T244" s="232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3" t="s">
        <v>132</v>
      </c>
      <c r="AU244" s="233" t="s">
        <v>81</v>
      </c>
      <c r="AV244" s="13" t="s">
        <v>81</v>
      </c>
      <c r="AW244" s="13" t="s">
        <v>4</v>
      </c>
      <c r="AX244" s="13" t="s">
        <v>79</v>
      </c>
      <c r="AY244" s="233" t="s">
        <v>118</v>
      </c>
    </row>
    <row r="245" s="2" customFormat="1" ht="33" customHeight="1">
      <c r="A245" s="41"/>
      <c r="B245" s="42"/>
      <c r="C245" s="203" t="s">
        <v>367</v>
      </c>
      <c r="D245" s="203" t="s">
        <v>121</v>
      </c>
      <c r="E245" s="204" t="s">
        <v>368</v>
      </c>
      <c r="F245" s="205" t="s">
        <v>369</v>
      </c>
      <c r="G245" s="206" t="s">
        <v>281</v>
      </c>
      <c r="H245" s="207">
        <v>0</v>
      </c>
      <c r="I245" s="208"/>
      <c r="J245" s="209">
        <f>ROUND(I245*H245,2)</f>
        <v>0</v>
      </c>
      <c r="K245" s="205" t="s">
        <v>125</v>
      </c>
      <c r="L245" s="47"/>
      <c r="M245" s="210" t="s">
        <v>19</v>
      </c>
      <c r="N245" s="211" t="s">
        <v>42</v>
      </c>
      <c r="O245" s="87"/>
      <c r="P245" s="212">
        <f>O245*H245</f>
        <v>0</v>
      </c>
      <c r="Q245" s="212">
        <v>0</v>
      </c>
      <c r="R245" s="212">
        <f>Q245*H245</f>
        <v>0</v>
      </c>
      <c r="S245" s="212">
        <v>0</v>
      </c>
      <c r="T245" s="213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14" t="s">
        <v>126</v>
      </c>
      <c r="AT245" s="214" t="s">
        <v>121</v>
      </c>
      <c r="AU245" s="214" t="s">
        <v>81</v>
      </c>
      <c r="AY245" s="20" t="s">
        <v>118</v>
      </c>
      <c r="BE245" s="215">
        <f>IF(N245="základní",J245,0)</f>
        <v>0</v>
      </c>
      <c r="BF245" s="215">
        <f>IF(N245="snížená",J245,0)</f>
        <v>0</v>
      </c>
      <c r="BG245" s="215">
        <f>IF(N245="zákl. přenesená",J245,0)</f>
        <v>0</v>
      </c>
      <c r="BH245" s="215">
        <f>IF(N245="sníž. přenesená",J245,0)</f>
        <v>0</v>
      </c>
      <c r="BI245" s="215">
        <f>IF(N245="nulová",J245,0)</f>
        <v>0</v>
      </c>
      <c r="BJ245" s="20" t="s">
        <v>79</v>
      </c>
      <c r="BK245" s="215">
        <f>ROUND(I245*H245,2)</f>
        <v>0</v>
      </c>
      <c r="BL245" s="20" t="s">
        <v>126</v>
      </c>
      <c r="BM245" s="214" t="s">
        <v>370</v>
      </c>
    </row>
    <row r="246" s="2" customFormat="1">
      <c r="A246" s="41"/>
      <c r="B246" s="42"/>
      <c r="C246" s="43"/>
      <c r="D246" s="216" t="s">
        <v>128</v>
      </c>
      <c r="E246" s="43"/>
      <c r="F246" s="217" t="s">
        <v>371</v>
      </c>
      <c r="G246" s="43"/>
      <c r="H246" s="43"/>
      <c r="I246" s="218"/>
      <c r="J246" s="43"/>
      <c r="K246" s="43"/>
      <c r="L246" s="47"/>
      <c r="M246" s="219"/>
      <c r="N246" s="220"/>
      <c r="O246" s="87"/>
      <c r="P246" s="87"/>
      <c r="Q246" s="87"/>
      <c r="R246" s="87"/>
      <c r="S246" s="87"/>
      <c r="T246" s="88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T246" s="20" t="s">
        <v>128</v>
      </c>
      <c r="AU246" s="20" t="s">
        <v>81</v>
      </c>
    </row>
    <row r="247" s="2" customFormat="1">
      <c r="A247" s="41"/>
      <c r="B247" s="42"/>
      <c r="C247" s="43"/>
      <c r="D247" s="221" t="s">
        <v>130</v>
      </c>
      <c r="E247" s="43"/>
      <c r="F247" s="222" t="s">
        <v>372</v>
      </c>
      <c r="G247" s="43"/>
      <c r="H247" s="43"/>
      <c r="I247" s="218"/>
      <c r="J247" s="43"/>
      <c r="K247" s="43"/>
      <c r="L247" s="47"/>
      <c r="M247" s="219"/>
      <c r="N247" s="220"/>
      <c r="O247" s="87"/>
      <c r="P247" s="87"/>
      <c r="Q247" s="87"/>
      <c r="R247" s="87"/>
      <c r="S247" s="87"/>
      <c r="T247" s="88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T247" s="20" t="s">
        <v>130</v>
      </c>
      <c r="AU247" s="20" t="s">
        <v>81</v>
      </c>
    </row>
    <row r="248" s="2" customFormat="1" ht="44.25" customHeight="1">
      <c r="A248" s="41"/>
      <c r="B248" s="42"/>
      <c r="C248" s="203" t="s">
        <v>373</v>
      </c>
      <c r="D248" s="203" t="s">
        <v>121</v>
      </c>
      <c r="E248" s="204" t="s">
        <v>374</v>
      </c>
      <c r="F248" s="205" t="s">
        <v>375</v>
      </c>
      <c r="G248" s="206" t="s">
        <v>281</v>
      </c>
      <c r="H248" s="207">
        <v>53.034999999999997</v>
      </c>
      <c r="I248" s="208"/>
      <c r="J248" s="209">
        <f>ROUND(I248*H248,2)</f>
        <v>0</v>
      </c>
      <c r="K248" s="205" t="s">
        <v>125</v>
      </c>
      <c r="L248" s="47"/>
      <c r="M248" s="210" t="s">
        <v>19</v>
      </c>
      <c r="N248" s="211" t="s">
        <v>42</v>
      </c>
      <c r="O248" s="87"/>
      <c r="P248" s="212">
        <f>O248*H248</f>
        <v>0</v>
      </c>
      <c r="Q248" s="212">
        <v>0</v>
      </c>
      <c r="R248" s="212">
        <f>Q248*H248</f>
        <v>0</v>
      </c>
      <c r="S248" s="212">
        <v>0</v>
      </c>
      <c r="T248" s="213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14" t="s">
        <v>126</v>
      </c>
      <c r="AT248" s="214" t="s">
        <v>121</v>
      </c>
      <c r="AU248" s="214" t="s">
        <v>81</v>
      </c>
      <c r="AY248" s="20" t="s">
        <v>118</v>
      </c>
      <c r="BE248" s="215">
        <f>IF(N248="základní",J248,0)</f>
        <v>0</v>
      </c>
      <c r="BF248" s="215">
        <f>IF(N248="snížená",J248,0)</f>
        <v>0</v>
      </c>
      <c r="BG248" s="215">
        <f>IF(N248="zákl. přenesená",J248,0)</f>
        <v>0</v>
      </c>
      <c r="BH248" s="215">
        <f>IF(N248="sníž. přenesená",J248,0)</f>
        <v>0</v>
      </c>
      <c r="BI248" s="215">
        <f>IF(N248="nulová",J248,0)</f>
        <v>0</v>
      </c>
      <c r="BJ248" s="20" t="s">
        <v>79</v>
      </c>
      <c r="BK248" s="215">
        <f>ROUND(I248*H248,2)</f>
        <v>0</v>
      </c>
      <c r="BL248" s="20" t="s">
        <v>126</v>
      </c>
      <c r="BM248" s="214" t="s">
        <v>376</v>
      </c>
    </row>
    <row r="249" s="2" customFormat="1">
      <c r="A249" s="41"/>
      <c r="B249" s="42"/>
      <c r="C249" s="43"/>
      <c r="D249" s="216" t="s">
        <v>128</v>
      </c>
      <c r="E249" s="43"/>
      <c r="F249" s="217" t="s">
        <v>377</v>
      </c>
      <c r="G249" s="43"/>
      <c r="H249" s="43"/>
      <c r="I249" s="218"/>
      <c r="J249" s="43"/>
      <c r="K249" s="43"/>
      <c r="L249" s="47"/>
      <c r="M249" s="219"/>
      <c r="N249" s="220"/>
      <c r="O249" s="87"/>
      <c r="P249" s="87"/>
      <c r="Q249" s="87"/>
      <c r="R249" s="87"/>
      <c r="S249" s="87"/>
      <c r="T249" s="88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20" t="s">
        <v>128</v>
      </c>
      <c r="AU249" s="20" t="s">
        <v>81</v>
      </c>
    </row>
    <row r="250" s="2" customFormat="1">
      <c r="A250" s="41"/>
      <c r="B250" s="42"/>
      <c r="C250" s="43"/>
      <c r="D250" s="221" t="s">
        <v>130</v>
      </c>
      <c r="E250" s="43"/>
      <c r="F250" s="222" t="s">
        <v>378</v>
      </c>
      <c r="G250" s="43"/>
      <c r="H250" s="43"/>
      <c r="I250" s="218"/>
      <c r="J250" s="43"/>
      <c r="K250" s="43"/>
      <c r="L250" s="47"/>
      <c r="M250" s="219"/>
      <c r="N250" s="220"/>
      <c r="O250" s="87"/>
      <c r="P250" s="87"/>
      <c r="Q250" s="87"/>
      <c r="R250" s="87"/>
      <c r="S250" s="87"/>
      <c r="T250" s="88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T250" s="20" t="s">
        <v>130</v>
      </c>
      <c r="AU250" s="20" t="s">
        <v>81</v>
      </c>
    </row>
    <row r="251" s="13" customFormat="1">
      <c r="A251" s="13"/>
      <c r="B251" s="223"/>
      <c r="C251" s="224"/>
      <c r="D251" s="216" t="s">
        <v>132</v>
      </c>
      <c r="E251" s="225" t="s">
        <v>19</v>
      </c>
      <c r="F251" s="226" t="s">
        <v>379</v>
      </c>
      <c r="G251" s="224"/>
      <c r="H251" s="227">
        <v>53.035000000000004</v>
      </c>
      <c r="I251" s="228"/>
      <c r="J251" s="224"/>
      <c r="K251" s="224"/>
      <c r="L251" s="229"/>
      <c r="M251" s="230"/>
      <c r="N251" s="231"/>
      <c r="O251" s="231"/>
      <c r="P251" s="231"/>
      <c r="Q251" s="231"/>
      <c r="R251" s="231"/>
      <c r="S251" s="231"/>
      <c r="T251" s="232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3" t="s">
        <v>132</v>
      </c>
      <c r="AU251" s="233" t="s">
        <v>81</v>
      </c>
      <c r="AV251" s="13" t="s">
        <v>81</v>
      </c>
      <c r="AW251" s="13" t="s">
        <v>34</v>
      </c>
      <c r="AX251" s="13" t="s">
        <v>71</v>
      </c>
      <c r="AY251" s="233" t="s">
        <v>118</v>
      </c>
    </row>
    <row r="252" s="12" customFormat="1" ht="22.8" customHeight="1">
      <c r="A252" s="12"/>
      <c r="B252" s="187"/>
      <c r="C252" s="188"/>
      <c r="D252" s="189" t="s">
        <v>70</v>
      </c>
      <c r="E252" s="201" t="s">
        <v>380</v>
      </c>
      <c r="F252" s="201" t="s">
        <v>381</v>
      </c>
      <c r="G252" s="188"/>
      <c r="H252" s="188"/>
      <c r="I252" s="191"/>
      <c r="J252" s="202">
        <f>BK252</f>
        <v>0</v>
      </c>
      <c r="K252" s="188"/>
      <c r="L252" s="193"/>
      <c r="M252" s="194"/>
      <c r="N252" s="195"/>
      <c r="O252" s="195"/>
      <c r="P252" s="196">
        <f>SUM(P253:P255)</f>
        <v>0</v>
      </c>
      <c r="Q252" s="195"/>
      <c r="R252" s="196">
        <f>SUM(R253:R255)</f>
        <v>0</v>
      </c>
      <c r="S252" s="195"/>
      <c r="T252" s="197">
        <f>SUM(T253:T255)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198" t="s">
        <v>79</v>
      </c>
      <c r="AT252" s="199" t="s">
        <v>70</v>
      </c>
      <c r="AU252" s="199" t="s">
        <v>79</v>
      </c>
      <c r="AY252" s="198" t="s">
        <v>118</v>
      </c>
      <c r="BK252" s="200">
        <f>SUM(BK253:BK255)</f>
        <v>0</v>
      </c>
    </row>
    <row r="253" s="2" customFormat="1" ht="16.5" customHeight="1">
      <c r="A253" s="41"/>
      <c r="B253" s="42"/>
      <c r="C253" s="203" t="s">
        <v>382</v>
      </c>
      <c r="D253" s="203" t="s">
        <v>121</v>
      </c>
      <c r="E253" s="204" t="s">
        <v>383</v>
      </c>
      <c r="F253" s="205" t="s">
        <v>384</v>
      </c>
      <c r="G253" s="206" t="s">
        <v>281</v>
      </c>
      <c r="H253" s="207">
        <v>96.893000000000001</v>
      </c>
      <c r="I253" s="208"/>
      <c r="J253" s="209">
        <f>ROUND(I253*H253,2)</f>
        <v>0</v>
      </c>
      <c r="K253" s="205" t="s">
        <v>125</v>
      </c>
      <c r="L253" s="47"/>
      <c r="M253" s="210" t="s">
        <v>19</v>
      </c>
      <c r="N253" s="211" t="s">
        <v>42</v>
      </c>
      <c r="O253" s="87"/>
      <c r="P253" s="212">
        <f>O253*H253</f>
        <v>0</v>
      </c>
      <c r="Q253" s="212">
        <v>0</v>
      </c>
      <c r="R253" s="212">
        <f>Q253*H253</f>
        <v>0</v>
      </c>
      <c r="S253" s="212">
        <v>0</v>
      </c>
      <c r="T253" s="213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14" t="s">
        <v>126</v>
      </c>
      <c r="AT253" s="214" t="s">
        <v>121</v>
      </c>
      <c r="AU253" s="214" t="s">
        <v>81</v>
      </c>
      <c r="AY253" s="20" t="s">
        <v>118</v>
      </c>
      <c r="BE253" s="215">
        <f>IF(N253="základní",J253,0)</f>
        <v>0</v>
      </c>
      <c r="BF253" s="215">
        <f>IF(N253="snížená",J253,0)</f>
        <v>0</v>
      </c>
      <c r="BG253" s="215">
        <f>IF(N253="zákl. přenesená",J253,0)</f>
        <v>0</v>
      </c>
      <c r="BH253" s="215">
        <f>IF(N253="sníž. přenesená",J253,0)</f>
        <v>0</v>
      </c>
      <c r="BI253" s="215">
        <f>IF(N253="nulová",J253,0)</f>
        <v>0</v>
      </c>
      <c r="BJ253" s="20" t="s">
        <v>79</v>
      </c>
      <c r="BK253" s="215">
        <f>ROUND(I253*H253,2)</f>
        <v>0</v>
      </c>
      <c r="BL253" s="20" t="s">
        <v>126</v>
      </c>
      <c r="BM253" s="214" t="s">
        <v>385</v>
      </c>
    </row>
    <row r="254" s="2" customFormat="1">
      <c r="A254" s="41"/>
      <c r="B254" s="42"/>
      <c r="C254" s="43"/>
      <c r="D254" s="216" t="s">
        <v>128</v>
      </c>
      <c r="E254" s="43"/>
      <c r="F254" s="217" t="s">
        <v>386</v>
      </c>
      <c r="G254" s="43"/>
      <c r="H254" s="43"/>
      <c r="I254" s="218"/>
      <c r="J254" s="43"/>
      <c r="K254" s="43"/>
      <c r="L254" s="47"/>
      <c r="M254" s="219"/>
      <c r="N254" s="220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128</v>
      </c>
      <c r="AU254" s="20" t="s">
        <v>81</v>
      </c>
    </row>
    <row r="255" s="2" customFormat="1">
      <c r="A255" s="41"/>
      <c r="B255" s="42"/>
      <c r="C255" s="43"/>
      <c r="D255" s="221" t="s">
        <v>130</v>
      </c>
      <c r="E255" s="43"/>
      <c r="F255" s="222" t="s">
        <v>387</v>
      </c>
      <c r="G255" s="43"/>
      <c r="H255" s="43"/>
      <c r="I255" s="218"/>
      <c r="J255" s="43"/>
      <c r="K255" s="43"/>
      <c r="L255" s="47"/>
      <c r="M255" s="219"/>
      <c r="N255" s="220"/>
      <c r="O255" s="87"/>
      <c r="P255" s="87"/>
      <c r="Q255" s="87"/>
      <c r="R255" s="87"/>
      <c r="S255" s="87"/>
      <c r="T255" s="88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T255" s="20" t="s">
        <v>130</v>
      </c>
      <c r="AU255" s="20" t="s">
        <v>81</v>
      </c>
    </row>
    <row r="256" s="12" customFormat="1" ht="25.92" customHeight="1">
      <c r="A256" s="12"/>
      <c r="B256" s="187"/>
      <c r="C256" s="188"/>
      <c r="D256" s="189" t="s">
        <v>70</v>
      </c>
      <c r="E256" s="190" t="s">
        <v>388</v>
      </c>
      <c r="F256" s="190" t="s">
        <v>389</v>
      </c>
      <c r="G256" s="188"/>
      <c r="H256" s="188"/>
      <c r="I256" s="191"/>
      <c r="J256" s="192">
        <f>BK256</f>
        <v>0</v>
      </c>
      <c r="K256" s="188"/>
      <c r="L256" s="193"/>
      <c r="M256" s="194"/>
      <c r="N256" s="195"/>
      <c r="O256" s="195"/>
      <c r="P256" s="196">
        <f>P257+P286+P302</f>
        <v>0</v>
      </c>
      <c r="Q256" s="195"/>
      <c r="R256" s="196">
        <f>R257+R286+R302</f>
        <v>10.028323411300001</v>
      </c>
      <c r="S256" s="195"/>
      <c r="T256" s="197">
        <f>T257+T286+T302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198" t="s">
        <v>81</v>
      </c>
      <c r="AT256" s="199" t="s">
        <v>70</v>
      </c>
      <c r="AU256" s="199" t="s">
        <v>71</v>
      </c>
      <c r="AY256" s="198" t="s">
        <v>118</v>
      </c>
      <c r="BK256" s="200">
        <f>BK257+BK286+BK302</f>
        <v>0</v>
      </c>
    </row>
    <row r="257" s="12" customFormat="1" ht="22.8" customHeight="1">
      <c r="A257" s="12"/>
      <c r="B257" s="187"/>
      <c r="C257" s="188"/>
      <c r="D257" s="189" t="s">
        <v>70</v>
      </c>
      <c r="E257" s="201" t="s">
        <v>390</v>
      </c>
      <c r="F257" s="201" t="s">
        <v>391</v>
      </c>
      <c r="G257" s="188"/>
      <c r="H257" s="188"/>
      <c r="I257" s="191"/>
      <c r="J257" s="202">
        <f>BK257</f>
        <v>0</v>
      </c>
      <c r="K257" s="188"/>
      <c r="L257" s="193"/>
      <c r="M257" s="194"/>
      <c r="N257" s="195"/>
      <c r="O257" s="195"/>
      <c r="P257" s="196">
        <f>SUM(P258:P285)</f>
        <v>0</v>
      </c>
      <c r="Q257" s="195"/>
      <c r="R257" s="196">
        <f>SUM(R258:R285)</f>
        <v>0.99254453000000009</v>
      </c>
      <c r="S257" s="195"/>
      <c r="T257" s="197">
        <f>SUM(T258:T285)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198" t="s">
        <v>81</v>
      </c>
      <c r="AT257" s="199" t="s">
        <v>70</v>
      </c>
      <c r="AU257" s="199" t="s">
        <v>79</v>
      </c>
      <c r="AY257" s="198" t="s">
        <v>118</v>
      </c>
      <c r="BK257" s="200">
        <f>SUM(BK258:BK285)</f>
        <v>0</v>
      </c>
    </row>
    <row r="258" s="2" customFormat="1" ht="33" customHeight="1">
      <c r="A258" s="41"/>
      <c r="B258" s="42"/>
      <c r="C258" s="203" t="s">
        <v>392</v>
      </c>
      <c r="D258" s="203" t="s">
        <v>121</v>
      </c>
      <c r="E258" s="204" t="s">
        <v>393</v>
      </c>
      <c r="F258" s="205" t="s">
        <v>394</v>
      </c>
      <c r="G258" s="206" t="s">
        <v>272</v>
      </c>
      <c r="H258" s="207">
        <v>0.51700000000000002</v>
      </c>
      <c r="I258" s="208"/>
      <c r="J258" s="209">
        <f>ROUND(I258*H258,2)</f>
        <v>0</v>
      </c>
      <c r="K258" s="205" t="s">
        <v>125</v>
      </c>
      <c r="L258" s="47"/>
      <c r="M258" s="210" t="s">
        <v>19</v>
      </c>
      <c r="N258" s="211" t="s">
        <v>42</v>
      </c>
      <c r="O258" s="87"/>
      <c r="P258" s="212">
        <f>O258*H258</f>
        <v>0</v>
      </c>
      <c r="Q258" s="212">
        <v>0.00189</v>
      </c>
      <c r="R258" s="212">
        <f>Q258*H258</f>
        <v>0.0009771300000000001</v>
      </c>
      <c r="S258" s="212">
        <v>0</v>
      </c>
      <c r="T258" s="213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14" t="s">
        <v>226</v>
      </c>
      <c r="AT258" s="214" t="s">
        <v>121</v>
      </c>
      <c r="AU258" s="214" t="s">
        <v>81</v>
      </c>
      <c r="AY258" s="20" t="s">
        <v>118</v>
      </c>
      <c r="BE258" s="215">
        <f>IF(N258="základní",J258,0)</f>
        <v>0</v>
      </c>
      <c r="BF258" s="215">
        <f>IF(N258="snížená",J258,0)</f>
        <v>0</v>
      </c>
      <c r="BG258" s="215">
        <f>IF(N258="zákl. přenesená",J258,0)</f>
        <v>0</v>
      </c>
      <c r="BH258" s="215">
        <f>IF(N258="sníž. přenesená",J258,0)</f>
        <v>0</v>
      </c>
      <c r="BI258" s="215">
        <f>IF(N258="nulová",J258,0)</f>
        <v>0</v>
      </c>
      <c r="BJ258" s="20" t="s">
        <v>79</v>
      </c>
      <c r="BK258" s="215">
        <f>ROUND(I258*H258,2)</f>
        <v>0</v>
      </c>
      <c r="BL258" s="20" t="s">
        <v>226</v>
      </c>
      <c r="BM258" s="214" t="s">
        <v>395</v>
      </c>
    </row>
    <row r="259" s="2" customFormat="1">
      <c r="A259" s="41"/>
      <c r="B259" s="42"/>
      <c r="C259" s="43"/>
      <c r="D259" s="216" t="s">
        <v>128</v>
      </c>
      <c r="E259" s="43"/>
      <c r="F259" s="217" t="s">
        <v>396</v>
      </c>
      <c r="G259" s="43"/>
      <c r="H259" s="43"/>
      <c r="I259" s="218"/>
      <c r="J259" s="43"/>
      <c r="K259" s="43"/>
      <c r="L259" s="47"/>
      <c r="M259" s="219"/>
      <c r="N259" s="220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20" t="s">
        <v>128</v>
      </c>
      <c r="AU259" s="20" t="s">
        <v>81</v>
      </c>
    </row>
    <row r="260" s="2" customFormat="1">
      <c r="A260" s="41"/>
      <c r="B260" s="42"/>
      <c r="C260" s="43"/>
      <c r="D260" s="221" t="s">
        <v>130</v>
      </c>
      <c r="E260" s="43"/>
      <c r="F260" s="222" t="s">
        <v>397</v>
      </c>
      <c r="G260" s="43"/>
      <c r="H260" s="43"/>
      <c r="I260" s="218"/>
      <c r="J260" s="43"/>
      <c r="K260" s="43"/>
      <c r="L260" s="47"/>
      <c r="M260" s="219"/>
      <c r="N260" s="220"/>
      <c r="O260" s="87"/>
      <c r="P260" s="87"/>
      <c r="Q260" s="87"/>
      <c r="R260" s="87"/>
      <c r="S260" s="87"/>
      <c r="T260" s="88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T260" s="20" t="s">
        <v>130</v>
      </c>
      <c r="AU260" s="20" t="s">
        <v>81</v>
      </c>
    </row>
    <row r="261" s="2" customFormat="1" ht="24.15" customHeight="1">
      <c r="A261" s="41"/>
      <c r="B261" s="42"/>
      <c r="C261" s="203" t="s">
        <v>398</v>
      </c>
      <c r="D261" s="203" t="s">
        <v>121</v>
      </c>
      <c r="E261" s="204" t="s">
        <v>399</v>
      </c>
      <c r="F261" s="205" t="s">
        <v>400</v>
      </c>
      <c r="G261" s="206" t="s">
        <v>181</v>
      </c>
      <c r="H261" s="207">
        <v>97.855000000000004</v>
      </c>
      <c r="I261" s="208"/>
      <c r="J261" s="209">
        <f>ROUND(I261*H261,2)</f>
        <v>0</v>
      </c>
      <c r="K261" s="205" t="s">
        <v>125</v>
      </c>
      <c r="L261" s="47"/>
      <c r="M261" s="210" t="s">
        <v>19</v>
      </c>
      <c r="N261" s="211" t="s">
        <v>42</v>
      </c>
      <c r="O261" s="87"/>
      <c r="P261" s="212">
        <f>O261*H261</f>
        <v>0</v>
      </c>
      <c r="Q261" s="212">
        <v>0</v>
      </c>
      <c r="R261" s="212">
        <f>Q261*H261</f>
        <v>0</v>
      </c>
      <c r="S261" s="212">
        <v>0</v>
      </c>
      <c r="T261" s="213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14" t="s">
        <v>226</v>
      </c>
      <c r="AT261" s="214" t="s">
        <v>121</v>
      </c>
      <c r="AU261" s="214" t="s">
        <v>81</v>
      </c>
      <c r="AY261" s="20" t="s">
        <v>118</v>
      </c>
      <c r="BE261" s="215">
        <f>IF(N261="základní",J261,0)</f>
        <v>0</v>
      </c>
      <c r="BF261" s="215">
        <f>IF(N261="snížená",J261,0)</f>
        <v>0</v>
      </c>
      <c r="BG261" s="215">
        <f>IF(N261="zákl. přenesená",J261,0)</f>
        <v>0</v>
      </c>
      <c r="BH261" s="215">
        <f>IF(N261="sníž. přenesená",J261,0)</f>
        <v>0</v>
      </c>
      <c r="BI261" s="215">
        <f>IF(N261="nulová",J261,0)</f>
        <v>0</v>
      </c>
      <c r="BJ261" s="20" t="s">
        <v>79</v>
      </c>
      <c r="BK261" s="215">
        <f>ROUND(I261*H261,2)</f>
        <v>0</v>
      </c>
      <c r="BL261" s="20" t="s">
        <v>226</v>
      </c>
      <c r="BM261" s="214" t="s">
        <v>401</v>
      </c>
    </row>
    <row r="262" s="2" customFormat="1">
      <c r="A262" s="41"/>
      <c r="B262" s="42"/>
      <c r="C262" s="43"/>
      <c r="D262" s="216" t="s">
        <v>128</v>
      </c>
      <c r="E262" s="43"/>
      <c r="F262" s="217" t="s">
        <v>402</v>
      </c>
      <c r="G262" s="43"/>
      <c r="H262" s="43"/>
      <c r="I262" s="218"/>
      <c r="J262" s="43"/>
      <c r="K262" s="43"/>
      <c r="L262" s="47"/>
      <c r="M262" s="219"/>
      <c r="N262" s="220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128</v>
      </c>
      <c r="AU262" s="20" t="s">
        <v>81</v>
      </c>
    </row>
    <row r="263" s="2" customFormat="1">
      <c r="A263" s="41"/>
      <c r="B263" s="42"/>
      <c r="C263" s="43"/>
      <c r="D263" s="221" t="s">
        <v>130</v>
      </c>
      <c r="E263" s="43"/>
      <c r="F263" s="222" t="s">
        <v>403</v>
      </c>
      <c r="G263" s="43"/>
      <c r="H263" s="43"/>
      <c r="I263" s="218"/>
      <c r="J263" s="43"/>
      <c r="K263" s="43"/>
      <c r="L263" s="47"/>
      <c r="M263" s="219"/>
      <c r="N263" s="220"/>
      <c r="O263" s="87"/>
      <c r="P263" s="87"/>
      <c r="Q263" s="87"/>
      <c r="R263" s="87"/>
      <c r="S263" s="87"/>
      <c r="T263" s="88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T263" s="20" t="s">
        <v>130</v>
      </c>
      <c r="AU263" s="20" t="s">
        <v>81</v>
      </c>
    </row>
    <row r="264" s="13" customFormat="1">
      <c r="A264" s="13"/>
      <c r="B264" s="223"/>
      <c r="C264" s="224"/>
      <c r="D264" s="216" t="s">
        <v>132</v>
      </c>
      <c r="E264" s="225" t="s">
        <v>19</v>
      </c>
      <c r="F264" s="226" t="s">
        <v>404</v>
      </c>
      <c r="G264" s="224"/>
      <c r="H264" s="227">
        <v>70.280000000000001</v>
      </c>
      <c r="I264" s="228"/>
      <c r="J264" s="224"/>
      <c r="K264" s="224"/>
      <c r="L264" s="229"/>
      <c r="M264" s="230"/>
      <c r="N264" s="231"/>
      <c r="O264" s="231"/>
      <c r="P264" s="231"/>
      <c r="Q264" s="231"/>
      <c r="R264" s="231"/>
      <c r="S264" s="231"/>
      <c r="T264" s="232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3" t="s">
        <v>132</v>
      </c>
      <c r="AU264" s="233" t="s">
        <v>81</v>
      </c>
      <c r="AV264" s="13" t="s">
        <v>81</v>
      </c>
      <c r="AW264" s="13" t="s">
        <v>34</v>
      </c>
      <c r="AX264" s="13" t="s">
        <v>71</v>
      </c>
      <c r="AY264" s="233" t="s">
        <v>118</v>
      </c>
    </row>
    <row r="265" s="13" customFormat="1">
      <c r="A265" s="13"/>
      <c r="B265" s="223"/>
      <c r="C265" s="224"/>
      <c r="D265" s="216" t="s">
        <v>132</v>
      </c>
      <c r="E265" s="225" t="s">
        <v>19</v>
      </c>
      <c r="F265" s="226" t="s">
        <v>405</v>
      </c>
      <c r="G265" s="224"/>
      <c r="H265" s="227">
        <v>27.575200000000002</v>
      </c>
      <c r="I265" s="228"/>
      <c r="J265" s="224"/>
      <c r="K265" s="224"/>
      <c r="L265" s="229"/>
      <c r="M265" s="230"/>
      <c r="N265" s="231"/>
      <c r="O265" s="231"/>
      <c r="P265" s="231"/>
      <c r="Q265" s="231"/>
      <c r="R265" s="231"/>
      <c r="S265" s="231"/>
      <c r="T265" s="232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3" t="s">
        <v>132</v>
      </c>
      <c r="AU265" s="233" t="s">
        <v>81</v>
      </c>
      <c r="AV265" s="13" t="s">
        <v>81</v>
      </c>
      <c r="AW265" s="13" t="s">
        <v>34</v>
      </c>
      <c r="AX265" s="13" t="s">
        <v>71</v>
      </c>
      <c r="AY265" s="233" t="s">
        <v>118</v>
      </c>
    </row>
    <row r="266" s="2" customFormat="1" ht="16.5" customHeight="1">
      <c r="A266" s="41"/>
      <c r="B266" s="42"/>
      <c r="C266" s="266" t="s">
        <v>406</v>
      </c>
      <c r="D266" s="266" t="s">
        <v>278</v>
      </c>
      <c r="E266" s="267" t="s">
        <v>407</v>
      </c>
      <c r="F266" s="268" t="s">
        <v>408</v>
      </c>
      <c r="G266" s="269" t="s">
        <v>272</v>
      </c>
      <c r="H266" s="270">
        <v>0.51700000000000002</v>
      </c>
      <c r="I266" s="271"/>
      <c r="J266" s="272">
        <f>ROUND(I266*H266,2)</f>
        <v>0</v>
      </c>
      <c r="K266" s="268" t="s">
        <v>125</v>
      </c>
      <c r="L266" s="273"/>
      <c r="M266" s="274" t="s">
        <v>19</v>
      </c>
      <c r="N266" s="275" t="s">
        <v>42</v>
      </c>
      <c r="O266" s="87"/>
      <c r="P266" s="212">
        <f>O266*H266</f>
        <v>0</v>
      </c>
      <c r="Q266" s="212">
        <v>0.55000000000000004</v>
      </c>
      <c r="R266" s="212">
        <f>Q266*H266</f>
        <v>0.28435000000000005</v>
      </c>
      <c r="S266" s="212">
        <v>0</v>
      </c>
      <c r="T266" s="213">
        <f>S266*H266</f>
        <v>0</v>
      </c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R266" s="214" t="s">
        <v>339</v>
      </c>
      <c r="AT266" s="214" t="s">
        <v>278</v>
      </c>
      <c r="AU266" s="214" t="s">
        <v>81</v>
      </c>
      <c r="AY266" s="20" t="s">
        <v>118</v>
      </c>
      <c r="BE266" s="215">
        <f>IF(N266="základní",J266,0)</f>
        <v>0</v>
      </c>
      <c r="BF266" s="215">
        <f>IF(N266="snížená",J266,0)</f>
        <v>0</v>
      </c>
      <c r="BG266" s="215">
        <f>IF(N266="zákl. přenesená",J266,0)</f>
        <v>0</v>
      </c>
      <c r="BH266" s="215">
        <f>IF(N266="sníž. přenesená",J266,0)</f>
        <v>0</v>
      </c>
      <c r="BI266" s="215">
        <f>IF(N266="nulová",J266,0)</f>
        <v>0</v>
      </c>
      <c r="BJ266" s="20" t="s">
        <v>79</v>
      </c>
      <c r="BK266" s="215">
        <f>ROUND(I266*H266,2)</f>
        <v>0</v>
      </c>
      <c r="BL266" s="20" t="s">
        <v>226</v>
      </c>
      <c r="BM266" s="214" t="s">
        <v>409</v>
      </c>
    </row>
    <row r="267" s="2" customFormat="1">
      <c r="A267" s="41"/>
      <c r="B267" s="42"/>
      <c r="C267" s="43"/>
      <c r="D267" s="216" t="s">
        <v>128</v>
      </c>
      <c r="E267" s="43"/>
      <c r="F267" s="217" t="s">
        <v>408</v>
      </c>
      <c r="G267" s="43"/>
      <c r="H267" s="43"/>
      <c r="I267" s="218"/>
      <c r="J267" s="43"/>
      <c r="K267" s="43"/>
      <c r="L267" s="47"/>
      <c r="M267" s="219"/>
      <c r="N267" s="220"/>
      <c r="O267" s="87"/>
      <c r="P267" s="87"/>
      <c r="Q267" s="87"/>
      <c r="R267" s="87"/>
      <c r="S267" s="87"/>
      <c r="T267" s="88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T267" s="20" t="s">
        <v>128</v>
      </c>
      <c r="AU267" s="20" t="s">
        <v>81</v>
      </c>
    </row>
    <row r="268" s="13" customFormat="1">
      <c r="A268" s="13"/>
      <c r="B268" s="223"/>
      <c r="C268" s="224"/>
      <c r="D268" s="216" t="s">
        <v>132</v>
      </c>
      <c r="E268" s="225" t="s">
        <v>19</v>
      </c>
      <c r="F268" s="226" t="s">
        <v>410</v>
      </c>
      <c r="G268" s="224"/>
      <c r="H268" s="227">
        <v>0.46970400000000001</v>
      </c>
      <c r="I268" s="228"/>
      <c r="J268" s="224"/>
      <c r="K268" s="224"/>
      <c r="L268" s="229"/>
      <c r="M268" s="230"/>
      <c r="N268" s="231"/>
      <c r="O268" s="231"/>
      <c r="P268" s="231"/>
      <c r="Q268" s="231"/>
      <c r="R268" s="231"/>
      <c r="S268" s="231"/>
      <c r="T268" s="232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3" t="s">
        <v>132</v>
      </c>
      <c r="AU268" s="233" t="s">
        <v>81</v>
      </c>
      <c r="AV268" s="13" t="s">
        <v>81</v>
      </c>
      <c r="AW268" s="13" t="s">
        <v>34</v>
      </c>
      <c r="AX268" s="13" t="s">
        <v>71</v>
      </c>
      <c r="AY268" s="233" t="s">
        <v>118</v>
      </c>
    </row>
    <row r="269" s="13" customFormat="1">
      <c r="A269" s="13"/>
      <c r="B269" s="223"/>
      <c r="C269" s="224"/>
      <c r="D269" s="216" t="s">
        <v>132</v>
      </c>
      <c r="E269" s="224"/>
      <c r="F269" s="226" t="s">
        <v>411</v>
      </c>
      <c r="G269" s="224"/>
      <c r="H269" s="227">
        <v>0.51700000000000002</v>
      </c>
      <c r="I269" s="228"/>
      <c r="J269" s="224"/>
      <c r="K269" s="224"/>
      <c r="L269" s="229"/>
      <c r="M269" s="230"/>
      <c r="N269" s="231"/>
      <c r="O269" s="231"/>
      <c r="P269" s="231"/>
      <c r="Q269" s="231"/>
      <c r="R269" s="231"/>
      <c r="S269" s="231"/>
      <c r="T269" s="232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3" t="s">
        <v>132</v>
      </c>
      <c r="AU269" s="233" t="s">
        <v>81</v>
      </c>
      <c r="AV269" s="13" t="s">
        <v>81</v>
      </c>
      <c r="AW269" s="13" t="s">
        <v>4</v>
      </c>
      <c r="AX269" s="13" t="s">
        <v>79</v>
      </c>
      <c r="AY269" s="233" t="s">
        <v>118</v>
      </c>
    </row>
    <row r="270" s="2" customFormat="1" ht="33" customHeight="1">
      <c r="A270" s="41"/>
      <c r="B270" s="42"/>
      <c r="C270" s="203" t="s">
        <v>412</v>
      </c>
      <c r="D270" s="203" t="s">
        <v>121</v>
      </c>
      <c r="E270" s="204" t="s">
        <v>413</v>
      </c>
      <c r="F270" s="205" t="s">
        <v>414</v>
      </c>
      <c r="G270" s="206" t="s">
        <v>124</v>
      </c>
      <c r="H270" s="207">
        <v>101.57899999999999</v>
      </c>
      <c r="I270" s="208"/>
      <c r="J270" s="209">
        <f>ROUND(I270*H270,2)</f>
        <v>0</v>
      </c>
      <c r="K270" s="205" t="s">
        <v>125</v>
      </c>
      <c r="L270" s="47"/>
      <c r="M270" s="210" t="s">
        <v>19</v>
      </c>
      <c r="N270" s="211" t="s">
        <v>42</v>
      </c>
      <c r="O270" s="87"/>
      <c r="P270" s="212">
        <f>O270*H270</f>
        <v>0</v>
      </c>
      <c r="Q270" s="212">
        <v>0</v>
      </c>
      <c r="R270" s="212">
        <f>Q270*H270</f>
        <v>0</v>
      </c>
      <c r="S270" s="212">
        <v>0</v>
      </c>
      <c r="T270" s="213">
        <f>S270*H270</f>
        <v>0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214" t="s">
        <v>226</v>
      </c>
      <c r="AT270" s="214" t="s">
        <v>121</v>
      </c>
      <c r="AU270" s="214" t="s">
        <v>81</v>
      </c>
      <c r="AY270" s="20" t="s">
        <v>118</v>
      </c>
      <c r="BE270" s="215">
        <f>IF(N270="základní",J270,0)</f>
        <v>0</v>
      </c>
      <c r="BF270" s="215">
        <f>IF(N270="snížená",J270,0)</f>
        <v>0</v>
      </c>
      <c r="BG270" s="215">
        <f>IF(N270="zákl. přenesená",J270,0)</f>
        <v>0</v>
      </c>
      <c r="BH270" s="215">
        <f>IF(N270="sníž. přenesená",J270,0)</f>
        <v>0</v>
      </c>
      <c r="BI270" s="215">
        <f>IF(N270="nulová",J270,0)</f>
        <v>0</v>
      </c>
      <c r="BJ270" s="20" t="s">
        <v>79</v>
      </c>
      <c r="BK270" s="215">
        <f>ROUND(I270*H270,2)</f>
        <v>0</v>
      </c>
      <c r="BL270" s="20" t="s">
        <v>226</v>
      </c>
      <c r="BM270" s="214" t="s">
        <v>415</v>
      </c>
    </row>
    <row r="271" s="2" customFormat="1">
      <c r="A271" s="41"/>
      <c r="B271" s="42"/>
      <c r="C271" s="43"/>
      <c r="D271" s="216" t="s">
        <v>128</v>
      </c>
      <c r="E271" s="43"/>
      <c r="F271" s="217" t="s">
        <v>416</v>
      </c>
      <c r="G271" s="43"/>
      <c r="H271" s="43"/>
      <c r="I271" s="218"/>
      <c r="J271" s="43"/>
      <c r="K271" s="43"/>
      <c r="L271" s="47"/>
      <c r="M271" s="219"/>
      <c r="N271" s="220"/>
      <c r="O271" s="87"/>
      <c r="P271" s="87"/>
      <c r="Q271" s="87"/>
      <c r="R271" s="87"/>
      <c r="S271" s="87"/>
      <c r="T271" s="88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0" t="s">
        <v>128</v>
      </c>
      <c r="AU271" s="20" t="s">
        <v>81</v>
      </c>
    </row>
    <row r="272" s="2" customFormat="1">
      <c r="A272" s="41"/>
      <c r="B272" s="42"/>
      <c r="C272" s="43"/>
      <c r="D272" s="221" t="s">
        <v>130</v>
      </c>
      <c r="E272" s="43"/>
      <c r="F272" s="222" t="s">
        <v>417</v>
      </c>
      <c r="G272" s="43"/>
      <c r="H272" s="43"/>
      <c r="I272" s="218"/>
      <c r="J272" s="43"/>
      <c r="K272" s="43"/>
      <c r="L272" s="47"/>
      <c r="M272" s="219"/>
      <c r="N272" s="220"/>
      <c r="O272" s="87"/>
      <c r="P272" s="87"/>
      <c r="Q272" s="87"/>
      <c r="R272" s="87"/>
      <c r="S272" s="87"/>
      <c r="T272" s="88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T272" s="20" t="s">
        <v>130</v>
      </c>
      <c r="AU272" s="20" t="s">
        <v>81</v>
      </c>
    </row>
    <row r="273" s="13" customFormat="1">
      <c r="A273" s="13"/>
      <c r="B273" s="223"/>
      <c r="C273" s="224"/>
      <c r="D273" s="216" t="s">
        <v>132</v>
      </c>
      <c r="E273" s="225" t="s">
        <v>19</v>
      </c>
      <c r="F273" s="226" t="s">
        <v>418</v>
      </c>
      <c r="G273" s="224"/>
      <c r="H273" s="227">
        <v>67.079999999999998</v>
      </c>
      <c r="I273" s="228"/>
      <c r="J273" s="224"/>
      <c r="K273" s="224"/>
      <c r="L273" s="229"/>
      <c r="M273" s="230"/>
      <c r="N273" s="231"/>
      <c r="O273" s="231"/>
      <c r="P273" s="231"/>
      <c r="Q273" s="231"/>
      <c r="R273" s="231"/>
      <c r="S273" s="231"/>
      <c r="T273" s="232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3" t="s">
        <v>132</v>
      </c>
      <c r="AU273" s="233" t="s">
        <v>81</v>
      </c>
      <c r="AV273" s="13" t="s">
        <v>81</v>
      </c>
      <c r="AW273" s="13" t="s">
        <v>34</v>
      </c>
      <c r="AX273" s="13" t="s">
        <v>71</v>
      </c>
      <c r="AY273" s="233" t="s">
        <v>118</v>
      </c>
    </row>
    <row r="274" s="13" customFormat="1">
      <c r="A274" s="13"/>
      <c r="B274" s="223"/>
      <c r="C274" s="224"/>
      <c r="D274" s="216" t="s">
        <v>132</v>
      </c>
      <c r="E274" s="225" t="s">
        <v>19</v>
      </c>
      <c r="F274" s="226" t="s">
        <v>419</v>
      </c>
      <c r="G274" s="224"/>
      <c r="H274" s="227">
        <v>34.498999999999995</v>
      </c>
      <c r="I274" s="228"/>
      <c r="J274" s="224"/>
      <c r="K274" s="224"/>
      <c r="L274" s="229"/>
      <c r="M274" s="230"/>
      <c r="N274" s="231"/>
      <c r="O274" s="231"/>
      <c r="P274" s="231"/>
      <c r="Q274" s="231"/>
      <c r="R274" s="231"/>
      <c r="S274" s="231"/>
      <c r="T274" s="232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3" t="s">
        <v>132</v>
      </c>
      <c r="AU274" s="233" t="s">
        <v>81</v>
      </c>
      <c r="AV274" s="13" t="s">
        <v>81</v>
      </c>
      <c r="AW274" s="13" t="s">
        <v>34</v>
      </c>
      <c r="AX274" s="13" t="s">
        <v>71</v>
      </c>
      <c r="AY274" s="233" t="s">
        <v>118</v>
      </c>
    </row>
    <row r="275" s="2" customFormat="1" ht="16.5" customHeight="1">
      <c r="A275" s="41"/>
      <c r="B275" s="42"/>
      <c r="C275" s="266" t="s">
        <v>420</v>
      </c>
      <c r="D275" s="266" t="s">
        <v>278</v>
      </c>
      <c r="E275" s="267" t="s">
        <v>421</v>
      </c>
      <c r="F275" s="268" t="s">
        <v>422</v>
      </c>
      <c r="G275" s="269" t="s">
        <v>272</v>
      </c>
      <c r="H275" s="270">
        <v>1.2190000000000001</v>
      </c>
      <c r="I275" s="271"/>
      <c r="J275" s="272">
        <f>ROUND(I275*H275,2)</f>
        <v>0</v>
      </c>
      <c r="K275" s="268" t="s">
        <v>125</v>
      </c>
      <c r="L275" s="273"/>
      <c r="M275" s="274" t="s">
        <v>19</v>
      </c>
      <c r="N275" s="275" t="s">
        <v>42</v>
      </c>
      <c r="O275" s="87"/>
      <c r="P275" s="212">
        <f>O275*H275</f>
        <v>0</v>
      </c>
      <c r="Q275" s="212">
        <v>0.55000000000000004</v>
      </c>
      <c r="R275" s="212">
        <f>Q275*H275</f>
        <v>0.6704500000000001</v>
      </c>
      <c r="S275" s="212">
        <v>0</v>
      </c>
      <c r="T275" s="213">
        <f>S275*H275</f>
        <v>0</v>
      </c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R275" s="214" t="s">
        <v>339</v>
      </c>
      <c r="AT275" s="214" t="s">
        <v>278</v>
      </c>
      <c r="AU275" s="214" t="s">
        <v>81</v>
      </c>
      <c r="AY275" s="20" t="s">
        <v>118</v>
      </c>
      <c r="BE275" s="215">
        <f>IF(N275="základní",J275,0)</f>
        <v>0</v>
      </c>
      <c r="BF275" s="215">
        <f>IF(N275="snížená",J275,0)</f>
        <v>0</v>
      </c>
      <c r="BG275" s="215">
        <f>IF(N275="zákl. přenesená",J275,0)</f>
        <v>0</v>
      </c>
      <c r="BH275" s="215">
        <f>IF(N275="sníž. přenesená",J275,0)</f>
        <v>0</v>
      </c>
      <c r="BI275" s="215">
        <f>IF(N275="nulová",J275,0)</f>
        <v>0</v>
      </c>
      <c r="BJ275" s="20" t="s">
        <v>79</v>
      </c>
      <c r="BK275" s="215">
        <f>ROUND(I275*H275,2)</f>
        <v>0</v>
      </c>
      <c r="BL275" s="20" t="s">
        <v>226</v>
      </c>
      <c r="BM275" s="214" t="s">
        <v>423</v>
      </c>
    </row>
    <row r="276" s="2" customFormat="1">
      <c r="A276" s="41"/>
      <c r="B276" s="42"/>
      <c r="C276" s="43"/>
      <c r="D276" s="216" t="s">
        <v>128</v>
      </c>
      <c r="E276" s="43"/>
      <c r="F276" s="217" t="s">
        <v>422</v>
      </c>
      <c r="G276" s="43"/>
      <c r="H276" s="43"/>
      <c r="I276" s="218"/>
      <c r="J276" s="43"/>
      <c r="K276" s="43"/>
      <c r="L276" s="47"/>
      <c r="M276" s="219"/>
      <c r="N276" s="220"/>
      <c r="O276" s="87"/>
      <c r="P276" s="87"/>
      <c r="Q276" s="87"/>
      <c r="R276" s="87"/>
      <c r="S276" s="87"/>
      <c r="T276" s="88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T276" s="20" t="s">
        <v>128</v>
      </c>
      <c r="AU276" s="20" t="s">
        <v>81</v>
      </c>
    </row>
    <row r="277" s="13" customFormat="1">
      <c r="A277" s="13"/>
      <c r="B277" s="223"/>
      <c r="C277" s="224"/>
      <c r="D277" s="216" t="s">
        <v>132</v>
      </c>
      <c r="E277" s="225" t="s">
        <v>19</v>
      </c>
      <c r="F277" s="226" t="s">
        <v>424</v>
      </c>
      <c r="G277" s="224"/>
      <c r="H277" s="227">
        <v>1.1082335999999999</v>
      </c>
      <c r="I277" s="228"/>
      <c r="J277" s="224"/>
      <c r="K277" s="224"/>
      <c r="L277" s="229"/>
      <c r="M277" s="230"/>
      <c r="N277" s="231"/>
      <c r="O277" s="231"/>
      <c r="P277" s="231"/>
      <c r="Q277" s="231"/>
      <c r="R277" s="231"/>
      <c r="S277" s="231"/>
      <c r="T277" s="232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3" t="s">
        <v>132</v>
      </c>
      <c r="AU277" s="233" t="s">
        <v>81</v>
      </c>
      <c r="AV277" s="13" t="s">
        <v>81</v>
      </c>
      <c r="AW277" s="13" t="s">
        <v>34</v>
      </c>
      <c r="AX277" s="13" t="s">
        <v>71</v>
      </c>
      <c r="AY277" s="233" t="s">
        <v>118</v>
      </c>
    </row>
    <row r="278" s="13" customFormat="1">
      <c r="A278" s="13"/>
      <c r="B278" s="223"/>
      <c r="C278" s="224"/>
      <c r="D278" s="216" t="s">
        <v>132</v>
      </c>
      <c r="E278" s="224"/>
      <c r="F278" s="226" t="s">
        <v>425</v>
      </c>
      <c r="G278" s="224"/>
      <c r="H278" s="227">
        <v>1.2190000000000001</v>
      </c>
      <c r="I278" s="228"/>
      <c r="J278" s="224"/>
      <c r="K278" s="224"/>
      <c r="L278" s="229"/>
      <c r="M278" s="230"/>
      <c r="N278" s="231"/>
      <c r="O278" s="231"/>
      <c r="P278" s="231"/>
      <c r="Q278" s="231"/>
      <c r="R278" s="231"/>
      <c r="S278" s="231"/>
      <c r="T278" s="232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3" t="s">
        <v>132</v>
      </c>
      <c r="AU278" s="233" t="s">
        <v>81</v>
      </c>
      <c r="AV278" s="13" t="s">
        <v>81</v>
      </c>
      <c r="AW278" s="13" t="s">
        <v>4</v>
      </c>
      <c r="AX278" s="13" t="s">
        <v>79</v>
      </c>
      <c r="AY278" s="233" t="s">
        <v>118</v>
      </c>
    </row>
    <row r="279" s="2" customFormat="1" ht="24.15" customHeight="1">
      <c r="A279" s="41"/>
      <c r="B279" s="42"/>
      <c r="C279" s="203" t="s">
        <v>426</v>
      </c>
      <c r="D279" s="203" t="s">
        <v>121</v>
      </c>
      <c r="E279" s="204" t="s">
        <v>427</v>
      </c>
      <c r="F279" s="205" t="s">
        <v>428</v>
      </c>
      <c r="G279" s="206" t="s">
        <v>272</v>
      </c>
      <c r="H279" s="207">
        <v>1.5780000000000001</v>
      </c>
      <c r="I279" s="208"/>
      <c r="J279" s="209">
        <f>ROUND(I279*H279,2)</f>
        <v>0</v>
      </c>
      <c r="K279" s="205" t="s">
        <v>125</v>
      </c>
      <c r="L279" s="47"/>
      <c r="M279" s="210" t="s">
        <v>19</v>
      </c>
      <c r="N279" s="211" t="s">
        <v>42</v>
      </c>
      <c r="O279" s="87"/>
      <c r="P279" s="212">
        <f>O279*H279</f>
        <v>0</v>
      </c>
      <c r="Q279" s="212">
        <v>0.023300000000000001</v>
      </c>
      <c r="R279" s="212">
        <f>Q279*H279</f>
        <v>0.036767400000000006</v>
      </c>
      <c r="S279" s="212">
        <v>0</v>
      </c>
      <c r="T279" s="213">
        <f>S279*H279</f>
        <v>0</v>
      </c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R279" s="214" t="s">
        <v>226</v>
      </c>
      <c r="AT279" s="214" t="s">
        <v>121</v>
      </c>
      <c r="AU279" s="214" t="s">
        <v>81</v>
      </c>
      <c r="AY279" s="20" t="s">
        <v>118</v>
      </c>
      <c r="BE279" s="215">
        <f>IF(N279="základní",J279,0)</f>
        <v>0</v>
      </c>
      <c r="BF279" s="215">
        <f>IF(N279="snížená",J279,0)</f>
        <v>0</v>
      </c>
      <c r="BG279" s="215">
        <f>IF(N279="zákl. přenesená",J279,0)</f>
        <v>0</v>
      </c>
      <c r="BH279" s="215">
        <f>IF(N279="sníž. přenesená",J279,0)</f>
        <v>0</v>
      </c>
      <c r="BI279" s="215">
        <f>IF(N279="nulová",J279,0)</f>
        <v>0</v>
      </c>
      <c r="BJ279" s="20" t="s">
        <v>79</v>
      </c>
      <c r="BK279" s="215">
        <f>ROUND(I279*H279,2)</f>
        <v>0</v>
      </c>
      <c r="BL279" s="20" t="s">
        <v>226</v>
      </c>
      <c r="BM279" s="214" t="s">
        <v>429</v>
      </c>
    </row>
    <row r="280" s="2" customFormat="1">
      <c r="A280" s="41"/>
      <c r="B280" s="42"/>
      <c r="C280" s="43"/>
      <c r="D280" s="216" t="s">
        <v>128</v>
      </c>
      <c r="E280" s="43"/>
      <c r="F280" s="217" t="s">
        <v>430</v>
      </c>
      <c r="G280" s="43"/>
      <c r="H280" s="43"/>
      <c r="I280" s="218"/>
      <c r="J280" s="43"/>
      <c r="K280" s="43"/>
      <c r="L280" s="47"/>
      <c r="M280" s="219"/>
      <c r="N280" s="220"/>
      <c r="O280" s="87"/>
      <c r="P280" s="87"/>
      <c r="Q280" s="87"/>
      <c r="R280" s="87"/>
      <c r="S280" s="87"/>
      <c r="T280" s="88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T280" s="20" t="s">
        <v>128</v>
      </c>
      <c r="AU280" s="20" t="s">
        <v>81</v>
      </c>
    </row>
    <row r="281" s="2" customFormat="1">
      <c r="A281" s="41"/>
      <c r="B281" s="42"/>
      <c r="C281" s="43"/>
      <c r="D281" s="221" t="s">
        <v>130</v>
      </c>
      <c r="E281" s="43"/>
      <c r="F281" s="222" t="s">
        <v>431</v>
      </c>
      <c r="G281" s="43"/>
      <c r="H281" s="43"/>
      <c r="I281" s="218"/>
      <c r="J281" s="43"/>
      <c r="K281" s="43"/>
      <c r="L281" s="47"/>
      <c r="M281" s="219"/>
      <c r="N281" s="220"/>
      <c r="O281" s="87"/>
      <c r="P281" s="87"/>
      <c r="Q281" s="87"/>
      <c r="R281" s="87"/>
      <c r="S281" s="87"/>
      <c r="T281" s="88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T281" s="20" t="s">
        <v>130</v>
      </c>
      <c r="AU281" s="20" t="s">
        <v>81</v>
      </c>
    </row>
    <row r="282" s="13" customFormat="1">
      <c r="A282" s="13"/>
      <c r="B282" s="223"/>
      <c r="C282" s="224"/>
      <c r="D282" s="216" t="s">
        <v>132</v>
      </c>
      <c r="E282" s="225" t="s">
        <v>19</v>
      </c>
      <c r="F282" s="226" t="s">
        <v>432</v>
      </c>
      <c r="G282" s="224"/>
      <c r="H282" s="227">
        <v>1.5781818181818184</v>
      </c>
      <c r="I282" s="228"/>
      <c r="J282" s="224"/>
      <c r="K282" s="224"/>
      <c r="L282" s="229"/>
      <c r="M282" s="230"/>
      <c r="N282" s="231"/>
      <c r="O282" s="231"/>
      <c r="P282" s="231"/>
      <c r="Q282" s="231"/>
      <c r="R282" s="231"/>
      <c r="S282" s="231"/>
      <c r="T282" s="232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3" t="s">
        <v>132</v>
      </c>
      <c r="AU282" s="233" t="s">
        <v>81</v>
      </c>
      <c r="AV282" s="13" t="s">
        <v>81</v>
      </c>
      <c r="AW282" s="13" t="s">
        <v>34</v>
      </c>
      <c r="AX282" s="13" t="s">
        <v>71</v>
      </c>
      <c r="AY282" s="233" t="s">
        <v>118</v>
      </c>
    </row>
    <row r="283" s="2" customFormat="1" ht="24.15" customHeight="1">
      <c r="A283" s="41"/>
      <c r="B283" s="42"/>
      <c r="C283" s="203" t="s">
        <v>433</v>
      </c>
      <c r="D283" s="203" t="s">
        <v>121</v>
      </c>
      <c r="E283" s="204" t="s">
        <v>434</v>
      </c>
      <c r="F283" s="205" t="s">
        <v>435</v>
      </c>
      <c r="G283" s="206" t="s">
        <v>281</v>
      </c>
      <c r="H283" s="207">
        <v>0.99299999999999999</v>
      </c>
      <c r="I283" s="208"/>
      <c r="J283" s="209">
        <f>ROUND(I283*H283,2)</f>
        <v>0</v>
      </c>
      <c r="K283" s="205" t="s">
        <v>125</v>
      </c>
      <c r="L283" s="47"/>
      <c r="M283" s="210" t="s">
        <v>19</v>
      </c>
      <c r="N283" s="211" t="s">
        <v>42</v>
      </c>
      <c r="O283" s="87"/>
      <c r="P283" s="212">
        <f>O283*H283</f>
        <v>0</v>
      </c>
      <c r="Q283" s="212">
        <v>0</v>
      </c>
      <c r="R283" s="212">
        <f>Q283*H283</f>
        <v>0</v>
      </c>
      <c r="S283" s="212">
        <v>0</v>
      </c>
      <c r="T283" s="213">
        <f>S283*H283</f>
        <v>0</v>
      </c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R283" s="214" t="s">
        <v>226</v>
      </c>
      <c r="AT283" s="214" t="s">
        <v>121</v>
      </c>
      <c r="AU283" s="214" t="s">
        <v>81</v>
      </c>
      <c r="AY283" s="20" t="s">
        <v>118</v>
      </c>
      <c r="BE283" s="215">
        <f>IF(N283="základní",J283,0)</f>
        <v>0</v>
      </c>
      <c r="BF283" s="215">
        <f>IF(N283="snížená",J283,0)</f>
        <v>0</v>
      </c>
      <c r="BG283" s="215">
        <f>IF(N283="zákl. přenesená",J283,0)</f>
        <v>0</v>
      </c>
      <c r="BH283" s="215">
        <f>IF(N283="sníž. přenesená",J283,0)</f>
        <v>0</v>
      </c>
      <c r="BI283" s="215">
        <f>IF(N283="nulová",J283,0)</f>
        <v>0</v>
      </c>
      <c r="BJ283" s="20" t="s">
        <v>79</v>
      </c>
      <c r="BK283" s="215">
        <f>ROUND(I283*H283,2)</f>
        <v>0</v>
      </c>
      <c r="BL283" s="20" t="s">
        <v>226</v>
      </c>
      <c r="BM283" s="214" t="s">
        <v>436</v>
      </c>
    </row>
    <row r="284" s="2" customFormat="1">
      <c r="A284" s="41"/>
      <c r="B284" s="42"/>
      <c r="C284" s="43"/>
      <c r="D284" s="216" t="s">
        <v>128</v>
      </c>
      <c r="E284" s="43"/>
      <c r="F284" s="217" t="s">
        <v>437</v>
      </c>
      <c r="G284" s="43"/>
      <c r="H284" s="43"/>
      <c r="I284" s="218"/>
      <c r="J284" s="43"/>
      <c r="K284" s="43"/>
      <c r="L284" s="47"/>
      <c r="M284" s="219"/>
      <c r="N284" s="220"/>
      <c r="O284" s="87"/>
      <c r="P284" s="87"/>
      <c r="Q284" s="87"/>
      <c r="R284" s="87"/>
      <c r="S284" s="87"/>
      <c r="T284" s="88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T284" s="20" t="s">
        <v>128</v>
      </c>
      <c r="AU284" s="20" t="s">
        <v>81</v>
      </c>
    </row>
    <row r="285" s="2" customFormat="1">
      <c r="A285" s="41"/>
      <c r="B285" s="42"/>
      <c r="C285" s="43"/>
      <c r="D285" s="221" t="s">
        <v>130</v>
      </c>
      <c r="E285" s="43"/>
      <c r="F285" s="222" t="s">
        <v>438</v>
      </c>
      <c r="G285" s="43"/>
      <c r="H285" s="43"/>
      <c r="I285" s="218"/>
      <c r="J285" s="43"/>
      <c r="K285" s="43"/>
      <c r="L285" s="47"/>
      <c r="M285" s="219"/>
      <c r="N285" s="220"/>
      <c r="O285" s="87"/>
      <c r="P285" s="87"/>
      <c r="Q285" s="87"/>
      <c r="R285" s="87"/>
      <c r="S285" s="87"/>
      <c r="T285" s="88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T285" s="20" t="s">
        <v>130</v>
      </c>
      <c r="AU285" s="20" t="s">
        <v>81</v>
      </c>
    </row>
    <row r="286" s="12" customFormat="1" ht="22.8" customHeight="1">
      <c r="A286" s="12"/>
      <c r="B286" s="187"/>
      <c r="C286" s="188"/>
      <c r="D286" s="189" t="s">
        <v>70</v>
      </c>
      <c r="E286" s="201" t="s">
        <v>439</v>
      </c>
      <c r="F286" s="201" t="s">
        <v>440</v>
      </c>
      <c r="G286" s="188"/>
      <c r="H286" s="188"/>
      <c r="I286" s="191"/>
      <c r="J286" s="202">
        <f>BK286</f>
        <v>0</v>
      </c>
      <c r="K286" s="188"/>
      <c r="L286" s="193"/>
      <c r="M286" s="194"/>
      <c r="N286" s="195"/>
      <c r="O286" s="195"/>
      <c r="P286" s="196">
        <f>SUM(P287:P301)</f>
        <v>0</v>
      </c>
      <c r="Q286" s="195"/>
      <c r="R286" s="196">
        <f>SUM(R287:R301)</f>
        <v>8.1996465000000001</v>
      </c>
      <c r="S286" s="195"/>
      <c r="T286" s="197">
        <f>SUM(T287:T301)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198" t="s">
        <v>81</v>
      </c>
      <c r="AT286" s="199" t="s">
        <v>70</v>
      </c>
      <c r="AU286" s="199" t="s">
        <v>79</v>
      </c>
      <c r="AY286" s="198" t="s">
        <v>118</v>
      </c>
      <c r="BK286" s="200">
        <f>SUM(BK287:BK301)</f>
        <v>0</v>
      </c>
    </row>
    <row r="287" s="2" customFormat="1" ht="24.15" customHeight="1">
      <c r="A287" s="41"/>
      <c r="B287" s="42"/>
      <c r="C287" s="203" t="s">
        <v>441</v>
      </c>
      <c r="D287" s="203" t="s">
        <v>121</v>
      </c>
      <c r="E287" s="204" t="s">
        <v>442</v>
      </c>
      <c r="F287" s="205" t="s">
        <v>443</v>
      </c>
      <c r="G287" s="206" t="s">
        <v>124</v>
      </c>
      <c r="H287" s="207">
        <v>83.150000000000006</v>
      </c>
      <c r="I287" s="208"/>
      <c r="J287" s="209">
        <f>ROUND(I287*H287,2)</f>
        <v>0</v>
      </c>
      <c r="K287" s="205" t="s">
        <v>125</v>
      </c>
      <c r="L287" s="47"/>
      <c r="M287" s="210" t="s">
        <v>19</v>
      </c>
      <c r="N287" s="211" t="s">
        <v>42</v>
      </c>
      <c r="O287" s="87"/>
      <c r="P287" s="212">
        <f>O287*H287</f>
        <v>0</v>
      </c>
      <c r="Q287" s="212">
        <v>0.075009999999999993</v>
      </c>
      <c r="R287" s="212">
        <f>Q287*H287</f>
        <v>6.2370814999999995</v>
      </c>
      <c r="S287" s="212">
        <v>0</v>
      </c>
      <c r="T287" s="213">
        <f>S287*H287</f>
        <v>0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214" t="s">
        <v>226</v>
      </c>
      <c r="AT287" s="214" t="s">
        <v>121</v>
      </c>
      <c r="AU287" s="214" t="s">
        <v>81</v>
      </c>
      <c r="AY287" s="20" t="s">
        <v>118</v>
      </c>
      <c r="BE287" s="215">
        <f>IF(N287="základní",J287,0)</f>
        <v>0</v>
      </c>
      <c r="BF287" s="215">
        <f>IF(N287="snížená",J287,0)</f>
        <v>0</v>
      </c>
      <c r="BG287" s="215">
        <f>IF(N287="zákl. přenesená",J287,0)</f>
        <v>0</v>
      </c>
      <c r="BH287" s="215">
        <f>IF(N287="sníž. přenesená",J287,0)</f>
        <v>0</v>
      </c>
      <c r="BI287" s="215">
        <f>IF(N287="nulová",J287,0)</f>
        <v>0</v>
      </c>
      <c r="BJ287" s="20" t="s">
        <v>79</v>
      </c>
      <c r="BK287" s="215">
        <f>ROUND(I287*H287,2)</f>
        <v>0</v>
      </c>
      <c r="BL287" s="20" t="s">
        <v>226</v>
      </c>
      <c r="BM287" s="214" t="s">
        <v>444</v>
      </c>
    </row>
    <row r="288" s="2" customFormat="1">
      <c r="A288" s="41"/>
      <c r="B288" s="42"/>
      <c r="C288" s="43"/>
      <c r="D288" s="216" t="s">
        <v>128</v>
      </c>
      <c r="E288" s="43"/>
      <c r="F288" s="217" t="s">
        <v>445</v>
      </c>
      <c r="G288" s="43"/>
      <c r="H288" s="43"/>
      <c r="I288" s="218"/>
      <c r="J288" s="43"/>
      <c r="K288" s="43"/>
      <c r="L288" s="47"/>
      <c r="M288" s="219"/>
      <c r="N288" s="220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0" t="s">
        <v>128</v>
      </c>
      <c r="AU288" s="20" t="s">
        <v>81</v>
      </c>
    </row>
    <row r="289" s="2" customFormat="1">
      <c r="A289" s="41"/>
      <c r="B289" s="42"/>
      <c r="C289" s="43"/>
      <c r="D289" s="221" t="s">
        <v>130</v>
      </c>
      <c r="E289" s="43"/>
      <c r="F289" s="222" t="s">
        <v>446</v>
      </c>
      <c r="G289" s="43"/>
      <c r="H289" s="43"/>
      <c r="I289" s="218"/>
      <c r="J289" s="43"/>
      <c r="K289" s="43"/>
      <c r="L289" s="47"/>
      <c r="M289" s="219"/>
      <c r="N289" s="220"/>
      <c r="O289" s="87"/>
      <c r="P289" s="87"/>
      <c r="Q289" s="87"/>
      <c r="R289" s="87"/>
      <c r="S289" s="87"/>
      <c r="T289" s="88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T289" s="20" t="s">
        <v>130</v>
      </c>
      <c r="AU289" s="20" t="s">
        <v>81</v>
      </c>
    </row>
    <row r="290" s="13" customFormat="1">
      <c r="A290" s="13"/>
      <c r="B290" s="223"/>
      <c r="C290" s="224"/>
      <c r="D290" s="216" t="s">
        <v>132</v>
      </c>
      <c r="E290" s="225" t="s">
        <v>19</v>
      </c>
      <c r="F290" s="226" t="s">
        <v>447</v>
      </c>
      <c r="G290" s="224"/>
      <c r="H290" s="227">
        <v>83.149999999999991</v>
      </c>
      <c r="I290" s="228"/>
      <c r="J290" s="224"/>
      <c r="K290" s="224"/>
      <c r="L290" s="229"/>
      <c r="M290" s="230"/>
      <c r="N290" s="231"/>
      <c r="O290" s="231"/>
      <c r="P290" s="231"/>
      <c r="Q290" s="231"/>
      <c r="R290" s="231"/>
      <c r="S290" s="231"/>
      <c r="T290" s="232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3" t="s">
        <v>132</v>
      </c>
      <c r="AU290" s="233" t="s">
        <v>81</v>
      </c>
      <c r="AV290" s="13" t="s">
        <v>81</v>
      </c>
      <c r="AW290" s="13" t="s">
        <v>34</v>
      </c>
      <c r="AX290" s="13" t="s">
        <v>71</v>
      </c>
      <c r="AY290" s="233" t="s">
        <v>118</v>
      </c>
    </row>
    <row r="291" s="2" customFormat="1" ht="24.15" customHeight="1">
      <c r="A291" s="41"/>
      <c r="B291" s="42"/>
      <c r="C291" s="203" t="s">
        <v>448</v>
      </c>
      <c r="D291" s="203" t="s">
        <v>121</v>
      </c>
      <c r="E291" s="204" t="s">
        <v>449</v>
      </c>
      <c r="F291" s="205" t="s">
        <v>450</v>
      </c>
      <c r="G291" s="206" t="s">
        <v>181</v>
      </c>
      <c r="H291" s="207">
        <v>5.7000000000000002</v>
      </c>
      <c r="I291" s="208"/>
      <c r="J291" s="209">
        <f>ROUND(I291*H291,2)</f>
        <v>0</v>
      </c>
      <c r="K291" s="205" t="s">
        <v>125</v>
      </c>
      <c r="L291" s="47"/>
      <c r="M291" s="210" t="s">
        <v>19</v>
      </c>
      <c r="N291" s="211" t="s">
        <v>42</v>
      </c>
      <c r="O291" s="87"/>
      <c r="P291" s="212">
        <f>O291*H291</f>
        <v>0</v>
      </c>
      <c r="Q291" s="212">
        <v>0.01545</v>
      </c>
      <c r="R291" s="212">
        <f>Q291*H291</f>
        <v>0.088065000000000004</v>
      </c>
      <c r="S291" s="212">
        <v>0</v>
      </c>
      <c r="T291" s="213">
        <f>S291*H291</f>
        <v>0</v>
      </c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R291" s="214" t="s">
        <v>226</v>
      </c>
      <c r="AT291" s="214" t="s">
        <v>121</v>
      </c>
      <c r="AU291" s="214" t="s">
        <v>81</v>
      </c>
      <c r="AY291" s="20" t="s">
        <v>118</v>
      </c>
      <c r="BE291" s="215">
        <f>IF(N291="základní",J291,0)</f>
        <v>0</v>
      </c>
      <c r="BF291" s="215">
        <f>IF(N291="snížená",J291,0)</f>
        <v>0</v>
      </c>
      <c r="BG291" s="215">
        <f>IF(N291="zákl. přenesená",J291,0)</f>
        <v>0</v>
      </c>
      <c r="BH291" s="215">
        <f>IF(N291="sníž. přenesená",J291,0)</f>
        <v>0</v>
      </c>
      <c r="BI291" s="215">
        <f>IF(N291="nulová",J291,0)</f>
        <v>0</v>
      </c>
      <c r="BJ291" s="20" t="s">
        <v>79</v>
      </c>
      <c r="BK291" s="215">
        <f>ROUND(I291*H291,2)</f>
        <v>0</v>
      </c>
      <c r="BL291" s="20" t="s">
        <v>226</v>
      </c>
      <c r="BM291" s="214" t="s">
        <v>451</v>
      </c>
    </row>
    <row r="292" s="2" customFormat="1">
      <c r="A292" s="41"/>
      <c r="B292" s="42"/>
      <c r="C292" s="43"/>
      <c r="D292" s="216" t="s">
        <v>128</v>
      </c>
      <c r="E292" s="43"/>
      <c r="F292" s="217" t="s">
        <v>452</v>
      </c>
      <c r="G292" s="43"/>
      <c r="H292" s="43"/>
      <c r="I292" s="218"/>
      <c r="J292" s="43"/>
      <c r="K292" s="43"/>
      <c r="L292" s="47"/>
      <c r="M292" s="219"/>
      <c r="N292" s="220"/>
      <c r="O292" s="87"/>
      <c r="P292" s="87"/>
      <c r="Q292" s="87"/>
      <c r="R292" s="87"/>
      <c r="S292" s="87"/>
      <c r="T292" s="88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T292" s="20" t="s">
        <v>128</v>
      </c>
      <c r="AU292" s="20" t="s">
        <v>81</v>
      </c>
    </row>
    <row r="293" s="2" customFormat="1">
      <c r="A293" s="41"/>
      <c r="B293" s="42"/>
      <c r="C293" s="43"/>
      <c r="D293" s="221" t="s">
        <v>130</v>
      </c>
      <c r="E293" s="43"/>
      <c r="F293" s="222" t="s">
        <v>453</v>
      </c>
      <c r="G293" s="43"/>
      <c r="H293" s="43"/>
      <c r="I293" s="218"/>
      <c r="J293" s="43"/>
      <c r="K293" s="43"/>
      <c r="L293" s="47"/>
      <c r="M293" s="219"/>
      <c r="N293" s="220"/>
      <c r="O293" s="87"/>
      <c r="P293" s="87"/>
      <c r="Q293" s="87"/>
      <c r="R293" s="87"/>
      <c r="S293" s="87"/>
      <c r="T293" s="88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T293" s="20" t="s">
        <v>130</v>
      </c>
      <c r="AU293" s="20" t="s">
        <v>81</v>
      </c>
    </row>
    <row r="294" s="13" customFormat="1">
      <c r="A294" s="13"/>
      <c r="B294" s="223"/>
      <c r="C294" s="224"/>
      <c r="D294" s="216" t="s">
        <v>132</v>
      </c>
      <c r="E294" s="225" t="s">
        <v>19</v>
      </c>
      <c r="F294" s="226" t="s">
        <v>454</v>
      </c>
      <c r="G294" s="224"/>
      <c r="H294" s="227">
        <v>5.7000000000000002</v>
      </c>
      <c r="I294" s="228"/>
      <c r="J294" s="224"/>
      <c r="K294" s="224"/>
      <c r="L294" s="229"/>
      <c r="M294" s="230"/>
      <c r="N294" s="231"/>
      <c r="O294" s="231"/>
      <c r="P294" s="231"/>
      <c r="Q294" s="231"/>
      <c r="R294" s="231"/>
      <c r="S294" s="231"/>
      <c r="T294" s="232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3" t="s">
        <v>132</v>
      </c>
      <c r="AU294" s="233" t="s">
        <v>81</v>
      </c>
      <c r="AV294" s="13" t="s">
        <v>81</v>
      </c>
      <c r="AW294" s="13" t="s">
        <v>34</v>
      </c>
      <c r="AX294" s="13" t="s">
        <v>71</v>
      </c>
      <c r="AY294" s="233" t="s">
        <v>118</v>
      </c>
    </row>
    <row r="295" s="2" customFormat="1" ht="24.15" customHeight="1">
      <c r="A295" s="41"/>
      <c r="B295" s="42"/>
      <c r="C295" s="203" t="s">
        <v>455</v>
      </c>
      <c r="D295" s="203" t="s">
        <v>121</v>
      </c>
      <c r="E295" s="204" t="s">
        <v>456</v>
      </c>
      <c r="F295" s="205" t="s">
        <v>457</v>
      </c>
      <c r="G295" s="206" t="s">
        <v>181</v>
      </c>
      <c r="H295" s="207">
        <v>57.5</v>
      </c>
      <c r="I295" s="208"/>
      <c r="J295" s="209">
        <f>ROUND(I295*H295,2)</f>
        <v>0</v>
      </c>
      <c r="K295" s="205" t="s">
        <v>125</v>
      </c>
      <c r="L295" s="47"/>
      <c r="M295" s="210" t="s">
        <v>19</v>
      </c>
      <c r="N295" s="211" t="s">
        <v>42</v>
      </c>
      <c r="O295" s="87"/>
      <c r="P295" s="212">
        <f>O295*H295</f>
        <v>0</v>
      </c>
      <c r="Q295" s="212">
        <v>0.032599999999999997</v>
      </c>
      <c r="R295" s="212">
        <f>Q295*H295</f>
        <v>1.8744999999999998</v>
      </c>
      <c r="S295" s="212">
        <v>0</v>
      </c>
      <c r="T295" s="213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14" t="s">
        <v>226</v>
      </c>
      <c r="AT295" s="214" t="s">
        <v>121</v>
      </c>
      <c r="AU295" s="214" t="s">
        <v>81</v>
      </c>
      <c r="AY295" s="20" t="s">
        <v>118</v>
      </c>
      <c r="BE295" s="215">
        <f>IF(N295="základní",J295,0)</f>
        <v>0</v>
      </c>
      <c r="BF295" s="215">
        <f>IF(N295="snížená",J295,0)</f>
        <v>0</v>
      </c>
      <c r="BG295" s="215">
        <f>IF(N295="zákl. přenesená",J295,0)</f>
        <v>0</v>
      </c>
      <c r="BH295" s="215">
        <f>IF(N295="sníž. přenesená",J295,0)</f>
        <v>0</v>
      </c>
      <c r="BI295" s="215">
        <f>IF(N295="nulová",J295,0)</f>
        <v>0</v>
      </c>
      <c r="BJ295" s="20" t="s">
        <v>79</v>
      </c>
      <c r="BK295" s="215">
        <f>ROUND(I295*H295,2)</f>
        <v>0</v>
      </c>
      <c r="BL295" s="20" t="s">
        <v>226</v>
      </c>
      <c r="BM295" s="214" t="s">
        <v>458</v>
      </c>
    </row>
    <row r="296" s="2" customFormat="1">
      <c r="A296" s="41"/>
      <c r="B296" s="42"/>
      <c r="C296" s="43"/>
      <c r="D296" s="216" t="s">
        <v>128</v>
      </c>
      <c r="E296" s="43"/>
      <c r="F296" s="217" t="s">
        <v>459</v>
      </c>
      <c r="G296" s="43"/>
      <c r="H296" s="43"/>
      <c r="I296" s="218"/>
      <c r="J296" s="43"/>
      <c r="K296" s="43"/>
      <c r="L296" s="47"/>
      <c r="M296" s="219"/>
      <c r="N296" s="220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0" t="s">
        <v>128</v>
      </c>
      <c r="AU296" s="20" t="s">
        <v>81</v>
      </c>
    </row>
    <row r="297" s="2" customFormat="1">
      <c r="A297" s="41"/>
      <c r="B297" s="42"/>
      <c r="C297" s="43"/>
      <c r="D297" s="221" t="s">
        <v>130</v>
      </c>
      <c r="E297" s="43"/>
      <c r="F297" s="222" t="s">
        <v>460</v>
      </c>
      <c r="G297" s="43"/>
      <c r="H297" s="43"/>
      <c r="I297" s="218"/>
      <c r="J297" s="43"/>
      <c r="K297" s="43"/>
      <c r="L297" s="47"/>
      <c r="M297" s="219"/>
      <c r="N297" s="220"/>
      <c r="O297" s="87"/>
      <c r="P297" s="87"/>
      <c r="Q297" s="87"/>
      <c r="R297" s="87"/>
      <c r="S297" s="87"/>
      <c r="T297" s="88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T297" s="20" t="s">
        <v>130</v>
      </c>
      <c r="AU297" s="20" t="s">
        <v>81</v>
      </c>
    </row>
    <row r="298" s="13" customFormat="1">
      <c r="A298" s="13"/>
      <c r="B298" s="223"/>
      <c r="C298" s="224"/>
      <c r="D298" s="216" t="s">
        <v>132</v>
      </c>
      <c r="E298" s="225" t="s">
        <v>19</v>
      </c>
      <c r="F298" s="226" t="s">
        <v>461</v>
      </c>
      <c r="G298" s="224"/>
      <c r="H298" s="227">
        <v>57.500000000000007</v>
      </c>
      <c r="I298" s="228"/>
      <c r="J298" s="224"/>
      <c r="K298" s="224"/>
      <c r="L298" s="229"/>
      <c r="M298" s="230"/>
      <c r="N298" s="231"/>
      <c r="O298" s="231"/>
      <c r="P298" s="231"/>
      <c r="Q298" s="231"/>
      <c r="R298" s="231"/>
      <c r="S298" s="231"/>
      <c r="T298" s="232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3" t="s">
        <v>132</v>
      </c>
      <c r="AU298" s="233" t="s">
        <v>81</v>
      </c>
      <c r="AV298" s="13" t="s">
        <v>81</v>
      </c>
      <c r="AW298" s="13" t="s">
        <v>34</v>
      </c>
      <c r="AX298" s="13" t="s">
        <v>71</v>
      </c>
      <c r="AY298" s="233" t="s">
        <v>118</v>
      </c>
    </row>
    <row r="299" s="2" customFormat="1" ht="24.15" customHeight="1">
      <c r="A299" s="41"/>
      <c r="B299" s="42"/>
      <c r="C299" s="203" t="s">
        <v>462</v>
      </c>
      <c r="D299" s="203" t="s">
        <v>121</v>
      </c>
      <c r="E299" s="204" t="s">
        <v>463</v>
      </c>
      <c r="F299" s="205" t="s">
        <v>464</v>
      </c>
      <c r="G299" s="206" t="s">
        <v>281</v>
      </c>
      <c r="H299" s="207">
        <v>8.1999999999999993</v>
      </c>
      <c r="I299" s="208"/>
      <c r="J299" s="209">
        <f>ROUND(I299*H299,2)</f>
        <v>0</v>
      </c>
      <c r="K299" s="205" t="s">
        <v>125</v>
      </c>
      <c r="L299" s="47"/>
      <c r="M299" s="210" t="s">
        <v>19</v>
      </c>
      <c r="N299" s="211" t="s">
        <v>42</v>
      </c>
      <c r="O299" s="87"/>
      <c r="P299" s="212">
        <f>O299*H299</f>
        <v>0</v>
      </c>
      <c r="Q299" s="212">
        <v>0</v>
      </c>
      <c r="R299" s="212">
        <f>Q299*H299</f>
        <v>0</v>
      </c>
      <c r="S299" s="212">
        <v>0</v>
      </c>
      <c r="T299" s="213">
        <f>S299*H299</f>
        <v>0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214" t="s">
        <v>226</v>
      </c>
      <c r="AT299" s="214" t="s">
        <v>121</v>
      </c>
      <c r="AU299" s="214" t="s">
        <v>81</v>
      </c>
      <c r="AY299" s="20" t="s">
        <v>118</v>
      </c>
      <c r="BE299" s="215">
        <f>IF(N299="základní",J299,0)</f>
        <v>0</v>
      </c>
      <c r="BF299" s="215">
        <f>IF(N299="snížená",J299,0)</f>
        <v>0</v>
      </c>
      <c r="BG299" s="215">
        <f>IF(N299="zákl. přenesená",J299,0)</f>
        <v>0</v>
      </c>
      <c r="BH299" s="215">
        <f>IF(N299="sníž. přenesená",J299,0)</f>
        <v>0</v>
      </c>
      <c r="BI299" s="215">
        <f>IF(N299="nulová",J299,0)</f>
        <v>0</v>
      </c>
      <c r="BJ299" s="20" t="s">
        <v>79</v>
      </c>
      <c r="BK299" s="215">
        <f>ROUND(I299*H299,2)</f>
        <v>0</v>
      </c>
      <c r="BL299" s="20" t="s">
        <v>226</v>
      </c>
      <c r="BM299" s="214" t="s">
        <v>465</v>
      </c>
    </row>
    <row r="300" s="2" customFormat="1">
      <c r="A300" s="41"/>
      <c r="B300" s="42"/>
      <c r="C300" s="43"/>
      <c r="D300" s="216" t="s">
        <v>128</v>
      </c>
      <c r="E300" s="43"/>
      <c r="F300" s="217" t="s">
        <v>466</v>
      </c>
      <c r="G300" s="43"/>
      <c r="H300" s="43"/>
      <c r="I300" s="218"/>
      <c r="J300" s="43"/>
      <c r="K300" s="43"/>
      <c r="L300" s="47"/>
      <c r="M300" s="219"/>
      <c r="N300" s="220"/>
      <c r="O300" s="87"/>
      <c r="P300" s="87"/>
      <c r="Q300" s="87"/>
      <c r="R300" s="87"/>
      <c r="S300" s="87"/>
      <c r="T300" s="88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T300" s="20" t="s">
        <v>128</v>
      </c>
      <c r="AU300" s="20" t="s">
        <v>81</v>
      </c>
    </row>
    <row r="301" s="2" customFormat="1">
      <c r="A301" s="41"/>
      <c r="B301" s="42"/>
      <c r="C301" s="43"/>
      <c r="D301" s="221" t="s">
        <v>130</v>
      </c>
      <c r="E301" s="43"/>
      <c r="F301" s="222" t="s">
        <v>467</v>
      </c>
      <c r="G301" s="43"/>
      <c r="H301" s="43"/>
      <c r="I301" s="218"/>
      <c r="J301" s="43"/>
      <c r="K301" s="43"/>
      <c r="L301" s="47"/>
      <c r="M301" s="219"/>
      <c r="N301" s="220"/>
      <c r="O301" s="87"/>
      <c r="P301" s="87"/>
      <c r="Q301" s="87"/>
      <c r="R301" s="87"/>
      <c r="S301" s="87"/>
      <c r="T301" s="88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T301" s="20" t="s">
        <v>130</v>
      </c>
      <c r="AU301" s="20" t="s">
        <v>81</v>
      </c>
    </row>
    <row r="302" s="12" customFormat="1" ht="22.8" customHeight="1">
      <c r="A302" s="12"/>
      <c r="B302" s="187"/>
      <c r="C302" s="188"/>
      <c r="D302" s="189" t="s">
        <v>70</v>
      </c>
      <c r="E302" s="201" t="s">
        <v>468</v>
      </c>
      <c r="F302" s="201" t="s">
        <v>469</v>
      </c>
      <c r="G302" s="188"/>
      <c r="H302" s="188"/>
      <c r="I302" s="191"/>
      <c r="J302" s="202">
        <f>BK302</f>
        <v>0</v>
      </c>
      <c r="K302" s="188"/>
      <c r="L302" s="193"/>
      <c r="M302" s="194"/>
      <c r="N302" s="195"/>
      <c r="O302" s="195"/>
      <c r="P302" s="196">
        <f>SUM(P303:P313)</f>
        <v>0</v>
      </c>
      <c r="Q302" s="195"/>
      <c r="R302" s="196">
        <f>SUM(R303:R313)</f>
        <v>0.8361323813</v>
      </c>
      <c r="S302" s="195"/>
      <c r="T302" s="197">
        <f>SUM(T303:T313)</f>
        <v>0</v>
      </c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R302" s="198" t="s">
        <v>81</v>
      </c>
      <c r="AT302" s="199" t="s">
        <v>70</v>
      </c>
      <c r="AU302" s="199" t="s">
        <v>79</v>
      </c>
      <c r="AY302" s="198" t="s">
        <v>118</v>
      </c>
      <c r="BK302" s="200">
        <f>SUM(BK303:BK313)</f>
        <v>0</v>
      </c>
    </row>
    <row r="303" s="2" customFormat="1" ht="24.15" customHeight="1">
      <c r="A303" s="41"/>
      <c r="B303" s="42"/>
      <c r="C303" s="203" t="s">
        <v>470</v>
      </c>
      <c r="D303" s="203" t="s">
        <v>121</v>
      </c>
      <c r="E303" s="204" t="s">
        <v>471</v>
      </c>
      <c r="F303" s="205" t="s">
        <v>472</v>
      </c>
      <c r="G303" s="206" t="s">
        <v>124</v>
      </c>
      <c r="H303" s="207">
        <v>7.7400000000000002</v>
      </c>
      <c r="I303" s="208"/>
      <c r="J303" s="209">
        <f>ROUND(I303*H303,2)</f>
        <v>0</v>
      </c>
      <c r="K303" s="205" t="s">
        <v>125</v>
      </c>
      <c r="L303" s="47"/>
      <c r="M303" s="210" t="s">
        <v>19</v>
      </c>
      <c r="N303" s="211" t="s">
        <v>42</v>
      </c>
      <c r="O303" s="87"/>
      <c r="P303" s="212">
        <f>O303*H303</f>
        <v>0</v>
      </c>
      <c r="Q303" s="212">
        <v>0.00027</v>
      </c>
      <c r="R303" s="212">
        <f>Q303*H303</f>
        <v>0.0020898000000000002</v>
      </c>
      <c r="S303" s="212">
        <v>0</v>
      </c>
      <c r="T303" s="213">
        <f>S303*H303</f>
        <v>0</v>
      </c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R303" s="214" t="s">
        <v>226</v>
      </c>
      <c r="AT303" s="214" t="s">
        <v>121</v>
      </c>
      <c r="AU303" s="214" t="s">
        <v>81</v>
      </c>
      <c r="AY303" s="20" t="s">
        <v>118</v>
      </c>
      <c r="BE303" s="215">
        <f>IF(N303="základní",J303,0)</f>
        <v>0</v>
      </c>
      <c r="BF303" s="215">
        <f>IF(N303="snížená",J303,0)</f>
        <v>0</v>
      </c>
      <c r="BG303" s="215">
        <f>IF(N303="zákl. přenesená",J303,0)</f>
        <v>0</v>
      </c>
      <c r="BH303" s="215">
        <f>IF(N303="sníž. přenesená",J303,0)</f>
        <v>0</v>
      </c>
      <c r="BI303" s="215">
        <f>IF(N303="nulová",J303,0)</f>
        <v>0</v>
      </c>
      <c r="BJ303" s="20" t="s">
        <v>79</v>
      </c>
      <c r="BK303" s="215">
        <f>ROUND(I303*H303,2)</f>
        <v>0</v>
      </c>
      <c r="BL303" s="20" t="s">
        <v>226</v>
      </c>
      <c r="BM303" s="214" t="s">
        <v>473</v>
      </c>
    </row>
    <row r="304" s="2" customFormat="1">
      <c r="A304" s="41"/>
      <c r="B304" s="42"/>
      <c r="C304" s="43"/>
      <c r="D304" s="216" t="s">
        <v>128</v>
      </c>
      <c r="E304" s="43"/>
      <c r="F304" s="217" t="s">
        <v>474</v>
      </c>
      <c r="G304" s="43"/>
      <c r="H304" s="43"/>
      <c r="I304" s="218"/>
      <c r="J304" s="43"/>
      <c r="K304" s="43"/>
      <c r="L304" s="47"/>
      <c r="M304" s="219"/>
      <c r="N304" s="220"/>
      <c r="O304" s="87"/>
      <c r="P304" s="87"/>
      <c r="Q304" s="87"/>
      <c r="R304" s="87"/>
      <c r="S304" s="87"/>
      <c r="T304" s="88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T304" s="20" t="s">
        <v>128</v>
      </c>
      <c r="AU304" s="20" t="s">
        <v>81</v>
      </c>
    </row>
    <row r="305" s="2" customFormat="1">
      <c r="A305" s="41"/>
      <c r="B305" s="42"/>
      <c r="C305" s="43"/>
      <c r="D305" s="221" t="s">
        <v>130</v>
      </c>
      <c r="E305" s="43"/>
      <c r="F305" s="222" t="s">
        <v>475</v>
      </c>
      <c r="G305" s="43"/>
      <c r="H305" s="43"/>
      <c r="I305" s="218"/>
      <c r="J305" s="43"/>
      <c r="K305" s="43"/>
      <c r="L305" s="47"/>
      <c r="M305" s="219"/>
      <c r="N305" s="220"/>
      <c r="O305" s="87"/>
      <c r="P305" s="87"/>
      <c r="Q305" s="87"/>
      <c r="R305" s="87"/>
      <c r="S305" s="87"/>
      <c r="T305" s="88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T305" s="20" t="s">
        <v>130</v>
      </c>
      <c r="AU305" s="20" t="s">
        <v>81</v>
      </c>
    </row>
    <row r="306" s="13" customFormat="1">
      <c r="A306" s="13"/>
      <c r="B306" s="223"/>
      <c r="C306" s="224"/>
      <c r="D306" s="216" t="s">
        <v>132</v>
      </c>
      <c r="E306" s="225" t="s">
        <v>19</v>
      </c>
      <c r="F306" s="226" t="s">
        <v>169</v>
      </c>
      <c r="G306" s="224"/>
      <c r="H306" s="227">
        <v>7.7400000000000002</v>
      </c>
      <c r="I306" s="228"/>
      <c r="J306" s="224"/>
      <c r="K306" s="224"/>
      <c r="L306" s="229"/>
      <c r="M306" s="230"/>
      <c r="N306" s="231"/>
      <c r="O306" s="231"/>
      <c r="P306" s="231"/>
      <c r="Q306" s="231"/>
      <c r="R306" s="231"/>
      <c r="S306" s="231"/>
      <c r="T306" s="232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3" t="s">
        <v>132</v>
      </c>
      <c r="AU306" s="233" t="s">
        <v>81</v>
      </c>
      <c r="AV306" s="13" t="s">
        <v>81</v>
      </c>
      <c r="AW306" s="13" t="s">
        <v>34</v>
      </c>
      <c r="AX306" s="13" t="s">
        <v>71</v>
      </c>
      <c r="AY306" s="233" t="s">
        <v>118</v>
      </c>
    </row>
    <row r="307" s="2" customFormat="1" ht="16.5" customHeight="1">
      <c r="A307" s="41"/>
      <c r="B307" s="42"/>
      <c r="C307" s="203" t="s">
        <v>476</v>
      </c>
      <c r="D307" s="203" t="s">
        <v>121</v>
      </c>
      <c r="E307" s="204" t="s">
        <v>477</v>
      </c>
      <c r="F307" s="205" t="s">
        <v>478</v>
      </c>
      <c r="G307" s="206" t="s">
        <v>124</v>
      </c>
      <c r="H307" s="207">
        <v>806.98099999999999</v>
      </c>
      <c r="I307" s="208"/>
      <c r="J307" s="209">
        <f>ROUND(I307*H307,2)</f>
        <v>0</v>
      </c>
      <c r="K307" s="205" t="s">
        <v>19</v>
      </c>
      <c r="L307" s="47"/>
      <c r="M307" s="210" t="s">
        <v>19</v>
      </c>
      <c r="N307" s="211" t="s">
        <v>42</v>
      </c>
      <c r="O307" s="87"/>
      <c r="P307" s="212">
        <f>O307*H307</f>
        <v>0</v>
      </c>
      <c r="Q307" s="212">
        <v>0.00037730000000000001</v>
      </c>
      <c r="R307" s="212">
        <f>Q307*H307</f>
        <v>0.3044739313</v>
      </c>
      <c r="S307" s="212">
        <v>0</v>
      </c>
      <c r="T307" s="213">
        <f>S307*H307</f>
        <v>0</v>
      </c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R307" s="214" t="s">
        <v>226</v>
      </c>
      <c r="AT307" s="214" t="s">
        <v>121</v>
      </c>
      <c r="AU307" s="214" t="s">
        <v>81</v>
      </c>
      <c r="AY307" s="20" t="s">
        <v>118</v>
      </c>
      <c r="BE307" s="215">
        <f>IF(N307="základní",J307,0)</f>
        <v>0</v>
      </c>
      <c r="BF307" s="215">
        <f>IF(N307="snížená",J307,0)</f>
        <v>0</v>
      </c>
      <c r="BG307" s="215">
        <f>IF(N307="zákl. přenesená",J307,0)</f>
        <v>0</v>
      </c>
      <c r="BH307" s="215">
        <f>IF(N307="sníž. přenesená",J307,0)</f>
        <v>0</v>
      </c>
      <c r="BI307" s="215">
        <f>IF(N307="nulová",J307,0)</f>
        <v>0</v>
      </c>
      <c r="BJ307" s="20" t="s">
        <v>79</v>
      </c>
      <c r="BK307" s="215">
        <f>ROUND(I307*H307,2)</f>
        <v>0</v>
      </c>
      <c r="BL307" s="20" t="s">
        <v>226</v>
      </c>
      <c r="BM307" s="214" t="s">
        <v>479</v>
      </c>
    </row>
    <row r="308" s="2" customFormat="1">
      <c r="A308" s="41"/>
      <c r="B308" s="42"/>
      <c r="C308" s="43"/>
      <c r="D308" s="216" t="s">
        <v>128</v>
      </c>
      <c r="E308" s="43"/>
      <c r="F308" s="217" t="s">
        <v>480</v>
      </c>
      <c r="G308" s="43"/>
      <c r="H308" s="43"/>
      <c r="I308" s="218"/>
      <c r="J308" s="43"/>
      <c r="K308" s="43"/>
      <c r="L308" s="47"/>
      <c r="M308" s="219"/>
      <c r="N308" s="220"/>
      <c r="O308" s="87"/>
      <c r="P308" s="87"/>
      <c r="Q308" s="87"/>
      <c r="R308" s="87"/>
      <c r="S308" s="87"/>
      <c r="T308" s="88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T308" s="20" t="s">
        <v>128</v>
      </c>
      <c r="AU308" s="20" t="s">
        <v>81</v>
      </c>
    </row>
    <row r="309" s="13" customFormat="1">
      <c r="A309" s="13"/>
      <c r="B309" s="223"/>
      <c r="C309" s="224"/>
      <c r="D309" s="216" t="s">
        <v>132</v>
      </c>
      <c r="E309" s="225" t="s">
        <v>19</v>
      </c>
      <c r="F309" s="226" t="s">
        <v>150</v>
      </c>
      <c r="G309" s="224"/>
      <c r="H309" s="227">
        <v>806.98099999999999</v>
      </c>
      <c r="I309" s="228"/>
      <c r="J309" s="224"/>
      <c r="K309" s="224"/>
      <c r="L309" s="229"/>
      <c r="M309" s="230"/>
      <c r="N309" s="231"/>
      <c r="O309" s="231"/>
      <c r="P309" s="231"/>
      <c r="Q309" s="231"/>
      <c r="R309" s="231"/>
      <c r="S309" s="231"/>
      <c r="T309" s="232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3" t="s">
        <v>132</v>
      </c>
      <c r="AU309" s="233" t="s">
        <v>81</v>
      </c>
      <c r="AV309" s="13" t="s">
        <v>81</v>
      </c>
      <c r="AW309" s="13" t="s">
        <v>34</v>
      </c>
      <c r="AX309" s="13" t="s">
        <v>71</v>
      </c>
      <c r="AY309" s="233" t="s">
        <v>118</v>
      </c>
    </row>
    <row r="310" s="2" customFormat="1" ht="24.15" customHeight="1">
      <c r="A310" s="41"/>
      <c r="B310" s="42"/>
      <c r="C310" s="203" t="s">
        <v>481</v>
      </c>
      <c r="D310" s="203" t="s">
        <v>121</v>
      </c>
      <c r="E310" s="204" t="s">
        <v>482</v>
      </c>
      <c r="F310" s="205" t="s">
        <v>483</v>
      </c>
      <c r="G310" s="206" t="s">
        <v>124</v>
      </c>
      <c r="H310" s="207">
        <v>814.721</v>
      </c>
      <c r="I310" s="208"/>
      <c r="J310" s="209">
        <f>ROUND(I310*H310,2)</f>
        <v>0</v>
      </c>
      <c r="K310" s="205" t="s">
        <v>125</v>
      </c>
      <c r="L310" s="47"/>
      <c r="M310" s="210" t="s">
        <v>19</v>
      </c>
      <c r="N310" s="211" t="s">
        <v>42</v>
      </c>
      <c r="O310" s="87"/>
      <c r="P310" s="212">
        <f>O310*H310</f>
        <v>0</v>
      </c>
      <c r="Q310" s="212">
        <v>0.00064999999999999997</v>
      </c>
      <c r="R310" s="212">
        <f>Q310*H310</f>
        <v>0.52956864999999997</v>
      </c>
      <c r="S310" s="212">
        <v>0</v>
      </c>
      <c r="T310" s="213">
        <f>S310*H310</f>
        <v>0</v>
      </c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R310" s="214" t="s">
        <v>226</v>
      </c>
      <c r="AT310" s="214" t="s">
        <v>121</v>
      </c>
      <c r="AU310" s="214" t="s">
        <v>81</v>
      </c>
      <c r="AY310" s="20" t="s">
        <v>118</v>
      </c>
      <c r="BE310" s="215">
        <f>IF(N310="základní",J310,0)</f>
        <v>0</v>
      </c>
      <c r="BF310" s="215">
        <f>IF(N310="snížená",J310,0)</f>
        <v>0</v>
      </c>
      <c r="BG310" s="215">
        <f>IF(N310="zákl. přenesená",J310,0)</f>
        <v>0</v>
      </c>
      <c r="BH310" s="215">
        <f>IF(N310="sníž. přenesená",J310,0)</f>
        <v>0</v>
      </c>
      <c r="BI310" s="215">
        <f>IF(N310="nulová",J310,0)</f>
        <v>0</v>
      </c>
      <c r="BJ310" s="20" t="s">
        <v>79</v>
      </c>
      <c r="BK310" s="215">
        <f>ROUND(I310*H310,2)</f>
        <v>0</v>
      </c>
      <c r="BL310" s="20" t="s">
        <v>226</v>
      </c>
      <c r="BM310" s="214" t="s">
        <v>484</v>
      </c>
    </row>
    <row r="311" s="2" customFormat="1">
      <c r="A311" s="41"/>
      <c r="B311" s="42"/>
      <c r="C311" s="43"/>
      <c r="D311" s="216" t="s">
        <v>128</v>
      </c>
      <c r="E311" s="43"/>
      <c r="F311" s="217" t="s">
        <v>485</v>
      </c>
      <c r="G311" s="43"/>
      <c r="H311" s="43"/>
      <c r="I311" s="218"/>
      <c r="J311" s="43"/>
      <c r="K311" s="43"/>
      <c r="L311" s="47"/>
      <c r="M311" s="219"/>
      <c r="N311" s="220"/>
      <c r="O311" s="87"/>
      <c r="P311" s="87"/>
      <c r="Q311" s="87"/>
      <c r="R311" s="87"/>
      <c r="S311" s="87"/>
      <c r="T311" s="88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T311" s="20" t="s">
        <v>128</v>
      </c>
      <c r="AU311" s="20" t="s">
        <v>81</v>
      </c>
    </row>
    <row r="312" s="2" customFormat="1">
      <c r="A312" s="41"/>
      <c r="B312" s="42"/>
      <c r="C312" s="43"/>
      <c r="D312" s="221" t="s">
        <v>130</v>
      </c>
      <c r="E312" s="43"/>
      <c r="F312" s="222" t="s">
        <v>486</v>
      </c>
      <c r="G312" s="43"/>
      <c r="H312" s="43"/>
      <c r="I312" s="218"/>
      <c r="J312" s="43"/>
      <c r="K312" s="43"/>
      <c r="L312" s="47"/>
      <c r="M312" s="219"/>
      <c r="N312" s="220"/>
      <c r="O312" s="87"/>
      <c r="P312" s="87"/>
      <c r="Q312" s="87"/>
      <c r="R312" s="87"/>
      <c r="S312" s="87"/>
      <c r="T312" s="88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T312" s="20" t="s">
        <v>130</v>
      </c>
      <c r="AU312" s="20" t="s">
        <v>81</v>
      </c>
    </row>
    <row r="313" s="13" customFormat="1">
      <c r="A313" s="13"/>
      <c r="B313" s="223"/>
      <c r="C313" s="224"/>
      <c r="D313" s="216" t="s">
        <v>132</v>
      </c>
      <c r="E313" s="225" t="s">
        <v>19</v>
      </c>
      <c r="F313" s="226" t="s">
        <v>487</v>
      </c>
      <c r="G313" s="224"/>
      <c r="H313" s="227">
        <v>814.721</v>
      </c>
      <c r="I313" s="228"/>
      <c r="J313" s="224"/>
      <c r="K313" s="224"/>
      <c r="L313" s="229"/>
      <c r="M313" s="230"/>
      <c r="N313" s="231"/>
      <c r="O313" s="231"/>
      <c r="P313" s="231"/>
      <c r="Q313" s="231"/>
      <c r="R313" s="231"/>
      <c r="S313" s="231"/>
      <c r="T313" s="232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3" t="s">
        <v>132</v>
      </c>
      <c r="AU313" s="233" t="s">
        <v>81</v>
      </c>
      <c r="AV313" s="13" t="s">
        <v>81</v>
      </c>
      <c r="AW313" s="13" t="s">
        <v>34</v>
      </c>
      <c r="AX313" s="13" t="s">
        <v>71</v>
      </c>
      <c r="AY313" s="233" t="s">
        <v>118</v>
      </c>
    </row>
    <row r="314" s="12" customFormat="1" ht="25.92" customHeight="1">
      <c r="A314" s="12"/>
      <c r="B314" s="187"/>
      <c r="C314" s="188"/>
      <c r="D314" s="189" t="s">
        <v>70</v>
      </c>
      <c r="E314" s="190" t="s">
        <v>488</v>
      </c>
      <c r="F314" s="190" t="s">
        <v>489</v>
      </c>
      <c r="G314" s="188"/>
      <c r="H314" s="188"/>
      <c r="I314" s="191"/>
      <c r="J314" s="192">
        <f>BK314</f>
        <v>0</v>
      </c>
      <c r="K314" s="188"/>
      <c r="L314" s="193"/>
      <c r="M314" s="194"/>
      <c r="N314" s="195"/>
      <c r="O314" s="195"/>
      <c r="P314" s="196">
        <f>P315+P320+P323+P326</f>
        <v>0</v>
      </c>
      <c r="Q314" s="195"/>
      <c r="R314" s="196">
        <f>R315+R320+R323+R326</f>
        <v>0</v>
      </c>
      <c r="S314" s="195"/>
      <c r="T314" s="197">
        <f>T315+T320+T323+T326</f>
        <v>0</v>
      </c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R314" s="198" t="s">
        <v>152</v>
      </c>
      <c r="AT314" s="199" t="s">
        <v>70</v>
      </c>
      <c r="AU314" s="199" t="s">
        <v>71</v>
      </c>
      <c r="AY314" s="198" t="s">
        <v>118</v>
      </c>
      <c r="BK314" s="200">
        <f>BK315+BK320+BK323+BK326</f>
        <v>0</v>
      </c>
    </row>
    <row r="315" s="12" customFormat="1" ht="22.8" customHeight="1">
      <c r="A315" s="12"/>
      <c r="B315" s="187"/>
      <c r="C315" s="188"/>
      <c r="D315" s="189" t="s">
        <v>70</v>
      </c>
      <c r="E315" s="201" t="s">
        <v>490</v>
      </c>
      <c r="F315" s="201" t="s">
        <v>491</v>
      </c>
      <c r="G315" s="188"/>
      <c r="H315" s="188"/>
      <c r="I315" s="191"/>
      <c r="J315" s="202">
        <f>BK315</f>
        <v>0</v>
      </c>
      <c r="K315" s="188"/>
      <c r="L315" s="193"/>
      <c r="M315" s="194"/>
      <c r="N315" s="195"/>
      <c r="O315" s="195"/>
      <c r="P315" s="196">
        <f>SUM(P316:P319)</f>
        <v>0</v>
      </c>
      <c r="Q315" s="195"/>
      <c r="R315" s="196">
        <f>SUM(R316:R319)</f>
        <v>0</v>
      </c>
      <c r="S315" s="195"/>
      <c r="T315" s="197">
        <f>SUM(T316:T319)</f>
        <v>0</v>
      </c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R315" s="198" t="s">
        <v>152</v>
      </c>
      <c r="AT315" s="199" t="s">
        <v>70</v>
      </c>
      <c r="AU315" s="199" t="s">
        <v>79</v>
      </c>
      <c r="AY315" s="198" t="s">
        <v>118</v>
      </c>
      <c r="BK315" s="200">
        <f>SUM(BK316:BK319)</f>
        <v>0</v>
      </c>
    </row>
    <row r="316" s="2" customFormat="1" ht="16.5" customHeight="1">
      <c r="A316" s="41"/>
      <c r="B316" s="42"/>
      <c r="C316" s="203" t="s">
        <v>492</v>
      </c>
      <c r="D316" s="203" t="s">
        <v>121</v>
      </c>
      <c r="E316" s="204" t="s">
        <v>493</v>
      </c>
      <c r="F316" s="205" t="s">
        <v>494</v>
      </c>
      <c r="G316" s="206" t="s">
        <v>207</v>
      </c>
      <c r="H316" s="207">
        <v>1</v>
      </c>
      <c r="I316" s="208"/>
      <c r="J316" s="209">
        <f>ROUND(I316*H316,2)</f>
        <v>0</v>
      </c>
      <c r="K316" s="205" t="s">
        <v>19</v>
      </c>
      <c r="L316" s="47"/>
      <c r="M316" s="210" t="s">
        <v>19</v>
      </c>
      <c r="N316" s="211" t="s">
        <v>42</v>
      </c>
      <c r="O316" s="87"/>
      <c r="P316" s="212">
        <f>O316*H316</f>
        <v>0</v>
      </c>
      <c r="Q316" s="212">
        <v>0</v>
      </c>
      <c r="R316" s="212">
        <f>Q316*H316</f>
        <v>0</v>
      </c>
      <c r="S316" s="212">
        <v>0</v>
      </c>
      <c r="T316" s="213">
        <f>S316*H316</f>
        <v>0</v>
      </c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R316" s="214" t="s">
        <v>495</v>
      </c>
      <c r="AT316" s="214" t="s">
        <v>121</v>
      </c>
      <c r="AU316" s="214" t="s">
        <v>81</v>
      </c>
      <c r="AY316" s="20" t="s">
        <v>118</v>
      </c>
      <c r="BE316" s="215">
        <f>IF(N316="základní",J316,0)</f>
        <v>0</v>
      </c>
      <c r="BF316" s="215">
        <f>IF(N316="snížená",J316,0)</f>
        <v>0</v>
      </c>
      <c r="BG316" s="215">
        <f>IF(N316="zákl. přenesená",J316,0)</f>
        <v>0</v>
      </c>
      <c r="BH316" s="215">
        <f>IF(N316="sníž. přenesená",J316,0)</f>
        <v>0</v>
      </c>
      <c r="BI316" s="215">
        <f>IF(N316="nulová",J316,0)</f>
        <v>0</v>
      </c>
      <c r="BJ316" s="20" t="s">
        <v>79</v>
      </c>
      <c r="BK316" s="215">
        <f>ROUND(I316*H316,2)</f>
        <v>0</v>
      </c>
      <c r="BL316" s="20" t="s">
        <v>495</v>
      </c>
      <c r="BM316" s="214" t="s">
        <v>496</v>
      </c>
    </row>
    <row r="317" s="2" customFormat="1">
      <c r="A317" s="41"/>
      <c r="B317" s="42"/>
      <c r="C317" s="43"/>
      <c r="D317" s="216" t="s">
        <v>128</v>
      </c>
      <c r="E317" s="43"/>
      <c r="F317" s="217" t="s">
        <v>494</v>
      </c>
      <c r="G317" s="43"/>
      <c r="H317" s="43"/>
      <c r="I317" s="218"/>
      <c r="J317" s="43"/>
      <c r="K317" s="43"/>
      <c r="L317" s="47"/>
      <c r="M317" s="219"/>
      <c r="N317" s="220"/>
      <c r="O317" s="87"/>
      <c r="P317" s="87"/>
      <c r="Q317" s="87"/>
      <c r="R317" s="87"/>
      <c r="S317" s="87"/>
      <c r="T317" s="88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T317" s="20" t="s">
        <v>128</v>
      </c>
      <c r="AU317" s="20" t="s">
        <v>81</v>
      </c>
    </row>
    <row r="318" s="2" customFormat="1" ht="16.5" customHeight="1">
      <c r="A318" s="41"/>
      <c r="B318" s="42"/>
      <c r="C318" s="203" t="s">
        <v>497</v>
      </c>
      <c r="D318" s="203" t="s">
        <v>121</v>
      </c>
      <c r="E318" s="204" t="s">
        <v>498</v>
      </c>
      <c r="F318" s="205" t="s">
        <v>499</v>
      </c>
      <c r="G318" s="206" t="s">
        <v>207</v>
      </c>
      <c r="H318" s="207">
        <v>1</v>
      </c>
      <c r="I318" s="208"/>
      <c r="J318" s="209">
        <f>ROUND(I318*H318,2)</f>
        <v>0</v>
      </c>
      <c r="K318" s="205" t="s">
        <v>19</v>
      </c>
      <c r="L318" s="47"/>
      <c r="M318" s="210" t="s">
        <v>19</v>
      </c>
      <c r="N318" s="211" t="s">
        <v>42</v>
      </c>
      <c r="O318" s="87"/>
      <c r="P318" s="212">
        <f>O318*H318</f>
        <v>0</v>
      </c>
      <c r="Q318" s="212">
        <v>0</v>
      </c>
      <c r="R318" s="212">
        <f>Q318*H318</f>
        <v>0</v>
      </c>
      <c r="S318" s="212">
        <v>0</v>
      </c>
      <c r="T318" s="213">
        <f>S318*H318</f>
        <v>0</v>
      </c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R318" s="214" t="s">
        <v>495</v>
      </c>
      <c r="AT318" s="214" t="s">
        <v>121</v>
      </c>
      <c r="AU318" s="214" t="s">
        <v>81</v>
      </c>
      <c r="AY318" s="20" t="s">
        <v>118</v>
      </c>
      <c r="BE318" s="215">
        <f>IF(N318="základní",J318,0)</f>
        <v>0</v>
      </c>
      <c r="BF318" s="215">
        <f>IF(N318="snížená",J318,0)</f>
        <v>0</v>
      </c>
      <c r="BG318" s="215">
        <f>IF(N318="zákl. přenesená",J318,0)</f>
        <v>0</v>
      </c>
      <c r="BH318" s="215">
        <f>IF(N318="sníž. přenesená",J318,0)</f>
        <v>0</v>
      </c>
      <c r="BI318" s="215">
        <f>IF(N318="nulová",J318,0)</f>
        <v>0</v>
      </c>
      <c r="BJ318" s="20" t="s">
        <v>79</v>
      </c>
      <c r="BK318" s="215">
        <f>ROUND(I318*H318,2)</f>
        <v>0</v>
      </c>
      <c r="BL318" s="20" t="s">
        <v>495</v>
      </c>
      <c r="BM318" s="214" t="s">
        <v>500</v>
      </c>
    </row>
    <row r="319" s="2" customFormat="1">
      <c r="A319" s="41"/>
      <c r="B319" s="42"/>
      <c r="C319" s="43"/>
      <c r="D319" s="216" t="s">
        <v>128</v>
      </c>
      <c r="E319" s="43"/>
      <c r="F319" s="217" t="s">
        <v>499</v>
      </c>
      <c r="G319" s="43"/>
      <c r="H319" s="43"/>
      <c r="I319" s="218"/>
      <c r="J319" s="43"/>
      <c r="K319" s="43"/>
      <c r="L319" s="47"/>
      <c r="M319" s="219"/>
      <c r="N319" s="220"/>
      <c r="O319" s="87"/>
      <c r="P319" s="87"/>
      <c r="Q319" s="87"/>
      <c r="R319" s="87"/>
      <c r="S319" s="87"/>
      <c r="T319" s="88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T319" s="20" t="s">
        <v>128</v>
      </c>
      <c r="AU319" s="20" t="s">
        <v>81</v>
      </c>
    </row>
    <row r="320" s="12" customFormat="1" ht="22.8" customHeight="1">
      <c r="A320" s="12"/>
      <c r="B320" s="187"/>
      <c r="C320" s="188"/>
      <c r="D320" s="189" t="s">
        <v>70</v>
      </c>
      <c r="E320" s="201" t="s">
        <v>501</v>
      </c>
      <c r="F320" s="201" t="s">
        <v>502</v>
      </c>
      <c r="G320" s="188"/>
      <c r="H320" s="188"/>
      <c r="I320" s="191"/>
      <c r="J320" s="202">
        <f>BK320</f>
        <v>0</v>
      </c>
      <c r="K320" s="188"/>
      <c r="L320" s="193"/>
      <c r="M320" s="194"/>
      <c r="N320" s="195"/>
      <c r="O320" s="195"/>
      <c r="P320" s="196">
        <f>SUM(P321:P322)</f>
        <v>0</v>
      </c>
      <c r="Q320" s="195"/>
      <c r="R320" s="196">
        <f>SUM(R321:R322)</f>
        <v>0</v>
      </c>
      <c r="S320" s="195"/>
      <c r="T320" s="197">
        <f>SUM(T321:T322)</f>
        <v>0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198" t="s">
        <v>152</v>
      </c>
      <c r="AT320" s="199" t="s">
        <v>70</v>
      </c>
      <c r="AU320" s="199" t="s">
        <v>79</v>
      </c>
      <c r="AY320" s="198" t="s">
        <v>118</v>
      </c>
      <c r="BK320" s="200">
        <f>SUM(BK321:BK322)</f>
        <v>0</v>
      </c>
    </row>
    <row r="321" s="2" customFormat="1" ht="16.5" customHeight="1">
      <c r="A321" s="41"/>
      <c r="B321" s="42"/>
      <c r="C321" s="203" t="s">
        <v>503</v>
      </c>
      <c r="D321" s="203" t="s">
        <v>121</v>
      </c>
      <c r="E321" s="204" t="s">
        <v>504</v>
      </c>
      <c r="F321" s="205" t="s">
        <v>505</v>
      </c>
      <c r="G321" s="206" t="s">
        <v>506</v>
      </c>
      <c r="H321" s="207">
        <v>1</v>
      </c>
      <c r="I321" s="208"/>
      <c r="J321" s="209">
        <f>ROUND(I321*H321,2)</f>
        <v>0</v>
      </c>
      <c r="K321" s="205" t="s">
        <v>19</v>
      </c>
      <c r="L321" s="47"/>
      <c r="M321" s="210" t="s">
        <v>19</v>
      </c>
      <c r="N321" s="211" t="s">
        <v>42</v>
      </c>
      <c r="O321" s="87"/>
      <c r="P321" s="212">
        <f>O321*H321</f>
        <v>0</v>
      </c>
      <c r="Q321" s="212">
        <v>0</v>
      </c>
      <c r="R321" s="212">
        <f>Q321*H321</f>
        <v>0</v>
      </c>
      <c r="S321" s="212">
        <v>0</v>
      </c>
      <c r="T321" s="213">
        <f>S321*H321</f>
        <v>0</v>
      </c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R321" s="214" t="s">
        <v>495</v>
      </c>
      <c r="AT321" s="214" t="s">
        <v>121</v>
      </c>
      <c r="AU321" s="214" t="s">
        <v>81</v>
      </c>
      <c r="AY321" s="20" t="s">
        <v>118</v>
      </c>
      <c r="BE321" s="215">
        <f>IF(N321="základní",J321,0)</f>
        <v>0</v>
      </c>
      <c r="BF321" s="215">
        <f>IF(N321="snížená",J321,0)</f>
        <v>0</v>
      </c>
      <c r="BG321" s="215">
        <f>IF(N321="zákl. přenesená",J321,0)</f>
        <v>0</v>
      </c>
      <c r="BH321" s="215">
        <f>IF(N321="sníž. přenesená",J321,0)</f>
        <v>0</v>
      </c>
      <c r="BI321" s="215">
        <f>IF(N321="nulová",J321,0)</f>
        <v>0</v>
      </c>
      <c r="BJ321" s="20" t="s">
        <v>79</v>
      </c>
      <c r="BK321" s="215">
        <f>ROUND(I321*H321,2)</f>
        <v>0</v>
      </c>
      <c r="BL321" s="20" t="s">
        <v>495</v>
      </c>
      <c r="BM321" s="214" t="s">
        <v>507</v>
      </c>
    </row>
    <row r="322" s="2" customFormat="1">
      <c r="A322" s="41"/>
      <c r="B322" s="42"/>
      <c r="C322" s="43"/>
      <c r="D322" s="216" t="s">
        <v>128</v>
      </c>
      <c r="E322" s="43"/>
      <c r="F322" s="217" t="s">
        <v>505</v>
      </c>
      <c r="G322" s="43"/>
      <c r="H322" s="43"/>
      <c r="I322" s="218"/>
      <c r="J322" s="43"/>
      <c r="K322" s="43"/>
      <c r="L322" s="47"/>
      <c r="M322" s="219"/>
      <c r="N322" s="220"/>
      <c r="O322" s="87"/>
      <c r="P322" s="87"/>
      <c r="Q322" s="87"/>
      <c r="R322" s="87"/>
      <c r="S322" s="87"/>
      <c r="T322" s="88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T322" s="20" t="s">
        <v>128</v>
      </c>
      <c r="AU322" s="20" t="s">
        <v>81</v>
      </c>
    </row>
    <row r="323" s="12" customFormat="1" ht="22.8" customHeight="1">
      <c r="A323" s="12"/>
      <c r="B323" s="187"/>
      <c r="C323" s="188"/>
      <c r="D323" s="189" t="s">
        <v>70</v>
      </c>
      <c r="E323" s="201" t="s">
        <v>508</v>
      </c>
      <c r="F323" s="201" t="s">
        <v>509</v>
      </c>
      <c r="G323" s="188"/>
      <c r="H323" s="188"/>
      <c r="I323" s="191"/>
      <c r="J323" s="202">
        <f>BK323</f>
        <v>0</v>
      </c>
      <c r="K323" s="188"/>
      <c r="L323" s="193"/>
      <c r="M323" s="194"/>
      <c r="N323" s="195"/>
      <c r="O323" s="195"/>
      <c r="P323" s="196">
        <f>SUM(P324:P325)</f>
        <v>0</v>
      </c>
      <c r="Q323" s="195"/>
      <c r="R323" s="196">
        <f>SUM(R324:R325)</f>
        <v>0</v>
      </c>
      <c r="S323" s="195"/>
      <c r="T323" s="197">
        <f>SUM(T324:T325)</f>
        <v>0</v>
      </c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R323" s="198" t="s">
        <v>152</v>
      </c>
      <c r="AT323" s="199" t="s">
        <v>70</v>
      </c>
      <c r="AU323" s="199" t="s">
        <v>79</v>
      </c>
      <c r="AY323" s="198" t="s">
        <v>118</v>
      </c>
      <c r="BK323" s="200">
        <f>SUM(BK324:BK325)</f>
        <v>0</v>
      </c>
    </row>
    <row r="324" s="2" customFormat="1" ht="16.5" customHeight="1">
      <c r="A324" s="41"/>
      <c r="B324" s="42"/>
      <c r="C324" s="203" t="s">
        <v>510</v>
      </c>
      <c r="D324" s="203" t="s">
        <v>121</v>
      </c>
      <c r="E324" s="204" t="s">
        <v>511</v>
      </c>
      <c r="F324" s="205" t="s">
        <v>512</v>
      </c>
      <c r="G324" s="206" t="s">
        <v>506</v>
      </c>
      <c r="H324" s="207">
        <v>1</v>
      </c>
      <c r="I324" s="208"/>
      <c r="J324" s="209">
        <f>ROUND(I324*H324,2)</f>
        <v>0</v>
      </c>
      <c r="K324" s="205" t="s">
        <v>19</v>
      </c>
      <c r="L324" s="47"/>
      <c r="M324" s="210" t="s">
        <v>19</v>
      </c>
      <c r="N324" s="211" t="s">
        <v>42</v>
      </c>
      <c r="O324" s="87"/>
      <c r="P324" s="212">
        <f>O324*H324</f>
        <v>0</v>
      </c>
      <c r="Q324" s="212">
        <v>0</v>
      </c>
      <c r="R324" s="212">
        <f>Q324*H324</f>
        <v>0</v>
      </c>
      <c r="S324" s="212">
        <v>0</v>
      </c>
      <c r="T324" s="213">
        <f>S324*H324</f>
        <v>0</v>
      </c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R324" s="214" t="s">
        <v>495</v>
      </c>
      <c r="AT324" s="214" t="s">
        <v>121</v>
      </c>
      <c r="AU324" s="214" t="s">
        <v>81</v>
      </c>
      <c r="AY324" s="20" t="s">
        <v>118</v>
      </c>
      <c r="BE324" s="215">
        <f>IF(N324="základní",J324,0)</f>
        <v>0</v>
      </c>
      <c r="BF324" s="215">
        <f>IF(N324="snížená",J324,0)</f>
        <v>0</v>
      </c>
      <c r="BG324" s="215">
        <f>IF(N324="zákl. přenesená",J324,0)</f>
        <v>0</v>
      </c>
      <c r="BH324" s="215">
        <f>IF(N324="sníž. přenesená",J324,0)</f>
        <v>0</v>
      </c>
      <c r="BI324" s="215">
        <f>IF(N324="nulová",J324,0)</f>
        <v>0</v>
      </c>
      <c r="BJ324" s="20" t="s">
        <v>79</v>
      </c>
      <c r="BK324" s="215">
        <f>ROUND(I324*H324,2)</f>
        <v>0</v>
      </c>
      <c r="BL324" s="20" t="s">
        <v>495</v>
      </c>
      <c r="BM324" s="214" t="s">
        <v>513</v>
      </c>
    </row>
    <row r="325" s="2" customFormat="1">
      <c r="A325" s="41"/>
      <c r="B325" s="42"/>
      <c r="C325" s="43"/>
      <c r="D325" s="216" t="s">
        <v>128</v>
      </c>
      <c r="E325" s="43"/>
      <c r="F325" s="217" t="s">
        <v>512</v>
      </c>
      <c r="G325" s="43"/>
      <c r="H325" s="43"/>
      <c r="I325" s="218"/>
      <c r="J325" s="43"/>
      <c r="K325" s="43"/>
      <c r="L325" s="47"/>
      <c r="M325" s="219"/>
      <c r="N325" s="220"/>
      <c r="O325" s="87"/>
      <c r="P325" s="87"/>
      <c r="Q325" s="87"/>
      <c r="R325" s="87"/>
      <c r="S325" s="87"/>
      <c r="T325" s="88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T325" s="20" t="s">
        <v>128</v>
      </c>
      <c r="AU325" s="20" t="s">
        <v>81</v>
      </c>
    </row>
    <row r="326" s="12" customFormat="1" ht="22.8" customHeight="1">
      <c r="A326" s="12"/>
      <c r="B326" s="187"/>
      <c r="C326" s="188"/>
      <c r="D326" s="189" t="s">
        <v>70</v>
      </c>
      <c r="E326" s="201" t="s">
        <v>514</v>
      </c>
      <c r="F326" s="201" t="s">
        <v>515</v>
      </c>
      <c r="G326" s="188"/>
      <c r="H326" s="188"/>
      <c r="I326" s="191"/>
      <c r="J326" s="202">
        <f>BK326</f>
        <v>0</v>
      </c>
      <c r="K326" s="188"/>
      <c r="L326" s="193"/>
      <c r="M326" s="194"/>
      <c r="N326" s="195"/>
      <c r="O326" s="195"/>
      <c r="P326" s="196">
        <f>SUM(P327:P330)</f>
        <v>0</v>
      </c>
      <c r="Q326" s="195"/>
      <c r="R326" s="196">
        <f>SUM(R327:R330)</f>
        <v>0</v>
      </c>
      <c r="S326" s="195"/>
      <c r="T326" s="197">
        <f>SUM(T327:T330)</f>
        <v>0</v>
      </c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R326" s="198" t="s">
        <v>152</v>
      </c>
      <c r="AT326" s="199" t="s">
        <v>70</v>
      </c>
      <c r="AU326" s="199" t="s">
        <v>79</v>
      </c>
      <c r="AY326" s="198" t="s">
        <v>118</v>
      </c>
      <c r="BK326" s="200">
        <f>SUM(BK327:BK330)</f>
        <v>0</v>
      </c>
    </row>
    <row r="327" s="2" customFormat="1" ht="16.5" customHeight="1">
      <c r="A327" s="41"/>
      <c r="B327" s="42"/>
      <c r="C327" s="203" t="s">
        <v>516</v>
      </c>
      <c r="D327" s="203" t="s">
        <v>121</v>
      </c>
      <c r="E327" s="204" t="s">
        <v>517</v>
      </c>
      <c r="F327" s="205" t="s">
        <v>518</v>
      </c>
      <c r="G327" s="206" t="s">
        <v>506</v>
      </c>
      <c r="H327" s="207">
        <v>1</v>
      </c>
      <c r="I327" s="208"/>
      <c r="J327" s="209">
        <f>ROUND(I327*H327,2)</f>
        <v>0</v>
      </c>
      <c r="K327" s="205" t="s">
        <v>19</v>
      </c>
      <c r="L327" s="47"/>
      <c r="M327" s="210" t="s">
        <v>19</v>
      </c>
      <c r="N327" s="211" t="s">
        <v>42</v>
      </c>
      <c r="O327" s="87"/>
      <c r="P327" s="212">
        <f>O327*H327</f>
        <v>0</v>
      </c>
      <c r="Q327" s="212">
        <v>0</v>
      </c>
      <c r="R327" s="212">
        <f>Q327*H327</f>
        <v>0</v>
      </c>
      <c r="S327" s="212">
        <v>0</v>
      </c>
      <c r="T327" s="213">
        <f>S327*H327</f>
        <v>0</v>
      </c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R327" s="214" t="s">
        <v>495</v>
      </c>
      <c r="AT327" s="214" t="s">
        <v>121</v>
      </c>
      <c r="AU327" s="214" t="s">
        <v>81</v>
      </c>
      <c r="AY327" s="20" t="s">
        <v>118</v>
      </c>
      <c r="BE327" s="215">
        <f>IF(N327="základní",J327,0)</f>
        <v>0</v>
      </c>
      <c r="BF327" s="215">
        <f>IF(N327="snížená",J327,0)</f>
        <v>0</v>
      </c>
      <c r="BG327" s="215">
        <f>IF(N327="zákl. přenesená",J327,0)</f>
        <v>0</v>
      </c>
      <c r="BH327" s="215">
        <f>IF(N327="sníž. přenesená",J327,0)</f>
        <v>0</v>
      </c>
      <c r="BI327" s="215">
        <f>IF(N327="nulová",J327,0)</f>
        <v>0</v>
      </c>
      <c r="BJ327" s="20" t="s">
        <v>79</v>
      </c>
      <c r="BK327" s="215">
        <f>ROUND(I327*H327,2)</f>
        <v>0</v>
      </c>
      <c r="BL327" s="20" t="s">
        <v>495</v>
      </c>
      <c r="BM327" s="214" t="s">
        <v>519</v>
      </c>
    </row>
    <row r="328" s="2" customFormat="1">
      <c r="A328" s="41"/>
      <c r="B328" s="42"/>
      <c r="C328" s="43"/>
      <c r="D328" s="216" t="s">
        <v>128</v>
      </c>
      <c r="E328" s="43"/>
      <c r="F328" s="217" t="s">
        <v>518</v>
      </c>
      <c r="G328" s="43"/>
      <c r="H328" s="43"/>
      <c r="I328" s="218"/>
      <c r="J328" s="43"/>
      <c r="K328" s="43"/>
      <c r="L328" s="47"/>
      <c r="M328" s="219"/>
      <c r="N328" s="220"/>
      <c r="O328" s="87"/>
      <c r="P328" s="87"/>
      <c r="Q328" s="87"/>
      <c r="R328" s="87"/>
      <c r="S328" s="87"/>
      <c r="T328" s="88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T328" s="20" t="s">
        <v>128</v>
      </c>
      <c r="AU328" s="20" t="s">
        <v>81</v>
      </c>
    </row>
    <row r="329" s="2" customFormat="1" ht="16.5" customHeight="1">
      <c r="A329" s="41"/>
      <c r="B329" s="42"/>
      <c r="C329" s="203" t="s">
        <v>520</v>
      </c>
      <c r="D329" s="203" t="s">
        <v>121</v>
      </c>
      <c r="E329" s="204" t="s">
        <v>521</v>
      </c>
      <c r="F329" s="205" t="s">
        <v>522</v>
      </c>
      <c r="G329" s="206" t="s">
        <v>506</v>
      </c>
      <c r="H329" s="207">
        <v>1</v>
      </c>
      <c r="I329" s="208"/>
      <c r="J329" s="209">
        <f>ROUND(I329*H329,2)</f>
        <v>0</v>
      </c>
      <c r="K329" s="205" t="s">
        <v>19</v>
      </c>
      <c r="L329" s="47"/>
      <c r="M329" s="210" t="s">
        <v>19</v>
      </c>
      <c r="N329" s="211" t="s">
        <v>42</v>
      </c>
      <c r="O329" s="87"/>
      <c r="P329" s="212">
        <f>O329*H329</f>
        <v>0</v>
      </c>
      <c r="Q329" s="212">
        <v>0</v>
      </c>
      <c r="R329" s="212">
        <f>Q329*H329</f>
        <v>0</v>
      </c>
      <c r="S329" s="212">
        <v>0</v>
      </c>
      <c r="T329" s="213">
        <f>S329*H329</f>
        <v>0</v>
      </c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R329" s="214" t="s">
        <v>495</v>
      </c>
      <c r="AT329" s="214" t="s">
        <v>121</v>
      </c>
      <c r="AU329" s="214" t="s">
        <v>81</v>
      </c>
      <c r="AY329" s="20" t="s">
        <v>118</v>
      </c>
      <c r="BE329" s="215">
        <f>IF(N329="základní",J329,0)</f>
        <v>0</v>
      </c>
      <c r="BF329" s="215">
        <f>IF(N329="snížená",J329,0)</f>
        <v>0</v>
      </c>
      <c r="BG329" s="215">
        <f>IF(N329="zákl. přenesená",J329,0)</f>
        <v>0</v>
      </c>
      <c r="BH329" s="215">
        <f>IF(N329="sníž. přenesená",J329,0)</f>
        <v>0</v>
      </c>
      <c r="BI329" s="215">
        <f>IF(N329="nulová",J329,0)</f>
        <v>0</v>
      </c>
      <c r="BJ329" s="20" t="s">
        <v>79</v>
      </c>
      <c r="BK329" s="215">
        <f>ROUND(I329*H329,2)</f>
        <v>0</v>
      </c>
      <c r="BL329" s="20" t="s">
        <v>495</v>
      </c>
      <c r="BM329" s="214" t="s">
        <v>523</v>
      </c>
    </row>
    <row r="330" s="2" customFormat="1">
      <c r="A330" s="41"/>
      <c r="B330" s="42"/>
      <c r="C330" s="43"/>
      <c r="D330" s="216" t="s">
        <v>128</v>
      </c>
      <c r="E330" s="43"/>
      <c r="F330" s="217" t="s">
        <v>522</v>
      </c>
      <c r="G330" s="43"/>
      <c r="H330" s="43"/>
      <c r="I330" s="218"/>
      <c r="J330" s="43"/>
      <c r="K330" s="43"/>
      <c r="L330" s="47"/>
      <c r="M330" s="276"/>
      <c r="N330" s="277"/>
      <c r="O330" s="278"/>
      <c r="P330" s="278"/>
      <c r="Q330" s="278"/>
      <c r="R330" s="278"/>
      <c r="S330" s="278"/>
      <c r="T330" s="279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T330" s="20" t="s">
        <v>128</v>
      </c>
      <c r="AU330" s="20" t="s">
        <v>81</v>
      </c>
    </row>
    <row r="331" s="2" customFormat="1" ht="6.96" customHeight="1">
      <c r="A331" s="41"/>
      <c r="B331" s="62"/>
      <c r="C331" s="63"/>
      <c r="D331" s="63"/>
      <c r="E331" s="63"/>
      <c r="F331" s="63"/>
      <c r="G331" s="63"/>
      <c r="H331" s="63"/>
      <c r="I331" s="63"/>
      <c r="J331" s="63"/>
      <c r="K331" s="63"/>
      <c r="L331" s="47"/>
      <c r="M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</row>
  </sheetData>
  <sheetProtection sheet="1" autoFilter="0" formatColumns="0" formatRows="0" objects="1" scenarios="1" spinCount="100000" saltValue="cIGx9zKEA5N2ZkGZpRuhMaFPsreVAZq/VE4hMbu567bTsTy7OIyCa6IOq5IsCO7SVmkg5ZO0gwyhmo6fs0HhVQ==" hashValue="FdMqGFr5xEsopPVIb6WPlNhuh7F/eLunecCldXNzodIN6s7WUG/qXCEv3Sy+7uTgp0j4G0Fiz/uMJ16GUh6/6w==" algorithmName="SHA-512" password="CC35"/>
  <autoFilter ref="C92:K330"/>
  <mergeCells count="9">
    <mergeCell ref="E7:H7"/>
    <mergeCell ref="E9:H9"/>
    <mergeCell ref="E18:H18"/>
    <mergeCell ref="E27:H27"/>
    <mergeCell ref="E48:H48"/>
    <mergeCell ref="E50:H50"/>
    <mergeCell ref="E83:H83"/>
    <mergeCell ref="E85:H85"/>
    <mergeCell ref="L2:V2"/>
  </mergeCells>
  <hyperlinks>
    <hyperlink ref="F98" r:id="rId1" display="https://podminky.urs.cz/item/CS_URS_2024_01/621125110"/>
    <hyperlink ref="F102" r:id="rId2" display="https://podminky.urs.cz/item/CS_URS_2024_01/621311111"/>
    <hyperlink ref="F106" r:id="rId3" display="https://podminky.urs.cz/item/CS_URS_2024_01/621311191"/>
    <hyperlink ref="F109" r:id="rId4" display="https://podminky.urs.cz/item/CS_URS_2024_01/622125110"/>
    <hyperlink ref="F114" r:id="rId5" display="https://podminky.urs.cz/item/CS_URS_2024_01/622311111"/>
    <hyperlink ref="F118" r:id="rId6" display="https://podminky.urs.cz/item/CS_URS_2024_01/622311191"/>
    <hyperlink ref="F121" r:id="rId7" display="https://podminky.urs.cz/item/CS_URS_2024_01/622325252"/>
    <hyperlink ref="F125" r:id="rId8" display="https://podminky.urs.cz/item/CS_URS_2024_01/632451032"/>
    <hyperlink ref="F133" r:id="rId9" display="https://podminky.urs.cz/item/CS_URS_2024_01/941211111"/>
    <hyperlink ref="F138" r:id="rId10" display="https://podminky.urs.cz/item/CS_URS_2024_01/941211211"/>
    <hyperlink ref="F142" r:id="rId11" display="https://podminky.urs.cz/item/CS_URS_2024_01/941211811"/>
    <hyperlink ref="F145" r:id="rId12" display="https://podminky.urs.cz/item/CS_URS_2024_01/953945123"/>
    <hyperlink ref="F150" r:id="rId13" display="https://podminky.urs.cz/item/CS_URS_2024_01/965045112"/>
    <hyperlink ref="F161" r:id="rId14" display="https://podminky.urs.cz/item/CS_URS_2024_01/985131111"/>
    <hyperlink ref="F179" r:id="rId15" display="https://podminky.urs.cz/item/CS_URS_2024_01/985142111"/>
    <hyperlink ref="F183" r:id="rId16" display="https://podminky.urs.cz/item/CS_URS_2024_01/985142113"/>
    <hyperlink ref="F188" r:id="rId17" display="https://podminky.urs.cz/item/CS_URS_2024_01/985142213"/>
    <hyperlink ref="F192" r:id="rId18" display="https://podminky.urs.cz/item/CS_URS_2024_01/985221113"/>
    <hyperlink ref="F199" r:id="rId19" display="https://podminky.urs.cz/item/CS_URS_2024_01/985223110"/>
    <hyperlink ref="F206" r:id="rId20" display="https://podminky.urs.cz/item/CS_URS_2024_01/985223210"/>
    <hyperlink ref="F213" r:id="rId21" display="https://podminky.urs.cz/item/CS_URS_2024_01/985231111"/>
    <hyperlink ref="F217" r:id="rId22" display="https://podminky.urs.cz/item/CS_URS_2024_01/985231113"/>
    <hyperlink ref="F221" r:id="rId23" display="https://podminky.urs.cz/item/CS_URS_2024_01/985232113"/>
    <hyperlink ref="F225" r:id="rId24" display="https://podminky.urs.cz/item/CS_URS_2024_01/985233131"/>
    <hyperlink ref="F229" r:id="rId25" display="https://podminky.urs.cz/item/CS_URS_2024_01/993111111"/>
    <hyperlink ref="F232" r:id="rId26" display="https://podminky.urs.cz/item/CS_URS_2024_01/993111119"/>
    <hyperlink ref="F237" r:id="rId27" display="https://podminky.urs.cz/item/CS_URS_2024_01/997013151"/>
    <hyperlink ref="F240" r:id="rId28" display="https://podminky.urs.cz/item/CS_URS_2024_01/997013501"/>
    <hyperlink ref="F243" r:id="rId29" display="https://podminky.urs.cz/item/CS_URS_2024_01/997013509"/>
    <hyperlink ref="F247" r:id="rId30" display="https://podminky.urs.cz/item/CS_URS_2024_01/997013863"/>
    <hyperlink ref="F250" r:id="rId31" display="https://podminky.urs.cz/item/CS_URS_2024_01/997013871"/>
    <hyperlink ref="F255" r:id="rId32" display="https://podminky.urs.cz/item/CS_URS_2024_01/998011001"/>
    <hyperlink ref="F260" r:id="rId33" display="https://podminky.urs.cz/item/CS_URS_2024_01/762083122"/>
    <hyperlink ref="F263" r:id="rId34" display="https://podminky.urs.cz/item/CS_URS_2024_01/762332130"/>
    <hyperlink ref="F272" r:id="rId35" display="https://podminky.urs.cz/item/CS_URS_2024_01/762342214"/>
    <hyperlink ref="F281" r:id="rId36" display="https://podminky.urs.cz/item/CS_URS_2024_01/762395000"/>
    <hyperlink ref="F285" r:id="rId37" display="https://podminky.urs.cz/item/CS_URS_2024_01/998762101"/>
    <hyperlink ref="F289" r:id="rId38" display="https://podminky.urs.cz/item/CS_URS_2024_01/765114061"/>
    <hyperlink ref="F293" r:id="rId39" display="https://podminky.urs.cz/item/CS_URS_2024_01/765214141"/>
    <hyperlink ref="F297" r:id="rId40" display="https://podminky.urs.cz/item/CS_URS_2024_01/765214181"/>
    <hyperlink ref="F301" r:id="rId41" display="https://podminky.urs.cz/item/CS_URS_2024_01/998765101"/>
    <hyperlink ref="F305" r:id="rId42" display="https://podminky.urs.cz/item/CS_URS_2024_01/783823137"/>
    <hyperlink ref="F312" r:id="rId43" display="https://podminky.urs.cz/item/CS_URS_2024_01/783827427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80" customWidth="1"/>
    <col min="2" max="2" width="1.667969" style="280" customWidth="1"/>
    <col min="3" max="4" width="5" style="280" customWidth="1"/>
    <col min="5" max="5" width="11.66016" style="280" customWidth="1"/>
    <col min="6" max="6" width="9.160156" style="280" customWidth="1"/>
    <col min="7" max="7" width="5" style="280" customWidth="1"/>
    <col min="8" max="8" width="77.83203" style="280" customWidth="1"/>
    <col min="9" max="10" width="20" style="280" customWidth="1"/>
    <col min="11" max="11" width="1.667969" style="280" customWidth="1"/>
  </cols>
  <sheetData>
    <row r="1" s="1" customFormat="1" ht="37.5" customHeight="1"/>
    <row r="2" s="1" customFormat="1" ht="7.5" customHeight="1">
      <c r="B2" s="281"/>
      <c r="C2" s="282"/>
      <c r="D2" s="282"/>
      <c r="E2" s="282"/>
      <c r="F2" s="282"/>
      <c r="G2" s="282"/>
      <c r="H2" s="282"/>
      <c r="I2" s="282"/>
      <c r="J2" s="282"/>
      <c r="K2" s="283"/>
    </row>
    <row r="3" s="17" customFormat="1" ht="45" customHeight="1">
      <c r="B3" s="284"/>
      <c r="C3" s="285" t="s">
        <v>524</v>
      </c>
      <c r="D3" s="285"/>
      <c r="E3" s="285"/>
      <c r="F3" s="285"/>
      <c r="G3" s="285"/>
      <c r="H3" s="285"/>
      <c r="I3" s="285"/>
      <c r="J3" s="285"/>
      <c r="K3" s="286"/>
    </row>
    <row r="4" s="1" customFormat="1" ht="25.5" customHeight="1">
      <c r="B4" s="287"/>
      <c r="C4" s="288" t="s">
        <v>525</v>
      </c>
      <c r="D4" s="288"/>
      <c r="E4" s="288"/>
      <c r="F4" s="288"/>
      <c r="G4" s="288"/>
      <c r="H4" s="288"/>
      <c r="I4" s="288"/>
      <c r="J4" s="288"/>
      <c r="K4" s="289"/>
    </row>
    <row r="5" s="1" customFormat="1" ht="5.25" customHeight="1">
      <c r="B5" s="287"/>
      <c r="C5" s="290"/>
      <c r="D5" s="290"/>
      <c r="E5" s="290"/>
      <c r="F5" s="290"/>
      <c r="G5" s="290"/>
      <c r="H5" s="290"/>
      <c r="I5" s="290"/>
      <c r="J5" s="290"/>
      <c r="K5" s="289"/>
    </row>
    <row r="6" s="1" customFormat="1" ht="15" customHeight="1">
      <c r="B6" s="287"/>
      <c r="C6" s="291" t="s">
        <v>526</v>
      </c>
      <c r="D6" s="291"/>
      <c r="E6" s="291"/>
      <c r="F6" s="291"/>
      <c r="G6" s="291"/>
      <c r="H6" s="291"/>
      <c r="I6" s="291"/>
      <c r="J6" s="291"/>
      <c r="K6" s="289"/>
    </row>
    <row r="7" s="1" customFormat="1" ht="15" customHeight="1">
      <c r="B7" s="292"/>
      <c r="C7" s="291" t="s">
        <v>527</v>
      </c>
      <c r="D7" s="291"/>
      <c r="E7" s="291"/>
      <c r="F7" s="291"/>
      <c r="G7" s="291"/>
      <c r="H7" s="291"/>
      <c r="I7" s="291"/>
      <c r="J7" s="291"/>
      <c r="K7" s="289"/>
    </row>
    <row r="8" s="1" customFormat="1" ht="12.75" customHeight="1">
      <c r="B8" s="292"/>
      <c r="C8" s="291"/>
      <c r="D8" s="291"/>
      <c r="E8" s="291"/>
      <c r="F8" s="291"/>
      <c r="G8" s="291"/>
      <c r="H8" s="291"/>
      <c r="I8" s="291"/>
      <c r="J8" s="291"/>
      <c r="K8" s="289"/>
    </row>
    <row r="9" s="1" customFormat="1" ht="15" customHeight="1">
      <c r="B9" s="292"/>
      <c r="C9" s="291" t="s">
        <v>528</v>
      </c>
      <c r="D9" s="291"/>
      <c r="E9" s="291"/>
      <c r="F9" s="291"/>
      <c r="G9" s="291"/>
      <c r="H9" s="291"/>
      <c r="I9" s="291"/>
      <c r="J9" s="291"/>
      <c r="K9" s="289"/>
    </row>
    <row r="10" s="1" customFormat="1" ht="15" customHeight="1">
      <c r="B10" s="292"/>
      <c r="C10" s="291"/>
      <c r="D10" s="291" t="s">
        <v>529</v>
      </c>
      <c r="E10" s="291"/>
      <c r="F10" s="291"/>
      <c r="G10" s="291"/>
      <c r="H10" s="291"/>
      <c r="I10" s="291"/>
      <c r="J10" s="291"/>
      <c r="K10" s="289"/>
    </row>
    <row r="11" s="1" customFormat="1" ht="15" customHeight="1">
      <c r="B11" s="292"/>
      <c r="C11" s="293"/>
      <c r="D11" s="291" t="s">
        <v>530</v>
      </c>
      <c r="E11" s="291"/>
      <c r="F11" s="291"/>
      <c r="G11" s="291"/>
      <c r="H11" s="291"/>
      <c r="I11" s="291"/>
      <c r="J11" s="291"/>
      <c r="K11" s="289"/>
    </row>
    <row r="12" s="1" customFormat="1" ht="15" customHeight="1">
      <c r="B12" s="292"/>
      <c r="C12" s="293"/>
      <c r="D12" s="291"/>
      <c r="E12" s="291"/>
      <c r="F12" s="291"/>
      <c r="G12" s="291"/>
      <c r="H12" s="291"/>
      <c r="I12" s="291"/>
      <c r="J12" s="291"/>
      <c r="K12" s="289"/>
    </row>
    <row r="13" s="1" customFormat="1" ht="15" customHeight="1">
      <c r="B13" s="292"/>
      <c r="C13" s="293"/>
      <c r="D13" s="294" t="s">
        <v>531</v>
      </c>
      <c r="E13" s="291"/>
      <c r="F13" s="291"/>
      <c r="G13" s="291"/>
      <c r="H13" s="291"/>
      <c r="I13" s="291"/>
      <c r="J13" s="291"/>
      <c r="K13" s="289"/>
    </row>
    <row r="14" s="1" customFormat="1" ht="12.75" customHeight="1">
      <c r="B14" s="292"/>
      <c r="C14" s="293"/>
      <c r="D14" s="293"/>
      <c r="E14" s="293"/>
      <c r="F14" s="293"/>
      <c r="G14" s="293"/>
      <c r="H14" s="293"/>
      <c r="I14" s="293"/>
      <c r="J14" s="293"/>
      <c r="K14" s="289"/>
    </row>
    <row r="15" s="1" customFormat="1" ht="15" customHeight="1">
      <c r="B15" s="292"/>
      <c r="C15" s="293"/>
      <c r="D15" s="291" t="s">
        <v>532</v>
      </c>
      <c r="E15" s="291"/>
      <c r="F15" s="291"/>
      <c r="G15" s="291"/>
      <c r="H15" s="291"/>
      <c r="I15" s="291"/>
      <c r="J15" s="291"/>
      <c r="K15" s="289"/>
    </row>
    <row r="16" s="1" customFormat="1" ht="15" customHeight="1">
      <c r="B16" s="292"/>
      <c r="C16" s="293"/>
      <c r="D16" s="291" t="s">
        <v>533</v>
      </c>
      <c r="E16" s="291"/>
      <c r="F16" s="291"/>
      <c r="G16" s="291"/>
      <c r="H16" s="291"/>
      <c r="I16" s="291"/>
      <c r="J16" s="291"/>
      <c r="K16" s="289"/>
    </row>
    <row r="17" s="1" customFormat="1" ht="15" customHeight="1">
      <c r="B17" s="292"/>
      <c r="C17" s="293"/>
      <c r="D17" s="291" t="s">
        <v>534</v>
      </c>
      <c r="E17" s="291"/>
      <c r="F17" s="291"/>
      <c r="G17" s="291"/>
      <c r="H17" s="291"/>
      <c r="I17" s="291"/>
      <c r="J17" s="291"/>
      <c r="K17" s="289"/>
    </row>
    <row r="18" s="1" customFormat="1" ht="15" customHeight="1">
      <c r="B18" s="292"/>
      <c r="C18" s="293"/>
      <c r="D18" s="293"/>
      <c r="E18" s="295" t="s">
        <v>78</v>
      </c>
      <c r="F18" s="291" t="s">
        <v>535</v>
      </c>
      <c r="G18" s="291"/>
      <c r="H18" s="291"/>
      <c r="I18" s="291"/>
      <c r="J18" s="291"/>
      <c r="K18" s="289"/>
    </row>
    <row r="19" s="1" customFormat="1" ht="15" customHeight="1">
      <c r="B19" s="292"/>
      <c r="C19" s="293"/>
      <c r="D19" s="293"/>
      <c r="E19" s="295" t="s">
        <v>536</v>
      </c>
      <c r="F19" s="291" t="s">
        <v>537</v>
      </c>
      <c r="G19" s="291"/>
      <c r="H19" s="291"/>
      <c r="I19" s="291"/>
      <c r="J19" s="291"/>
      <c r="K19" s="289"/>
    </row>
    <row r="20" s="1" customFormat="1" ht="15" customHeight="1">
      <c r="B20" s="292"/>
      <c r="C20" s="293"/>
      <c r="D20" s="293"/>
      <c r="E20" s="295" t="s">
        <v>538</v>
      </c>
      <c r="F20" s="291" t="s">
        <v>539</v>
      </c>
      <c r="G20" s="291"/>
      <c r="H20" s="291"/>
      <c r="I20" s="291"/>
      <c r="J20" s="291"/>
      <c r="K20" s="289"/>
    </row>
    <row r="21" s="1" customFormat="1" ht="15" customHeight="1">
      <c r="B21" s="292"/>
      <c r="C21" s="293"/>
      <c r="D21" s="293"/>
      <c r="E21" s="295" t="s">
        <v>540</v>
      </c>
      <c r="F21" s="291" t="s">
        <v>541</v>
      </c>
      <c r="G21" s="291"/>
      <c r="H21" s="291"/>
      <c r="I21" s="291"/>
      <c r="J21" s="291"/>
      <c r="K21" s="289"/>
    </row>
    <row r="22" s="1" customFormat="1" ht="15" customHeight="1">
      <c r="B22" s="292"/>
      <c r="C22" s="293"/>
      <c r="D22" s="293"/>
      <c r="E22" s="295" t="s">
        <v>542</v>
      </c>
      <c r="F22" s="291" t="s">
        <v>543</v>
      </c>
      <c r="G22" s="291"/>
      <c r="H22" s="291"/>
      <c r="I22" s="291"/>
      <c r="J22" s="291"/>
      <c r="K22" s="289"/>
    </row>
    <row r="23" s="1" customFormat="1" ht="15" customHeight="1">
      <c r="B23" s="292"/>
      <c r="C23" s="293"/>
      <c r="D23" s="293"/>
      <c r="E23" s="295" t="s">
        <v>544</v>
      </c>
      <c r="F23" s="291" t="s">
        <v>545</v>
      </c>
      <c r="G23" s="291"/>
      <c r="H23" s="291"/>
      <c r="I23" s="291"/>
      <c r="J23" s="291"/>
      <c r="K23" s="289"/>
    </row>
    <row r="24" s="1" customFormat="1" ht="12.75" customHeight="1">
      <c r="B24" s="292"/>
      <c r="C24" s="293"/>
      <c r="D24" s="293"/>
      <c r="E24" s="293"/>
      <c r="F24" s="293"/>
      <c r="G24" s="293"/>
      <c r="H24" s="293"/>
      <c r="I24" s="293"/>
      <c r="J24" s="293"/>
      <c r="K24" s="289"/>
    </row>
    <row r="25" s="1" customFormat="1" ht="15" customHeight="1">
      <c r="B25" s="292"/>
      <c r="C25" s="291" t="s">
        <v>546</v>
      </c>
      <c r="D25" s="291"/>
      <c r="E25" s="291"/>
      <c r="F25" s="291"/>
      <c r="G25" s="291"/>
      <c r="H25" s="291"/>
      <c r="I25" s="291"/>
      <c r="J25" s="291"/>
      <c r="K25" s="289"/>
    </row>
    <row r="26" s="1" customFormat="1" ht="15" customHeight="1">
      <c r="B26" s="292"/>
      <c r="C26" s="291" t="s">
        <v>547</v>
      </c>
      <c r="D26" s="291"/>
      <c r="E26" s="291"/>
      <c r="F26" s="291"/>
      <c r="G26" s="291"/>
      <c r="H26" s="291"/>
      <c r="I26" s="291"/>
      <c r="J26" s="291"/>
      <c r="K26" s="289"/>
    </row>
    <row r="27" s="1" customFormat="1" ht="15" customHeight="1">
      <c r="B27" s="292"/>
      <c r="C27" s="291"/>
      <c r="D27" s="291" t="s">
        <v>548</v>
      </c>
      <c r="E27" s="291"/>
      <c r="F27" s="291"/>
      <c r="G27" s="291"/>
      <c r="H27" s="291"/>
      <c r="I27" s="291"/>
      <c r="J27" s="291"/>
      <c r="K27" s="289"/>
    </row>
    <row r="28" s="1" customFormat="1" ht="15" customHeight="1">
      <c r="B28" s="292"/>
      <c r="C28" s="293"/>
      <c r="D28" s="291" t="s">
        <v>549</v>
      </c>
      <c r="E28" s="291"/>
      <c r="F28" s="291"/>
      <c r="G28" s="291"/>
      <c r="H28" s="291"/>
      <c r="I28" s="291"/>
      <c r="J28" s="291"/>
      <c r="K28" s="289"/>
    </row>
    <row r="29" s="1" customFormat="1" ht="12.75" customHeight="1">
      <c r="B29" s="292"/>
      <c r="C29" s="293"/>
      <c r="D29" s="293"/>
      <c r="E29" s="293"/>
      <c r="F29" s="293"/>
      <c r="G29" s="293"/>
      <c r="H29" s="293"/>
      <c r="I29" s="293"/>
      <c r="J29" s="293"/>
      <c r="K29" s="289"/>
    </row>
    <row r="30" s="1" customFormat="1" ht="15" customHeight="1">
      <c r="B30" s="292"/>
      <c r="C30" s="293"/>
      <c r="D30" s="291" t="s">
        <v>550</v>
      </c>
      <c r="E30" s="291"/>
      <c r="F30" s="291"/>
      <c r="G30" s="291"/>
      <c r="H30" s="291"/>
      <c r="I30" s="291"/>
      <c r="J30" s="291"/>
      <c r="K30" s="289"/>
    </row>
    <row r="31" s="1" customFormat="1" ht="15" customHeight="1">
      <c r="B31" s="292"/>
      <c r="C31" s="293"/>
      <c r="D31" s="291" t="s">
        <v>551</v>
      </c>
      <c r="E31" s="291"/>
      <c r="F31" s="291"/>
      <c r="G31" s="291"/>
      <c r="H31" s="291"/>
      <c r="I31" s="291"/>
      <c r="J31" s="291"/>
      <c r="K31" s="289"/>
    </row>
    <row r="32" s="1" customFormat="1" ht="12.75" customHeight="1">
      <c r="B32" s="292"/>
      <c r="C32" s="293"/>
      <c r="D32" s="293"/>
      <c r="E32" s="293"/>
      <c r="F32" s="293"/>
      <c r="G32" s="293"/>
      <c r="H32" s="293"/>
      <c r="I32" s="293"/>
      <c r="J32" s="293"/>
      <c r="K32" s="289"/>
    </row>
    <row r="33" s="1" customFormat="1" ht="15" customHeight="1">
      <c r="B33" s="292"/>
      <c r="C33" s="293"/>
      <c r="D33" s="291" t="s">
        <v>552</v>
      </c>
      <c r="E33" s="291"/>
      <c r="F33" s="291"/>
      <c r="G33" s="291"/>
      <c r="H33" s="291"/>
      <c r="I33" s="291"/>
      <c r="J33" s="291"/>
      <c r="K33" s="289"/>
    </row>
    <row r="34" s="1" customFormat="1" ht="15" customHeight="1">
      <c r="B34" s="292"/>
      <c r="C34" s="293"/>
      <c r="D34" s="291" t="s">
        <v>553</v>
      </c>
      <c r="E34" s="291"/>
      <c r="F34" s="291"/>
      <c r="G34" s="291"/>
      <c r="H34" s="291"/>
      <c r="I34" s="291"/>
      <c r="J34" s="291"/>
      <c r="K34" s="289"/>
    </row>
    <row r="35" s="1" customFormat="1" ht="15" customHeight="1">
      <c r="B35" s="292"/>
      <c r="C35" s="293"/>
      <c r="D35" s="291" t="s">
        <v>554</v>
      </c>
      <c r="E35" s="291"/>
      <c r="F35" s="291"/>
      <c r="G35" s="291"/>
      <c r="H35" s="291"/>
      <c r="I35" s="291"/>
      <c r="J35" s="291"/>
      <c r="K35" s="289"/>
    </row>
    <row r="36" s="1" customFormat="1" ht="15" customHeight="1">
      <c r="B36" s="292"/>
      <c r="C36" s="293"/>
      <c r="D36" s="291"/>
      <c r="E36" s="294" t="s">
        <v>104</v>
      </c>
      <c r="F36" s="291"/>
      <c r="G36" s="291" t="s">
        <v>555</v>
      </c>
      <c r="H36" s="291"/>
      <c r="I36" s="291"/>
      <c r="J36" s="291"/>
      <c r="K36" s="289"/>
    </row>
    <row r="37" s="1" customFormat="1" ht="30.75" customHeight="1">
      <c r="B37" s="292"/>
      <c r="C37" s="293"/>
      <c r="D37" s="291"/>
      <c r="E37" s="294" t="s">
        <v>556</v>
      </c>
      <c r="F37" s="291"/>
      <c r="G37" s="291" t="s">
        <v>557</v>
      </c>
      <c r="H37" s="291"/>
      <c r="I37" s="291"/>
      <c r="J37" s="291"/>
      <c r="K37" s="289"/>
    </row>
    <row r="38" s="1" customFormat="1" ht="15" customHeight="1">
      <c r="B38" s="292"/>
      <c r="C38" s="293"/>
      <c r="D38" s="291"/>
      <c r="E38" s="294" t="s">
        <v>52</v>
      </c>
      <c r="F38" s="291"/>
      <c r="G38" s="291" t="s">
        <v>558</v>
      </c>
      <c r="H38" s="291"/>
      <c r="I38" s="291"/>
      <c r="J38" s="291"/>
      <c r="K38" s="289"/>
    </row>
    <row r="39" s="1" customFormat="1" ht="15" customHeight="1">
      <c r="B39" s="292"/>
      <c r="C39" s="293"/>
      <c r="D39" s="291"/>
      <c r="E39" s="294" t="s">
        <v>53</v>
      </c>
      <c r="F39" s="291"/>
      <c r="G39" s="291" t="s">
        <v>559</v>
      </c>
      <c r="H39" s="291"/>
      <c r="I39" s="291"/>
      <c r="J39" s="291"/>
      <c r="K39" s="289"/>
    </row>
    <row r="40" s="1" customFormat="1" ht="15" customHeight="1">
      <c r="B40" s="292"/>
      <c r="C40" s="293"/>
      <c r="D40" s="291"/>
      <c r="E40" s="294" t="s">
        <v>105</v>
      </c>
      <c r="F40" s="291"/>
      <c r="G40" s="291" t="s">
        <v>560</v>
      </c>
      <c r="H40" s="291"/>
      <c r="I40" s="291"/>
      <c r="J40" s="291"/>
      <c r="K40" s="289"/>
    </row>
    <row r="41" s="1" customFormat="1" ht="15" customHeight="1">
      <c r="B41" s="292"/>
      <c r="C41" s="293"/>
      <c r="D41" s="291"/>
      <c r="E41" s="294" t="s">
        <v>106</v>
      </c>
      <c r="F41" s="291"/>
      <c r="G41" s="291" t="s">
        <v>561</v>
      </c>
      <c r="H41" s="291"/>
      <c r="I41" s="291"/>
      <c r="J41" s="291"/>
      <c r="K41" s="289"/>
    </row>
    <row r="42" s="1" customFormat="1" ht="15" customHeight="1">
      <c r="B42" s="292"/>
      <c r="C42" s="293"/>
      <c r="D42" s="291"/>
      <c r="E42" s="294" t="s">
        <v>562</v>
      </c>
      <c r="F42" s="291"/>
      <c r="G42" s="291" t="s">
        <v>563</v>
      </c>
      <c r="H42" s="291"/>
      <c r="I42" s="291"/>
      <c r="J42" s="291"/>
      <c r="K42" s="289"/>
    </row>
    <row r="43" s="1" customFormat="1" ht="15" customHeight="1">
      <c r="B43" s="292"/>
      <c r="C43" s="293"/>
      <c r="D43" s="291"/>
      <c r="E43" s="294"/>
      <c r="F43" s="291"/>
      <c r="G43" s="291" t="s">
        <v>564</v>
      </c>
      <c r="H43" s="291"/>
      <c r="I43" s="291"/>
      <c r="J43" s="291"/>
      <c r="K43" s="289"/>
    </row>
    <row r="44" s="1" customFormat="1" ht="15" customHeight="1">
      <c r="B44" s="292"/>
      <c r="C44" s="293"/>
      <c r="D44" s="291"/>
      <c r="E44" s="294" t="s">
        <v>565</v>
      </c>
      <c r="F44" s="291"/>
      <c r="G44" s="291" t="s">
        <v>566</v>
      </c>
      <c r="H44" s="291"/>
      <c r="I44" s="291"/>
      <c r="J44" s="291"/>
      <c r="K44" s="289"/>
    </row>
    <row r="45" s="1" customFormat="1" ht="15" customHeight="1">
      <c r="B45" s="292"/>
      <c r="C45" s="293"/>
      <c r="D45" s="291"/>
      <c r="E45" s="294" t="s">
        <v>108</v>
      </c>
      <c r="F45" s="291"/>
      <c r="G45" s="291" t="s">
        <v>567</v>
      </c>
      <c r="H45" s="291"/>
      <c r="I45" s="291"/>
      <c r="J45" s="291"/>
      <c r="K45" s="289"/>
    </row>
    <row r="46" s="1" customFormat="1" ht="12.75" customHeight="1">
      <c r="B46" s="292"/>
      <c r="C46" s="293"/>
      <c r="D46" s="291"/>
      <c r="E46" s="291"/>
      <c r="F46" s="291"/>
      <c r="G46" s="291"/>
      <c r="H46" s="291"/>
      <c r="I46" s="291"/>
      <c r="J46" s="291"/>
      <c r="K46" s="289"/>
    </row>
    <row r="47" s="1" customFormat="1" ht="15" customHeight="1">
      <c r="B47" s="292"/>
      <c r="C47" s="293"/>
      <c r="D47" s="291" t="s">
        <v>568</v>
      </c>
      <c r="E47" s="291"/>
      <c r="F47" s="291"/>
      <c r="G47" s="291"/>
      <c r="H47" s="291"/>
      <c r="I47" s="291"/>
      <c r="J47" s="291"/>
      <c r="K47" s="289"/>
    </row>
    <row r="48" s="1" customFormat="1" ht="15" customHeight="1">
      <c r="B48" s="292"/>
      <c r="C48" s="293"/>
      <c r="D48" s="293"/>
      <c r="E48" s="291" t="s">
        <v>569</v>
      </c>
      <c r="F48" s="291"/>
      <c r="G48" s="291"/>
      <c r="H48" s="291"/>
      <c r="I48" s="291"/>
      <c r="J48" s="291"/>
      <c r="K48" s="289"/>
    </row>
    <row r="49" s="1" customFormat="1" ht="15" customHeight="1">
      <c r="B49" s="292"/>
      <c r="C49" s="293"/>
      <c r="D49" s="293"/>
      <c r="E49" s="291" t="s">
        <v>570</v>
      </c>
      <c r="F49" s="291"/>
      <c r="G49" s="291"/>
      <c r="H49" s="291"/>
      <c r="I49" s="291"/>
      <c r="J49" s="291"/>
      <c r="K49" s="289"/>
    </row>
    <row r="50" s="1" customFormat="1" ht="15" customHeight="1">
      <c r="B50" s="292"/>
      <c r="C50" s="293"/>
      <c r="D50" s="293"/>
      <c r="E50" s="291" t="s">
        <v>571</v>
      </c>
      <c r="F50" s="291"/>
      <c r="G50" s="291"/>
      <c r="H50" s="291"/>
      <c r="I50" s="291"/>
      <c r="J50" s="291"/>
      <c r="K50" s="289"/>
    </row>
    <row r="51" s="1" customFormat="1" ht="15" customHeight="1">
      <c r="B51" s="292"/>
      <c r="C51" s="293"/>
      <c r="D51" s="291" t="s">
        <v>572</v>
      </c>
      <c r="E51" s="291"/>
      <c r="F51" s="291"/>
      <c r="G51" s="291"/>
      <c r="H51" s="291"/>
      <c r="I51" s="291"/>
      <c r="J51" s="291"/>
      <c r="K51" s="289"/>
    </row>
    <row r="52" s="1" customFormat="1" ht="25.5" customHeight="1">
      <c r="B52" s="287"/>
      <c r="C52" s="288" t="s">
        <v>573</v>
      </c>
      <c r="D52" s="288"/>
      <c r="E52" s="288"/>
      <c r="F52" s="288"/>
      <c r="G52" s="288"/>
      <c r="H52" s="288"/>
      <c r="I52" s="288"/>
      <c r="J52" s="288"/>
      <c r="K52" s="289"/>
    </row>
    <row r="53" s="1" customFormat="1" ht="5.25" customHeight="1">
      <c r="B53" s="287"/>
      <c r="C53" s="290"/>
      <c r="D53" s="290"/>
      <c r="E53" s="290"/>
      <c r="F53" s="290"/>
      <c r="G53" s="290"/>
      <c r="H53" s="290"/>
      <c r="I53" s="290"/>
      <c r="J53" s="290"/>
      <c r="K53" s="289"/>
    </row>
    <row r="54" s="1" customFormat="1" ht="15" customHeight="1">
      <c r="B54" s="287"/>
      <c r="C54" s="291" t="s">
        <v>574</v>
      </c>
      <c r="D54" s="291"/>
      <c r="E54" s="291"/>
      <c r="F54" s="291"/>
      <c r="G54" s="291"/>
      <c r="H54" s="291"/>
      <c r="I54" s="291"/>
      <c r="J54" s="291"/>
      <c r="K54" s="289"/>
    </row>
    <row r="55" s="1" customFormat="1" ht="15" customHeight="1">
      <c r="B55" s="287"/>
      <c r="C55" s="291" t="s">
        <v>575</v>
      </c>
      <c r="D55" s="291"/>
      <c r="E55" s="291"/>
      <c r="F55" s="291"/>
      <c r="G55" s="291"/>
      <c r="H55" s="291"/>
      <c r="I55" s="291"/>
      <c r="J55" s="291"/>
      <c r="K55" s="289"/>
    </row>
    <row r="56" s="1" customFormat="1" ht="12.75" customHeight="1">
      <c r="B56" s="287"/>
      <c r="C56" s="291"/>
      <c r="D56" s="291"/>
      <c r="E56" s="291"/>
      <c r="F56" s="291"/>
      <c r="G56" s="291"/>
      <c r="H56" s="291"/>
      <c r="I56" s="291"/>
      <c r="J56" s="291"/>
      <c r="K56" s="289"/>
    </row>
    <row r="57" s="1" customFormat="1" ht="15" customHeight="1">
      <c r="B57" s="287"/>
      <c r="C57" s="291" t="s">
        <v>576</v>
      </c>
      <c r="D57" s="291"/>
      <c r="E57" s="291"/>
      <c r="F57" s="291"/>
      <c r="G57" s="291"/>
      <c r="H57" s="291"/>
      <c r="I57" s="291"/>
      <c r="J57" s="291"/>
      <c r="K57" s="289"/>
    </row>
    <row r="58" s="1" customFormat="1" ht="15" customHeight="1">
      <c r="B58" s="287"/>
      <c r="C58" s="293"/>
      <c r="D58" s="291" t="s">
        <v>577</v>
      </c>
      <c r="E58" s="291"/>
      <c r="F58" s="291"/>
      <c r="G58" s="291"/>
      <c r="H58" s="291"/>
      <c r="I58" s="291"/>
      <c r="J58" s="291"/>
      <c r="K58" s="289"/>
    </row>
    <row r="59" s="1" customFormat="1" ht="15" customHeight="1">
      <c r="B59" s="287"/>
      <c r="C59" s="293"/>
      <c r="D59" s="291" t="s">
        <v>578</v>
      </c>
      <c r="E59" s="291"/>
      <c r="F59" s="291"/>
      <c r="G59" s="291"/>
      <c r="H59" s="291"/>
      <c r="I59" s="291"/>
      <c r="J59" s="291"/>
      <c r="K59" s="289"/>
    </row>
    <row r="60" s="1" customFormat="1" ht="15" customHeight="1">
      <c r="B60" s="287"/>
      <c r="C60" s="293"/>
      <c r="D60" s="291" t="s">
        <v>579</v>
      </c>
      <c r="E60" s="291"/>
      <c r="F60" s="291"/>
      <c r="G60" s="291"/>
      <c r="H60" s="291"/>
      <c r="I60" s="291"/>
      <c r="J60" s="291"/>
      <c r="K60" s="289"/>
    </row>
    <row r="61" s="1" customFormat="1" ht="15" customHeight="1">
      <c r="B61" s="287"/>
      <c r="C61" s="293"/>
      <c r="D61" s="291" t="s">
        <v>580</v>
      </c>
      <c r="E61" s="291"/>
      <c r="F61" s="291"/>
      <c r="G61" s="291"/>
      <c r="H61" s="291"/>
      <c r="I61" s="291"/>
      <c r="J61" s="291"/>
      <c r="K61" s="289"/>
    </row>
    <row r="62" s="1" customFormat="1" ht="15" customHeight="1">
      <c r="B62" s="287"/>
      <c r="C62" s="293"/>
      <c r="D62" s="296" t="s">
        <v>581</v>
      </c>
      <c r="E62" s="296"/>
      <c r="F62" s="296"/>
      <c r="G62" s="296"/>
      <c r="H62" s="296"/>
      <c r="I62" s="296"/>
      <c r="J62" s="296"/>
      <c r="K62" s="289"/>
    </row>
    <row r="63" s="1" customFormat="1" ht="15" customHeight="1">
      <c r="B63" s="287"/>
      <c r="C63" s="293"/>
      <c r="D63" s="291" t="s">
        <v>582</v>
      </c>
      <c r="E63" s="291"/>
      <c r="F63" s="291"/>
      <c r="G63" s="291"/>
      <c r="H63" s="291"/>
      <c r="I63" s="291"/>
      <c r="J63" s="291"/>
      <c r="K63" s="289"/>
    </row>
    <row r="64" s="1" customFormat="1" ht="12.75" customHeight="1">
      <c r="B64" s="287"/>
      <c r="C64" s="293"/>
      <c r="D64" s="293"/>
      <c r="E64" s="297"/>
      <c r="F64" s="293"/>
      <c r="G64" s="293"/>
      <c r="H64" s="293"/>
      <c r="I64" s="293"/>
      <c r="J64" s="293"/>
      <c r="K64" s="289"/>
    </row>
    <row r="65" s="1" customFormat="1" ht="15" customHeight="1">
      <c r="B65" s="287"/>
      <c r="C65" s="293"/>
      <c r="D65" s="291" t="s">
        <v>583</v>
      </c>
      <c r="E65" s="291"/>
      <c r="F65" s="291"/>
      <c r="G65" s="291"/>
      <c r="H65" s="291"/>
      <c r="I65" s="291"/>
      <c r="J65" s="291"/>
      <c r="K65" s="289"/>
    </row>
    <row r="66" s="1" customFormat="1" ht="15" customHeight="1">
      <c r="B66" s="287"/>
      <c r="C66" s="293"/>
      <c r="D66" s="296" t="s">
        <v>584</v>
      </c>
      <c r="E66" s="296"/>
      <c r="F66" s="296"/>
      <c r="G66" s="296"/>
      <c r="H66" s="296"/>
      <c r="I66" s="296"/>
      <c r="J66" s="296"/>
      <c r="K66" s="289"/>
    </row>
    <row r="67" s="1" customFormat="1" ht="15" customHeight="1">
      <c r="B67" s="287"/>
      <c r="C67" s="293"/>
      <c r="D67" s="291" t="s">
        <v>585</v>
      </c>
      <c r="E67" s="291"/>
      <c r="F67" s="291"/>
      <c r="G67" s="291"/>
      <c r="H67" s="291"/>
      <c r="I67" s="291"/>
      <c r="J67" s="291"/>
      <c r="K67" s="289"/>
    </row>
    <row r="68" s="1" customFormat="1" ht="15" customHeight="1">
      <c r="B68" s="287"/>
      <c r="C68" s="293"/>
      <c r="D68" s="291" t="s">
        <v>586</v>
      </c>
      <c r="E68" s="291"/>
      <c r="F68" s="291"/>
      <c r="G68" s="291"/>
      <c r="H68" s="291"/>
      <c r="I68" s="291"/>
      <c r="J68" s="291"/>
      <c r="K68" s="289"/>
    </row>
    <row r="69" s="1" customFormat="1" ht="15" customHeight="1">
      <c r="B69" s="287"/>
      <c r="C69" s="293"/>
      <c r="D69" s="291" t="s">
        <v>587</v>
      </c>
      <c r="E69" s="291"/>
      <c r="F69" s="291"/>
      <c r="G69" s="291"/>
      <c r="H69" s="291"/>
      <c r="I69" s="291"/>
      <c r="J69" s="291"/>
      <c r="K69" s="289"/>
    </row>
    <row r="70" s="1" customFormat="1" ht="15" customHeight="1">
      <c r="B70" s="287"/>
      <c r="C70" s="293"/>
      <c r="D70" s="291" t="s">
        <v>588</v>
      </c>
      <c r="E70" s="291"/>
      <c r="F70" s="291"/>
      <c r="G70" s="291"/>
      <c r="H70" s="291"/>
      <c r="I70" s="291"/>
      <c r="J70" s="291"/>
      <c r="K70" s="289"/>
    </row>
    <row r="71" s="1" customFormat="1" ht="12.75" customHeight="1">
      <c r="B71" s="298"/>
      <c r="C71" s="299"/>
      <c r="D71" s="299"/>
      <c r="E71" s="299"/>
      <c r="F71" s="299"/>
      <c r="G71" s="299"/>
      <c r="H71" s="299"/>
      <c r="I71" s="299"/>
      <c r="J71" s="299"/>
      <c r="K71" s="300"/>
    </row>
    <row r="72" s="1" customFormat="1" ht="18.75" customHeight="1">
      <c r="B72" s="301"/>
      <c r="C72" s="301"/>
      <c r="D72" s="301"/>
      <c r="E72" s="301"/>
      <c r="F72" s="301"/>
      <c r="G72" s="301"/>
      <c r="H72" s="301"/>
      <c r="I72" s="301"/>
      <c r="J72" s="301"/>
      <c r="K72" s="302"/>
    </row>
    <row r="73" s="1" customFormat="1" ht="18.75" customHeight="1">
      <c r="B73" s="302"/>
      <c r="C73" s="302"/>
      <c r="D73" s="302"/>
      <c r="E73" s="302"/>
      <c r="F73" s="302"/>
      <c r="G73" s="302"/>
      <c r="H73" s="302"/>
      <c r="I73" s="302"/>
      <c r="J73" s="302"/>
      <c r="K73" s="302"/>
    </row>
    <row r="74" s="1" customFormat="1" ht="7.5" customHeight="1">
      <c r="B74" s="303"/>
      <c r="C74" s="304"/>
      <c r="D74" s="304"/>
      <c r="E74" s="304"/>
      <c r="F74" s="304"/>
      <c r="G74" s="304"/>
      <c r="H74" s="304"/>
      <c r="I74" s="304"/>
      <c r="J74" s="304"/>
      <c r="K74" s="305"/>
    </row>
    <row r="75" s="1" customFormat="1" ht="45" customHeight="1">
      <c r="B75" s="306"/>
      <c r="C75" s="307" t="s">
        <v>589</v>
      </c>
      <c r="D75" s="307"/>
      <c r="E75" s="307"/>
      <c r="F75" s="307"/>
      <c r="G75" s="307"/>
      <c r="H75" s="307"/>
      <c r="I75" s="307"/>
      <c r="J75" s="307"/>
      <c r="K75" s="308"/>
    </row>
    <row r="76" s="1" customFormat="1" ht="17.25" customHeight="1">
      <c r="B76" s="306"/>
      <c r="C76" s="309" t="s">
        <v>590</v>
      </c>
      <c r="D76" s="309"/>
      <c r="E76" s="309"/>
      <c r="F76" s="309" t="s">
        <v>591</v>
      </c>
      <c r="G76" s="310"/>
      <c r="H76" s="309" t="s">
        <v>53</v>
      </c>
      <c r="I76" s="309" t="s">
        <v>56</v>
      </c>
      <c r="J76" s="309" t="s">
        <v>592</v>
      </c>
      <c r="K76" s="308"/>
    </row>
    <row r="77" s="1" customFormat="1" ht="17.25" customHeight="1">
      <c r="B77" s="306"/>
      <c r="C77" s="311" t="s">
        <v>593</v>
      </c>
      <c r="D77" s="311"/>
      <c r="E77" s="311"/>
      <c r="F77" s="312" t="s">
        <v>594</v>
      </c>
      <c r="G77" s="313"/>
      <c r="H77" s="311"/>
      <c r="I77" s="311"/>
      <c r="J77" s="311" t="s">
        <v>595</v>
      </c>
      <c r="K77" s="308"/>
    </row>
    <row r="78" s="1" customFormat="1" ht="5.25" customHeight="1">
      <c r="B78" s="306"/>
      <c r="C78" s="314"/>
      <c r="D78" s="314"/>
      <c r="E78" s="314"/>
      <c r="F78" s="314"/>
      <c r="G78" s="315"/>
      <c r="H78" s="314"/>
      <c r="I78" s="314"/>
      <c r="J78" s="314"/>
      <c r="K78" s="308"/>
    </row>
    <row r="79" s="1" customFormat="1" ht="15" customHeight="1">
      <c r="B79" s="306"/>
      <c r="C79" s="294" t="s">
        <v>52</v>
      </c>
      <c r="D79" s="316"/>
      <c r="E79" s="316"/>
      <c r="F79" s="317" t="s">
        <v>596</v>
      </c>
      <c r="G79" s="318"/>
      <c r="H79" s="294" t="s">
        <v>597</v>
      </c>
      <c r="I79" s="294" t="s">
        <v>598</v>
      </c>
      <c r="J79" s="294">
        <v>20</v>
      </c>
      <c r="K79" s="308"/>
    </row>
    <row r="80" s="1" customFormat="1" ht="15" customHeight="1">
      <c r="B80" s="306"/>
      <c r="C80" s="294" t="s">
        <v>599</v>
      </c>
      <c r="D80" s="294"/>
      <c r="E80" s="294"/>
      <c r="F80" s="317" t="s">
        <v>596</v>
      </c>
      <c r="G80" s="318"/>
      <c r="H80" s="294" t="s">
        <v>600</v>
      </c>
      <c r="I80" s="294" t="s">
        <v>598</v>
      </c>
      <c r="J80" s="294">
        <v>120</v>
      </c>
      <c r="K80" s="308"/>
    </row>
    <row r="81" s="1" customFormat="1" ht="15" customHeight="1">
      <c r="B81" s="319"/>
      <c r="C81" s="294" t="s">
        <v>601</v>
      </c>
      <c r="D81" s="294"/>
      <c r="E81" s="294"/>
      <c r="F81" s="317" t="s">
        <v>602</v>
      </c>
      <c r="G81" s="318"/>
      <c r="H81" s="294" t="s">
        <v>603</v>
      </c>
      <c r="I81" s="294" t="s">
        <v>598</v>
      </c>
      <c r="J81" s="294">
        <v>50</v>
      </c>
      <c r="K81" s="308"/>
    </row>
    <row r="82" s="1" customFormat="1" ht="15" customHeight="1">
      <c r="B82" s="319"/>
      <c r="C82" s="294" t="s">
        <v>604</v>
      </c>
      <c r="D82" s="294"/>
      <c r="E82" s="294"/>
      <c r="F82" s="317" t="s">
        <v>596</v>
      </c>
      <c r="G82" s="318"/>
      <c r="H82" s="294" t="s">
        <v>605</v>
      </c>
      <c r="I82" s="294" t="s">
        <v>606</v>
      </c>
      <c r="J82" s="294"/>
      <c r="K82" s="308"/>
    </row>
    <row r="83" s="1" customFormat="1" ht="15" customHeight="1">
      <c r="B83" s="319"/>
      <c r="C83" s="320" t="s">
        <v>607</v>
      </c>
      <c r="D83" s="320"/>
      <c r="E83" s="320"/>
      <c r="F83" s="321" t="s">
        <v>602</v>
      </c>
      <c r="G83" s="320"/>
      <c r="H83" s="320" t="s">
        <v>608</v>
      </c>
      <c r="I83" s="320" t="s">
        <v>598</v>
      </c>
      <c r="J83" s="320">
        <v>15</v>
      </c>
      <c r="K83" s="308"/>
    </row>
    <row r="84" s="1" customFormat="1" ht="15" customHeight="1">
      <c r="B84" s="319"/>
      <c r="C84" s="320" t="s">
        <v>609</v>
      </c>
      <c r="D84" s="320"/>
      <c r="E84" s="320"/>
      <c r="F84" s="321" t="s">
        <v>602</v>
      </c>
      <c r="G84" s="320"/>
      <c r="H84" s="320" t="s">
        <v>610</v>
      </c>
      <c r="I84" s="320" t="s">
        <v>598</v>
      </c>
      <c r="J84" s="320">
        <v>15</v>
      </c>
      <c r="K84" s="308"/>
    </row>
    <row r="85" s="1" customFormat="1" ht="15" customHeight="1">
      <c r="B85" s="319"/>
      <c r="C85" s="320" t="s">
        <v>611</v>
      </c>
      <c r="D85" s="320"/>
      <c r="E85" s="320"/>
      <c r="F85" s="321" t="s">
        <v>602</v>
      </c>
      <c r="G85" s="320"/>
      <c r="H85" s="320" t="s">
        <v>612</v>
      </c>
      <c r="I85" s="320" t="s">
        <v>598</v>
      </c>
      <c r="J85" s="320">
        <v>20</v>
      </c>
      <c r="K85" s="308"/>
    </row>
    <row r="86" s="1" customFormat="1" ht="15" customHeight="1">
      <c r="B86" s="319"/>
      <c r="C86" s="320" t="s">
        <v>613</v>
      </c>
      <c r="D86" s="320"/>
      <c r="E86" s="320"/>
      <c r="F86" s="321" t="s">
        <v>602</v>
      </c>
      <c r="G86" s="320"/>
      <c r="H86" s="320" t="s">
        <v>614</v>
      </c>
      <c r="I86" s="320" t="s">
        <v>598</v>
      </c>
      <c r="J86" s="320">
        <v>20</v>
      </c>
      <c r="K86" s="308"/>
    </row>
    <row r="87" s="1" customFormat="1" ht="15" customHeight="1">
      <c r="B87" s="319"/>
      <c r="C87" s="294" t="s">
        <v>615</v>
      </c>
      <c r="D87" s="294"/>
      <c r="E87" s="294"/>
      <c r="F87" s="317" t="s">
        <v>602</v>
      </c>
      <c r="G87" s="318"/>
      <c r="H87" s="294" t="s">
        <v>616</v>
      </c>
      <c r="I87" s="294" t="s">
        <v>598</v>
      </c>
      <c r="J87" s="294">
        <v>50</v>
      </c>
      <c r="K87" s="308"/>
    </row>
    <row r="88" s="1" customFormat="1" ht="15" customHeight="1">
      <c r="B88" s="319"/>
      <c r="C88" s="294" t="s">
        <v>617</v>
      </c>
      <c r="D88" s="294"/>
      <c r="E88" s="294"/>
      <c r="F88" s="317" t="s">
        <v>602</v>
      </c>
      <c r="G88" s="318"/>
      <c r="H88" s="294" t="s">
        <v>618</v>
      </c>
      <c r="I88" s="294" t="s">
        <v>598</v>
      </c>
      <c r="J88" s="294">
        <v>20</v>
      </c>
      <c r="K88" s="308"/>
    </row>
    <row r="89" s="1" customFormat="1" ht="15" customHeight="1">
      <c r="B89" s="319"/>
      <c r="C89" s="294" t="s">
        <v>619</v>
      </c>
      <c r="D89" s="294"/>
      <c r="E89" s="294"/>
      <c r="F89" s="317" t="s">
        <v>602</v>
      </c>
      <c r="G89" s="318"/>
      <c r="H89" s="294" t="s">
        <v>620</v>
      </c>
      <c r="I89" s="294" t="s">
        <v>598</v>
      </c>
      <c r="J89" s="294">
        <v>20</v>
      </c>
      <c r="K89" s="308"/>
    </row>
    <row r="90" s="1" customFormat="1" ht="15" customHeight="1">
      <c r="B90" s="319"/>
      <c r="C90" s="294" t="s">
        <v>621</v>
      </c>
      <c r="D90" s="294"/>
      <c r="E90" s="294"/>
      <c r="F90" s="317" t="s">
        <v>602</v>
      </c>
      <c r="G90" s="318"/>
      <c r="H90" s="294" t="s">
        <v>622</v>
      </c>
      <c r="I90" s="294" t="s">
        <v>598</v>
      </c>
      <c r="J90" s="294">
        <v>50</v>
      </c>
      <c r="K90" s="308"/>
    </row>
    <row r="91" s="1" customFormat="1" ht="15" customHeight="1">
      <c r="B91" s="319"/>
      <c r="C91" s="294" t="s">
        <v>623</v>
      </c>
      <c r="D91" s="294"/>
      <c r="E91" s="294"/>
      <c r="F91" s="317" t="s">
        <v>602</v>
      </c>
      <c r="G91" s="318"/>
      <c r="H91" s="294" t="s">
        <v>623</v>
      </c>
      <c r="I91" s="294" t="s">
        <v>598</v>
      </c>
      <c r="J91" s="294">
        <v>50</v>
      </c>
      <c r="K91" s="308"/>
    </row>
    <row r="92" s="1" customFormat="1" ht="15" customHeight="1">
      <c r="B92" s="319"/>
      <c r="C92" s="294" t="s">
        <v>624</v>
      </c>
      <c r="D92" s="294"/>
      <c r="E92" s="294"/>
      <c r="F92" s="317" t="s">
        <v>602</v>
      </c>
      <c r="G92" s="318"/>
      <c r="H92" s="294" t="s">
        <v>625</v>
      </c>
      <c r="I92" s="294" t="s">
        <v>598</v>
      </c>
      <c r="J92" s="294">
        <v>255</v>
      </c>
      <c r="K92" s="308"/>
    </row>
    <row r="93" s="1" customFormat="1" ht="15" customHeight="1">
      <c r="B93" s="319"/>
      <c r="C93" s="294" t="s">
        <v>626</v>
      </c>
      <c r="D93" s="294"/>
      <c r="E93" s="294"/>
      <c r="F93" s="317" t="s">
        <v>596</v>
      </c>
      <c r="G93" s="318"/>
      <c r="H93" s="294" t="s">
        <v>627</v>
      </c>
      <c r="I93" s="294" t="s">
        <v>628</v>
      </c>
      <c r="J93" s="294"/>
      <c r="K93" s="308"/>
    </row>
    <row r="94" s="1" customFormat="1" ht="15" customHeight="1">
      <c r="B94" s="319"/>
      <c r="C94" s="294" t="s">
        <v>629</v>
      </c>
      <c r="D94" s="294"/>
      <c r="E94" s="294"/>
      <c r="F94" s="317" t="s">
        <v>596</v>
      </c>
      <c r="G94" s="318"/>
      <c r="H94" s="294" t="s">
        <v>630</v>
      </c>
      <c r="I94" s="294" t="s">
        <v>631</v>
      </c>
      <c r="J94" s="294"/>
      <c r="K94" s="308"/>
    </row>
    <row r="95" s="1" customFormat="1" ht="15" customHeight="1">
      <c r="B95" s="319"/>
      <c r="C95" s="294" t="s">
        <v>632</v>
      </c>
      <c r="D95" s="294"/>
      <c r="E95" s="294"/>
      <c r="F95" s="317" t="s">
        <v>596</v>
      </c>
      <c r="G95" s="318"/>
      <c r="H95" s="294" t="s">
        <v>632</v>
      </c>
      <c r="I95" s="294" t="s">
        <v>631</v>
      </c>
      <c r="J95" s="294"/>
      <c r="K95" s="308"/>
    </row>
    <row r="96" s="1" customFormat="1" ht="15" customHeight="1">
      <c r="B96" s="319"/>
      <c r="C96" s="294" t="s">
        <v>37</v>
      </c>
      <c r="D96" s="294"/>
      <c r="E96" s="294"/>
      <c r="F96" s="317" t="s">
        <v>596</v>
      </c>
      <c r="G96" s="318"/>
      <c r="H96" s="294" t="s">
        <v>633</v>
      </c>
      <c r="I96" s="294" t="s">
        <v>631</v>
      </c>
      <c r="J96" s="294"/>
      <c r="K96" s="308"/>
    </row>
    <row r="97" s="1" customFormat="1" ht="15" customHeight="1">
      <c r="B97" s="319"/>
      <c r="C97" s="294" t="s">
        <v>47</v>
      </c>
      <c r="D97" s="294"/>
      <c r="E97" s="294"/>
      <c r="F97" s="317" t="s">
        <v>596</v>
      </c>
      <c r="G97" s="318"/>
      <c r="H97" s="294" t="s">
        <v>634</v>
      </c>
      <c r="I97" s="294" t="s">
        <v>631</v>
      </c>
      <c r="J97" s="294"/>
      <c r="K97" s="308"/>
    </row>
    <row r="98" s="1" customFormat="1" ht="15" customHeight="1">
      <c r="B98" s="322"/>
      <c r="C98" s="323"/>
      <c r="D98" s="323"/>
      <c r="E98" s="323"/>
      <c r="F98" s="323"/>
      <c r="G98" s="323"/>
      <c r="H98" s="323"/>
      <c r="I98" s="323"/>
      <c r="J98" s="323"/>
      <c r="K98" s="324"/>
    </row>
    <row r="99" s="1" customFormat="1" ht="18.75" customHeight="1">
      <c r="B99" s="325"/>
      <c r="C99" s="326"/>
      <c r="D99" s="326"/>
      <c r="E99" s="326"/>
      <c r="F99" s="326"/>
      <c r="G99" s="326"/>
      <c r="H99" s="326"/>
      <c r="I99" s="326"/>
      <c r="J99" s="326"/>
      <c r="K99" s="325"/>
    </row>
    <row r="100" s="1" customFormat="1" ht="18.75" customHeight="1">
      <c r="B100" s="302"/>
      <c r="C100" s="302"/>
      <c r="D100" s="302"/>
      <c r="E100" s="302"/>
      <c r="F100" s="302"/>
      <c r="G100" s="302"/>
      <c r="H100" s="302"/>
      <c r="I100" s="302"/>
      <c r="J100" s="302"/>
      <c r="K100" s="302"/>
    </row>
    <row r="101" s="1" customFormat="1" ht="7.5" customHeight="1">
      <c r="B101" s="303"/>
      <c r="C101" s="304"/>
      <c r="D101" s="304"/>
      <c r="E101" s="304"/>
      <c r="F101" s="304"/>
      <c r="G101" s="304"/>
      <c r="H101" s="304"/>
      <c r="I101" s="304"/>
      <c r="J101" s="304"/>
      <c r="K101" s="305"/>
    </row>
    <row r="102" s="1" customFormat="1" ht="45" customHeight="1">
      <c r="B102" s="306"/>
      <c r="C102" s="307" t="s">
        <v>635</v>
      </c>
      <c r="D102" s="307"/>
      <c r="E102" s="307"/>
      <c r="F102" s="307"/>
      <c r="G102" s="307"/>
      <c r="H102" s="307"/>
      <c r="I102" s="307"/>
      <c r="J102" s="307"/>
      <c r="K102" s="308"/>
    </row>
    <row r="103" s="1" customFormat="1" ht="17.25" customHeight="1">
      <c r="B103" s="306"/>
      <c r="C103" s="309" t="s">
        <v>590</v>
      </c>
      <c r="D103" s="309"/>
      <c r="E103" s="309"/>
      <c r="F103" s="309" t="s">
        <v>591</v>
      </c>
      <c r="G103" s="310"/>
      <c r="H103" s="309" t="s">
        <v>53</v>
      </c>
      <c r="I103" s="309" t="s">
        <v>56</v>
      </c>
      <c r="J103" s="309" t="s">
        <v>592</v>
      </c>
      <c r="K103" s="308"/>
    </row>
    <row r="104" s="1" customFormat="1" ht="17.25" customHeight="1">
      <c r="B104" s="306"/>
      <c r="C104" s="311" t="s">
        <v>593</v>
      </c>
      <c r="D104" s="311"/>
      <c r="E104" s="311"/>
      <c r="F104" s="312" t="s">
        <v>594</v>
      </c>
      <c r="G104" s="313"/>
      <c r="H104" s="311"/>
      <c r="I104" s="311"/>
      <c r="J104" s="311" t="s">
        <v>595</v>
      </c>
      <c r="K104" s="308"/>
    </row>
    <row r="105" s="1" customFormat="1" ht="5.25" customHeight="1">
      <c r="B105" s="306"/>
      <c r="C105" s="309"/>
      <c r="D105" s="309"/>
      <c r="E105" s="309"/>
      <c r="F105" s="309"/>
      <c r="G105" s="327"/>
      <c r="H105" s="309"/>
      <c r="I105" s="309"/>
      <c r="J105" s="309"/>
      <c r="K105" s="308"/>
    </row>
    <row r="106" s="1" customFormat="1" ht="15" customHeight="1">
      <c r="B106" s="306"/>
      <c r="C106" s="294" t="s">
        <v>52</v>
      </c>
      <c r="D106" s="316"/>
      <c r="E106" s="316"/>
      <c r="F106" s="317" t="s">
        <v>596</v>
      </c>
      <c r="G106" s="294"/>
      <c r="H106" s="294" t="s">
        <v>636</v>
      </c>
      <c r="I106" s="294" t="s">
        <v>598</v>
      </c>
      <c r="J106" s="294">
        <v>20</v>
      </c>
      <c r="K106" s="308"/>
    </row>
    <row r="107" s="1" customFormat="1" ht="15" customHeight="1">
      <c r="B107" s="306"/>
      <c r="C107" s="294" t="s">
        <v>599</v>
      </c>
      <c r="D107" s="294"/>
      <c r="E107" s="294"/>
      <c r="F107" s="317" t="s">
        <v>596</v>
      </c>
      <c r="G107" s="294"/>
      <c r="H107" s="294" t="s">
        <v>636</v>
      </c>
      <c r="I107" s="294" t="s">
        <v>598</v>
      </c>
      <c r="J107" s="294">
        <v>120</v>
      </c>
      <c r="K107" s="308"/>
    </row>
    <row r="108" s="1" customFormat="1" ht="15" customHeight="1">
      <c r="B108" s="319"/>
      <c r="C108" s="294" t="s">
        <v>601</v>
      </c>
      <c r="D108" s="294"/>
      <c r="E108" s="294"/>
      <c r="F108" s="317" t="s">
        <v>602</v>
      </c>
      <c r="G108" s="294"/>
      <c r="H108" s="294" t="s">
        <v>636</v>
      </c>
      <c r="I108" s="294" t="s">
        <v>598</v>
      </c>
      <c r="J108" s="294">
        <v>50</v>
      </c>
      <c r="K108" s="308"/>
    </row>
    <row r="109" s="1" customFormat="1" ht="15" customHeight="1">
      <c r="B109" s="319"/>
      <c r="C109" s="294" t="s">
        <v>604</v>
      </c>
      <c r="D109" s="294"/>
      <c r="E109" s="294"/>
      <c r="F109" s="317" t="s">
        <v>596</v>
      </c>
      <c r="G109" s="294"/>
      <c r="H109" s="294" t="s">
        <v>636</v>
      </c>
      <c r="I109" s="294" t="s">
        <v>606</v>
      </c>
      <c r="J109" s="294"/>
      <c r="K109" s="308"/>
    </row>
    <row r="110" s="1" customFormat="1" ht="15" customHeight="1">
      <c r="B110" s="319"/>
      <c r="C110" s="294" t="s">
        <v>615</v>
      </c>
      <c r="D110" s="294"/>
      <c r="E110" s="294"/>
      <c r="F110" s="317" t="s">
        <v>602</v>
      </c>
      <c r="G110" s="294"/>
      <c r="H110" s="294" t="s">
        <v>636</v>
      </c>
      <c r="I110" s="294" t="s">
        <v>598</v>
      </c>
      <c r="J110" s="294">
        <v>50</v>
      </c>
      <c r="K110" s="308"/>
    </row>
    <row r="111" s="1" customFormat="1" ht="15" customHeight="1">
      <c r="B111" s="319"/>
      <c r="C111" s="294" t="s">
        <v>623</v>
      </c>
      <c r="D111" s="294"/>
      <c r="E111" s="294"/>
      <c r="F111" s="317" t="s">
        <v>602</v>
      </c>
      <c r="G111" s="294"/>
      <c r="H111" s="294" t="s">
        <v>636</v>
      </c>
      <c r="I111" s="294" t="s">
        <v>598</v>
      </c>
      <c r="J111" s="294">
        <v>50</v>
      </c>
      <c r="K111" s="308"/>
    </row>
    <row r="112" s="1" customFormat="1" ht="15" customHeight="1">
      <c r="B112" s="319"/>
      <c r="C112" s="294" t="s">
        <v>621</v>
      </c>
      <c r="D112" s="294"/>
      <c r="E112" s="294"/>
      <c r="F112" s="317" t="s">
        <v>602</v>
      </c>
      <c r="G112" s="294"/>
      <c r="H112" s="294" t="s">
        <v>636</v>
      </c>
      <c r="I112" s="294" t="s">
        <v>598</v>
      </c>
      <c r="J112" s="294">
        <v>50</v>
      </c>
      <c r="K112" s="308"/>
    </row>
    <row r="113" s="1" customFormat="1" ht="15" customHeight="1">
      <c r="B113" s="319"/>
      <c r="C113" s="294" t="s">
        <v>52</v>
      </c>
      <c r="D113" s="294"/>
      <c r="E113" s="294"/>
      <c r="F113" s="317" t="s">
        <v>596</v>
      </c>
      <c r="G113" s="294"/>
      <c r="H113" s="294" t="s">
        <v>637</v>
      </c>
      <c r="I113" s="294" t="s">
        <v>598</v>
      </c>
      <c r="J113" s="294">
        <v>20</v>
      </c>
      <c r="K113" s="308"/>
    </row>
    <row r="114" s="1" customFormat="1" ht="15" customHeight="1">
      <c r="B114" s="319"/>
      <c r="C114" s="294" t="s">
        <v>638</v>
      </c>
      <c r="D114" s="294"/>
      <c r="E114" s="294"/>
      <c r="F114" s="317" t="s">
        <v>596</v>
      </c>
      <c r="G114" s="294"/>
      <c r="H114" s="294" t="s">
        <v>639</v>
      </c>
      <c r="I114" s="294" t="s">
        <v>598</v>
      </c>
      <c r="J114" s="294">
        <v>120</v>
      </c>
      <c r="K114" s="308"/>
    </row>
    <row r="115" s="1" customFormat="1" ht="15" customHeight="1">
      <c r="B115" s="319"/>
      <c r="C115" s="294" t="s">
        <v>37</v>
      </c>
      <c r="D115" s="294"/>
      <c r="E115" s="294"/>
      <c r="F115" s="317" t="s">
        <v>596</v>
      </c>
      <c r="G115" s="294"/>
      <c r="H115" s="294" t="s">
        <v>640</v>
      </c>
      <c r="I115" s="294" t="s">
        <v>631</v>
      </c>
      <c r="J115" s="294"/>
      <c r="K115" s="308"/>
    </row>
    <row r="116" s="1" customFormat="1" ht="15" customHeight="1">
      <c r="B116" s="319"/>
      <c r="C116" s="294" t="s">
        <v>47</v>
      </c>
      <c r="D116" s="294"/>
      <c r="E116" s="294"/>
      <c r="F116" s="317" t="s">
        <v>596</v>
      </c>
      <c r="G116" s="294"/>
      <c r="H116" s="294" t="s">
        <v>641</v>
      </c>
      <c r="I116" s="294" t="s">
        <v>631</v>
      </c>
      <c r="J116" s="294"/>
      <c r="K116" s="308"/>
    </row>
    <row r="117" s="1" customFormat="1" ht="15" customHeight="1">
      <c r="B117" s="319"/>
      <c r="C117" s="294" t="s">
        <v>56</v>
      </c>
      <c r="D117" s="294"/>
      <c r="E117" s="294"/>
      <c r="F117" s="317" t="s">
        <v>596</v>
      </c>
      <c r="G117" s="294"/>
      <c r="H117" s="294" t="s">
        <v>642</v>
      </c>
      <c r="I117" s="294" t="s">
        <v>643</v>
      </c>
      <c r="J117" s="294"/>
      <c r="K117" s="308"/>
    </row>
    <row r="118" s="1" customFormat="1" ht="15" customHeight="1">
      <c r="B118" s="322"/>
      <c r="C118" s="328"/>
      <c r="D118" s="328"/>
      <c r="E118" s="328"/>
      <c r="F118" s="328"/>
      <c r="G118" s="328"/>
      <c r="H118" s="328"/>
      <c r="I118" s="328"/>
      <c r="J118" s="328"/>
      <c r="K118" s="324"/>
    </row>
    <row r="119" s="1" customFormat="1" ht="18.75" customHeight="1">
      <c r="B119" s="329"/>
      <c r="C119" s="330"/>
      <c r="D119" s="330"/>
      <c r="E119" s="330"/>
      <c r="F119" s="331"/>
      <c r="G119" s="330"/>
      <c r="H119" s="330"/>
      <c r="I119" s="330"/>
      <c r="J119" s="330"/>
      <c r="K119" s="329"/>
    </row>
    <row r="120" s="1" customFormat="1" ht="18.75" customHeight="1">
      <c r="B120" s="302"/>
      <c r="C120" s="302"/>
      <c r="D120" s="302"/>
      <c r="E120" s="302"/>
      <c r="F120" s="302"/>
      <c r="G120" s="302"/>
      <c r="H120" s="302"/>
      <c r="I120" s="302"/>
      <c r="J120" s="302"/>
      <c r="K120" s="302"/>
    </row>
    <row r="121" s="1" customFormat="1" ht="7.5" customHeight="1">
      <c r="B121" s="332"/>
      <c r="C121" s="333"/>
      <c r="D121" s="333"/>
      <c r="E121" s="333"/>
      <c r="F121" s="333"/>
      <c r="G121" s="333"/>
      <c r="H121" s="333"/>
      <c r="I121" s="333"/>
      <c r="J121" s="333"/>
      <c r="K121" s="334"/>
    </row>
    <row r="122" s="1" customFormat="1" ht="45" customHeight="1">
      <c r="B122" s="335"/>
      <c r="C122" s="285" t="s">
        <v>644</v>
      </c>
      <c r="D122" s="285"/>
      <c r="E122" s="285"/>
      <c r="F122" s="285"/>
      <c r="G122" s="285"/>
      <c r="H122" s="285"/>
      <c r="I122" s="285"/>
      <c r="J122" s="285"/>
      <c r="K122" s="336"/>
    </row>
    <row r="123" s="1" customFormat="1" ht="17.25" customHeight="1">
      <c r="B123" s="337"/>
      <c r="C123" s="309" t="s">
        <v>590</v>
      </c>
      <c r="D123" s="309"/>
      <c r="E123" s="309"/>
      <c r="F123" s="309" t="s">
        <v>591</v>
      </c>
      <c r="G123" s="310"/>
      <c r="H123" s="309" t="s">
        <v>53</v>
      </c>
      <c r="I123" s="309" t="s">
        <v>56</v>
      </c>
      <c r="J123" s="309" t="s">
        <v>592</v>
      </c>
      <c r="K123" s="338"/>
    </row>
    <row r="124" s="1" customFormat="1" ht="17.25" customHeight="1">
      <c r="B124" s="337"/>
      <c r="C124" s="311" t="s">
        <v>593</v>
      </c>
      <c r="D124" s="311"/>
      <c r="E124" s="311"/>
      <c r="F124" s="312" t="s">
        <v>594</v>
      </c>
      <c r="G124" s="313"/>
      <c r="H124" s="311"/>
      <c r="I124" s="311"/>
      <c r="J124" s="311" t="s">
        <v>595</v>
      </c>
      <c r="K124" s="338"/>
    </row>
    <row r="125" s="1" customFormat="1" ht="5.25" customHeight="1">
      <c r="B125" s="339"/>
      <c r="C125" s="314"/>
      <c r="D125" s="314"/>
      <c r="E125" s="314"/>
      <c r="F125" s="314"/>
      <c r="G125" s="340"/>
      <c r="H125" s="314"/>
      <c r="I125" s="314"/>
      <c r="J125" s="314"/>
      <c r="K125" s="341"/>
    </row>
    <row r="126" s="1" customFormat="1" ht="15" customHeight="1">
      <c r="B126" s="339"/>
      <c r="C126" s="294" t="s">
        <v>599</v>
      </c>
      <c r="D126" s="316"/>
      <c r="E126" s="316"/>
      <c r="F126" s="317" t="s">
        <v>596</v>
      </c>
      <c r="G126" s="294"/>
      <c r="H126" s="294" t="s">
        <v>636</v>
      </c>
      <c r="I126" s="294" t="s">
        <v>598</v>
      </c>
      <c r="J126" s="294">
        <v>120</v>
      </c>
      <c r="K126" s="342"/>
    </row>
    <row r="127" s="1" customFormat="1" ht="15" customHeight="1">
      <c r="B127" s="339"/>
      <c r="C127" s="294" t="s">
        <v>645</v>
      </c>
      <c r="D127" s="294"/>
      <c r="E127" s="294"/>
      <c r="F127" s="317" t="s">
        <v>596</v>
      </c>
      <c r="G127" s="294"/>
      <c r="H127" s="294" t="s">
        <v>646</v>
      </c>
      <c r="I127" s="294" t="s">
        <v>598</v>
      </c>
      <c r="J127" s="294" t="s">
        <v>647</v>
      </c>
      <c r="K127" s="342"/>
    </row>
    <row r="128" s="1" customFormat="1" ht="15" customHeight="1">
      <c r="B128" s="339"/>
      <c r="C128" s="294" t="s">
        <v>544</v>
      </c>
      <c r="D128" s="294"/>
      <c r="E128" s="294"/>
      <c r="F128" s="317" t="s">
        <v>596</v>
      </c>
      <c r="G128" s="294"/>
      <c r="H128" s="294" t="s">
        <v>648</v>
      </c>
      <c r="I128" s="294" t="s">
        <v>598</v>
      </c>
      <c r="J128" s="294" t="s">
        <v>647</v>
      </c>
      <c r="K128" s="342"/>
    </row>
    <row r="129" s="1" customFormat="1" ht="15" customHeight="1">
      <c r="B129" s="339"/>
      <c r="C129" s="294" t="s">
        <v>607</v>
      </c>
      <c r="D129" s="294"/>
      <c r="E129" s="294"/>
      <c r="F129" s="317" t="s">
        <v>602</v>
      </c>
      <c r="G129" s="294"/>
      <c r="H129" s="294" t="s">
        <v>608</v>
      </c>
      <c r="I129" s="294" t="s">
        <v>598</v>
      </c>
      <c r="J129" s="294">
        <v>15</v>
      </c>
      <c r="K129" s="342"/>
    </row>
    <row r="130" s="1" customFormat="1" ht="15" customHeight="1">
      <c r="B130" s="339"/>
      <c r="C130" s="320" t="s">
        <v>609</v>
      </c>
      <c r="D130" s="320"/>
      <c r="E130" s="320"/>
      <c r="F130" s="321" t="s">
        <v>602</v>
      </c>
      <c r="G130" s="320"/>
      <c r="H130" s="320" t="s">
        <v>610</v>
      </c>
      <c r="I130" s="320" t="s">
        <v>598</v>
      </c>
      <c r="J130" s="320">
        <v>15</v>
      </c>
      <c r="K130" s="342"/>
    </row>
    <row r="131" s="1" customFormat="1" ht="15" customHeight="1">
      <c r="B131" s="339"/>
      <c r="C131" s="320" t="s">
        <v>611</v>
      </c>
      <c r="D131" s="320"/>
      <c r="E131" s="320"/>
      <c r="F131" s="321" t="s">
        <v>602</v>
      </c>
      <c r="G131" s="320"/>
      <c r="H131" s="320" t="s">
        <v>612</v>
      </c>
      <c r="I131" s="320" t="s">
        <v>598</v>
      </c>
      <c r="J131" s="320">
        <v>20</v>
      </c>
      <c r="K131" s="342"/>
    </row>
    <row r="132" s="1" customFormat="1" ht="15" customHeight="1">
      <c r="B132" s="339"/>
      <c r="C132" s="320" t="s">
        <v>613</v>
      </c>
      <c r="D132" s="320"/>
      <c r="E132" s="320"/>
      <c r="F132" s="321" t="s">
        <v>602</v>
      </c>
      <c r="G132" s="320"/>
      <c r="H132" s="320" t="s">
        <v>614</v>
      </c>
      <c r="I132" s="320" t="s">
        <v>598</v>
      </c>
      <c r="J132" s="320">
        <v>20</v>
      </c>
      <c r="K132" s="342"/>
    </row>
    <row r="133" s="1" customFormat="1" ht="15" customHeight="1">
      <c r="B133" s="339"/>
      <c r="C133" s="294" t="s">
        <v>601</v>
      </c>
      <c r="D133" s="294"/>
      <c r="E133" s="294"/>
      <c r="F133" s="317" t="s">
        <v>602</v>
      </c>
      <c r="G133" s="294"/>
      <c r="H133" s="294" t="s">
        <v>636</v>
      </c>
      <c r="I133" s="294" t="s">
        <v>598</v>
      </c>
      <c r="J133" s="294">
        <v>50</v>
      </c>
      <c r="K133" s="342"/>
    </row>
    <row r="134" s="1" customFormat="1" ht="15" customHeight="1">
      <c r="B134" s="339"/>
      <c r="C134" s="294" t="s">
        <v>615</v>
      </c>
      <c r="D134" s="294"/>
      <c r="E134" s="294"/>
      <c r="F134" s="317" t="s">
        <v>602</v>
      </c>
      <c r="G134" s="294"/>
      <c r="H134" s="294" t="s">
        <v>636</v>
      </c>
      <c r="I134" s="294" t="s">
        <v>598</v>
      </c>
      <c r="J134" s="294">
        <v>50</v>
      </c>
      <c r="K134" s="342"/>
    </row>
    <row r="135" s="1" customFormat="1" ht="15" customHeight="1">
      <c r="B135" s="339"/>
      <c r="C135" s="294" t="s">
        <v>621</v>
      </c>
      <c r="D135" s="294"/>
      <c r="E135" s="294"/>
      <c r="F135" s="317" t="s">
        <v>602</v>
      </c>
      <c r="G135" s="294"/>
      <c r="H135" s="294" t="s">
        <v>636</v>
      </c>
      <c r="I135" s="294" t="s">
        <v>598</v>
      </c>
      <c r="J135" s="294">
        <v>50</v>
      </c>
      <c r="K135" s="342"/>
    </row>
    <row r="136" s="1" customFormat="1" ht="15" customHeight="1">
      <c r="B136" s="339"/>
      <c r="C136" s="294" t="s">
        <v>623</v>
      </c>
      <c r="D136" s="294"/>
      <c r="E136" s="294"/>
      <c r="F136" s="317" t="s">
        <v>602</v>
      </c>
      <c r="G136" s="294"/>
      <c r="H136" s="294" t="s">
        <v>636</v>
      </c>
      <c r="I136" s="294" t="s">
        <v>598</v>
      </c>
      <c r="J136" s="294">
        <v>50</v>
      </c>
      <c r="K136" s="342"/>
    </row>
    <row r="137" s="1" customFormat="1" ht="15" customHeight="1">
      <c r="B137" s="339"/>
      <c r="C137" s="294" t="s">
        <v>624</v>
      </c>
      <c r="D137" s="294"/>
      <c r="E137" s="294"/>
      <c r="F137" s="317" t="s">
        <v>602</v>
      </c>
      <c r="G137" s="294"/>
      <c r="H137" s="294" t="s">
        <v>649</v>
      </c>
      <c r="I137" s="294" t="s">
        <v>598</v>
      </c>
      <c r="J137" s="294">
        <v>255</v>
      </c>
      <c r="K137" s="342"/>
    </row>
    <row r="138" s="1" customFormat="1" ht="15" customHeight="1">
      <c r="B138" s="339"/>
      <c r="C138" s="294" t="s">
        <v>626</v>
      </c>
      <c r="D138" s="294"/>
      <c r="E138" s="294"/>
      <c r="F138" s="317" t="s">
        <v>596</v>
      </c>
      <c r="G138" s="294"/>
      <c r="H138" s="294" t="s">
        <v>650</v>
      </c>
      <c r="I138" s="294" t="s">
        <v>628</v>
      </c>
      <c r="J138" s="294"/>
      <c r="K138" s="342"/>
    </row>
    <row r="139" s="1" customFormat="1" ht="15" customHeight="1">
      <c r="B139" s="339"/>
      <c r="C139" s="294" t="s">
        <v>629</v>
      </c>
      <c r="D139" s="294"/>
      <c r="E139" s="294"/>
      <c r="F139" s="317" t="s">
        <v>596</v>
      </c>
      <c r="G139" s="294"/>
      <c r="H139" s="294" t="s">
        <v>651</v>
      </c>
      <c r="I139" s="294" t="s">
        <v>631</v>
      </c>
      <c r="J139" s="294"/>
      <c r="K139" s="342"/>
    </row>
    <row r="140" s="1" customFormat="1" ht="15" customHeight="1">
      <c r="B140" s="339"/>
      <c r="C140" s="294" t="s">
        <v>632</v>
      </c>
      <c r="D140" s="294"/>
      <c r="E140" s="294"/>
      <c r="F140" s="317" t="s">
        <v>596</v>
      </c>
      <c r="G140" s="294"/>
      <c r="H140" s="294" t="s">
        <v>632</v>
      </c>
      <c r="I140" s="294" t="s">
        <v>631</v>
      </c>
      <c r="J140" s="294"/>
      <c r="K140" s="342"/>
    </row>
    <row r="141" s="1" customFormat="1" ht="15" customHeight="1">
      <c r="B141" s="339"/>
      <c r="C141" s="294" t="s">
        <v>37</v>
      </c>
      <c r="D141" s="294"/>
      <c r="E141" s="294"/>
      <c r="F141" s="317" t="s">
        <v>596</v>
      </c>
      <c r="G141" s="294"/>
      <c r="H141" s="294" t="s">
        <v>652</v>
      </c>
      <c r="I141" s="294" t="s">
        <v>631</v>
      </c>
      <c r="J141" s="294"/>
      <c r="K141" s="342"/>
    </row>
    <row r="142" s="1" customFormat="1" ht="15" customHeight="1">
      <c r="B142" s="339"/>
      <c r="C142" s="294" t="s">
        <v>653</v>
      </c>
      <c r="D142" s="294"/>
      <c r="E142" s="294"/>
      <c r="F142" s="317" t="s">
        <v>596</v>
      </c>
      <c r="G142" s="294"/>
      <c r="H142" s="294" t="s">
        <v>654</v>
      </c>
      <c r="I142" s="294" t="s">
        <v>631</v>
      </c>
      <c r="J142" s="294"/>
      <c r="K142" s="342"/>
    </row>
    <row r="143" s="1" customFormat="1" ht="15" customHeight="1">
      <c r="B143" s="343"/>
      <c r="C143" s="344"/>
      <c r="D143" s="344"/>
      <c r="E143" s="344"/>
      <c r="F143" s="344"/>
      <c r="G143" s="344"/>
      <c r="H143" s="344"/>
      <c r="I143" s="344"/>
      <c r="J143" s="344"/>
      <c r="K143" s="345"/>
    </row>
    <row r="144" s="1" customFormat="1" ht="18.75" customHeight="1">
      <c r="B144" s="330"/>
      <c r="C144" s="330"/>
      <c r="D144" s="330"/>
      <c r="E144" s="330"/>
      <c r="F144" s="331"/>
      <c r="G144" s="330"/>
      <c r="H144" s="330"/>
      <c r="I144" s="330"/>
      <c r="J144" s="330"/>
      <c r="K144" s="330"/>
    </row>
    <row r="145" s="1" customFormat="1" ht="18.75" customHeight="1">
      <c r="B145" s="302"/>
      <c r="C145" s="302"/>
      <c r="D145" s="302"/>
      <c r="E145" s="302"/>
      <c r="F145" s="302"/>
      <c r="G145" s="302"/>
      <c r="H145" s="302"/>
      <c r="I145" s="302"/>
      <c r="J145" s="302"/>
      <c r="K145" s="302"/>
    </row>
    <row r="146" s="1" customFormat="1" ht="7.5" customHeight="1">
      <c r="B146" s="303"/>
      <c r="C146" s="304"/>
      <c r="D146" s="304"/>
      <c r="E146" s="304"/>
      <c r="F146" s="304"/>
      <c r="G146" s="304"/>
      <c r="H146" s="304"/>
      <c r="I146" s="304"/>
      <c r="J146" s="304"/>
      <c r="K146" s="305"/>
    </row>
    <row r="147" s="1" customFormat="1" ht="45" customHeight="1">
      <c r="B147" s="306"/>
      <c r="C147" s="307" t="s">
        <v>655</v>
      </c>
      <c r="D147" s="307"/>
      <c r="E147" s="307"/>
      <c r="F147" s="307"/>
      <c r="G147" s="307"/>
      <c r="H147" s="307"/>
      <c r="I147" s="307"/>
      <c r="J147" s="307"/>
      <c r="K147" s="308"/>
    </row>
    <row r="148" s="1" customFormat="1" ht="17.25" customHeight="1">
      <c r="B148" s="306"/>
      <c r="C148" s="309" t="s">
        <v>590</v>
      </c>
      <c r="D148" s="309"/>
      <c r="E148" s="309"/>
      <c r="F148" s="309" t="s">
        <v>591</v>
      </c>
      <c r="G148" s="310"/>
      <c r="H148" s="309" t="s">
        <v>53</v>
      </c>
      <c r="I148" s="309" t="s">
        <v>56</v>
      </c>
      <c r="J148" s="309" t="s">
        <v>592</v>
      </c>
      <c r="K148" s="308"/>
    </row>
    <row r="149" s="1" customFormat="1" ht="17.25" customHeight="1">
      <c r="B149" s="306"/>
      <c r="C149" s="311" t="s">
        <v>593</v>
      </c>
      <c r="D149" s="311"/>
      <c r="E149" s="311"/>
      <c r="F149" s="312" t="s">
        <v>594</v>
      </c>
      <c r="G149" s="313"/>
      <c r="H149" s="311"/>
      <c r="I149" s="311"/>
      <c r="J149" s="311" t="s">
        <v>595</v>
      </c>
      <c r="K149" s="308"/>
    </row>
    <row r="150" s="1" customFormat="1" ht="5.25" customHeight="1">
      <c r="B150" s="319"/>
      <c r="C150" s="314"/>
      <c r="D150" s="314"/>
      <c r="E150" s="314"/>
      <c r="F150" s="314"/>
      <c r="G150" s="315"/>
      <c r="H150" s="314"/>
      <c r="I150" s="314"/>
      <c r="J150" s="314"/>
      <c r="K150" s="342"/>
    </row>
    <row r="151" s="1" customFormat="1" ht="15" customHeight="1">
      <c r="B151" s="319"/>
      <c r="C151" s="346" t="s">
        <v>599</v>
      </c>
      <c r="D151" s="294"/>
      <c r="E151" s="294"/>
      <c r="F151" s="347" t="s">
        <v>596</v>
      </c>
      <c r="G151" s="294"/>
      <c r="H151" s="346" t="s">
        <v>636</v>
      </c>
      <c r="I151" s="346" t="s">
        <v>598</v>
      </c>
      <c r="J151" s="346">
        <v>120</v>
      </c>
      <c r="K151" s="342"/>
    </row>
    <row r="152" s="1" customFormat="1" ht="15" customHeight="1">
      <c r="B152" s="319"/>
      <c r="C152" s="346" t="s">
        <v>645</v>
      </c>
      <c r="D152" s="294"/>
      <c r="E152" s="294"/>
      <c r="F152" s="347" t="s">
        <v>596</v>
      </c>
      <c r="G152" s="294"/>
      <c r="H152" s="346" t="s">
        <v>656</v>
      </c>
      <c r="I152" s="346" t="s">
        <v>598</v>
      </c>
      <c r="J152" s="346" t="s">
        <v>647</v>
      </c>
      <c r="K152" s="342"/>
    </row>
    <row r="153" s="1" customFormat="1" ht="15" customHeight="1">
      <c r="B153" s="319"/>
      <c r="C153" s="346" t="s">
        <v>544</v>
      </c>
      <c r="D153" s="294"/>
      <c r="E153" s="294"/>
      <c r="F153" s="347" t="s">
        <v>596</v>
      </c>
      <c r="G153" s="294"/>
      <c r="H153" s="346" t="s">
        <v>657</v>
      </c>
      <c r="I153" s="346" t="s">
        <v>598</v>
      </c>
      <c r="J153" s="346" t="s">
        <v>647</v>
      </c>
      <c r="K153" s="342"/>
    </row>
    <row r="154" s="1" customFormat="1" ht="15" customHeight="1">
      <c r="B154" s="319"/>
      <c r="C154" s="346" t="s">
        <v>601</v>
      </c>
      <c r="D154" s="294"/>
      <c r="E154" s="294"/>
      <c r="F154" s="347" t="s">
        <v>602</v>
      </c>
      <c r="G154" s="294"/>
      <c r="H154" s="346" t="s">
        <v>636</v>
      </c>
      <c r="I154" s="346" t="s">
        <v>598</v>
      </c>
      <c r="J154" s="346">
        <v>50</v>
      </c>
      <c r="K154" s="342"/>
    </row>
    <row r="155" s="1" customFormat="1" ht="15" customHeight="1">
      <c r="B155" s="319"/>
      <c r="C155" s="346" t="s">
        <v>604</v>
      </c>
      <c r="D155" s="294"/>
      <c r="E155" s="294"/>
      <c r="F155" s="347" t="s">
        <v>596</v>
      </c>
      <c r="G155" s="294"/>
      <c r="H155" s="346" t="s">
        <v>636</v>
      </c>
      <c r="I155" s="346" t="s">
        <v>606</v>
      </c>
      <c r="J155" s="346"/>
      <c r="K155" s="342"/>
    </row>
    <row r="156" s="1" customFormat="1" ht="15" customHeight="1">
      <c r="B156" s="319"/>
      <c r="C156" s="346" t="s">
        <v>615</v>
      </c>
      <c r="D156" s="294"/>
      <c r="E156" s="294"/>
      <c r="F156" s="347" t="s">
        <v>602</v>
      </c>
      <c r="G156" s="294"/>
      <c r="H156" s="346" t="s">
        <v>636</v>
      </c>
      <c r="I156" s="346" t="s">
        <v>598</v>
      </c>
      <c r="J156" s="346">
        <v>50</v>
      </c>
      <c r="K156" s="342"/>
    </row>
    <row r="157" s="1" customFormat="1" ht="15" customHeight="1">
      <c r="B157" s="319"/>
      <c r="C157" s="346" t="s">
        <v>623</v>
      </c>
      <c r="D157" s="294"/>
      <c r="E157" s="294"/>
      <c r="F157" s="347" t="s">
        <v>602</v>
      </c>
      <c r="G157" s="294"/>
      <c r="H157" s="346" t="s">
        <v>636</v>
      </c>
      <c r="I157" s="346" t="s">
        <v>598</v>
      </c>
      <c r="J157" s="346">
        <v>50</v>
      </c>
      <c r="K157" s="342"/>
    </row>
    <row r="158" s="1" customFormat="1" ht="15" customHeight="1">
      <c r="B158" s="319"/>
      <c r="C158" s="346" t="s">
        <v>621</v>
      </c>
      <c r="D158" s="294"/>
      <c r="E158" s="294"/>
      <c r="F158" s="347" t="s">
        <v>602</v>
      </c>
      <c r="G158" s="294"/>
      <c r="H158" s="346" t="s">
        <v>636</v>
      </c>
      <c r="I158" s="346" t="s">
        <v>598</v>
      </c>
      <c r="J158" s="346">
        <v>50</v>
      </c>
      <c r="K158" s="342"/>
    </row>
    <row r="159" s="1" customFormat="1" ht="15" customHeight="1">
      <c r="B159" s="319"/>
      <c r="C159" s="346" t="s">
        <v>86</v>
      </c>
      <c r="D159" s="294"/>
      <c r="E159" s="294"/>
      <c r="F159" s="347" t="s">
        <v>596</v>
      </c>
      <c r="G159" s="294"/>
      <c r="H159" s="346" t="s">
        <v>658</v>
      </c>
      <c r="I159" s="346" t="s">
        <v>598</v>
      </c>
      <c r="J159" s="346" t="s">
        <v>659</v>
      </c>
      <c r="K159" s="342"/>
    </row>
    <row r="160" s="1" customFormat="1" ht="15" customHeight="1">
      <c r="B160" s="319"/>
      <c r="C160" s="346" t="s">
        <v>660</v>
      </c>
      <c r="D160" s="294"/>
      <c r="E160" s="294"/>
      <c r="F160" s="347" t="s">
        <v>596</v>
      </c>
      <c r="G160" s="294"/>
      <c r="H160" s="346" t="s">
        <v>661</v>
      </c>
      <c r="I160" s="346" t="s">
        <v>631</v>
      </c>
      <c r="J160" s="346"/>
      <c r="K160" s="342"/>
    </row>
    <row r="161" s="1" customFormat="1" ht="15" customHeight="1">
      <c r="B161" s="348"/>
      <c r="C161" s="328"/>
      <c r="D161" s="328"/>
      <c r="E161" s="328"/>
      <c r="F161" s="328"/>
      <c r="G161" s="328"/>
      <c r="H161" s="328"/>
      <c r="I161" s="328"/>
      <c r="J161" s="328"/>
      <c r="K161" s="349"/>
    </row>
    <row r="162" s="1" customFormat="1" ht="18.75" customHeight="1">
      <c r="B162" s="330"/>
      <c r="C162" s="340"/>
      <c r="D162" s="340"/>
      <c r="E162" s="340"/>
      <c r="F162" s="350"/>
      <c r="G162" s="340"/>
      <c r="H162" s="340"/>
      <c r="I162" s="340"/>
      <c r="J162" s="340"/>
      <c r="K162" s="330"/>
    </row>
    <row r="163" s="1" customFormat="1" ht="18.75" customHeight="1">
      <c r="B163" s="302"/>
      <c r="C163" s="302"/>
      <c r="D163" s="302"/>
      <c r="E163" s="302"/>
      <c r="F163" s="302"/>
      <c r="G163" s="302"/>
      <c r="H163" s="302"/>
      <c r="I163" s="302"/>
      <c r="J163" s="302"/>
      <c r="K163" s="302"/>
    </row>
    <row r="164" s="1" customFormat="1" ht="7.5" customHeight="1">
      <c r="B164" s="281"/>
      <c r="C164" s="282"/>
      <c r="D164" s="282"/>
      <c r="E164" s="282"/>
      <c r="F164" s="282"/>
      <c r="G164" s="282"/>
      <c r="H164" s="282"/>
      <c r="I164" s="282"/>
      <c r="J164" s="282"/>
      <c r="K164" s="283"/>
    </row>
    <row r="165" s="1" customFormat="1" ht="45" customHeight="1">
      <c r="B165" s="284"/>
      <c r="C165" s="285" t="s">
        <v>662</v>
      </c>
      <c r="D165" s="285"/>
      <c r="E165" s="285"/>
      <c r="F165" s="285"/>
      <c r="G165" s="285"/>
      <c r="H165" s="285"/>
      <c r="I165" s="285"/>
      <c r="J165" s="285"/>
      <c r="K165" s="286"/>
    </row>
    <row r="166" s="1" customFormat="1" ht="17.25" customHeight="1">
      <c r="B166" s="284"/>
      <c r="C166" s="309" t="s">
        <v>590</v>
      </c>
      <c r="D166" s="309"/>
      <c r="E166" s="309"/>
      <c r="F166" s="309" t="s">
        <v>591</v>
      </c>
      <c r="G166" s="351"/>
      <c r="H166" s="352" t="s">
        <v>53</v>
      </c>
      <c r="I166" s="352" t="s">
        <v>56</v>
      </c>
      <c r="J166" s="309" t="s">
        <v>592</v>
      </c>
      <c r="K166" s="286"/>
    </row>
    <row r="167" s="1" customFormat="1" ht="17.25" customHeight="1">
      <c r="B167" s="287"/>
      <c r="C167" s="311" t="s">
        <v>593</v>
      </c>
      <c r="D167" s="311"/>
      <c r="E167" s="311"/>
      <c r="F167" s="312" t="s">
        <v>594</v>
      </c>
      <c r="G167" s="353"/>
      <c r="H167" s="354"/>
      <c r="I167" s="354"/>
      <c r="J167" s="311" t="s">
        <v>595</v>
      </c>
      <c r="K167" s="289"/>
    </row>
    <row r="168" s="1" customFormat="1" ht="5.25" customHeight="1">
      <c r="B168" s="319"/>
      <c r="C168" s="314"/>
      <c r="D168" s="314"/>
      <c r="E168" s="314"/>
      <c r="F168" s="314"/>
      <c r="G168" s="315"/>
      <c r="H168" s="314"/>
      <c r="I168" s="314"/>
      <c r="J168" s="314"/>
      <c r="K168" s="342"/>
    </row>
    <row r="169" s="1" customFormat="1" ht="15" customHeight="1">
      <c r="B169" s="319"/>
      <c r="C169" s="294" t="s">
        <v>599</v>
      </c>
      <c r="D169" s="294"/>
      <c r="E169" s="294"/>
      <c r="F169" s="317" t="s">
        <v>596</v>
      </c>
      <c r="G169" s="294"/>
      <c r="H169" s="294" t="s">
        <v>636</v>
      </c>
      <c r="I169" s="294" t="s">
        <v>598</v>
      </c>
      <c r="J169" s="294">
        <v>120</v>
      </c>
      <c r="K169" s="342"/>
    </row>
    <row r="170" s="1" customFormat="1" ht="15" customHeight="1">
      <c r="B170" s="319"/>
      <c r="C170" s="294" t="s">
        <v>645</v>
      </c>
      <c r="D170" s="294"/>
      <c r="E170" s="294"/>
      <c r="F170" s="317" t="s">
        <v>596</v>
      </c>
      <c r="G170" s="294"/>
      <c r="H170" s="294" t="s">
        <v>646</v>
      </c>
      <c r="I170" s="294" t="s">
        <v>598</v>
      </c>
      <c r="J170" s="294" t="s">
        <v>647</v>
      </c>
      <c r="K170" s="342"/>
    </row>
    <row r="171" s="1" customFormat="1" ht="15" customHeight="1">
      <c r="B171" s="319"/>
      <c r="C171" s="294" t="s">
        <v>544</v>
      </c>
      <c r="D171" s="294"/>
      <c r="E171" s="294"/>
      <c r="F171" s="317" t="s">
        <v>596</v>
      </c>
      <c r="G171" s="294"/>
      <c r="H171" s="294" t="s">
        <v>663</v>
      </c>
      <c r="I171" s="294" t="s">
        <v>598</v>
      </c>
      <c r="J171" s="294" t="s">
        <v>647</v>
      </c>
      <c r="K171" s="342"/>
    </row>
    <row r="172" s="1" customFormat="1" ht="15" customHeight="1">
      <c r="B172" s="319"/>
      <c r="C172" s="294" t="s">
        <v>601</v>
      </c>
      <c r="D172" s="294"/>
      <c r="E172" s="294"/>
      <c r="F172" s="317" t="s">
        <v>602</v>
      </c>
      <c r="G172" s="294"/>
      <c r="H172" s="294" t="s">
        <v>663</v>
      </c>
      <c r="I172" s="294" t="s">
        <v>598</v>
      </c>
      <c r="J172" s="294">
        <v>50</v>
      </c>
      <c r="K172" s="342"/>
    </row>
    <row r="173" s="1" customFormat="1" ht="15" customHeight="1">
      <c r="B173" s="319"/>
      <c r="C173" s="294" t="s">
        <v>604</v>
      </c>
      <c r="D173" s="294"/>
      <c r="E173" s="294"/>
      <c r="F173" s="317" t="s">
        <v>596</v>
      </c>
      <c r="G173" s="294"/>
      <c r="H173" s="294" t="s">
        <v>663</v>
      </c>
      <c r="I173" s="294" t="s">
        <v>606</v>
      </c>
      <c r="J173" s="294"/>
      <c r="K173" s="342"/>
    </row>
    <row r="174" s="1" customFormat="1" ht="15" customHeight="1">
      <c r="B174" s="319"/>
      <c r="C174" s="294" t="s">
        <v>615</v>
      </c>
      <c r="D174" s="294"/>
      <c r="E174" s="294"/>
      <c r="F174" s="317" t="s">
        <v>602</v>
      </c>
      <c r="G174" s="294"/>
      <c r="H174" s="294" t="s">
        <v>663</v>
      </c>
      <c r="I174" s="294" t="s">
        <v>598</v>
      </c>
      <c r="J174" s="294">
        <v>50</v>
      </c>
      <c r="K174" s="342"/>
    </row>
    <row r="175" s="1" customFormat="1" ht="15" customHeight="1">
      <c r="B175" s="319"/>
      <c r="C175" s="294" t="s">
        <v>623</v>
      </c>
      <c r="D175" s="294"/>
      <c r="E175" s="294"/>
      <c r="F175" s="317" t="s">
        <v>602</v>
      </c>
      <c r="G175" s="294"/>
      <c r="H175" s="294" t="s">
        <v>663</v>
      </c>
      <c r="I175" s="294" t="s">
        <v>598</v>
      </c>
      <c r="J175" s="294">
        <v>50</v>
      </c>
      <c r="K175" s="342"/>
    </row>
    <row r="176" s="1" customFormat="1" ht="15" customHeight="1">
      <c r="B176" s="319"/>
      <c r="C176" s="294" t="s">
        <v>621</v>
      </c>
      <c r="D176" s="294"/>
      <c r="E176" s="294"/>
      <c r="F176" s="317" t="s">
        <v>602</v>
      </c>
      <c r="G176" s="294"/>
      <c r="H176" s="294" t="s">
        <v>663</v>
      </c>
      <c r="I176" s="294" t="s">
        <v>598</v>
      </c>
      <c r="J176" s="294">
        <v>50</v>
      </c>
      <c r="K176" s="342"/>
    </row>
    <row r="177" s="1" customFormat="1" ht="15" customHeight="1">
      <c r="B177" s="319"/>
      <c r="C177" s="294" t="s">
        <v>104</v>
      </c>
      <c r="D177" s="294"/>
      <c r="E177" s="294"/>
      <c r="F177" s="317" t="s">
        <v>596</v>
      </c>
      <c r="G177" s="294"/>
      <c r="H177" s="294" t="s">
        <v>664</v>
      </c>
      <c r="I177" s="294" t="s">
        <v>665</v>
      </c>
      <c r="J177" s="294"/>
      <c r="K177" s="342"/>
    </row>
    <row r="178" s="1" customFormat="1" ht="15" customHeight="1">
      <c r="B178" s="319"/>
      <c r="C178" s="294" t="s">
        <v>56</v>
      </c>
      <c r="D178" s="294"/>
      <c r="E178" s="294"/>
      <c r="F178" s="317" t="s">
        <v>596</v>
      </c>
      <c r="G178" s="294"/>
      <c r="H178" s="294" t="s">
        <v>666</v>
      </c>
      <c r="I178" s="294" t="s">
        <v>667</v>
      </c>
      <c r="J178" s="294">
        <v>1</v>
      </c>
      <c r="K178" s="342"/>
    </row>
    <row r="179" s="1" customFormat="1" ht="15" customHeight="1">
      <c r="B179" s="319"/>
      <c r="C179" s="294" t="s">
        <v>52</v>
      </c>
      <c r="D179" s="294"/>
      <c r="E179" s="294"/>
      <c r="F179" s="317" t="s">
        <v>596</v>
      </c>
      <c r="G179" s="294"/>
      <c r="H179" s="294" t="s">
        <v>668</v>
      </c>
      <c r="I179" s="294" t="s">
        <v>598</v>
      </c>
      <c r="J179" s="294">
        <v>20</v>
      </c>
      <c r="K179" s="342"/>
    </row>
    <row r="180" s="1" customFormat="1" ht="15" customHeight="1">
      <c r="B180" s="319"/>
      <c r="C180" s="294" t="s">
        <v>53</v>
      </c>
      <c r="D180" s="294"/>
      <c r="E180" s="294"/>
      <c r="F180" s="317" t="s">
        <v>596</v>
      </c>
      <c r="G180" s="294"/>
      <c r="H180" s="294" t="s">
        <v>669</v>
      </c>
      <c r="I180" s="294" t="s">
        <v>598</v>
      </c>
      <c r="J180" s="294">
        <v>255</v>
      </c>
      <c r="K180" s="342"/>
    </row>
    <row r="181" s="1" customFormat="1" ht="15" customHeight="1">
      <c r="B181" s="319"/>
      <c r="C181" s="294" t="s">
        <v>105</v>
      </c>
      <c r="D181" s="294"/>
      <c r="E181" s="294"/>
      <c r="F181" s="317" t="s">
        <v>596</v>
      </c>
      <c r="G181" s="294"/>
      <c r="H181" s="294" t="s">
        <v>560</v>
      </c>
      <c r="I181" s="294" t="s">
        <v>598</v>
      </c>
      <c r="J181" s="294">
        <v>10</v>
      </c>
      <c r="K181" s="342"/>
    </row>
    <row r="182" s="1" customFormat="1" ht="15" customHeight="1">
      <c r="B182" s="319"/>
      <c r="C182" s="294" t="s">
        <v>106</v>
      </c>
      <c r="D182" s="294"/>
      <c r="E182" s="294"/>
      <c r="F182" s="317" t="s">
        <v>596</v>
      </c>
      <c r="G182" s="294"/>
      <c r="H182" s="294" t="s">
        <v>670</v>
      </c>
      <c r="I182" s="294" t="s">
        <v>631</v>
      </c>
      <c r="J182" s="294"/>
      <c r="K182" s="342"/>
    </row>
    <row r="183" s="1" customFormat="1" ht="15" customHeight="1">
      <c r="B183" s="319"/>
      <c r="C183" s="294" t="s">
        <v>671</v>
      </c>
      <c r="D183" s="294"/>
      <c r="E183" s="294"/>
      <c r="F183" s="317" t="s">
        <v>596</v>
      </c>
      <c r="G183" s="294"/>
      <c r="H183" s="294" t="s">
        <v>672</v>
      </c>
      <c r="I183" s="294" t="s">
        <v>631</v>
      </c>
      <c r="J183" s="294"/>
      <c r="K183" s="342"/>
    </row>
    <row r="184" s="1" customFormat="1" ht="15" customHeight="1">
      <c r="B184" s="319"/>
      <c r="C184" s="294" t="s">
        <v>660</v>
      </c>
      <c r="D184" s="294"/>
      <c r="E184" s="294"/>
      <c r="F184" s="317" t="s">
        <v>596</v>
      </c>
      <c r="G184" s="294"/>
      <c r="H184" s="294" t="s">
        <v>673</v>
      </c>
      <c r="I184" s="294" t="s">
        <v>631</v>
      </c>
      <c r="J184" s="294"/>
      <c r="K184" s="342"/>
    </row>
    <row r="185" s="1" customFormat="1" ht="15" customHeight="1">
      <c r="B185" s="319"/>
      <c r="C185" s="294" t="s">
        <v>108</v>
      </c>
      <c r="D185" s="294"/>
      <c r="E185" s="294"/>
      <c r="F185" s="317" t="s">
        <v>602</v>
      </c>
      <c r="G185" s="294"/>
      <c r="H185" s="294" t="s">
        <v>674</v>
      </c>
      <c r="I185" s="294" t="s">
        <v>598</v>
      </c>
      <c r="J185" s="294">
        <v>50</v>
      </c>
      <c r="K185" s="342"/>
    </row>
    <row r="186" s="1" customFormat="1" ht="15" customHeight="1">
      <c r="B186" s="319"/>
      <c r="C186" s="294" t="s">
        <v>675</v>
      </c>
      <c r="D186" s="294"/>
      <c r="E186" s="294"/>
      <c r="F186" s="317" t="s">
        <v>602</v>
      </c>
      <c r="G186" s="294"/>
      <c r="H186" s="294" t="s">
        <v>676</v>
      </c>
      <c r="I186" s="294" t="s">
        <v>677</v>
      </c>
      <c r="J186" s="294"/>
      <c r="K186" s="342"/>
    </row>
    <row r="187" s="1" customFormat="1" ht="15" customHeight="1">
      <c r="B187" s="319"/>
      <c r="C187" s="294" t="s">
        <v>678</v>
      </c>
      <c r="D187" s="294"/>
      <c r="E187" s="294"/>
      <c r="F187" s="317" t="s">
        <v>602</v>
      </c>
      <c r="G187" s="294"/>
      <c r="H187" s="294" t="s">
        <v>679</v>
      </c>
      <c r="I187" s="294" t="s">
        <v>677</v>
      </c>
      <c r="J187" s="294"/>
      <c r="K187" s="342"/>
    </row>
    <row r="188" s="1" customFormat="1" ht="15" customHeight="1">
      <c r="B188" s="319"/>
      <c r="C188" s="294" t="s">
        <v>680</v>
      </c>
      <c r="D188" s="294"/>
      <c r="E188" s="294"/>
      <c r="F188" s="317" t="s">
        <v>602</v>
      </c>
      <c r="G188" s="294"/>
      <c r="H188" s="294" t="s">
        <v>681</v>
      </c>
      <c r="I188" s="294" t="s">
        <v>677</v>
      </c>
      <c r="J188" s="294"/>
      <c r="K188" s="342"/>
    </row>
    <row r="189" s="1" customFormat="1" ht="15" customHeight="1">
      <c r="B189" s="319"/>
      <c r="C189" s="355" t="s">
        <v>682</v>
      </c>
      <c r="D189" s="294"/>
      <c r="E189" s="294"/>
      <c r="F189" s="317" t="s">
        <v>602</v>
      </c>
      <c r="G189" s="294"/>
      <c r="H189" s="294" t="s">
        <v>683</v>
      </c>
      <c r="I189" s="294" t="s">
        <v>684</v>
      </c>
      <c r="J189" s="356" t="s">
        <v>685</v>
      </c>
      <c r="K189" s="342"/>
    </row>
    <row r="190" s="18" customFormat="1" ht="15" customHeight="1">
      <c r="B190" s="357"/>
      <c r="C190" s="358" t="s">
        <v>686</v>
      </c>
      <c r="D190" s="359"/>
      <c r="E190" s="359"/>
      <c r="F190" s="360" t="s">
        <v>602</v>
      </c>
      <c r="G190" s="359"/>
      <c r="H190" s="359" t="s">
        <v>687</v>
      </c>
      <c r="I190" s="359" t="s">
        <v>684</v>
      </c>
      <c r="J190" s="361" t="s">
        <v>685</v>
      </c>
      <c r="K190" s="362"/>
    </row>
    <row r="191" s="1" customFormat="1" ht="15" customHeight="1">
      <c r="B191" s="319"/>
      <c r="C191" s="355" t="s">
        <v>41</v>
      </c>
      <c r="D191" s="294"/>
      <c r="E191" s="294"/>
      <c r="F191" s="317" t="s">
        <v>596</v>
      </c>
      <c r="G191" s="294"/>
      <c r="H191" s="291" t="s">
        <v>688</v>
      </c>
      <c r="I191" s="294" t="s">
        <v>689</v>
      </c>
      <c r="J191" s="294"/>
      <c r="K191" s="342"/>
    </row>
    <row r="192" s="1" customFormat="1" ht="15" customHeight="1">
      <c r="B192" s="319"/>
      <c r="C192" s="355" t="s">
        <v>690</v>
      </c>
      <c r="D192" s="294"/>
      <c r="E192" s="294"/>
      <c r="F192" s="317" t="s">
        <v>596</v>
      </c>
      <c r="G192" s="294"/>
      <c r="H192" s="294" t="s">
        <v>691</v>
      </c>
      <c r="I192" s="294" t="s">
        <v>631</v>
      </c>
      <c r="J192" s="294"/>
      <c r="K192" s="342"/>
    </row>
    <row r="193" s="1" customFormat="1" ht="15" customHeight="1">
      <c r="B193" s="319"/>
      <c r="C193" s="355" t="s">
        <v>692</v>
      </c>
      <c r="D193" s="294"/>
      <c r="E193" s="294"/>
      <c r="F193" s="317" t="s">
        <v>596</v>
      </c>
      <c r="G193" s="294"/>
      <c r="H193" s="294" t="s">
        <v>693</v>
      </c>
      <c r="I193" s="294" t="s">
        <v>631</v>
      </c>
      <c r="J193" s="294"/>
      <c r="K193" s="342"/>
    </row>
    <row r="194" s="1" customFormat="1" ht="15" customHeight="1">
      <c r="B194" s="319"/>
      <c r="C194" s="355" t="s">
        <v>694</v>
      </c>
      <c r="D194" s="294"/>
      <c r="E194" s="294"/>
      <c r="F194" s="317" t="s">
        <v>602</v>
      </c>
      <c r="G194" s="294"/>
      <c r="H194" s="294" t="s">
        <v>695</v>
      </c>
      <c r="I194" s="294" t="s">
        <v>631</v>
      </c>
      <c r="J194" s="294"/>
      <c r="K194" s="342"/>
    </row>
    <row r="195" s="1" customFormat="1" ht="15" customHeight="1">
      <c r="B195" s="348"/>
      <c r="C195" s="363"/>
      <c r="D195" s="328"/>
      <c r="E195" s="328"/>
      <c r="F195" s="328"/>
      <c r="G195" s="328"/>
      <c r="H195" s="328"/>
      <c r="I195" s="328"/>
      <c r="J195" s="328"/>
      <c r="K195" s="349"/>
    </row>
    <row r="196" s="1" customFormat="1" ht="18.75" customHeight="1">
      <c r="B196" s="330"/>
      <c r="C196" s="340"/>
      <c r="D196" s="340"/>
      <c r="E196" s="340"/>
      <c r="F196" s="350"/>
      <c r="G196" s="340"/>
      <c r="H196" s="340"/>
      <c r="I196" s="340"/>
      <c r="J196" s="340"/>
      <c r="K196" s="330"/>
    </row>
    <row r="197" s="1" customFormat="1" ht="18.75" customHeight="1">
      <c r="B197" s="330"/>
      <c r="C197" s="340"/>
      <c r="D197" s="340"/>
      <c r="E197" s="340"/>
      <c r="F197" s="350"/>
      <c r="G197" s="340"/>
      <c r="H197" s="340"/>
      <c r="I197" s="340"/>
      <c r="J197" s="340"/>
      <c r="K197" s="330"/>
    </row>
    <row r="198" s="1" customFormat="1" ht="18.75" customHeight="1">
      <c r="B198" s="302"/>
      <c r="C198" s="302"/>
      <c r="D198" s="302"/>
      <c r="E198" s="302"/>
      <c r="F198" s="302"/>
      <c r="G198" s="302"/>
      <c r="H198" s="302"/>
      <c r="I198" s="302"/>
      <c r="J198" s="302"/>
      <c r="K198" s="302"/>
    </row>
    <row r="199" s="1" customFormat="1" ht="13.5">
      <c r="B199" s="281"/>
      <c r="C199" s="282"/>
      <c r="D199" s="282"/>
      <c r="E199" s="282"/>
      <c r="F199" s="282"/>
      <c r="G199" s="282"/>
      <c r="H199" s="282"/>
      <c r="I199" s="282"/>
      <c r="J199" s="282"/>
      <c r="K199" s="283"/>
    </row>
    <row r="200" s="1" customFormat="1" ht="21">
      <c r="B200" s="284"/>
      <c r="C200" s="285" t="s">
        <v>696</v>
      </c>
      <c r="D200" s="285"/>
      <c r="E200" s="285"/>
      <c r="F200" s="285"/>
      <c r="G200" s="285"/>
      <c r="H200" s="285"/>
      <c r="I200" s="285"/>
      <c r="J200" s="285"/>
      <c r="K200" s="286"/>
    </row>
    <row r="201" s="1" customFormat="1" ht="25.5" customHeight="1">
      <c r="B201" s="284"/>
      <c r="C201" s="364" t="s">
        <v>697</v>
      </c>
      <c r="D201" s="364"/>
      <c r="E201" s="364"/>
      <c r="F201" s="364" t="s">
        <v>698</v>
      </c>
      <c r="G201" s="365"/>
      <c r="H201" s="364" t="s">
        <v>699</v>
      </c>
      <c r="I201" s="364"/>
      <c r="J201" s="364"/>
      <c r="K201" s="286"/>
    </row>
    <row r="202" s="1" customFormat="1" ht="5.25" customHeight="1">
      <c r="B202" s="319"/>
      <c r="C202" s="314"/>
      <c r="D202" s="314"/>
      <c r="E202" s="314"/>
      <c r="F202" s="314"/>
      <c r="G202" s="340"/>
      <c r="H202" s="314"/>
      <c r="I202" s="314"/>
      <c r="J202" s="314"/>
      <c r="K202" s="342"/>
    </row>
    <row r="203" s="1" customFormat="1" ht="15" customHeight="1">
      <c r="B203" s="319"/>
      <c r="C203" s="294" t="s">
        <v>689</v>
      </c>
      <c r="D203" s="294"/>
      <c r="E203" s="294"/>
      <c r="F203" s="317" t="s">
        <v>42</v>
      </c>
      <c r="G203" s="294"/>
      <c r="H203" s="294" t="s">
        <v>700</v>
      </c>
      <c r="I203" s="294"/>
      <c r="J203" s="294"/>
      <c r="K203" s="342"/>
    </row>
    <row r="204" s="1" customFormat="1" ht="15" customHeight="1">
      <c r="B204" s="319"/>
      <c r="C204" s="294"/>
      <c r="D204" s="294"/>
      <c r="E204" s="294"/>
      <c r="F204" s="317" t="s">
        <v>43</v>
      </c>
      <c r="G204" s="294"/>
      <c r="H204" s="294" t="s">
        <v>701</v>
      </c>
      <c r="I204" s="294"/>
      <c r="J204" s="294"/>
      <c r="K204" s="342"/>
    </row>
    <row r="205" s="1" customFormat="1" ht="15" customHeight="1">
      <c r="B205" s="319"/>
      <c r="C205" s="294"/>
      <c r="D205" s="294"/>
      <c r="E205" s="294"/>
      <c r="F205" s="317" t="s">
        <v>46</v>
      </c>
      <c r="G205" s="294"/>
      <c r="H205" s="294" t="s">
        <v>702</v>
      </c>
      <c r="I205" s="294"/>
      <c r="J205" s="294"/>
      <c r="K205" s="342"/>
    </row>
    <row r="206" s="1" customFormat="1" ht="15" customHeight="1">
      <c r="B206" s="319"/>
      <c r="C206" s="294"/>
      <c r="D206" s="294"/>
      <c r="E206" s="294"/>
      <c r="F206" s="317" t="s">
        <v>44</v>
      </c>
      <c r="G206" s="294"/>
      <c r="H206" s="294" t="s">
        <v>703</v>
      </c>
      <c r="I206" s="294"/>
      <c r="J206" s="294"/>
      <c r="K206" s="342"/>
    </row>
    <row r="207" s="1" customFormat="1" ht="15" customHeight="1">
      <c r="B207" s="319"/>
      <c r="C207" s="294"/>
      <c r="D207" s="294"/>
      <c r="E207" s="294"/>
      <c r="F207" s="317" t="s">
        <v>45</v>
      </c>
      <c r="G207" s="294"/>
      <c r="H207" s="294" t="s">
        <v>704</v>
      </c>
      <c r="I207" s="294"/>
      <c r="J207" s="294"/>
      <c r="K207" s="342"/>
    </row>
    <row r="208" s="1" customFormat="1" ht="15" customHeight="1">
      <c r="B208" s="319"/>
      <c r="C208" s="294"/>
      <c r="D208" s="294"/>
      <c r="E208" s="294"/>
      <c r="F208" s="317"/>
      <c r="G208" s="294"/>
      <c r="H208" s="294"/>
      <c r="I208" s="294"/>
      <c r="J208" s="294"/>
      <c r="K208" s="342"/>
    </row>
    <row r="209" s="1" customFormat="1" ht="15" customHeight="1">
      <c r="B209" s="319"/>
      <c r="C209" s="294" t="s">
        <v>643</v>
      </c>
      <c r="D209" s="294"/>
      <c r="E209" s="294"/>
      <c r="F209" s="317" t="s">
        <v>78</v>
      </c>
      <c r="G209" s="294"/>
      <c r="H209" s="294" t="s">
        <v>705</v>
      </c>
      <c r="I209" s="294"/>
      <c r="J209" s="294"/>
      <c r="K209" s="342"/>
    </row>
    <row r="210" s="1" customFormat="1" ht="15" customHeight="1">
      <c r="B210" s="319"/>
      <c r="C210" s="294"/>
      <c r="D210" s="294"/>
      <c r="E210" s="294"/>
      <c r="F210" s="317" t="s">
        <v>538</v>
      </c>
      <c r="G210" s="294"/>
      <c r="H210" s="294" t="s">
        <v>539</v>
      </c>
      <c r="I210" s="294"/>
      <c r="J210" s="294"/>
      <c r="K210" s="342"/>
    </row>
    <row r="211" s="1" customFormat="1" ht="15" customHeight="1">
      <c r="B211" s="319"/>
      <c r="C211" s="294"/>
      <c r="D211" s="294"/>
      <c r="E211" s="294"/>
      <c r="F211" s="317" t="s">
        <v>536</v>
      </c>
      <c r="G211" s="294"/>
      <c r="H211" s="294" t="s">
        <v>706</v>
      </c>
      <c r="I211" s="294"/>
      <c r="J211" s="294"/>
      <c r="K211" s="342"/>
    </row>
    <row r="212" s="1" customFormat="1" ht="15" customHeight="1">
      <c r="B212" s="366"/>
      <c r="C212" s="294"/>
      <c r="D212" s="294"/>
      <c r="E212" s="294"/>
      <c r="F212" s="317" t="s">
        <v>540</v>
      </c>
      <c r="G212" s="355"/>
      <c r="H212" s="346" t="s">
        <v>541</v>
      </c>
      <c r="I212" s="346"/>
      <c r="J212" s="346"/>
      <c r="K212" s="367"/>
    </row>
    <row r="213" s="1" customFormat="1" ht="15" customHeight="1">
      <c r="B213" s="366"/>
      <c r="C213" s="294"/>
      <c r="D213" s="294"/>
      <c r="E213" s="294"/>
      <c r="F213" s="317" t="s">
        <v>542</v>
      </c>
      <c r="G213" s="355"/>
      <c r="H213" s="346" t="s">
        <v>515</v>
      </c>
      <c r="I213" s="346"/>
      <c r="J213" s="346"/>
      <c r="K213" s="367"/>
    </row>
    <row r="214" s="1" customFormat="1" ht="15" customHeight="1">
      <c r="B214" s="366"/>
      <c r="C214" s="294"/>
      <c r="D214" s="294"/>
      <c r="E214" s="294"/>
      <c r="F214" s="317"/>
      <c r="G214" s="355"/>
      <c r="H214" s="346"/>
      <c r="I214" s="346"/>
      <c r="J214" s="346"/>
      <c r="K214" s="367"/>
    </row>
    <row r="215" s="1" customFormat="1" ht="15" customHeight="1">
      <c r="B215" s="366"/>
      <c r="C215" s="294" t="s">
        <v>667</v>
      </c>
      <c r="D215" s="294"/>
      <c r="E215" s="294"/>
      <c r="F215" s="317">
        <v>1</v>
      </c>
      <c r="G215" s="355"/>
      <c r="H215" s="346" t="s">
        <v>707</v>
      </c>
      <c r="I215" s="346"/>
      <c r="J215" s="346"/>
      <c r="K215" s="367"/>
    </row>
    <row r="216" s="1" customFormat="1" ht="15" customHeight="1">
      <c r="B216" s="366"/>
      <c r="C216" s="294"/>
      <c r="D216" s="294"/>
      <c r="E216" s="294"/>
      <c r="F216" s="317">
        <v>2</v>
      </c>
      <c r="G216" s="355"/>
      <c r="H216" s="346" t="s">
        <v>708</v>
      </c>
      <c r="I216" s="346"/>
      <c r="J216" s="346"/>
      <c r="K216" s="367"/>
    </row>
    <row r="217" s="1" customFormat="1" ht="15" customHeight="1">
      <c r="B217" s="366"/>
      <c r="C217" s="294"/>
      <c r="D217" s="294"/>
      <c r="E217" s="294"/>
      <c r="F217" s="317">
        <v>3</v>
      </c>
      <c r="G217" s="355"/>
      <c r="H217" s="346" t="s">
        <v>709</v>
      </c>
      <c r="I217" s="346"/>
      <c r="J217" s="346"/>
      <c r="K217" s="367"/>
    </row>
    <row r="218" s="1" customFormat="1" ht="15" customHeight="1">
      <c r="B218" s="366"/>
      <c r="C218" s="294"/>
      <c r="D218" s="294"/>
      <c r="E218" s="294"/>
      <c r="F218" s="317">
        <v>4</v>
      </c>
      <c r="G218" s="355"/>
      <c r="H218" s="346" t="s">
        <v>710</v>
      </c>
      <c r="I218" s="346"/>
      <c r="J218" s="346"/>
      <c r="K218" s="367"/>
    </row>
    <row r="219" s="1" customFormat="1" ht="12.75" customHeight="1">
      <c r="B219" s="368"/>
      <c r="C219" s="369"/>
      <c r="D219" s="369"/>
      <c r="E219" s="369"/>
      <c r="F219" s="369"/>
      <c r="G219" s="369"/>
      <c r="H219" s="369"/>
      <c r="I219" s="369"/>
      <c r="J219" s="369"/>
      <c r="K219" s="370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Pospíšil Zdeněk</dc:creator>
  <cp:lastModifiedBy>Pospíšil Zdeněk</cp:lastModifiedBy>
  <dcterms:created xsi:type="dcterms:W3CDTF">2025-01-22T14:18:32Z</dcterms:created>
  <dcterms:modified xsi:type="dcterms:W3CDTF">2025-01-22T14:18:51Z</dcterms:modified>
</cp:coreProperties>
</file>