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záloha\Cheb střelnice Myslivna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Elektroinstalace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část'!$C$143:$K$1020</definedName>
    <definedName name="_xlnm.Print_Area" localSheetId="1">'01 - stavební část'!$C$4:$J$76,'01 - stavební část'!$C$82:$J$125,'01 - stavební část'!$C$131:$J$1020</definedName>
    <definedName name="_xlnm.Print_Titles" localSheetId="1">'01 - stavební část'!$143:$143</definedName>
    <definedName name="_xlnm._FilterDatabase" localSheetId="2" hidden="1">'02 - ZTI'!$C$131:$K$378</definedName>
    <definedName name="_xlnm.Print_Area" localSheetId="2">'02 - ZTI'!$C$4:$J$76,'02 - ZTI'!$C$82:$J$113,'02 - ZTI'!$C$119:$J$378</definedName>
    <definedName name="_xlnm.Print_Titles" localSheetId="2">'02 - ZTI'!$131:$131</definedName>
    <definedName name="_xlnm._FilterDatabase" localSheetId="3" hidden="1">'03 - Elektroinstalace'!$C$121:$K$318</definedName>
    <definedName name="_xlnm.Print_Area" localSheetId="3">'03 - Elektroinstalace'!$C$4:$J$76,'03 - Elektroinstalace'!$C$82:$J$103,'03 - Elektroinstalace'!$C$109:$J$318</definedName>
    <definedName name="_xlnm.Print_Titles" localSheetId="3">'03 - Elektroinstalace'!$121:$121</definedName>
    <definedName name="_xlnm._FilterDatabase" localSheetId="4" hidden="1">'04 - VRN'!$C$119:$K$135</definedName>
    <definedName name="_xlnm.Print_Area" localSheetId="4">'04 - VRN'!$C$4:$J$76,'04 - VRN'!$C$82:$J$101,'04 - VRN'!$C$107:$J$135</definedName>
    <definedName name="_xlnm.Print_Titles" localSheetId="4">'04 - VRN'!$119:$119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4"/>
  <c r="BH134"/>
  <c r="BG134"/>
  <c r="BF134"/>
  <c r="T134"/>
  <c r="T133"/>
  <c r="R134"/>
  <c r="R133"/>
  <c r="P134"/>
  <c r="P133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6"/>
  <c r="F114"/>
  <c r="E112"/>
  <c r="J91"/>
  <c r="F89"/>
  <c r="E87"/>
  <c r="J24"/>
  <c r="E24"/>
  <c r="J117"/>
  <c r="J23"/>
  <c r="J18"/>
  <c r="E18"/>
  <c r="F92"/>
  <c r="J17"/>
  <c r="J15"/>
  <c r="E15"/>
  <c r="F116"/>
  <c r="J14"/>
  <c r="J12"/>
  <c r="J114"/>
  <c r="E7"/>
  <c r="E110"/>
  <c i="4" r="J37"/>
  <c r="J36"/>
  <c i="1" r="AY97"/>
  <c i="4" r="J35"/>
  <c i="1" r="AX97"/>
  <c i="4"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6"/>
  <c r="E114"/>
  <c r="J91"/>
  <c r="F89"/>
  <c r="E87"/>
  <c r="J24"/>
  <c r="E24"/>
  <c r="J119"/>
  <c r="J23"/>
  <c r="J18"/>
  <c r="E18"/>
  <c r="F119"/>
  <c r="J17"/>
  <c r="J15"/>
  <c r="E15"/>
  <c r="F118"/>
  <c r="J14"/>
  <c r="J12"/>
  <c r="J116"/>
  <c r="E7"/>
  <c r="E112"/>
  <c i="3" r="J37"/>
  <c r="J36"/>
  <c i="1" r="AY96"/>
  <c i="3" r="J35"/>
  <c i="1" r="AX96"/>
  <c i="3"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39"/>
  <c r="BH139"/>
  <c r="BG139"/>
  <c r="BF139"/>
  <c r="T139"/>
  <c r="R139"/>
  <c r="P139"/>
  <c r="BI135"/>
  <c r="BH135"/>
  <c r="BG135"/>
  <c r="BF135"/>
  <c r="T135"/>
  <c r="R135"/>
  <c r="P135"/>
  <c r="J128"/>
  <c r="F126"/>
  <c r="E124"/>
  <c r="J91"/>
  <c r="F89"/>
  <c r="E87"/>
  <c r="J24"/>
  <c r="E24"/>
  <c r="J92"/>
  <c r="J23"/>
  <c r="J18"/>
  <c r="E18"/>
  <c r="F92"/>
  <c r="J17"/>
  <c r="J15"/>
  <c r="E15"/>
  <c r="F91"/>
  <c r="J14"/>
  <c r="J12"/>
  <c r="J89"/>
  <c r="E7"/>
  <c r="E85"/>
  <c i="1" r="AY95"/>
  <c i="2" r="J37"/>
  <c r="J36"/>
  <c r="J35"/>
  <c i="1" r="AX95"/>
  <c i="2"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4"/>
  <c r="BH1004"/>
  <c r="BG1004"/>
  <c r="BF1004"/>
  <c r="T1004"/>
  <c r="R1004"/>
  <c r="P1004"/>
  <c r="BI1002"/>
  <c r="BH1002"/>
  <c r="BG1002"/>
  <c r="BF1002"/>
  <c r="T1002"/>
  <c r="R1002"/>
  <c r="P1002"/>
  <c r="BI999"/>
  <c r="BH999"/>
  <c r="BG999"/>
  <c r="BF999"/>
  <c r="T999"/>
  <c r="R999"/>
  <c r="P999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85"/>
  <c r="BH985"/>
  <c r="BG985"/>
  <c r="BF985"/>
  <c r="T985"/>
  <c r="R985"/>
  <c r="P985"/>
  <c r="BI983"/>
  <c r="BH983"/>
  <c r="BG983"/>
  <c r="BF983"/>
  <c r="T983"/>
  <c r="R983"/>
  <c r="P983"/>
  <c r="BI980"/>
  <c r="BH980"/>
  <c r="BG980"/>
  <c r="BF980"/>
  <c r="T980"/>
  <c r="R980"/>
  <c r="P980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39"/>
  <c r="BH939"/>
  <c r="BG939"/>
  <c r="BF939"/>
  <c r="T939"/>
  <c r="R939"/>
  <c r="P939"/>
  <c r="BI935"/>
  <c r="BH935"/>
  <c r="BG935"/>
  <c r="BF935"/>
  <c r="T935"/>
  <c r="R935"/>
  <c r="P935"/>
  <c r="BI933"/>
  <c r="BH933"/>
  <c r="BG933"/>
  <c r="BF933"/>
  <c r="T933"/>
  <c r="R933"/>
  <c r="P933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6"/>
  <c r="BH906"/>
  <c r="BG906"/>
  <c r="BF906"/>
  <c r="T906"/>
  <c r="R906"/>
  <c r="P906"/>
  <c r="BI905"/>
  <c r="BH905"/>
  <c r="BG905"/>
  <c r="BF905"/>
  <c r="T905"/>
  <c r="R905"/>
  <c r="P905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6"/>
  <c r="BH866"/>
  <c r="BG866"/>
  <c r="BF866"/>
  <c r="T866"/>
  <c r="R866"/>
  <c r="P866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49"/>
  <c r="BH849"/>
  <c r="BG849"/>
  <c r="BF849"/>
  <c r="T849"/>
  <c r="R849"/>
  <c r="P849"/>
  <c r="BI848"/>
  <c r="BH848"/>
  <c r="BG848"/>
  <c r="BF848"/>
  <c r="T848"/>
  <c r="R848"/>
  <c r="P848"/>
  <c r="BI846"/>
  <c r="BH846"/>
  <c r="BG846"/>
  <c r="BF846"/>
  <c r="T846"/>
  <c r="R846"/>
  <c r="P846"/>
  <c r="BI845"/>
  <c r="BH845"/>
  <c r="BG845"/>
  <c r="BF845"/>
  <c r="T845"/>
  <c r="R845"/>
  <c r="P845"/>
  <c r="BI842"/>
  <c r="BH842"/>
  <c r="BG842"/>
  <c r="BF842"/>
  <c r="T842"/>
  <c r="R842"/>
  <c r="P842"/>
  <c r="BI841"/>
  <c r="BH841"/>
  <c r="BG841"/>
  <c r="BF841"/>
  <c r="T841"/>
  <c r="R841"/>
  <c r="P841"/>
  <c r="BI838"/>
  <c r="BH838"/>
  <c r="BG838"/>
  <c r="BF838"/>
  <c r="T838"/>
  <c r="R838"/>
  <c r="P838"/>
  <c r="BI837"/>
  <c r="BH837"/>
  <c r="BG837"/>
  <c r="BF837"/>
  <c r="T837"/>
  <c r="R837"/>
  <c r="P837"/>
  <c r="BI834"/>
  <c r="BH834"/>
  <c r="BG834"/>
  <c r="BF834"/>
  <c r="T834"/>
  <c r="R834"/>
  <c r="P834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09"/>
  <c r="BH809"/>
  <c r="BG809"/>
  <c r="BF809"/>
  <c r="T809"/>
  <c r="R809"/>
  <c r="P809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7"/>
  <c r="BH777"/>
  <c r="BG777"/>
  <c r="BF777"/>
  <c r="T777"/>
  <c r="R777"/>
  <c r="P777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69"/>
  <c r="BH769"/>
  <c r="BG769"/>
  <c r="BF769"/>
  <c r="T769"/>
  <c r="R769"/>
  <c r="P769"/>
  <c r="BI768"/>
  <c r="BH768"/>
  <c r="BG768"/>
  <c r="BF768"/>
  <c r="T768"/>
  <c r="R768"/>
  <c r="P768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4"/>
  <c r="BH724"/>
  <c r="BG724"/>
  <c r="BF724"/>
  <c r="T724"/>
  <c r="R724"/>
  <c r="P724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3"/>
  <c r="BH713"/>
  <c r="BG713"/>
  <c r="BF713"/>
  <c r="T713"/>
  <c r="R713"/>
  <c r="P713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4"/>
  <c r="BH694"/>
  <c r="BG694"/>
  <c r="BF694"/>
  <c r="T694"/>
  <c r="R694"/>
  <c r="P694"/>
  <c r="BI691"/>
  <c r="BH691"/>
  <c r="BG691"/>
  <c r="BF691"/>
  <c r="T691"/>
  <c r="R691"/>
  <c r="P691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4"/>
  <c r="BH614"/>
  <c r="BG614"/>
  <c r="BF614"/>
  <c r="T614"/>
  <c r="R614"/>
  <c r="P614"/>
  <c r="BI600"/>
  <c r="BH600"/>
  <c r="BG600"/>
  <c r="BF600"/>
  <c r="T600"/>
  <c r="R600"/>
  <c r="P600"/>
  <c r="BI597"/>
  <c r="BH597"/>
  <c r="BG597"/>
  <c r="BF597"/>
  <c r="T597"/>
  <c r="R597"/>
  <c r="P597"/>
  <c r="BI592"/>
  <c r="BH592"/>
  <c r="BG592"/>
  <c r="BF592"/>
  <c r="T592"/>
  <c r="R592"/>
  <c r="P592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63"/>
  <c r="BH563"/>
  <c r="BG563"/>
  <c r="BF563"/>
  <c r="T563"/>
  <c r="R563"/>
  <c r="P563"/>
  <c r="BI560"/>
  <c r="BH560"/>
  <c r="BG560"/>
  <c r="BF560"/>
  <c r="T560"/>
  <c r="R560"/>
  <c r="P560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0"/>
  <c r="BH550"/>
  <c r="BG550"/>
  <c r="BF550"/>
  <c r="T550"/>
  <c r="R550"/>
  <c r="P550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T462"/>
  <c r="R463"/>
  <c r="R462"/>
  <c r="P463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J140"/>
  <c r="F138"/>
  <c r="E136"/>
  <c r="J91"/>
  <c r="F89"/>
  <c r="E87"/>
  <c r="J24"/>
  <c r="E24"/>
  <c r="J141"/>
  <c r="J23"/>
  <c r="J18"/>
  <c r="E18"/>
  <c r="F92"/>
  <c r="J17"/>
  <c r="J15"/>
  <c r="E15"/>
  <c r="F140"/>
  <c r="J14"/>
  <c r="J12"/>
  <c r="J138"/>
  <c r="E7"/>
  <c r="E134"/>
  <c i="1" r="L90"/>
  <c r="AM90"/>
  <c r="AM89"/>
  <c r="L89"/>
  <c r="AM87"/>
  <c r="L87"/>
  <c r="L85"/>
  <c r="L84"/>
  <c i="2" r="BK1014"/>
  <c r="J983"/>
  <c r="J971"/>
  <c r="J944"/>
  <c r="BK928"/>
  <c r="BK906"/>
  <c r="BK866"/>
  <c r="BK838"/>
  <c r="BK802"/>
  <c r="J792"/>
  <c r="J768"/>
  <c r="J747"/>
  <c r="J727"/>
  <c r="BK713"/>
  <c r="BK662"/>
  <c r="J592"/>
  <c r="BK577"/>
  <c r="J553"/>
  <c r="BK524"/>
  <c r="J505"/>
  <c r="J457"/>
  <c r="BK415"/>
  <c r="J409"/>
  <c r="J391"/>
  <c r="J374"/>
  <c r="J348"/>
  <c r="BK323"/>
  <c r="BK292"/>
  <c r="BK270"/>
  <c r="BK249"/>
  <c r="BK223"/>
  <c r="J201"/>
  <c r="BK170"/>
  <c r="J153"/>
  <c r="J1014"/>
  <c r="BK997"/>
  <c r="J975"/>
  <c r="J959"/>
  <c r="J925"/>
  <c r="BK920"/>
  <c r="BK905"/>
  <c r="J895"/>
  <c r="J873"/>
  <c r="BK862"/>
  <c r="BK859"/>
  <c r="J851"/>
  <c r="BK842"/>
  <c r="BK829"/>
  <c r="J800"/>
  <c r="BK792"/>
  <c r="BK769"/>
  <c r="J737"/>
  <c r="J723"/>
  <c r="BK691"/>
  <c r="J673"/>
  <c r="J659"/>
  <c r="BK647"/>
  <c r="J620"/>
  <c r="J577"/>
  <c r="BK559"/>
  <c r="BK536"/>
  <c r="J526"/>
  <c r="BK505"/>
  <c r="J479"/>
  <c r="BK463"/>
  <c r="BK439"/>
  <c r="BK427"/>
  <c r="J398"/>
  <c r="BK366"/>
  <c r="BK339"/>
  <c r="J319"/>
  <c r="BK312"/>
  <c r="BK275"/>
  <c r="J267"/>
  <c r="J259"/>
  <c r="BK226"/>
  <c r="BK201"/>
  <c r="J180"/>
  <c r="J162"/>
  <c r="BK1017"/>
  <c r="BK1008"/>
  <c r="J988"/>
  <c r="BK953"/>
  <c r="J922"/>
  <c r="J915"/>
  <c r="BK903"/>
  <c r="BK895"/>
  <c r="BK878"/>
  <c r="BK872"/>
  <c r="J860"/>
  <c r="BK856"/>
  <c r="J842"/>
  <c r="J832"/>
  <c r="BK817"/>
  <c r="BK789"/>
  <c r="J769"/>
  <c r="BK756"/>
  <c r="J742"/>
  <c r="J734"/>
  <c r="BK716"/>
  <c r="BK711"/>
  <c r="J694"/>
  <c r="BK675"/>
  <c r="J644"/>
  <c r="J632"/>
  <c r="BK614"/>
  <c r="BK553"/>
  <c r="BK538"/>
  <c r="J513"/>
  <c r="BK481"/>
  <c r="J459"/>
  <c r="J453"/>
  <c r="BK450"/>
  <c r="BK432"/>
  <c r="J415"/>
  <c r="BK382"/>
  <c r="J360"/>
  <c r="J317"/>
  <c r="BK295"/>
  <c r="BK265"/>
  <c r="J230"/>
  <c r="J196"/>
  <c r="BK180"/>
  <c r="BK162"/>
  <c i="1" r="AS94"/>
  <c i="2" r="BK969"/>
  <c r="BK957"/>
  <c r="BK939"/>
  <c r="J921"/>
  <c r="BK915"/>
  <c r="BK898"/>
  <c r="BK885"/>
  <c r="J876"/>
  <c r="BK871"/>
  <c r="BK854"/>
  <c r="J834"/>
  <c r="J804"/>
  <c r="BK786"/>
  <c r="BK773"/>
  <c r="BK759"/>
  <c r="BK737"/>
  <c r="BK719"/>
  <c r="BK699"/>
  <c r="J687"/>
  <c r="BK671"/>
  <c r="J647"/>
  <c r="J628"/>
  <c r="BK560"/>
  <c r="J543"/>
  <c r="J500"/>
  <c r="BK484"/>
  <c r="BK453"/>
  <c r="J430"/>
  <c r="BK409"/>
  <c r="BK395"/>
  <c r="BK374"/>
  <c r="J362"/>
  <c r="BK348"/>
  <c r="BK319"/>
  <c r="BK289"/>
  <c r="J273"/>
  <c r="J243"/>
  <c r="J220"/>
  <c r="J205"/>
  <c r="BK177"/>
  <c i="3" r="BK366"/>
  <c r="BK349"/>
  <c r="BK342"/>
  <c r="J330"/>
  <c r="BK323"/>
  <c r="J313"/>
  <c r="BK300"/>
  <c r="J279"/>
  <c r="BK255"/>
  <c r="BK236"/>
  <c r="J219"/>
  <c r="J210"/>
  <c r="J198"/>
  <c r="BK168"/>
  <c r="J374"/>
  <c r="J363"/>
  <c r="BK345"/>
  <c r="J309"/>
  <c r="J302"/>
  <c r="J266"/>
  <c r="BK252"/>
  <c r="BK227"/>
  <c r="J217"/>
  <c r="J161"/>
  <c r="BK361"/>
  <c r="J353"/>
  <c r="BK335"/>
  <c r="BK317"/>
  <c r="J295"/>
  <c r="BK277"/>
  <c r="J269"/>
  <c r="J264"/>
  <c r="BK239"/>
  <c r="BK199"/>
  <c r="BK187"/>
  <c r="BK149"/>
  <c r="BK356"/>
  <c r="J340"/>
  <c r="J328"/>
  <c r="J323"/>
  <c r="BK313"/>
  <c r="J297"/>
  <c r="BK279"/>
  <c r="J267"/>
  <c r="BK248"/>
  <c r="J227"/>
  <c r="BK219"/>
  <c r="BK210"/>
  <c r="BK196"/>
  <c r="J173"/>
  <c r="J135"/>
  <c i="4" r="J316"/>
  <c r="BK312"/>
  <c r="J288"/>
  <c r="J282"/>
  <c r="BK280"/>
  <c r="J275"/>
  <c r="J271"/>
  <c r="BK259"/>
  <c r="J252"/>
  <c r="BK244"/>
  <c r="J230"/>
  <c r="J219"/>
  <c r="BK196"/>
  <c r="BK185"/>
  <c r="BK168"/>
  <c r="BK149"/>
  <c r="BK139"/>
  <c r="J310"/>
  <c r="J285"/>
  <c r="J281"/>
  <c r="BK273"/>
  <c r="J261"/>
  <c r="BK246"/>
  <c r="BK234"/>
  <c r="J228"/>
  <c r="J220"/>
  <c r="BK216"/>
  <c r="J203"/>
  <c r="J200"/>
  <c r="BK194"/>
  <c r="BK180"/>
  <c r="J175"/>
  <c r="BK165"/>
  <c r="BK163"/>
  <c r="J153"/>
  <c r="J135"/>
  <c r="BK295"/>
  <c r="BK282"/>
  <c r="BK262"/>
  <c r="J253"/>
  <c r="BK242"/>
  <c r="BK233"/>
  <c r="J223"/>
  <c r="J213"/>
  <c r="J207"/>
  <c r="BK197"/>
  <c r="J176"/>
  <c r="J167"/>
  <c r="J154"/>
  <c r="BK142"/>
  <c r="J128"/>
  <c r="J312"/>
  <c r="J295"/>
  <c r="J280"/>
  <c r="BK261"/>
  <c r="J246"/>
  <c r="J242"/>
  <c r="BK238"/>
  <c r="J231"/>
  <c r="BK213"/>
  <c r="J198"/>
  <c r="BK189"/>
  <c r="BK182"/>
  <c r="BK173"/>
  <c r="J150"/>
  <c r="BK129"/>
  <c i="5" r="BK131"/>
  <c i="2" r="J997"/>
  <c r="BK977"/>
  <c r="J948"/>
  <c r="J933"/>
  <c r="J914"/>
  <c r="J905"/>
  <c r="BK876"/>
  <c r="J854"/>
  <c r="BK815"/>
  <c r="J795"/>
  <c r="J778"/>
  <c r="J753"/>
  <c r="BK724"/>
  <c r="J711"/>
  <c r="J681"/>
  <c r="BK620"/>
  <c r="BK574"/>
  <c r="J550"/>
  <c r="J531"/>
  <c r="BK510"/>
  <c r="BK491"/>
  <c r="BK467"/>
  <c r="BK437"/>
  <c r="BK412"/>
  <c r="BK398"/>
  <c r="J382"/>
  <c r="J332"/>
  <c r="BK303"/>
  <c r="J280"/>
  <c r="J256"/>
  <c r="BK243"/>
  <c r="BK233"/>
  <c r="J207"/>
  <c r="BK168"/>
  <c r="J1019"/>
  <c r="J1004"/>
  <c r="BK983"/>
  <c r="J967"/>
  <c r="J928"/>
  <c r="BK913"/>
  <c r="J903"/>
  <c r="BK888"/>
  <c r="J864"/>
  <c r="J857"/>
  <c r="BK848"/>
  <c r="BK832"/>
  <c r="J823"/>
  <c r="J806"/>
  <c r="BK797"/>
  <c r="J781"/>
  <c r="J765"/>
  <c r="BK742"/>
  <c r="J731"/>
  <c r="J708"/>
  <c r="J684"/>
  <c r="J671"/>
  <c r="J656"/>
  <c r="J641"/>
  <c r="J614"/>
  <c r="BK583"/>
  <c r="J574"/>
  <c r="BK549"/>
  <c r="J529"/>
  <c r="J519"/>
  <c r="J481"/>
  <c r="BK472"/>
  <c r="J445"/>
  <c r="J432"/>
  <c r="BK424"/>
  <c r="J326"/>
  <c r="BK283"/>
  <c r="BK263"/>
  <c r="J253"/>
  <c r="J223"/>
  <c r="BK198"/>
  <c r="BK172"/>
  <c r="BK147"/>
  <c r="J1009"/>
  <c r="BK999"/>
  <c r="BK961"/>
  <c r="J951"/>
  <c r="BK919"/>
  <c r="BK914"/>
  <c r="BK902"/>
  <c r="J885"/>
  <c r="BK877"/>
  <c r="BK873"/>
  <c r="J862"/>
  <c r="BK857"/>
  <c r="BK845"/>
  <c r="BK834"/>
  <c r="BK806"/>
  <c r="J798"/>
  <c r="J783"/>
  <c r="BK768"/>
  <c r="J750"/>
  <c r="BK736"/>
  <c r="J724"/>
  <c r="BK714"/>
  <c r="J706"/>
  <c r="J699"/>
  <c r="BK678"/>
  <c r="J653"/>
  <c r="J635"/>
  <c r="J583"/>
  <c r="BK550"/>
  <c r="J536"/>
  <c r="J510"/>
  <c r="J477"/>
  <c r="J463"/>
  <c r="BK454"/>
  <c r="J442"/>
  <c r="BK422"/>
  <c r="BK403"/>
  <c r="BK364"/>
  <c r="J335"/>
  <c r="J305"/>
  <c r="J287"/>
  <c r="J235"/>
  <c r="J212"/>
  <c r="J198"/>
  <c r="J182"/>
  <c r="J172"/>
  <c r="BK159"/>
  <c r="J150"/>
  <c r="J1017"/>
  <c r="BK1012"/>
  <c r="J1007"/>
  <c r="J994"/>
  <c r="J973"/>
  <c r="BK959"/>
  <c r="BK948"/>
  <c r="BK918"/>
  <c r="J902"/>
  <c r="J888"/>
  <c r="J878"/>
  <c r="J872"/>
  <c r="J856"/>
  <c r="J845"/>
  <c r="BK827"/>
  <c r="J809"/>
  <c r="BK791"/>
  <c r="J777"/>
  <c r="BK765"/>
  <c r="J744"/>
  <c r="BK731"/>
  <c r="BK708"/>
  <c r="J691"/>
  <c r="J678"/>
  <c r="BK641"/>
  <c r="J624"/>
  <c r="J559"/>
  <c r="BK546"/>
  <c r="BK526"/>
  <c r="BK497"/>
  <c r="BK477"/>
  <c r="J454"/>
  <c r="J437"/>
  <c r="J422"/>
  <c r="J377"/>
  <c r="J364"/>
  <c r="J339"/>
  <c r="J312"/>
  <c r="J283"/>
  <c r="BK267"/>
  <c r="BK259"/>
  <c r="BK230"/>
  <c r="J210"/>
  <c r="J174"/>
  <c i="3" r="J361"/>
  <c r="BK353"/>
  <c r="J345"/>
  <c r="BK332"/>
  <c r="J326"/>
  <c r="BK315"/>
  <c r="BK292"/>
  <c r="BK288"/>
  <c r="BK271"/>
  <c r="J239"/>
  <c r="J224"/>
  <c r="J208"/>
  <c r="J179"/>
  <c r="J139"/>
  <c r="BK367"/>
  <c r="J349"/>
  <c r="BK311"/>
  <c r="J283"/>
  <c r="J258"/>
  <c r="BK240"/>
  <c r="J221"/>
  <c r="BK198"/>
  <c r="BK370"/>
  <c r="BK355"/>
  <c r="BK337"/>
  <c r="BK330"/>
  <c r="BK297"/>
  <c r="J275"/>
  <c r="BK267"/>
  <c r="J255"/>
  <c r="J232"/>
  <c r="J196"/>
  <c r="BK173"/>
  <c r="J152"/>
  <c r="J367"/>
  <c r="J347"/>
  <c r="J337"/>
  <c r="J332"/>
  <c r="BK322"/>
  <c r="J315"/>
  <c r="J300"/>
  <c r="BK286"/>
  <c r="BK273"/>
  <c r="BK264"/>
  <c r="BK245"/>
  <c r="BK224"/>
  <c r="BK218"/>
  <c r="BK208"/>
  <c r="J190"/>
  <c r="J158"/>
  <c i="4" r="BK315"/>
  <c r="BK308"/>
  <c r="J291"/>
  <c r="J284"/>
  <c r="BK279"/>
  <c r="BK274"/>
  <c r="J269"/>
  <c r="J262"/>
  <c r="BK254"/>
  <c r="J247"/>
  <c r="J235"/>
  <c r="BK229"/>
  <c r="J216"/>
  <c r="J197"/>
  <c r="J187"/>
  <c r="J169"/>
  <c r="J157"/>
  <c r="BK136"/>
  <c r="BK306"/>
  <c r="BK292"/>
  <c r="BK276"/>
  <c r="BK266"/>
  <c r="BK252"/>
  <c r="J244"/>
  <c r="J229"/>
  <c r="BK223"/>
  <c r="BK217"/>
  <c r="J212"/>
  <c r="BK198"/>
  <c r="J185"/>
  <c r="BK176"/>
  <c r="BK170"/>
  <c r="J159"/>
  <c r="J145"/>
  <c r="BK128"/>
  <c r="J290"/>
  <c r="BK275"/>
  <c r="J268"/>
  <c r="J254"/>
  <c r="J243"/>
  <c r="J238"/>
  <c r="J227"/>
  <c r="J217"/>
  <c r="BK205"/>
  <c r="J184"/>
  <c r="J168"/>
  <c r="BK159"/>
  <c r="J149"/>
  <c r="J125"/>
  <c r="J303"/>
  <c r="BK290"/>
  <c r="BK285"/>
  <c r="BK248"/>
  <c r="J245"/>
  <c r="BK239"/>
  <c r="J234"/>
  <c r="BK212"/>
  <c r="BK201"/>
  <c r="BK192"/>
  <c r="BK178"/>
  <c r="BK161"/>
  <c r="BK148"/>
  <c r="J127"/>
  <c i="5" r="BK125"/>
  <c r="J134"/>
  <c r="BK134"/>
  <c r="J128"/>
  <c i="2" r="J985"/>
  <c r="BK980"/>
  <c r="J946"/>
  <c r="BK930"/>
  <c r="J911"/>
  <c r="J900"/>
  <c r="J863"/>
  <c r="J846"/>
  <c r="J820"/>
  <c r="BK800"/>
  <c r="BK783"/>
  <c r="J756"/>
  <c r="BK729"/>
  <c r="J716"/>
  <c r="BK694"/>
  <c r="BK656"/>
  <c r="J584"/>
  <c r="BK554"/>
  <c r="J546"/>
  <c r="BK513"/>
  <c r="BK500"/>
  <c r="BK470"/>
  <c r="J450"/>
  <c r="BK414"/>
  <c r="J406"/>
  <c r="J388"/>
  <c r="BK354"/>
  <c r="BK317"/>
  <c r="BK287"/>
  <c r="BK253"/>
  <c r="J240"/>
  <c r="BK196"/>
  <c r="J165"/>
  <c r="J147"/>
  <c r="J1013"/>
  <c r="BK994"/>
  <c r="BK973"/>
  <c r="BK935"/>
  <c r="BK921"/>
  <c r="J909"/>
  <c r="BK900"/>
  <c r="J877"/>
  <c r="J866"/>
  <c r="J852"/>
  <c r="J849"/>
  <c r="BK841"/>
  <c r="J815"/>
  <c r="BK799"/>
  <c r="J791"/>
  <c r="J773"/>
  <c r="J759"/>
  <c r="J736"/>
  <c r="J721"/>
  <c r="BK696"/>
  <c r="BK668"/>
  <c r="BK653"/>
  <c r="J638"/>
  <c r="BK592"/>
  <c r="BK563"/>
  <c r="BK541"/>
  <c r="J521"/>
  <c r="J484"/>
  <c r="J475"/>
  <c r="J451"/>
  <c r="J434"/>
  <c r="J414"/>
  <c r="J395"/>
  <c r="BK335"/>
  <c r="J315"/>
  <c r="BK309"/>
  <c r="J299"/>
  <c r="J270"/>
  <c r="BK256"/>
  <c r="BK205"/>
  <c r="BK190"/>
  <c r="J177"/>
  <c r="BK150"/>
  <c r="BK1009"/>
  <c r="BK1002"/>
  <c r="BK964"/>
  <c r="BK946"/>
  <c r="J918"/>
  <c r="J916"/>
  <c r="J906"/>
  <c r="BK901"/>
  <c r="J893"/>
  <c r="J874"/>
  <c r="BK863"/>
  <c r="J859"/>
  <c r="BK849"/>
  <c r="BK837"/>
  <c r="BK820"/>
  <c r="BK804"/>
  <c r="BK795"/>
  <c r="BK774"/>
  <c r="J761"/>
  <c r="BK744"/>
  <c r="BK727"/>
  <c r="J719"/>
  <c r="BK703"/>
  <c r="BK673"/>
  <c r="BK659"/>
  <c r="BK635"/>
  <c r="BK624"/>
  <c r="J597"/>
  <c r="J557"/>
  <c r="BK543"/>
  <c r="BK519"/>
  <c r="J487"/>
  <c r="J467"/>
  <c r="J447"/>
  <c r="BK434"/>
  <c r="BK419"/>
  <c r="BK388"/>
  <c r="BK362"/>
  <c r="BK315"/>
  <c r="J292"/>
  <c r="J249"/>
  <c r="BK210"/>
  <c r="BK185"/>
  <c r="BK174"/>
  <c r="BK165"/>
  <c r="BK153"/>
  <c r="J1018"/>
  <c r="BK1013"/>
  <c r="J1008"/>
  <c r="BK988"/>
  <c r="BK971"/>
  <c r="J961"/>
  <c r="BK951"/>
  <c r="J930"/>
  <c r="J919"/>
  <c r="J913"/>
  <c r="J891"/>
  <c r="J884"/>
  <c r="BK875"/>
  <c r="BK869"/>
  <c r="J848"/>
  <c r="BK823"/>
  <c r="J802"/>
  <c r="J787"/>
  <c r="J774"/>
  <c r="BK772"/>
  <c r="BK753"/>
  <c r="J729"/>
  <c r="BK701"/>
  <c r="BK684"/>
  <c r="BK665"/>
  <c r="BK632"/>
  <c r="BK597"/>
  <c r="J549"/>
  <c r="BK529"/>
  <c r="J507"/>
  <c r="J491"/>
  <c r="J472"/>
  <c r="J439"/>
  <c r="J401"/>
  <c r="J385"/>
  <c r="J366"/>
  <c r="J354"/>
  <c r="J323"/>
  <c r="J295"/>
  <c r="BK280"/>
  <c r="J265"/>
  <c r="BK238"/>
  <c r="BK212"/>
  <c r="BK193"/>
  <c i="3" r="J377"/>
  <c r="BK358"/>
  <c r="BK347"/>
  <c r="BK340"/>
  <c r="J324"/>
  <c r="J317"/>
  <c r="BK307"/>
  <c r="J286"/>
  <c r="J245"/>
  <c r="J230"/>
  <c r="J212"/>
  <c r="J199"/>
  <c r="BK183"/>
  <c r="BK155"/>
  <c r="J370"/>
  <c r="BK350"/>
  <c r="BK328"/>
  <c r="J307"/>
  <c r="BK295"/>
  <c r="BK261"/>
  <c r="J242"/>
  <c r="J218"/>
  <c r="J187"/>
  <c r="BK152"/>
  <c r="BK363"/>
  <c r="BK343"/>
  <c r="J331"/>
  <c r="BK319"/>
  <c r="J292"/>
  <c r="J273"/>
  <c r="BK266"/>
  <c r="J236"/>
  <c r="J220"/>
  <c r="J192"/>
  <c r="J155"/>
  <c r="BK139"/>
  <c r="J355"/>
  <c r="BK336"/>
  <c r="BK326"/>
  <c r="J321"/>
  <c r="BK302"/>
  <c r="J288"/>
  <c r="BK275"/>
  <c r="J261"/>
  <c r="J234"/>
  <c r="BK215"/>
  <c r="BK197"/>
  <c r="BK179"/>
  <c r="J149"/>
  <c i="4" r="J318"/>
  <c r="BK310"/>
  <c r="J292"/>
  <c r="J286"/>
  <c r="BK281"/>
  <c r="J276"/>
  <c r="BK272"/>
  <c r="BK263"/>
  <c r="BK253"/>
  <c r="BK245"/>
  <c r="J233"/>
  <c r="BK228"/>
  <c r="BK209"/>
  <c r="J192"/>
  <c r="J180"/>
  <c r="J164"/>
  <c r="J148"/>
  <c r="J129"/>
  <c r="BK303"/>
  <c r="BK284"/>
  <c r="J274"/>
  <c r="J263"/>
  <c r="BK251"/>
  <c r="BK241"/>
  <c r="BK231"/>
  <c r="BK227"/>
  <c r="BK222"/>
  <c r="J215"/>
  <c r="J202"/>
  <c r="BK199"/>
  <c r="J189"/>
  <c r="J179"/>
  <c r="J173"/>
  <c r="BK164"/>
  <c r="BK154"/>
  <c r="J136"/>
  <c r="BK300"/>
  <c r="J289"/>
  <c r="BK271"/>
  <c r="J259"/>
  <c r="J251"/>
  <c r="J241"/>
  <c r="BK237"/>
  <c r="J225"/>
  <c r="BK220"/>
  <c r="J209"/>
  <c r="BK202"/>
  <c r="J182"/>
  <c r="BK169"/>
  <c r="J165"/>
  <c r="BK145"/>
  <c r="J315"/>
  <c r="J297"/>
  <c r="BK288"/>
  <c r="J277"/>
  <c r="BK257"/>
  <c r="BK243"/>
  <c r="J237"/>
  <c r="J226"/>
  <c r="BK211"/>
  <c r="J199"/>
  <c r="J191"/>
  <c r="BK187"/>
  <c r="BK172"/>
  <c r="BK153"/>
  <c r="J132"/>
  <c i="5" r="BK123"/>
  <c r="J125"/>
  <c r="J131"/>
  <c i="2" r="J999"/>
  <c r="BK975"/>
  <c r="J969"/>
  <c r="J939"/>
  <c r="BK925"/>
  <c r="BK909"/>
  <c r="BK891"/>
  <c r="BK855"/>
  <c r="J837"/>
  <c r="J797"/>
  <c r="BK781"/>
  <c r="J764"/>
  <c r="BK750"/>
  <c r="BK721"/>
  <c r="J703"/>
  <c r="J668"/>
  <c r="J650"/>
  <c r="J580"/>
  <c r="J563"/>
  <c r="J538"/>
  <c r="BK507"/>
  <c r="J497"/>
  <c r="BK479"/>
  <c r="BK451"/>
  <c r="J419"/>
  <c r="J403"/>
  <c r="BK385"/>
  <c r="J351"/>
  <c r="J329"/>
  <c r="BK305"/>
  <c r="J289"/>
  <c r="J261"/>
  <c r="BK235"/>
  <c r="BK220"/>
  <c r="J185"/>
  <c r="J156"/>
  <c r="BK1018"/>
  <c r="J1002"/>
  <c r="J980"/>
  <c r="J964"/>
  <c r="BK933"/>
  <c r="BK922"/>
  <c r="BK917"/>
  <c r="J901"/>
  <c r="BK881"/>
  <c r="J869"/>
  <c r="BK860"/>
  <c r="BK851"/>
  <c r="BK846"/>
  <c r="J827"/>
  <c r="BK809"/>
  <c r="BK798"/>
  <c r="BK787"/>
  <c r="J772"/>
  <c r="BK747"/>
  <c r="BK734"/>
  <c r="BK706"/>
  <c r="J675"/>
  <c r="J662"/>
  <c r="BK650"/>
  <c r="BK600"/>
  <c r="BK580"/>
  <c r="J560"/>
  <c r="J533"/>
  <c r="J524"/>
  <c r="BK487"/>
  <c r="J470"/>
  <c r="BK442"/>
  <c r="BK430"/>
  <c r="BK401"/>
  <c r="J369"/>
  <c r="BK329"/>
  <c r="J303"/>
  <c r="BK273"/>
  <c r="BK261"/>
  <c r="BK240"/>
  <c r="BK207"/>
  <c r="J193"/>
  <c r="J159"/>
  <c r="BK1015"/>
  <c r="BK1007"/>
  <c r="BK985"/>
  <c r="J957"/>
  <c r="BK944"/>
  <c r="J917"/>
  <c r="BK911"/>
  <c r="J898"/>
  <c r="BK884"/>
  <c r="J875"/>
  <c r="J871"/>
  <c r="J855"/>
  <c r="J841"/>
  <c r="J829"/>
  <c r="J799"/>
  <c r="J786"/>
  <c r="BK777"/>
  <c r="BK764"/>
  <c r="J740"/>
  <c r="BK735"/>
  <c r="BK723"/>
  <c r="J713"/>
  <c r="J701"/>
  <c r="BK687"/>
  <c r="J665"/>
  <c r="BK638"/>
  <c r="BK628"/>
  <c r="BK584"/>
  <c r="J554"/>
  <c r="J541"/>
  <c r="BK533"/>
  <c r="J494"/>
  <c r="BK475"/>
  <c r="BK457"/>
  <c r="BK445"/>
  <c r="J427"/>
  <c r="J412"/>
  <c r="BK377"/>
  <c r="BK351"/>
  <c r="BK326"/>
  <c r="BK299"/>
  <c r="BK291"/>
  <c r="J238"/>
  <c r="J226"/>
  <c r="J190"/>
  <c r="J170"/>
  <c r="BK156"/>
  <c r="BK1019"/>
  <c r="J1015"/>
  <c r="J1012"/>
  <c r="BK1004"/>
  <c r="J977"/>
  <c r="BK967"/>
  <c r="J953"/>
  <c r="J935"/>
  <c r="J920"/>
  <c r="BK916"/>
  <c r="BK893"/>
  <c r="J881"/>
  <c r="BK874"/>
  <c r="BK864"/>
  <c r="BK852"/>
  <c r="J838"/>
  <c r="J817"/>
  <c r="J789"/>
  <c r="BK778"/>
  <c r="BK761"/>
  <c r="BK740"/>
  <c r="J735"/>
  <c r="J714"/>
  <c r="J696"/>
  <c r="BK681"/>
  <c r="BK644"/>
  <c r="J600"/>
  <c r="BK557"/>
  <c r="BK531"/>
  <c r="BK521"/>
  <c r="BK494"/>
  <c r="BK459"/>
  <c r="BK447"/>
  <c r="J424"/>
  <c r="BK406"/>
  <c r="BK391"/>
  <c r="BK369"/>
  <c r="BK360"/>
  <c r="BK332"/>
  <c r="J309"/>
  <c r="J291"/>
  <c r="J275"/>
  <c r="J263"/>
  <c r="J233"/>
  <c r="BK182"/>
  <c r="J168"/>
  <c i="3" r="J356"/>
  <c r="J352"/>
  <c r="J343"/>
  <c r="BK331"/>
  <c r="BK321"/>
  <c r="BK309"/>
  <c r="BK290"/>
  <c r="J277"/>
  <c r="J252"/>
  <c r="BK232"/>
  <c r="J215"/>
  <c r="BK201"/>
  <c r="J197"/>
  <c r="BK158"/>
  <c r="BK377"/>
  <c r="J366"/>
  <c r="J336"/>
  <c r="J304"/>
  <c r="BK280"/>
  <c r="J248"/>
  <c r="BK230"/>
  <c r="BK212"/>
  <c r="J183"/>
  <c r="BK135"/>
  <c r="J358"/>
  <c r="BK352"/>
  <c r="J322"/>
  <c r="J311"/>
  <c r="J280"/>
  <c r="J271"/>
  <c r="BK258"/>
  <c r="BK242"/>
  <c r="BK234"/>
  <c r="BK221"/>
  <c r="BK190"/>
  <c r="J168"/>
  <c r="BK374"/>
  <c r="J350"/>
  <c r="J342"/>
  <c r="J335"/>
  <c r="BK324"/>
  <c r="J319"/>
  <c r="BK304"/>
  <c r="J290"/>
  <c r="BK283"/>
  <c r="BK269"/>
  <c r="J240"/>
  <c r="BK220"/>
  <c r="BK217"/>
  <c r="J201"/>
  <c r="BK192"/>
  <c r="BK161"/>
  <c i="4" r="BK318"/>
  <c r="J306"/>
  <c r="BK289"/>
  <c r="BK283"/>
  <c r="BK277"/>
  <c r="J273"/>
  <c r="BK268"/>
  <c r="BK255"/>
  <c r="J248"/>
  <c r="J239"/>
  <c r="J232"/>
  <c r="BK226"/>
  <c r="BK200"/>
  <c r="BK188"/>
  <c r="BK179"/>
  <c r="J163"/>
  <c r="J142"/>
  <c r="BK127"/>
  <c r="J300"/>
  <c r="J279"/>
  <c r="J272"/>
  <c r="J257"/>
  <c r="BK249"/>
  <c r="BK232"/>
  <c r="BK225"/>
  <c r="BK219"/>
  <c r="BK207"/>
  <c r="J201"/>
  <c r="J196"/>
  <c r="BK184"/>
  <c r="J178"/>
  <c r="J172"/>
  <c r="J161"/>
  <c r="BK150"/>
  <c r="BK132"/>
  <c r="BK297"/>
  <c r="J283"/>
  <c r="BK269"/>
  <c r="J255"/>
  <c r="J249"/>
  <c r="BK240"/>
  <c r="BK230"/>
  <c r="J222"/>
  <c r="J211"/>
  <c r="BK203"/>
  <c r="BK191"/>
  <c r="J170"/>
  <c r="BK157"/>
  <c r="BK135"/>
  <c r="BK316"/>
  <c r="J308"/>
  <c r="BK291"/>
  <c r="BK286"/>
  <c r="J266"/>
  <c r="BK247"/>
  <c r="J240"/>
  <c r="BK235"/>
  <c r="BK215"/>
  <c r="J205"/>
  <c r="J194"/>
  <c r="J188"/>
  <c r="BK175"/>
  <c r="BK167"/>
  <c r="J139"/>
  <c r="BK125"/>
  <c i="5" r="BK128"/>
  <c r="BK126"/>
  <c r="J123"/>
  <c r="J126"/>
  <c i="2" l="1" r="T146"/>
  <c r="T184"/>
  <c r="T229"/>
  <c r="P286"/>
  <c r="R322"/>
  <c r="T334"/>
  <c r="BK418"/>
  <c r="J418"/>
  <c r="J104"/>
  <c r="BK466"/>
  <c r="J466"/>
  <c r="J107"/>
  <c r="T466"/>
  <c r="T483"/>
  <c r="BK545"/>
  <c r="J545"/>
  <c r="J110"/>
  <c r="P562"/>
  <c r="R667"/>
  <c r="P698"/>
  <c r="P794"/>
  <c r="R808"/>
  <c r="P880"/>
  <c r="P924"/>
  <c r="P932"/>
  <c r="BK950"/>
  <c r="J950"/>
  <c r="J119"/>
  <c r="T950"/>
  <c r="R963"/>
  <c r="P979"/>
  <c r="BK1001"/>
  <c r="J1001"/>
  <c r="J122"/>
  <c r="BK1006"/>
  <c r="J1006"/>
  <c r="J123"/>
  <c r="P1011"/>
  <c i="3" r="BK134"/>
  <c r="J134"/>
  <c r="J98"/>
  <c r="BK182"/>
  <c r="J182"/>
  <c r="J99"/>
  <c r="BK195"/>
  <c r="J195"/>
  <c r="J100"/>
  <c r="T207"/>
  <c r="R244"/>
  <c r="R251"/>
  <c r="BK294"/>
  <c r="J294"/>
  <c r="J106"/>
  <c r="R334"/>
  <c r="P339"/>
  <c r="P360"/>
  <c r="T365"/>
  <c r="R373"/>
  <c r="R372"/>
  <c i="4" r="R124"/>
  <c r="BK250"/>
  <c r="J250"/>
  <c r="J100"/>
  <c r="T250"/>
  <c r="R294"/>
  <c r="R293"/>
  <c i="5" r="P122"/>
  <c r="P121"/>
  <c r="P120"/>
  <c i="1" r="AU98"/>
  <c i="2" r="BK146"/>
  <c r="BK184"/>
  <c r="J184"/>
  <c r="J99"/>
  <c r="BK229"/>
  <c r="J229"/>
  <c r="J100"/>
  <c r="BK286"/>
  <c r="J286"/>
  <c r="J101"/>
  <c r="BK322"/>
  <c r="J322"/>
  <c r="J102"/>
  <c r="R334"/>
  <c r="R418"/>
  <c r="BK483"/>
  <c r="J483"/>
  <c r="J108"/>
  <c r="BK528"/>
  <c r="J528"/>
  <c r="J109"/>
  <c r="T528"/>
  <c r="R562"/>
  <c r="P667"/>
  <c r="R698"/>
  <c r="R794"/>
  <c r="P808"/>
  <c r="R880"/>
  <c r="R924"/>
  <c r="P963"/>
  <c r="R979"/>
  <c r="R1001"/>
  <c r="P1006"/>
  <c r="T1011"/>
  <c i="3" r="T134"/>
  <c r="T182"/>
  <c r="T195"/>
  <c r="P207"/>
  <c r="BK244"/>
  <c r="J244"/>
  <c r="J103"/>
  <c r="BK251"/>
  <c r="J251"/>
  <c r="J105"/>
  <c r="P294"/>
  <c r="P334"/>
  <c r="R339"/>
  <c r="R360"/>
  <c r="BK365"/>
  <c r="J365"/>
  <c r="J110"/>
  <c r="BK373"/>
  <c r="J373"/>
  <c r="J112"/>
  <c i="4" r="P124"/>
  <c r="BK236"/>
  <c r="J236"/>
  <c r="J99"/>
  <c r="T236"/>
  <c r="R250"/>
  <c r="P294"/>
  <c r="P293"/>
  <c i="5" r="BK122"/>
  <c r="R122"/>
  <c r="R121"/>
  <c r="R120"/>
  <c i="2" r="R146"/>
  <c r="R184"/>
  <c r="P229"/>
  <c r="T286"/>
  <c r="P322"/>
  <c r="P334"/>
  <c r="P418"/>
  <c r="R466"/>
  <c r="R483"/>
  <c r="R528"/>
  <c r="R545"/>
  <c r="T545"/>
  <c r="T562"/>
  <c r="T667"/>
  <c r="T698"/>
  <c r="T794"/>
  <c r="T808"/>
  <c r="T880"/>
  <c r="BK932"/>
  <c r="J932"/>
  <c r="J118"/>
  <c r="T932"/>
  <c r="R950"/>
  <c r="BK979"/>
  <c r="J979"/>
  <c r="J121"/>
  <c r="P1001"/>
  <c r="R1006"/>
  <c r="R1011"/>
  <c i="3" r="R134"/>
  <c r="P182"/>
  <c r="R195"/>
  <c r="BK207"/>
  <c r="J207"/>
  <c r="J102"/>
  <c r="P244"/>
  <c r="T251"/>
  <c r="R294"/>
  <c r="BK334"/>
  <c r="J334"/>
  <c r="J107"/>
  <c r="BK339"/>
  <c r="J339"/>
  <c r="J108"/>
  <c r="BK360"/>
  <c r="J360"/>
  <c r="J109"/>
  <c r="P365"/>
  <c r="P373"/>
  <c r="P372"/>
  <c i="4" r="BK124"/>
  <c r="BK123"/>
  <c r="P236"/>
  <c i="2" r="P146"/>
  <c r="P145"/>
  <c r="P184"/>
  <c r="R229"/>
  <c r="R286"/>
  <c r="T322"/>
  <c r="BK334"/>
  <c r="J334"/>
  <c r="J103"/>
  <c r="T418"/>
  <c r="P466"/>
  <c r="P483"/>
  <c r="P528"/>
  <c r="P545"/>
  <c r="BK562"/>
  <c r="J562"/>
  <c r="J111"/>
  <c r="BK667"/>
  <c r="J667"/>
  <c r="J112"/>
  <c r="BK698"/>
  <c r="J698"/>
  <c r="J113"/>
  <c r="BK794"/>
  <c r="J794"/>
  <c r="J114"/>
  <c r="BK808"/>
  <c r="J808"/>
  <c r="J115"/>
  <c r="BK880"/>
  <c r="J880"/>
  <c r="J116"/>
  <c r="BK924"/>
  <c r="J924"/>
  <c r="J117"/>
  <c r="T924"/>
  <c r="R932"/>
  <c r="P950"/>
  <c r="BK963"/>
  <c r="J963"/>
  <c r="J120"/>
  <c r="T963"/>
  <c r="T979"/>
  <c r="T1001"/>
  <c r="T1006"/>
  <c r="BK1011"/>
  <c r="J1011"/>
  <c r="J124"/>
  <c i="3" r="P134"/>
  <c r="P133"/>
  <c r="R182"/>
  <c r="P195"/>
  <c r="R207"/>
  <c r="T244"/>
  <c r="P251"/>
  <c r="P250"/>
  <c r="T294"/>
  <c r="T334"/>
  <c r="T339"/>
  <c r="T360"/>
  <c r="R365"/>
  <c r="T373"/>
  <c r="T372"/>
  <c i="4" r="T124"/>
  <c r="T123"/>
  <c r="T122"/>
  <c r="R236"/>
  <c r="P250"/>
  <c r="BK294"/>
  <c r="J294"/>
  <c r="J102"/>
  <c r="T294"/>
  <c r="T293"/>
  <c i="5" r="T122"/>
  <c r="T121"/>
  <c r="T120"/>
  <c i="3" r="BK200"/>
  <c r="J200"/>
  <c r="J101"/>
  <c i="2" r="BK462"/>
  <c r="J462"/>
  <c r="J105"/>
  <c i="5" r="BK130"/>
  <c r="J130"/>
  <c r="J99"/>
  <c r="BK133"/>
  <c r="J133"/>
  <c r="J100"/>
  <c r="E85"/>
  <c r="F91"/>
  <c i="4" r="J123"/>
  <c r="J97"/>
  <c i="5" r="J92"/>
  <c r="BE123"/>
  <c r="BE125"/>
  <c r="BE126"/>
  <c i="4" r="J124"/>
  <c r="J98"/>
  <c i="5" r="F117"/>
  <c r="BE128"/>
  <c r="BE134"/>
  <c r="J89"/>
  <c r="BE131"/>
  <c i="4" r="F91"/>
  <c r="J92"/>
  <c r="BE127"/>
  <c r="BE135"/>
  <c r="BE142"/>
  <c r="BE149"/>
  <c r="BE157"/>
  <c r="BE164"/>
  <c r="BE168"/>
  <c r="BE169"/>
  <c r="BE179"/>
  <c r="BE182"/>
  <c r="BE184"/>
  <c r="BE196"/>
  <c r="BE198"/>
  <c r="BE207"/>
  <c r="BE209"/>
  <c r="BE216"/>
  <c r="BE228"/>
  <c r="BE229"/>
  <c r="BE247"/>
  <c r="BE248"/>
  <c r="BE249"/>
  <c r="BE251"/>
  <c r="BE252"/>
  <c r="BE254"/>
  <c r="BE271"/>
  <c r="BE273"/>
  <c r="BE283"/>
  <c r="BE291"/>
  <c r="BE306"/>
  <c r="BE312"/>
  <c r="BE315"/>
  <c r="BE128"/>
  <c r="BE129"/>
  <c r="BE136"/>
  <c r="BE150"/>
  <c r="BE159"/>
  <c r="BE161"/>
  <c r="BE163"/>
  <c r="BE173"/>
  <c r="BE175"/>
  <c r="BE176"/>
  <c r="BE185"/>
  <c r="BE188"/>
  <c r="BE192"/>
  <c r="BE199"/>
  <c r="BE200"/>
  <c r="BE202"/>
  <c r="BE213"/>
  <c r="BE215"/>
  <c r="BE217"/>
  <c r="BE220"/>
  <c r="BE222"/>
  <c r="BE227"/>
  <c r="BE231"/>
  <c r="BE233"/>
  <c r="BE238"/>
  <c r="BE241"/>
  <c r="BE243"/>
  <c r="BE244"/>
  <c r="BE245"/>
  <c r="BE246"/>
  <c r="BE255"/>
  <c r="BE259"/>
  <c r="BE272"/>
  <c r="BE274"/>
  <c r="BE276"/>
  <c r="BE277"/>
  <c r="BE279"/>
  <c r="BE280"/>
  <c r="BE284"/>
  <c r="BE286"/>
  <c r="BE290"/>
  <c r="BE292"/>
  <c r="J89"/>
  <c r="F92"/>
  <c r="BE125"/>
  <c r="BE139"/>
  <c r="BE145"/>
  <c r="BE148"/>
  <c r="BE154"/>
  <c r="BE167"/>
  <c r="BE187"/>
  <c r="BE191"/>
  <c r="BE201"/>
  <c r="BE203"/>
  <c r="BE225"/>
  <c r="BE230"/>
  <c r="BE232"/>
  <c r="BE234"/>
  <c r="BE239"/>
  <c r="BE240"/>
  <c r="BE253"/>
  <c r="BE257"/>
  <c r="BE261"/>
  <c r="BE262"/>
  <c r="BE263"/>
  <c r="BE266"/>
  <c r="BE268"/>
  <c r="BE269"/>
  <c r="BE275"/>
  <c r="BE281"/>
  <c r="BE282"/>
  <c r="BE288"/>
  <c r="BE295"/>
  <c r="BE297"/>
  <c r="E85"/>
  <c r="BE132"/>
  <c r="BE153"/>
  <c r="BE165"/>
  <c r="BE170"/>
  <c r="BE172"/>
  <c r="BE178"/>
  <c r="BE180"/>
  <c r="BE189"/>
  <c r="BE194"/>
  <c r="BE197"/>
  <c r="BE205"/>
  <c r="BE211"/>
  <c r="BE212"/>
  <c r="BE219"/>
  <c r="BE223"/>
  <c r="BE226"/>
  <c r="BE235"/>
  <c r="BE237"/>
  <c r="BE242"/>
  <c r="BE285"/>
  <c r="BE289"/>
  <c r="BE300"/>
  <c r="BE303"/>
  <c r="BE308"/>
  <c r="BE310"/>
  <c r="BE316"/>
  <c r="BE318"/>
  <c i="3" r="J126"/>
  <c r="J129"/>
  <c r="BE135"/>
  <c r="BE152"/>
  <c r="BE168"/>
  <c r="BE183"/>
  <c r="BE198"/>
  <c r="BE212"/>
  <c r="BE230"/>
  <c r="BE236"/>
  <c r="BE252"/>
  <c r="BE255"/>
  <c r="BE264"/>
  <c r="BE286"/>
  <c r="BE307"/>
  <c r="BE309"/>
  <c r="BE315"/>
  <c r="BE328"/>
  <c r="BE330"/>
  <c r="BE350"/>
  <c r="BE352"/>
  <c r="BE361"/>
  <c r="BE363"/>
  <c i="2" r="J146"/>
  <c r="J98"/>
  <c i="3" r="F128"/>
  <c r="BE158"/>
  <c r="BE179"/>
  <c r="BE197"/>
  <c r="BE201"/>
  <c r="BE210"/>
  <c r="BE221"/>
  <c r="BE227"/>
  <c r="BE245"/>
  <c r="BE248"/>
  <c r="BE269"/>
  <c r="BE279"/>
  <c r="BE283"/>
  <c r="BE288"/>
  <c r="BE300"/>
  <c r="BE302"/>
  <c r="BE304"/>
  <c r="BE311"/>
  <c r="BE313"/>
  <c r="BE323"/>
  <c r="BE347"/>
  <c r="BE349"/>
  <c r="BE366"/>
  <c r="E122"/>
  <c r="F129"/>
  <c r="BE139"/>
  <c r="BE155"/>
  <c r="BE161"/>
  <c r="BE173"/>
  <c r="BE196"/>
  <c r="BE199"/>
  <c r="BE219"/>
  <c r="BE232"/>
  <c r="BE234"/>
  <c r="BE242"/>
  <c r="BE267"/>
  <c r="BE271"/>
  <c r="BE273"/>
  <c r="BE275"/>
  <c r="BE277"/>
  <c r="BE280"/>
  <c r="BE290"/>
  <c r="BE292"/>
  <c r="BE297"/>
  <c r="BE319"/>
  <c r="BE321"/>
  <c r="BE322"/>
  <c r="BE324"/>
  <c r="BE331"/>
  <c r="BE332"/>
  <c r="BE337"/>
  <c r="BE340"/>
  <c r="BE342"/>
  <c r="BE343"/>
  <c r="BE345"/>
  <c r="BE353"/>
  <c r="BE355"/>
  <c r="BE356"/>
  <c r="BE358"/>
  <c r="BE374"/>
  <c r="BE149"/>
  <c r="BE187"/>
  <c r="BE190"/>
  <c r="BE192"/>
  <c r="BE208"/>
  <c r="BE215"/>
  <c r="BE217"/>
  <c r="BE218"/>
  <c r="BE220"/>
  <c r="BE224"/>
  <c r="BE239"/>
  <c r="BE240"/>
  <c r="BE258"/>
  <c r="BE261"/>
  <c r="BE266"/>
  <c r="BE295"/>
  <c r="BE317"/>
  <c r="BE326"/>
  <c r="BE335"/>
  <c r="BE336"/>
  <c r="BE367"/>
  <c r="BE370"/>
  <c r="BE377"/>
  <c i="2" r="F91"/>
  <c r="BE153"/>
  <c r="BE159"/>
  <c r="BE172"/>
  <c r="BE180"/>
  <c r="BE182"/>
  <c r="BE193"/>
  <c r="BE196"/>
  <c r="BE223"/>
  <c r="BE253"/>
  <c r="BE259"/>
  <c r="BE265"/>
  <c r="BE275"/>
  <c r="BE295"/>
  <c r="BE299"/>
  <c r="BE303"/>
  <c r="BE309"/>
  <c r="BE312"/>
  <c r="BE385"/>
  <c r="BE395"/>
  <c r="BE403"/>
  <c r="BE414"/>
  <c r="BE415"/>
  <c r="BE419"/>
  <c r="BE422"/>
  <c r="BE445"/>
  <c r="BE450"/>
  <c r="BE451"/>
  <c r="BE463"/>
  <c r="BE467"/>
  <c r="BE475"/>
  <c r="BE477"/>
  <c r="BE481"/>
  <c r="BE484"/>
  <c r="BE513"/>
  <c r="BE531"/>
  <c r="BE533"/>
  <c r="BE536"/>
  <c r="BE541"/>
  <c r="BE550"/>
  <c r="BE553"/>
  <c r="BE563"/>
  <c r="BE574"/>
  <c r="BE653"/>
  <c r="BE656"/>
  <c r="BE659"/>
  <c r="BE662"/>
  <c r="BE673"/>
  <c r="BE699"/>
  <c r="BE701"/>
  <c r="BE703"/>
  <c r="BE714"/>
  <c r="BE716"/>
  <c r="BE719"/>
  <c r="BE721"/>
  <c r="BE742"/>
  <c r="BE744"/>
  <c r="BE747"/>
  <c r="BE781"/>
  <c r="BE791"/>
  <c r="BE792"/>
  <c r="BE798"/>
  <c r="BE799"/>
  <c r="BE804"/>
  <c r="BE832"/>
  <c r="BE838"/>
  <c r="BE841"/>
  <c r="BE846"/>
  <c r="BE849"/>
  <c r="BE856"/>
  <c r="BE859"/>
  <c r="BE860"/>
  <c r="BE862"/>
  <c r="BE876"/>
  <c r="BE900"/>
  <c r="BE903"/>
  <c r="BE905"/>
  <c r="BE906"/>
  <c r="BE922"/>
  <c r="BE928"/>
  <c r="BE961"/>
  <c r="BE983"/>
  <c r="BE997"/>
  <c r="BE1008"/>
  <c r="BE1009"/>
  <c r="BE1012"/>
  <c r="BE1014"/>
  <c r="BE1015"/>
  <c r="BE1018"/>
  <c r="J92"/>
  <c r="F141"/>
  <c r="BE147"/>
  <c r="BE162"/>
  <c r="BE177"/>
  <c r="BE190"/>
  <c r="BE205"/>
  <c r="BE207"/>
  <c r="BE220"/>
  <c r="BE230"/>
  <c r="BE240"/>
  <c r="BE256"/>
  <c r="BE261"/>
  <c r="BE267"/>
  <c r="BE317"/>
  <c r="BE319"/>
  <c r="BE326"/>
  <c r="BE329"/>
  <c r="BE339"/>
  <c r="BE382"/>
  <c r="BE398"/>
  <c r="BE401"/>
  <c r="BE409"/>
  <c r="BE412"/>
  <c r="BE430"/>
  <c r="BE437"/>
  <c r="BE454"/>
  <c r="BE487"/>
  <c r="BE500"/>
  <c r="BE505"/>
  <c r="BE510"/>
  <c r="BE521"/>
  <c r="BE524"/>
  <c r="BE526"/>
  <c r="BE529"/>
  <c r="BE580"/>
  <c r="BE635"/>
  <c r="BE641"/>
  <c r="BE647"/>
  <c r="BE650"/>
  <c r="BE668"/>
  <c r="BE678"/>
  <c r="BE681"/>
  <c r="BE706"/>
  <c r="BE724"/>
  <c r="BE729"/>
  <c r="BE750"/>
  <c r="BE765"/>
  <c r="BE768"/>
  <c r="BE769"/>
  <c r="BE772"/>
  <c r="BE778"/>
  <c r="BE795"/>
  <c r="BE800"/>
  <c r="BE806"/>
  <c r="BE809"/>
  <c r="BE845"/>
  <c r="BE852"/>
  <c r="BE864"/>
  <c r="BE866"/>
  <c r="BE875"/>
  <c r="BE888"/>
  <c r="BE898"/>
  <c r="BE916"/>
  <c r="BE919"/>
  <c r="BE920"/>
  <c r="BE921"/>
  <c r="BE925"/>
  <c r="BE935"/>
  <c r="BE939"/>
  <c r="BE967"/>
  <c r="BE994"/>
  <c r="BE1004"/>
  <c r="BE1007"/>
  <c r="E85"/>
  <c r="BE150"/>
  <c r="BE165"/>
  <c r="BE168"/>
  <c r="BE210"/>
  <c r="BE212"/>
  <c r="BE226"/>
  <c r="BE233"/>
  <c r="BE235"/>
  <c r="BE238"/>
  <c r="BE243"/>
  <c r="BE249"/>
  <c r="BE270"/>
  <c r="BE287"/>
  <c r="BE291"/>
  <c r="BE305"/>
  <c r="BE351"/>
  <c r="BE360"/>
  <c r="BE364"/>
  <c r="BE377"/>
  <c r="BE388"/>
  <c r="BE391"/>
  <c r="BE406"/>
  <c r="BE434"/>
  <c r="BE447"/>
  <c r="BE457"/>
  <c r="BE470"/>
  <c r="BE479"/>
  <c r="BE491"/>
  <c r="BE494"/>
  <c r="BE507"/>
  <c r="BE554"/>
  <c r="BE560"/>
  <c r="BE583"/>
  <c r="BE584"/>
  <c r="BE592"/>
  <c r="BE597"/>
  <c r="BE624"/>
  <c r="BE632"/>
  <c r="BE684"/>
  <c r="BE691"/>
  <c r="BE694"/>
  <c r="BE711"/>
  <c r="BE713"/>
  <c r="BE731"/>
  <c r="BE736"/>
  <c r="BE740"/>
  <c r="BE753"/>
  <c r="BE761"/>
  <c r="BE773"/>
  <c r="BE777"/>
  <c r="BE783"/>
  <c r="BE789"/>
  <c r="BE797"/>
  <c r="BE802"/>
  <c r="BE815"/>
  <c r="BE817"/>
  <c r="BE820"/>
  <c r="BE834"/>
  <c r="BE837"/>
  <c r="BE854"/>
  <c r="BE874"/>
  <c r="BE877"/>
  <c r="BE884"/>
  <c r="BE891"/>
  <c r="BE909"/>
  <c r="BE914"/>
  <c r="BE918"/>
  <c r="BE930"/>
  <c r="BE944"/>
  <c r="BE946"/>
  <c r="BE948"/>
  <c r="BE951"/>
  <c r="BE953"/>
  <c r="BE959"/>
  <c r="BE973"/>
  <c r="BE985"/>
  <c r="BE1017"/>
  <c r="BE1019"/>
  <c r="J89"/>
  <c r="BE156"/>
  <c r="BE170"/>
  <c r="BE174"/>
  <c r="BE185"/>
  <c r="BE198"/>
  <c r="BE201"/>
  <c r="BE263"/>
  <c r="BE273"/>
  <c r="BE280"/>
  <c r="BE283"/>
  <c r="BE289"/>
  <c r="BE292"/>
  <c r="BE315"/>
  <c r="BE323"/>
  <c r="BE332"/>
  <c r="BE335"/>
  <c r="BE348"/>
  <c r="BE354"/>
  <c r="BE362"/>
  <c r="BE366"/>
  <c r="BE369"/>
  <c r="BE374"/>
  <c r="BE424"/>
  <c r="BE427"/>
  <c r="BE432"/>
  <c r="BE439"/>
  <c r="BE442"/>
  <c r="BE453"/>
  <c r="BE459"/>
  <c r="BE472"/>
  <c r="BE497"/>
  <c r="BE519"/>
  <c r="BE538"/>
  <c r="BE543"/>
  <c r="BE546"/>
  <c r="BE549"/>
  <c r="BE557"/>
  <c r="BE559"/>
  <c r="BE577"/>
  <c r="BE600"/>
  <c r="BE614"/>
  <c r="BE620"/>
  <c r="BE628"/>
  <c r="BE638"/>
  <c r="BE644"/>
  <c r="BE665"/>
  <c r="BE671"/>
  <c r="BE675"/>
  <c r="BE687"/>
  <c r="BE696"/>
  <c r="BE708"/>
  <c r="BE723"/>
  <c r="BE727"/>
  <c r="BE734"/>
  <c r="BE735"/>
  <c r="BE737"/>
  <c r="BE756"/>
  <c r="BE759"/>
  <c r="BE764"/>
  <c r="BE774"/>
  <c r="BE786"/>
  <c r="BE787"/>
  <c r="BE823"/>
  <c r="BE827"/>
  <c r="BE829"/>
  <c r="BE842"/>
  <c r="BE848"/>
  <c r="BE851"/>
  <c r="BE855"/>
  <c r="BE857"/>
  <c r="BE863"/>
  <c r="BE869"/>
  <c r="BE871"/>
  <c r="BE872"/>
  <c r="BE873"/>
  <c r="BE878"/>
  <c r="BE881"/>
  <c r="BE885"/>
  <c r="BE893"/>
  <c r="BE895"/>
  <c r="BE901"/>
  <c r="BE902"/>
  <c r="BE911"/>
  <c r="BE913"/>
  <c r="BE915"/>
  <c r="BE917"/>
  <c r="BE933"/>
  <c r="BE957"/>
  <c r="BE964"/>
  <c r="BE969"/>
  <c r="BE971"/>
  <c r="BE975"/>
  <c r="BE977"/>
  <c r="BE980"/>
  <c r="BE988"/>
  <c r="BE999"/>
  <c r="BE1002"/>
  <c r="BE1013"/>
  <c r="J34"/>
  <c i="1" r="AW95"/>
  <c i="3" r="F35"/>
  <c i="1" r="BB96"/>
  <c i="4" r="J34"/>
  <c i="1" r="AW97"/>
  <c i="4" r="F37"/>
  <c i="1" r="BD97"/>
  <c i="2" r="F35"/>
  <c i="1" r="BB95"/>
  <c i="3" r="F34"/>
  <c i="1" r="BA96"/>
  <c i="4" r="F35"/>
  <c i="1" r="BB97"/>
  <c i="2" r="F36"/>
  <c i="1" r="BC95"/>
  <c i="2" r="F34"/>
  <c i="1" r="BA95"/>
  <c i="3" r="F37"/>
  <c i="1" r="BD96"/>
  <c i="3" r="F36"/>
  <c i="1" r="BC96"/>
  <c i="4" r="F34"/>
  <c i="1" r="BA97"/>
  <c i="5" r="J34"/>
  <c i="1" r="AW98"/>
  <c i="5" r="F36"/>
  <c i="1" r="BC98"/>
  <c i="5" r="F35"/>
  <c i="1" r="BB98"/>
  <c i="5" r="F34"/>
  <c i="1" r="BA98"/>
  <c i="5" r="F37"/>
  <c i="1" r="BD98"/>
  <c i="2" r="F37"/>
  <c i="1" r="BD95"/>
  <c i="3" r="J34"/>
  <c i="1" r="AW96"/>
  <c i="4" r="F36"/>
  <c i="1" r="BC97"/>
  <c i="2" l="1" r="P465"/>
  <c r="P144"/>
  <c i="1" r="AU95"/>
  <c i="3" r="T250"/>
  <c i="4" r="P123"/>
  <c r="P122"/>
  <c i="1" r="AU97"/>
  <c i="2" r="T465"/>
  <c r="R465"/>
  <c r="R145"/>
  <c r="R144"/>
  <c i="5" r="BK121"/>
  <c r="BK120"/>
  <c r="J120"/>
  <c r="J96"/>
  <c i="3" r="T133"/>
  <c r="T132"/>
  <c i="2" r="BK145"/>
  <c i="3" r="R250"/>
  <c r="P132"/>
  <c i="1" r="AU96"/>
  <c i="3" r="R133"/>
  <c r="R132"/>
  <c i="4" r="R123"/>
  <c r="R122"/>
  <c i="2" r="T145"/>
  <c r="T144"/>
  <c i="3" r="BK250"/>
  <c r="J250"/>
  <c r="J104"/>
  <c r="BK372"/>
  <c r="J372"/>
  <c r="J111"/>
  <c i="4" r="BK293"/>
  <c r="J293"/>
  <c r="J101"/>
  <c i="3" r="BK133"/>
  <c r="J133"/>
  <c r="J97"/>
  <c i="5" r="J122"/>
  <c r="J98"/>
  <c i="2" r="BK465"/>
  <c r="J465"/>
  <c r="J106"/>
  <c i="3" r="J33"/>
  <c i="1" r="AV96"/>
  <c r="AT96"/>
  <c i="4" r="J33"/>
  <c i="1" r="AV97"/>
  <c r="AT97"/>
  <c r="BC94"/>
  <c r="W32"/>
  <c r="BA94"/>
  <c r="W30"/>
  <c i="5" r="J33"/>
  <c i="1" r="AV98"/>
  <c r="AT98"/>
  <c r="BB94"/>
  <c r="AX94"/>
  <c i="2" r="J33"/>
  <c i="1" r="AV95"/>
  <c r="AT95"/>
  <c i="2" r="F33"/>
  <c i="1" r="AZ95"/>
  <c i="3" r="F33"/>
  <c i="1" r="AZ96"/>
  <c i="4" r="F33"/>
  <c i="1" r="AZ97"/>
  <c i="5" r="F33"/>
  <c i="1" r="AZ98"/>
  <c r="BD94"/>
  <c r="W33"/>
  <c i="2" l="1" r="BK144"/>
  <c r="J144"/>
  <c r="J96"/>
  <c r="J145"/>
  <c r="J97"/>
  <c i="3" r="BK132"/>
  <c r="J132"/>
  <c r="J96"/>
  <c i="5" r="J121"/>
  <c r="J97"/>
  <c i="4" r="BK122"/>
  <c r="J122"/>
  <c r="J96"/>
  <c i="1" r="W31"/>
  <c r="AU94"/>
  <c i="5" r="J30"/>
  <c i="1" r="AG98"/>
  <c r="AW94"/>
  <c r="AK30"/>
  <c r="AY94"/>
  <c r="AZ94"/>
  <c r="AV94"/>
  <c r="AK29"/>
  <c i="5" l="1" r="J39"/>
  <c i="1" r="AN98"/>
  <c i="2" r="J30"/>
  <c i="1" r="AG95"/>
  <c i="4" r="J30"/>
  <c i="1" r="AG97"/>
  <c r="AT94"/>
  <c i="3" r="J30"/>
  <c i="1" r="AG96"/>
  <c r="W29"/>
  <c i="2" l="1" r="J39"/>
  <c i="3" r="J39"/>
  <c i="4" r="J39"/>
  <c i="1" r="AN96"/>
  <c r="AN97"/>
  <c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<sst xmlns="http://schemas.openxmlformats.org/spreadsheetml/2006/main">
  <si>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</si>
  <si>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</si>
  <si>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</si>
  <si>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</si>
  <si>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</si>
  <si>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{5e92c9d3-d9f7-4766-8958-501edd9333e3}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</si>
  <si>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</si>
  <si>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</si>
  <si>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</si>
  <si>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</si>
  <si>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</si>
  <si>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</si>
  <si>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</si>
  <si>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</si>
  <si>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</si>
  <si>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</si>
  <si>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</si>
  <si>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objektu střelnice Myslivna</t>
  </si>
  <si>
    <t>KSO:</t>
  </si>
  <si>
    <t>CC-CZ:</t>
  </si>
  <si>
    <t>Místo:</t>
  </si>
  <si>
    <t>Cheb</t>
  </si>
  <si>
    <t>Datum:</t>
  </si>
  <si>
    <t>30. 11. 2024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</si>
  <si>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</si>
  <si>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</si>
  <si>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</si>
  <si>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</si>
  <si>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</si>
  <si>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</si>
  <si>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</si>
  <si>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Martin Řehák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</si>
  <si>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</si>
  <si>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</si>
  <si>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</si>
  <si>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</si>
  <si>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</si>
  <si>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</si>
  <si>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</si>
  <si>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</si>
  <si>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</si>
  <si>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</si>
  <si>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</si>
  <si>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</si>
  <si>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</si>
  <si>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</si>
  <si>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</si>
  <si>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</si>
  <si>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</si>
  <si>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</si>
  <si>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</si>
  <si>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</si>
  <si>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</si>
  <si>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</si>
  <si>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</si>
  <si>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</si>
  <si>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</si>
  <si>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</si>
  <si>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</si>
  <si>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</si>
  <si>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</si>
  <si>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</si>
  <si>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</si>
  <si>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</si>
  <si>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</si>
  <si>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</si>
  <si>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</si>
  <si>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</si>
  <si>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</si>
  <si>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</si>
  <si>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</si>
  <si>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</si>
  <si>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</si>
  <si>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</si>
  <si>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</si>
  <si>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</si>
  <si>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</si>
  <si>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</si>
  <si>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</si>
  <si>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</si>
  <si>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</si>
  <si>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</si>
  <si>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</si>
  <si>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</si>
  <si>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</si>
  <si>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{155bfa30-a8b1-4071-b365-1b8aa8913507}</t>
  </si>
  <si>
    <t>2</t>
  </si>
  <si>
    <t>02</t>
  </si>
  <si>
    <t>ZTI</t>
  </si>
  <si>
    <t>{977fde97-d211-4dcf-b9f0-b59a189c2de6}</t>
  </si>
  <si>
    <t>03</t>
  </si>
  <si>
    <t>Elektroinstalace</t>
  </si>
  <si>
    <t>{ec5a096b-3313-4fa0-b21b-f5058628cf80}</t>
  </si>
  <si>
    <t>04</t>
  </si>
  <si>
    <t>VRN</t>
  </si>
  <si>
    <t>{cff95aea-5b07-4315-9053-92bda0841b5d}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</si>
  <si>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</si>
  <si>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</si>
  <si>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</si>
  <si>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</si>
  <si>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</si>
  <si>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</si>
  <si>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</si>
  <si>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</si>
  <si>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</si>
  <si>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</si>
  <si>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</si>
  <si>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</si>
  <si>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</si>
  <si>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</si>
  <si>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</si>
  <si>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</si>
  <si>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</si>
  <si>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</si>
  <si>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</si>
  <si>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</si>
  <si>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</si>
  <si>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</si>
  <si>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</si>
  <si>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</si>
  <si>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</si>
  <si>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</si>
  <si>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</si>
  <si>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</si>
  <si>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</si>
  <si>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</si>
  <si>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</si>
  <si>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</si>
  <si>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</si>
  <si>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</si>
  <si>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</si>
  <si>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</si>
  <si>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</si>
  <si>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</si>
  <si>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</si>
  <si>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</si>
  <si>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</si>
  <si>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</si>
  <si>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</si>
  <si>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</si>
  <si>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</si>
  <si>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</si>
  <si>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</si>
  <si>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</si>
  <si>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</si>
  <si>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</si>
  <si>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</si>
  <si>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</si>
  <si>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</si>
  <si>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</si>
  <si>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</si>
  <si>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</si>
  <si>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</si>
  <si>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</si>
  <si>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-651254521</t>
  </si>
  <si>
    <t>Online PSC</t>
  </si>
  <si>
    <t>https://podminky.urs.cz/item/CS_URS_2024_01/121151103</t>
  </si>
  <si>
    <t>VV</t>
  </si>
  <si>
    <t>27,0*22,0</t>
  </si>
  <si>
    <t>132251103</t>
  </si>
  <si>
    <t>Hloubení rýh nezapažených š do 800 mm v hornině třídy těžitelnosti I skupiny 3 objem do 100 m3 strojně</t>
  </si>
  <si>
    <t>m3</t>
  </si>
  <si>
    <t>-1746449635</t>
  </si>
  <si>
    <t>https://podminky.urs.cz/item/CS_URS_2024_01/132251103</t>
  </si>
  <si>
    <t>0,6*1,0*(15,65+7,8+7,85+21,8*2+6,5+0,95+9*0,75) "pasy pod úroveň terénu</t>
  </si>
  <si>
    <t>3</t>
  </si>
  <si>
    <t>133212811</t>
  </si>
  <si>
    <t>Hloubení nezapažených šachet v hornině třídy těžitelnosti I skupiny 3 plocha výkopu do 4 m2 ručně</t>
  </si>
  <si>
    <t>1557355187</t>
  </si>
  <si>
    <t>https://podminky.urs.cz/item/CS_URS_2024_01/133212811</t>
  </si>
  <si>
    <t>(0,6*0,6)*(0,5*9+1,0*2)"základové patky</t>
  </si>
  <si>
    <t>162251102</t>
  </si>
  <si>
    <t>Vodorovné přemístění přes 20 do 50 m výkopku/sypaniny z horniny třídy těžitelnosti I skupiny 1 až 3</t>
  </si>
  <si>
    <t>-2004027560</t>
  </si>
  <si>
    <t>https://podminky.urs.cz/item/CS_URS_2024_01/162251102</t>
  </si>
  <si>
    <t>2*578*0,1 "ornice na mezideponii v místě stavby a zpět na terénní úpravy</t>
  </si>
  <si>
    <t>5</t>
  </si>
  <si>
    <t>162751116</t>
  </si>
  <si>
    <t>Vodorovné přemístění přes 8 000 do 9000 m výkopku/sypaniny z horniny třídy těžitelnosti I skupiny 1 až 3</t>
  </si>
  <si>
    <t>-127621167</t>
  </si>
  <si>
    <t>https://podminky.urs.cz/item/CS_URS_2024_01/162751116</t>
  </si>
  <si>
    <t>53,46+2,34 "výkopy</t>
  </si>
  <si>
    <t>6</t>
  </si>
  <si>
    <t>167151101</t>
  </si>
  <si>
    <t>Nakládání výkopku z hornin třídy těžitelnosti I skupiny 1 až 3 do 100 m3</t>
  </si>
  <si>
    <t>1221654469</t>
  </si>
  <si>
    <t>https://podminky.urs.cz/item/CS_URS_2024_01/167151101</t>
  </si>
  <si>
    <t>57,8 "ornice</t>
  </si>
  <si>
    <t>7</t>
  </si>
  <si>
    <t>171201231</t>
  </si>
  <si>
    <t>Poplatek za uložení zeminy a kamení na recyklační skládce (skládkovné) kód odpadu 17 05 04</t>
  </si>
  <si>
    <t>t</t>
  </si>
  <si>
    <t>127639821</t>
  </si>
  <si>
    <t>https://podminky.urs.cz/item/CS_URS_2024_01/171201231</t>
  </si>
  <si>
    <t>55,8*1,9 'Přepočtené koeficientem množství</t>
  </si>
  <si>
    <t>8</t>
  </si>
  <si>
    <t>181351103</t>
  </si>
  <si>
    <t>Rozprostření ornice tl vrstvy do 200 mm pl přes 100 do 500 m2 v rovině nebo ve svahu do 1:5 strojně</t>
  </si>
  <si>
    <t>-1823617401</t>
  </si>
  <si>
    <t>https://podminky.urs.cz/item/CS_URS_2024_01/181351103</t>
  </si>
  <si>
    <t>9</t>
  </si>
  <si>
    <t>181411131</t>
  </si>
  <si>
    <t>Založení parkového trávníku výsevem pl do 1000 m2 v rovině a ve svahu do 1:5</t>
  </si>
  <si>
    <t>-698992768</t>
  </si>
  <si>
    <t>https://podminky.urs.cz/item/CS_URS_2024_01/181411131</t>
  </si>
  <si>
    <t>10</t>
  </si>
  <si>
    <t>M</t>
  </si>
  <si>
    <t>00572410</t>
  </si>
  <si>
    <t>osivo směs travní parková</t>
  </si>
  <si>
    <t>kg</t>
  </si>
  <si>
    <t>2086571222</t>
  </si>
  <si>
    <t>578*0,02 'Přepočtené koeficientem množství</t>
  </si>
  <si>
    <t>11</t>
  </si>
  <si>
    <t>181912112</t>
  </si>
  <si>
    <t>Úprava pláně v hornině třídy těžitelnosti I skupiny 3 se zhutněním ručně</t>
  </si>
  <si>
    <t>-31412731</t>
  </si>
  <si>
    <t>https://podminky.urs.cz/item/CS_URS_2024_01/181912112</t>
  </si>
  <si>
    <t>23,0*6,25+7,25*7,8+1,6*0,6*2,0 "pod stavbu</t>
  </si>
  <si>
    <t>181951111</t>
  </si>
  <si>
    <t>Úprava pláně v hornině třídy těžitelnosti I skupiny 1 až 3 bez zhutnění strojně</t>
  </si>
  <si>
    <t>11336793</t>
  </si>
  <si>
    <t>https://podminky.urs.cz/item/CS_URS_2024_01/181951111</t>
  </si>
  <si>
    <t>5,0*(33,0+8,0+16,0+12,0+5,0)+16,0*13</t>
  </si>
  <si>
    <t>13</t>
  </si>
  <si>
    <t>184813511</t>
  </si>
  <si>
    <t>Chemické odplevelení před založením kultury postřikem na široko v rovině a svahu do 1:5 ručně</t>
  </si>
  <si>
    <t>-397097942</t>
  </si>
  <si>
    <t>https://podminky.urs.cz/item/CS_URS_2024_01/184813511</t>
  </si>
  <si>
    <t>14</t>
  </si>
  <si>
    <t>184813521</t>
  </si>
  <si>
    <t>Chemické odplevelení po založení kultury postřikem na široko v rovině a svahu do 1:5 ručně</t>
  </si>
  <si>
    <t>-1071715319</t>
  </si>
  <si>
    <t>https://podminky.urs.cz/item/CS_URS_2024_01/184813521</t>
  </si>
  <si>
    <t>Zakládání</t>
  </si>
  <si>
    <t>15</t>
  </si>
  <si>
    <t>271542211</t>
  </si>
  <si>
    <t>Podsyp pod základové konstrukce se zhutněním z netříděné štěrkodrtě</t>
  </si>
  <si>
    <t>-2147254957</t>
  </si>
  <si>
    <t>https://podminky.urs.cz/item/CS_URS_2024_01/271542211</t>
  </si>
  <si>
    <t>0,45*((22,1*5,35+6,35*7,5)-(9*0,3*(0,5+0,6))+40,05+11,0)" násyp Edef2 30Mpa - vnitřní prostory + plocha M 110 + M 111</t>
  </si>
  <si>
    <t>0,1*71,667/0,45 "podklad pod základ. desku tl. 100mm</t>
  </si>
  <si>
    <t>22,8*(1,65+1,35)/2*0,55 "pod exteriér střeliště</t>
  </si>
  <si>
    <t>16</t>
  </si>
  <si>
    <t>273321511</t>
  </si>
  <si>
    <t>Základové desky ze ŽB bez zvýšených nároků na prostředí tř. C 25/30</t>
  </si>
  <si>
    <t>1669186066</t>
  </si>
  <si>
    <t>https://podminky.urs.cz/item/CS_URS_2024_01/273321511</t>
  </si>
  <si>
    <t>0,15*(23,0*5,35+6,98*7,65+0,3*1,6*2)</t>
  </si>
  <si>
    <t>17</t>
  </si>
  <si>
    <t>273351121</t>
  </si>
  <si>
    <t>Zřízení bednění základových desek</t>
  </si>
  <si>
    <t>-74755726</t>
  </si>
  <si>
    <t>https://podminky.urs.cz/item/CS_URS_2024_01/273351121</t>
  </si>
  <si>
    <t>0,15*(7,55+22,7*2+15,35+7,65+2*1,6)</t>
  </si>
  <si>
    <t>18</t>
  </si>
  <si>
    <t>273351122</t>
  </si>
  <si>
    <t>Odstranění bednění základových desek</t>
  </si>
  <si>
    <t>-289657549</t>
  </si>
  <si>
    <t>https://podminky.urs.cz/item/CS_URS_2024_01/273351122</t>
  </si>
  <si>
    <t>19</t>
  </si>
  <si>
    <t>273362021</t>
  </si>
  <si>
    <t>Výztuž základových desek svařovanými sítěmi Kari 8 x 150 x 150</t>
  </si>
  <si>
    <t>680859325</t>
  </si>
  <si>
    <t>https://podminky.urs.cz/item/CS_URS_2024_01/273362021</t>
  </si>
  <si>
    <t>0,00541*26,611/0,15</t>
  </si>
  <si>
    <t>20</t>
  </si>
  <si>
    <t>274313611</t>
  </si>
  <si>
    <t>Základové pásy z betonu tř. C 16/20</t>
  </si>
  <si>
    <t>-1698744673</t>
  </si>
  <si>
    <t>https://podminky.urs.cz/item/CS_URS_2024_01/274313611</t>
  </si>
  <si>
    <t>0,6*0,05*(15,65+7,8+7,85+21,8*2+6,5+0,95+9*0,75) "pasy podkladní vrstva</t>
  </si>
  <si>
    <t>0,25*0,2*(23,8+1,785+5,05+2*0,285+7,8+4,785) "základ schodiště</t>
  </si>
  <si>
    <t>274322511</t>
  </si>
  <si>
    <t>Základové pasy ze ŽB se zvýšenými nároky na prostředí tř. C 25/30</t>
  </si>
  <si>
    <t>2052517611</t>
  </si>
  <si>
    <t>0,6*0,8*(15,65+7,8+7,85+21,8*2+6,5+0,95+9*0,75)*1,035 "pasy pod terénem</t>
  </si>
  <si>
    <t>22</t>
  </si>
  <si>
    <t>274351121</t>
  </si>
  <si>
    <t>Zřízení bednění základových pasů rovného</t>
  </si>
  <si>
    <t>269777447</t>
  </si>
  <si>
    <t>https://podminky.urs.cz/item/CS_URS_2024_01/274351121</t>
  </si>
  <si>
    <t>(0,2+0,2)*(23,8+1,785+5,05+2*0,285+7,8+4,785) "základ schodiště</t>
  </si>
  <si>
    <t>23</t>
  </si>
  <si>
    <t>274351122</t>
  </si>
  <si>
    <t>Odstranění bednění základových pasů rovného</t>
  </si>
  <si>
    <t>-1976047209</t>
  </si>
  <si>
    <t>https://podminky.urs.cz/item/CS_URS_2024_01/274351122</t>
  </si>
  <si>
    <t>24</t>
  </si>
  <si>
    <t>274361821</t>
  </si>
  <si>
    <t>Výztuž základových pasů betonářskou ocelí 10 505 (R)</t>
  </si>
  <si>
    <t>-906609048</t>
  </si>
  <si>
    <t>https://podminky.urs.cz/item/CS_URS_2024_01/274361821</t>
  </si>
  <si>
    <t>93,3*(0,00121*8+0,000888*4)"výztuž pasy</t>
  </si>
  <si>
    <t>(93,3+6,6)*0,000222*2,9/0,25"třmínky d6</t>
  </si>
  <si>
    <t>(93,3+6,6)*0,000888*0,8*2"kotevní trny</t>
  </si>
  <si>
    <t>11*0,6*(0,00121*8+0,000888*4)"výztuž patky</t>
  </si>
  <si>
    <t>0,8*(93,3+6,6)*4/0,25*0,000617"BD svislá</t>
  </si>
  <si>
    <t>3*2*(93,3+6,6)*0,000617"BD vodorovná</t>
  </si>
  <si>
    <t>25</t>
  </si>
  <si>
    <t>275313611</t>
  </si>
  <si>
    <t>Základové patky z betonu tř. C 16/20</t>
  </si>
  <si>
    <t>-2065328153</t>
  </si>
  <si>
    <t>https://podminky.urs.cz/item/CS_URS_2024_01/275313611</t>
  </si>
  <si>
    <t>0,6*0,6*11*0,05"základové patky, podkladní beton</t>
  </si>
  <si>
    <t>26</t>
  </si>
  <si>
    <t>275322511</t>
  </si>
  <si>
    <t>Základové patky ze ŽB se zvýšenými nároky na prostředí tř. C 25/30</t>
  </si>
  <si>
    <t>292942095</t>
  </si>
  <si>
    <t>https://podminky.urs.cz/item/CS_URS_2024_01/275322511</t>
  </si>
  <si>
    <t>0,6*0,6*11*0,8"základové patky</t>
  </si>
  <si>
    <t>27</t>
  </si>
  <si>
    <t>279113154-1</t>
  </si>
  <si>
    <t>Základové zdi z tvárnic ztraceného bednění včetně výplně z betonu se zvýšenými nároky na prostředí třídy C 25/30, tloušťky zdiva přes 250 do 300 mm</t>
  </si>
  <si>
    <t>-791740799</t>
  </si>
  <si>
    <t xml:space="preserve">0,75*(15,65+7,8+7,85+21,8*2+6,5+0,95+9*0,75) "pasy </t>
  </si>
  <si>
    <t>0,75*13*0,5"patky</t>
  </si>
  <si>
    <t>Svislé a kompletní konstrukce</t>
  </si>
  <si>
    <t>28</t>
  </si>
  <si>
    <t>311101211</t>
  </si>
  <si>
    <t>Vytvoření prostupů do 0,02 m2 ve zdech nosných osazením vložek z trub, dílců, tvarovek</t>
  </si>
  <si>
    <t>m</t>
  </si>
  <si>
    <t>1443333870</t>
  </si>
  <si>
    <t>https://podminky.urs.cz/item/CS_URS_2024_01/311101211</t>
  </si>
  <si>
    <t>0,6 "vodovod</t>
  </si>
  <si>
    <t>29</t>
  </si>
  <si>
    <t>28611113</t>
  </si>
  <si>
    <t>trubka kanalizační PVC DN 110x1000mm SN4</t>
  </si>
  <si>
    <t>-71765088</t>
  </si>
  <si>
    <t>0,99009900990099*1,01 'Přepočtené koeficientem množství</t>
  </si>
  <si>
    <t>30</t>
  </si>
  <si>
    <t>311101212</t>
  </si>
  <si>
    <t>Vytvoření prostupů přes 0,02 do 0,05 m2 ve zdech nosných osazením vložek z trub, dílců, tvarovek</t>
  </si>
  <si>
    <t>-1040296433</t>
  </si>
  <si>
    <t>https://podminky.urs.cz/item/CS_URS_2024_01/311101212</t>
  </si>
  <si>
    <t>2*0,6 "dešťová kanalizace</t>
  </si>
  <si>
    <t>31</t>
  </si>
  <si>
    <t>28611140</t>
  </si>
  <si>
    <t>trubka kanalizační PVC DN 250x1000mm SN4</t>
  </si>
  <si>
    <t>78093713</t>
  </si>
  <si>
    <t>1,98019801980198*1,01 'Přepočtené koeficientem množství</t>
  </si>
  <si>
    <t>32</t>
  </si>
  <si>
    <t>311113154</t>
  </si>
  <si>
    <t>Nadzákladová zeď tl přes 250 do 300 mm z hladkých tvárnic ztraceného bednění včetně výplně z betonu tř. C 25/30</t>
  </si>
  <si>
    <t>-819295558</t>
  </si>
  <si>
    <t>https://podminky.urs.cz/item/CS_URS_2024_01/311113154</t>
  </si>
  <si>
    <t>2,75*1,0*9 "pilíře střeliště</t>
  </si>
  <si>
    <t>33</t>
  </si>
  <si>
    <t>311235151</t>
  </si>
  <si>
    <t>Zdivo jednovrstvé z cihel broušených do P10 na tenkovrstvou maltu tl 300 mm</t>
  </si>
  <si>
    <t>978644433</t>
  </si>
  <si>
    <t>https://podminky.urs.cz/item/CS_URS_2024_01/311235151</t>
  </si>
  <si>
    <t>2,5*(22,2+7,05+7,5*2+6,0*2)+2*(6*1,44/2)+1,44*22,2 "přízemí</t>
  </si>
  <si>
    <t>-(1,0*1,75+1,0*2,15*2+1,1*2,15+1,75*1,25+1,0*1,25+0,75*1,0*3) "otvory přízemí</t>
  </si>
  <si>
    <t>2,25*(8,1*2+6,45*2)+(1,65*7,15/2)+(1,65+1,2)/2*0,95*2 "2.NP</t>
  </si>
  <si>
    <t>-(1,75*1,25*3+1,0*2,15+1,0*1,25*2) "otvory 2.NP</t>
  </si>
  <si>
    <t>34</t>
  </si>
  <si>
    <t>311238937</t>
  </si>
  <si>
    <t>Založení zdiva z cihel děrovaných broušených na zakládací maltu tloušťky přes 250 do 300 mm</t>
  </si>
  <si>
    <t>958570803</t>
  </si>
  <si>
    <t>https://podminky.urs.cz/item/CS_URS_2024_01/311238937</t>
  </si>
  <si>
    <t>15,65+7,8+7,85+21,8*2+6,5+0,95+9*0,75-(1,1+1,0) "1. NP</t>
  </si>
  <si>
    <t>2*(8,1+6,45)-1,0 "2. NP</t>
  </si>
  <si>
    <t>35</t>
  </si>
  <si>
    <t>311361821</t>
  </si>
  <si>
    <t>Výztuž nosných zdí betonářskou ocelí 10 505</t>
  </si>
  <si>
    <t>756698777</t>
  </si>
  <si>
    <t>https://podminky.urs.cz/item/CS_URS_2024_01/311361821</t>
  </si>
  <si>
    <t>0,000617*(9*16*2,75+10*2*1,0)</t>
  </si>
  <si>
    <t>36</t>
  </si>
  <si>
    <t>317168012</t>
  </si>
  <si>
    <t>Překlad keramický plochý š 115 mm dl 1250 mm</t>
  </si>
  <si>
    <t>kus</t>
  </si>
  <si>
    <t>760747636</t>
  </si>
  <si>
    <t>https://podminky.urs.cz/item/CS_URS_2024_01/317168012</t>
  </si>
  <si>
    <t>1+5</t>
  </si>
  <si>
    <t>37</t>
  </si>
  <si>
    <t>317168051</t>
  </si>
  <si>
    <t>Překlad keramický vysoký v 238 mm dl 1000 mm</t>
  </si>
  <si>
    <t>-607595940</t>
  </si>
  <si>
    <t>https://podminky.urs.cz/item/CS_URS_2024_01/317168051</t>
  </si>
  <si>
    <t>38</t>
  </si>
  <si>
    <t>317168052.WNR</t>
  </si>
  <si>
    <t>Překlad vysoký Porotherm KP 7 dl 1250 mm</t>
  </si>
  <si>
    <t>1360219282</t>
  </si>
  <si>
    <t>3*3</t>
  </si>
  <si>
    <t>39</t>
  </si>
  <si>
    <t>317168053</t>
  </si>
  <si>
    <t>Překlad keramický vysoký v 238 mm dl 1500 mm</t>
  </si>
  <si>
    <t>1089124277</t>
  </si>
  <si>
    <t>https://podminky.urs.cz/item/CS_URS_2024_01/317168053</t>
  </si>
  <si>
    <t>40</t>
  </si>
  <si>
    <t>317168056</t>
  </si>
  <si>
    <t>Překlad keramický vysoký v 238 mm dl 2250 mm</t>
  </si>
  <si>
    <t>858020953</t>
  </si>
  <si>
    <t>https://podminky.urs.cz/item/CS_URS_2024_01/317168056</t>
  </si>
  <si>
    <t>41</t>
  </si>
  <si>
    <t>317321611</t>
  </si>
  <si>
    <t>Překlad ze ŽB tř. C 30/37</t>
  </si>
  <si>
    <t>-1658475854</t>
  </si>
  <si>
    <t>https://podminky.urs.cz/item/CS_URS_2024_01/317321611</t>
  </si>
  <si>
    <t>0,25*0,25*(3*2,0+3*2,75)</t>
  </si>
  <si>
    <t>42</t>
  </si>
  <si>
    <t>317351107</t>
  </si>
  <si>
    <t>Zřízení bednění překladů v do 4 m</t>
  </si>
  <si>
    <t>-486279824</t>
  </si>
  <si>
    <t>https://podminky.urs.cz/item/CS_URS_2024_01/317351107</t>
  </si>
  <si>
    <t>0,25*(2*(3*2,0+3*2,75)+3*1,25+3*1,75)</t>
  </si>
  <si>
    <t>43</t>
  </si>
  <si>
    <t>317351108</t>
  </si>
  <si>
    <t>Odstranění bednění překladů v do 4 m</t>
  </si>
  <si>
    <t>-650161698</t>
  </si>
  <si>
    <t>https://podminky.urs.cz/item/CS_URS_2024_01/317351108</t>
  </si>
  <si>
    <t>44</t>
  </si>
  <si>
    <t>317361821</t>
  </si>
  <si>
    <t>Výztuž překladů a říms z betonářské oceli 10 505</t>
  </si>
  <si>
    <t>146079582</t>
  </si>
  <si>
    <t>https://podminky.urs.cz/item/CS_URS_2024_01/317361821</t>
  </si>
  <si>
    <t>ŽB překlady</t>
  </si>
  <si>
    <t>0,891/0,25/0,25*0,00121*4 "výztuž d14</t>
  </si>
  <si>
    <t>0,891/0,25/0,25*0,63*0,000395/0,15 "třmínky d8</t>
  </si>
  <si>
    <t>45</t>
  </si>
  <si>
    <t>317998111</t>
  </si>
  <si>
    <t>Tepelná izolace mezi překlady v 24 cm z EPS tl přes 30 do 50 mm</t>
  </si>
  <si>
    <t>1210264038</t>
  </si>
  <si>
    <t>https://podminky.urs.cz/item/CS_URS_2024_01/317998111</t>
  </si>
  <si>
    <t>3*1,3+1,0+2,25+3*2,0+3*2,75</t>
  </si>
  <si>
    <t>46</t>
  </si>
  <si>
    <t>342244211</t>
  </si>
  <si>
    <t>Příčka z cihel broušených na tenkovrstvou maltu tloušťky 115 mm</t>
  </si>
  <si>
    <t>-828462157</t>
  </si>
  <si>
    <t>https://podminky.urs.cz/item/CS_URS_2024_01/342244211</t>
  </si>
  <si>
    <t>2,7*(6,45+2*(2*0,125+0,9+1,65)+2,125+2*2*1,2)-2,0*(2*0,9+4*0,8)</t>
  </si>
  <si>
    <t>Vodorovné konstrukce</t>
  </si>
  <si>
    <t>47</t>
  </si>
  <si>
    <t>411121125</t>
  </si>
  <si>
    <t>Montáž prefabrikovaných ŽB stropů ze stropních panelů š 1200 mm dl přes 3800 do 7000 mm</t>
  </si>
  <si>
    <t>1528735209</t>
  </si>
  <si>
    <t>https://podminky.urs.cz/item/CS_URS_2024_01/411121125</t>
  </si>
  <si>
    <t>48</t>
  </si>
  <si>
    <t>59346867</t>
  </si>
  <si>
    <t>panel stropní předpjatý š 1190mm v 200mm, počet lan 5 + 0</t>
  </si>
  <si>
    <t>918241338</t>
  </si>
  <si>
    <t>6*6,7</t>
  </si>
  <si>
    <t>49</t>
  </si>
  <si>
    <t>59346867-1</t>
  </si>
  <si>
    <t>panel stropní předpjatý š 600mm v 200mm</t>
  </si>
  <si>
    <t>-161662406</t>
  </si>
  <si>
    <t>50</t>
  </si>
  <si>
    <t>411361821</t>
  </si>
  <si>
    <t>Výztuž stropů betonářskou ocelí 10 505</t>
  </si>
  <si>
    <t>-201426413</t>
  </si>
  <si>
    <t>https://podminky.urs.cz/item/CS_URS_2024_01/411361821</t>
  </si>
  <si>
    <t>6*7,0*0,000395 "zálivka spár panelů - doplněníí výztuže</t>
  </si>
  <si>
    <t>51</t>
  </si>
  <si>
    <t>417321616</t>
  </si>
  <si>
    <t>Ztužující pásy a věnce ze ŽB tř. C 30/37</t>
  </si>
  <si>
    <t>1568598468</t>
  </si>
  <si>
    <t>https://podminky.urs.cz/item/CS_URS_2024_01/417321616</t>
  </si>
  <si>
    <t>0,2*0,25*(15,65+7,8+7,85+21,8*2+6,5+0,95+9*0,75-(1,1+1,0)) "1. NP</t>
  </si>
  <si>
    <t>0,2*0,25*2*(2*(8,1+6,45)-1,0) "2. NP</t>
  </si>
  <si>
    <t>52</t>
  </si>
  <si>
    <t>417351115</t>
  </si>
  <si>
    <t>Zřízení bednění ztužujících věnců</t>
  </si>
  <si>
    <t>-433142275</t>
  </si>
  <si>
    <t>https://podminky.urs.cz/item/CS_URS_2024_01/417351115</t>
  </si>
  <si>
    <t>0,25*(2*(87+28,1)-10*0,3) "věnec</t>
  </si>
  <si>
    <t>0,25*2*(7,05+8,4) "dobetonávka stopních panelů</t>
  </si>
  <si>
    <t>53</t>
  </si>
  <si>
    <t>417351116</t>
  </si>
  <si>
    <t>Odstranění bednění ztužujících věnců</t>
  </si>
  <si>
    <t>-1180151821</t>
  </si>
  <si>
    <t>https://podminky.urs.cz/item/CS_URS_2024_01/417351116</t>
  </si>
  <si>
    <t>54</t>
  </si>
  <si>
    <t>417361821</t>
  </si>
  <si>
    <t>Výztuž ztužujících pásů a věnců betonářskou ocelí 10 505</t>
  </si>
  <si>
    <t>-1793597737</t>
  </si>
  <si>
    <t>https://podminky.urs.cz/item/CS_URS_2024_01/417361821</t>
  </si>
  <si>
    <t>7,16/0,25/0,2*0,00121*4 "výztuž</t>
  </si>
  <si>
    <t>7,16/0,25/0,2*0,63*0,000395/0,15 "třmínky</t>
  </si>
  <si>
    <t>55</t>
  </si>
  <si>
    <t>430321414</t>
  </si>
  <si>
    <t>Schodišťová konstrukce a rampa ze ŽB tř. C 25/30</t>
  </si>
  <si>
    <t>-910150836</t>
  </si>
  <si>
    <t>https://podminky.urs.cz/item/CS_URS_2024_01/430321414</t>
  </si>
  <si>
    <t>0,15*(0,6*(22,8+1,2)+0,4*(1,785+2,05+2*0,285-1,3+7,8+4,785)+0,2*(1,315+0,285+1,45+0,85)) "podkladní deska schodiště</t>
  </si>
  <si>
    <t>56</t>
  </si>
  <si>
    <t>430362021</t>
  </si>
  <si>
    <t xml:space="preserve">Výztuž schodišťové konstrukce a rampy svařovanými sítěmi Kari  8/100/100mm</t>
  </si>
  <si>
    <t>-882914552</t>
  </si>
  <si>
    <t>https://podminky.urs.cz/item/CS_URS_2024_01/430362021</t>
  </si>
  <si>
    <t>3,218/0,15*0,00787 "podkladní deska schodiště</t>
  </si>
  <si>
    <t>57</t>
  </si>
  <si>
    <t>434121425</t>
  </si>
  <si>
    <t>Osazení ŽB schodišťových stupňů broušených nebo leštěných na desku</t>
  </si>
  <si>
    <t>-1055760862</t>
  </si>
  <si>
    <t>https://podminky.urs.cz/item/CS_URS_2024_01/434121425</t>
  </si>
  <si>
    <t>58</t>
  </si>
  <si>
    <t>59373004-1</t>
  </si>
  <si>
    <t>prvek schodišťový z vibrolisovaného betonu š 320 v 160 dl 300mm přírodní</t>
  </si>
  <si>
    <t>-790125907</t>
  </si>
  <si>
    <t>116,465/0,3*1,1-0,038</t>
  </si>
  <si>
    <t>59</t>
  </si>
  <si>
    <t>434311115</t>
  </si>
  <si>
    <t>Schodišťové stupně dusané na terén z betonu tř. C 20/25 bez potěru</t>
  </si>
  <si>
    <t>-1214731310</t>
  </si>
  <si>
    <t>https://podminky.urs.cz/item/CS_URS_2024_01/434311115</t>
  </si>
  <si>
    <t>3*22,8+2*1,2+0,285+1,155+2*(1,785+5,05)+0,285+1,2+2*(7,8+4,785)+1,315+0,285+1,45+0,85 "podkladní stupně</t>
  </si>
  <si>
    <t>Komunikace pozemní</t>
  </si>
  <si>
    <t>60</t>
  </si>
  <si>
    <t>564831011</t>
  </si>
  <si>
    <t>Podklad ze štěrkodrtě ŠD plochy do 100 m2 tl 100 mm</t>
  </si>
  <si>
    <t>-926036334</t>
  </si>
  <si>
    <t>https://podminky.urs.cz/item/CS_URS_2024_01/564831011</t>
  </si>
  <si>
    <t>0,5*(8,4+11,8) "pod okapový chodník</t>
  </si>
  <si>
    <t>61</t>
  </si>
  <si>
    <t>564851011</t>
  </si>
  <si>
    <t>Podklad ze štěrkodrtě ŠD plochy do 100 m2 tl 150 mm</t>
  </si>
  <si>
    <t>-461603495</t>
  </si>
  <si>
    <t>https://podminky.urs.cz/item/CS_URS_2024_01/564851011</t>
  </si>
  <si>
    <t xml:space="preserve">49,48+40,05+11,0"podklad pod venkovní bet. dlažbu </t>
  </si>
  <si>
    <t>62</t>
  </si>
  <si>
    <t>596811120</t>
  </si>
  <si>
    <t>Kladení betonové dlažby komunikací pro pěší do lože z kameniva velikosti do 0,09 m2 pl do 50 m2</t>
  </si>
  <si>
    <t>-141003190</t>
  </si>
  <si>
    <t>https://podminky.urs.cz/item/CS_URS_2024_01/596811120</t>
  </si>
  <si>
    <t>49,48+40,05 "skladba S 07</t>
  </si>
  <si>
    <t>63</t>
  </si>
  <si>
    <t>59246076</t>
  </si>
  <si>
    <t>dlažba skladebná betonová tl 60mm 300x600mm, barevná</t>
  </si>
  <si>
    <t>-1134722387</t>
  </si>
  <si>
    <t>89,53*1,03 'Přepočtené koeficientem množství</t>
  </si>
  <si>
    <t>Úpravy povrchů, podlahy a osazování výplní</t>
  </si>
  <si>
    <t>64</t>
  </si>
  <si>
    <t>612321121</t>
  </si>
  <si>
    <t>Vápenocementová omítka hladká jednovrstvá vnitřních stěn nanášená ručně</t>
  </si>
  <si>
    <t>170156836</t>
  </si>
  <si>
    <t>https://podminky.urs.cz/item/CS_URS_2024_01/612321121</t>
  </si>
  <si>
    <t>22,2*(2,65+1,55)+2*5,7*(2,65+3,65)/2-(0,8*1,55+0,8*1,95+0,9*1,8) "1. NP střeliště pod obklady Isovet TOP FINAL</t>
  </si>
  <si>
    <t>20,37+6,25 "ker. a kamenné obklady</t>
  </si>
  <si>
    <t>65</t>
  </si>
  <si>
    <t>612321141</t>
  </si>
  <si>
    <t>Vápenocementová omítka štuková dvouvrstvá vnitřních stěn nanášená ručně</t>
  </si>
  <si>
    <t>2073164394</t>
  </si>
  <si>
    <t>https://podminky.urs.cz/item/CS_URS_2024_01/612321141</t>
  </si>
  <si>
    <t>1. NP zázemí</t>
  </si>
  <si>
    <t>2,65*2*(2,0+4,325+6,45+2*(0,9+1,65)+2*2,125+7,2+4*1,2)+0,15*(1,1+2*2,15)+0,1*(1,0+2*2,1+1,25+2*1,75+1,0+2*1,25+3*(0,75+2*1,0))</t>
  </si>
  <si>
    <t>-(0,9*2,15+1,0*2,1+1,97*(4*0,8+8*0,7)+1,25*1,75+1,0*1,25+3*0,75*1,0)</t>
  </si>
  <si>
    <t>2. NP</t>
  </si>
  <si>
    <t>6,45*(2,451+0,9+1,25+1,003)+6,815*(2,451+3,525)/2+0,685*(3,525+0,9+1,25+1,003)/2+0,1*(1,0+2*2,1+3*(1,75+2*1,25)+2*(1,0+1,25))</t>
  </si>
  <si>
    <t>-(1,0*2,1+3*1,75*1,25+2*1,0*1,25)</t>
  </si>
  <si>
    <t>-(20,37+6,25) "ker. a kamenné obklady</t>
  </si>
  <si>
    <t>66</t>
  </si>
  <si>
    <t>619991005</t>
  </si>
  <si>
    <t>Zakrytí stěny fólií</t>
  </si>
  <si>
    <t>1463950782</t>
  </si>
  <si>
    <t>https://podminky.urs.cz/item/CS_URS_2024_01/619991005</t>
  </si>
  <si>
    <t>1,0*1,75+3*1,0*2,15+1,1*2,15+3*1,75*1,25+3*1,0*1,25+3*0,75*1,0</t>
  </si>
  <si>
    <t>67</t>
  </si>
  <si>
    <t>622131301</t>
  </si>
  <si>
    <t>Cementový postřik vnějších stěn nanášený celoplošně strojně</t>
  </si>
  <si>
    <t>-1470645514</t>
  </si>
  <si>
    <t>https://podminky.urs.cz/item/CS_URS_2024_01/622131301</t>
  </si>
  <si>
    <t>64,35 "pilíře</t>
  </si>
  <si>
    <t>68</t>
  </si>
  <si>
    <t>622143003</t>
  </si>
  <si>
    <t>Montáž omítkových plastových nebo pozinkovaných rohových profilů</t>
  </si>
  <si>
    <t>810713498</t>
  </si>
  <si>
    <t>https://podminky.urs.cz/item/CS_URS_2024_01/622143003</t>
  </si>
  <si>
    <t>2*4,19+2,75+2*5,847 "svislé rohy</t>
  </si>
  <si>
    <t>9*2,65*4 "pilíře</t>
  </si>
  <si>
    <t>2*(0,5*1,0+1,75+(1,0+2,15)*2+0,5*1,1+2,15+1,75+1,25+1,0+1,25+(0,75+1,0)*3) "špalety přízemí</t>
  </si>
  <si>
    <t>2*((1,75+1,25)*3+0,5*1,0+2,15+(1,0+1,25)*2) "2.NP špalety</t>
  </si>
  <si>
    <t>69</t>
  </si>
  <si>
    <t>55343026</t>
  </si>
  <si>
    <t>profil rohový Pz+PVC pro vnější omítky tl 15mm</t>
  </si>
  <si>
    <t>-1527907826</t>
  </si>
  <si>
    <t>194,024*1,05 'Přepočtené koeficientem množství</t>
  </si>
  <si>
    <t>70</t>
  </si>
  <si>
    <t>622143004</t>
  </si>
  <si>
    <t>Montáž omítkových samolepících začišťovacích profilů pro spojení s okenním rámem</t>
  </si>
  <si>
    <t>-526143671</t>
  </si>
  <si>
    <t>https://podminky.urs.cz/item/CS_URS_2024_01/622143004</t>
  </si>
  <si>
    <t>71</t>
  </si>
  <si>
    <t>28342205</t>
  </si>
  <si>
    <t>profil začišťovací PVC 6mm s výztužnou tkaninou pro ostění ETICS</t>
  </si>
  <si>
    <t>667839785</t>
  </si>
  <si>
    <t>98,624*1,05 'Přepočtené koeficientem množství</t>
  </si>
  <si>
    <t>72</t>
  </si>
  <si>
    <t>622151001</t>
  </si>
  <si>
    <t>Penetrační akrylátový nátěr vnějších pastovitých tenkovrstvých omítek stěn</t>
  </si>
  <si>
    <t>-1165661969</t>
  </si>
  <si>
    <t>https://podminky.urs.cz/item/CS_URS_2024_01/622151001</t>
  </si>
  <si>
    <t>306,154+64,35 "celková plocha omítek</t>
  </si>
  <si>
    <t>73</t>
  </si>
  <si>
    <t>622321321</t>
  </si>
  <si>
    <t>Vápenocementová omítka hladká jednovrstvá vnějších stěn nanášená strojně</t>
  </si>
  <si>
    <t>237516204</t>
  </si>
  <si>
    <t>https://podminky.urs.cz/item/CS_URS_2024_01/622321321</t>
  </si>
  <si>
    <t>299,999 "viz nosné cihelné zdivo</t>
  </si>
  <si>
    <t xml:space="preserve">0,1*(1,0+2*1,75+(1,0+2*2,15)*2+1,1+2*2,15+1,75+2*1,25+1,0+2*1,25+(0,75+2*1,0)*3) "1. NP ostění </t>
  </si>
  <si>
    <t>0,1*((1,75+2*1,25)*3+1,0+2*2,15+(1,0+2*1,25)*2) "2. NP ostění</t>
  </si>
  <si>
    <t>74</t>
  </si>
  <si>
    <t>622511112</t>
  </si>
  <si>
    <t>Tenkovrstvá akrylátová mozaiková střednězrnná omítka vnějších stěn</t>
  </si>
  <si>
    <t>-686252928</t>
  </si>
  <si>
    <t>https://podminky.urs.cz/item/CS_URS_2024_01/622511112</t>
  </si>
  <si>
    <t>0,3*(22,8+6,0+8,1) "sokl</t>
  </si>
  <si>
    <t>75</t>
  </si>
  <si>
    <t>622521022</t>
  </si>
  <si>
    <t>Tenkovrstvá silikátová zatíraná omítka zrnitost 2,0 mm vnějších stěn</t>
  </si>
  <si>
    <t>1907435635</t>
  </si>
  <si>
    <t>https://podminky.urs.cz/item/CS_URS_2024_01/622521022</t>
  </si>
  <si>
    <t>306,154 "celková plocha omítek</t>
  </si>
  <si>
    <t>-11,07 "sokl</t>
  </si>
  <si>
    <t>(-168,142+1,686) "dřevěné obložení</t>
  </si>
  <si>
    <t>76</t>
  </si>
  <si>
    <t>623321321</t>
  </si>
  <si>
    <t>Vápenocementová omítka hladká jednovrstvá vnějších pilířů nebo sloupů nanášená strojně</t>
  </si>
  <si>
    <t>1391950318</t>
  </si>
  <si>
    <t>https://podminky.urs.cz/item/CS_URS_2024_01/623321321</t>
  </si>
  <si>
    <t>9*2,75*2*(1,0+0,3) "ˇpilíře</t>
  </si>
  <si>
    <t>77</t>
  </si>
  <si>
    <t>623521022</t>
  </si>
  <si>
    <t>Tenkovrstvá silikátová zatíraná omítka zrnitost 2,0 mm vnějších pilířů nebo sloupů</t>
  </si>
  <si>
    <t>-680213110</t>
  </si>
  <si>
    <t>https://podminky.urs.cz/item/CS_URS_2024_01/623521022</t>
  </si>
  <si>
    <t>78</t>
  </si>
  <si>
    <t>629991011</t>
  </si>
  <si>
    <t>Zakrytí výplní otvorů a svislých ploch fólií přilepenou lepící páskou</t>
  </si>
  <si>
    <t>-1884434665</t>
  </si>
  <si>
    <t>https://podminky.urs.cz/item/CS_URS_2024_01/629991011</t>
  </si>
  <si>
    <t>23,128 "viz zakrytí vnitřních ploch</t>
  </si>
  <si>
    <t>79</t>
  </si>
  <si>
    <t>631311114</t>
  </si>
  <si>
    <t>Mazanina tl přes 50 do 80 mm z betonu prostého bez zvýšených nároků na prostředí tř. C 16/20</t>
  </si>
  <si>
    <t>1574306445</t>
  </si>
  <si>
    <t>https://podminky.urs.cz/item/CS_URS_2024_01/631311114</t>
  </si>
  <si>
    <t>0,08*123,99+0,06*(4,8+9,19+26,44+2*(1,98+1,25)) "1. NP</t>
  </si>
  <si>
    <t>0,08*48,37 "2. NP</t>
  </si>
  <si>
    <t>80</t>
  </si>
  <si>
    <t>631311131</t>
  </si>
  <si>
    <t>Doplnění dosavadních mazanin betonem prostým plochy do 1 m2 tloušťky přes 80 mm</t>
  </si>
  <si>
    <t>-1112761705</t>
  </si>
  <si>
    <t>https://podminky.urs.cz/item/CS_URS_2024_01/631311131</t>
  </si>
  <si>
    <t>0,25*(0,13*2*6,95+0,16*2*7,64) "dobetonávka kolem stropních panelů</t>
  </si>
  <si>
    <t>81</t>
  </si>
  <si>
    <t>631312141</t>
  </si>
  <si>
    <t>Doplnění rýh v dosavadních mazaninách betonem prostým</t>
  </si>
  <si>
    <t>-557202678</t>
  </si>
  <si>
    <t>https://podminky.urs.cz/item/CS_URS_2024_01/631312141</t>
  </si>
  <si>
    <t>6*6,7*0,021/2*0,2 "zálivka spár panelů</t>
  </si>
  <si>
    <t>82</t>
  </si>
  <si>
    <t>631319171</t>
  </si>
  <si>
    <t>Příplatek k mazanině tl přes 50 do 80 mm za stržení povrchu spodní vrstvy před vložením výztuže</t>
  </si>
  <si>
    <t>-1852604621</t>
  </si>
  <si>
    <t>https://podminky.urs.cz/item/CS_URS_2024_01/631319171</t>
  </si>
  <si>
    <t>83</t>
  </si>
  <si>
    <t>631319195</t>
  </si>
  <si>
    <t>Příplatek k mazanině tl přes 50 do 80 mm za plochu do 5 m2</t>
  </si>
  <si>
    <t>1634042958</t>
  </si>
  <si>
    <t>https://podminky.urs.cz/item/CS_URS_2024_01/631319195</t>
  </si>
  <si>
    <t>0,06*(4,8+9,19+26,44+2*(1,98+1,25)) "1. NP</t>
  </si>
  <si>
    <t>84</t>
  </si>
  <si>
    <t>631362021</t>
  </si>
  <si>
    <t>Výztuž mazanin svařovanými sítěmi Kari 150x150x8mm</t>
  </si>
  <si>
    <t>1157878351</t>
  </si>
  <si>
    <t>https://podminky.urs.cz/item/CS_URS_2024_01/631362021</t>
  </si>
  <si>
    <t>0,00541*(123,99+6,45*7,2) "1. NP</t>
  </si>
  <si>
    <t>85</t>
  </si>
  <si>
    <t>637211131</t>
  </si>
  <si>
    <t>Okapový chodník z betonových dlaždic 500x500mm tl 50 mm do kameniva</t>
  </si>
  <si>
    <t>880884299</t>
  </si>
  <si>
    <t>https://podminky.urs.cz/item/CS_URS_2024_01/637211131</t>
  </si>
  <si>
    <t>0,5*(8,17+11,415)</t>
  </si>
  <si>
    <t>86</t>
  </si>
  <si>
    <t>642942111</t>
  </si>
  <si>
    <t>Osazování zárubní nebo rámů dveřních kovových do 2,5 m2 na MC</t>
  </si>
  <si>
    <t>410905621</t>
  </si>
  <si>
    <t>https://podminky.urs.cz/item/CS_URS_2024_01/642942111</t>
  </si>
  <si>
    <t>87</t>
  </si>
  <si>
    <t>55331486</t>
  </si>
  <si>
    <t>zárubeň jednokřídlá ocelová pro zdění tl stěny 110-150mm rozměru 700/1970, 2100mm</t>
  </si>
  <si>
    <t>1083289080</t>
  </si>
  <si>
    <t>88</t>
  </si>
  <si>
    <t>642945111</t>
  </si>
  <si>
    <t>Osazování protipožárních nebo protiplynových zárubní dveří jednokřídlových do 2,5 m2</t>
  </si>
  <si>
    <t>-207383361</t>
  </si>
  <si>
    <t>https://podminky.urs.cz/item/CS_URS_2024_01/642945111</t>
  </si>
  <si>
    <t>P</t>
  </si>
  <si>
    <t>Poznámka k položce:_x000d_
specifikace s PO dveřmi</t>
  </si>
  <si>
    <t>Ostatní konstrukce a práce, bourání</t>
  </si>
  <si>
    <t>89</t>
  </si>
  <si>
    <t>916331111</t>
  </si>
  <si>
    <t>Osazení zahradního obrubníku betonového do lože z betonu bez boční opěry</t>
  </si>
  <si>
    <t>970634702</t>
  </si>
  <si>
    <t>https://podminky.urs.cz/item/CS_URS_2024_01/916331111</t>
  </si>
  <si>
    <t>8,67+11,415 "k okapovému chodníku</t>
  </si>
  <si>
    <t>90</t>
  </si>
  <si>
    <t>59217001</t>
  </si>
  <si>
    <t>obrubník zahradní betonový 1000x50x250mm</t>
  </si>
  <si>
    <t>-36639503</t>
  </si>
  <si>
    <t>20,085*1,05 'Přepočtené koeficientem množství</t>
  </si>
  <si>
    <t>91</t>
  </si>
  <si>
    <t>941211111</t>
  </si>
  <si>
    <t>Montáž lešení řadového rámového lehkého zatížení do 200 kg/m2 š od 0,6 do 0,9 m v do 10 m</t>
  </si>
  <si>
    <t>2058329979</t>
  </si>
  <si>
    <t>https://podminky.urs.cz/item/CS_URS_2024_01/941211111</t>
  </si>
  <si>
    <t>24,8*3,1+2*7,6*4,5+15,75*3,1+9,05*5,8*2+(6,8+7,8)*7,5</t>
  </si>
  <si>
    <t>92</t>
  </si>
  <si>
    <t>941211211</t>
  </si>
  <si>
    <t>Příplatek k lešení řadovému rámovému lehkému do 200 kg/m2 š od 0,6 do 0,9 m v do 10 m za každý den použití</t>
  </si>
  <si>
    <t>1377548812</t>
  </si>
  <si>
    <t>https://podminky.urs.cz/item/CS_URS_2024_01/941211211</t>
  </si>
  <si>
    <t>408,585*120 'Přepočtené koeficientem množství</t>
  </si>
  <si>
    <t>93</t>
  </si>
  <si>
    <t>941211811</t>
  </si>
  <si>
    <t>Demontáž lešení řadového rámového lehkého zatížení do 200 kg/m2 š od 0,6 do 0,9 m v do 10 m</t>
  </si>
  <si>
    <t>1844575078</t>
  </si>
  <si>
    <t>https://podminky.urs.cz/item/CS_URS_2024_01/941211811</t>
  </si>
  <si>
    <t>94</t>
  </si>
  <si>
    <t>944511111</t>
  </si>
  <si>
    <t>Montáž ochranné sítě z textilie z umělých vláken</t>
  </si>
  <si>
    <t>647623364</t>
  </si>
  <si>
    <t>https://podminky.urs.cz/item/CS_URS_2024_01/944511111</t>
  </si>
  <si>
    <t>95</t>
  </si>
  <si>
    <t>944511211</t>
  </si>
  <si>
    <t>Příplatek k ochranné síti za každý den použití</t>
  </si>
  <si>
    <t>-1873092871</t>
  </si>
  <si>
    <t>https://podminky.urs.cz/item/CS_URS_2024_01/944511211</t>
  </si>
  <si>
    <t>96</t>
  </si>
  <si>
    <t>944511811</t>
  </si>
  <si>
    <t>Demontáž ochranné sítě z textilie z umělých vláken</t>
  </si>
  <si>
    <t>-918844847</t>
  </si>
  <si>
    <t>https://podminky.urs.cz/item/CS_URS_2024_01/944511811</t>
  </si>
  <si>
    <t>97</t>
  </si>
  <si>
    <t>949101111</t>
  </si>
  <si>
    <t>Lešení pomocné pro objekty pozemních staveb s lešeňovou podlahou v do 1,9 m zatížení do 150 kg/m2</t>
  </si>
  <si>
    <t>-881379230</t>
  </si>
  <si>
    <t>https://podminky.urs.cz/item/CS_URS_2024_01/949101111</t>
  </si>
  <si>
    <t>271,42-(40,05-11)+48,37</t>
  </si>
  <si>
    <t>98</t>
  </si>
  <si>
    <t>952901111</t>
  </si>
  <si>
    <t>Vyčištění budov bytové a občanské výstavby při výšce podlaží do 4 m</t>
  </si>
  <si>
    <t>-590068610</t>
  </si>
  <si>
    <t>https://podminky.urs.cz/item/CS_URS_2024_01/952901111</t>
  </si>
  <si>
    <t>271,42+48,37</t>
  </si>
  <si>
    <t>99</t>
  </si>
  <si>
    <t>95394099R</t>
  </si>
  <si>
    <t>Osazení závitové tyče do betonové patky</t>
  </si>
  <si>
    <t>kuss</t>
  </si>
  <si>
    <t>-1780209059</t>
  </si>
  <si>
    <t>2 "venkovní dřevené sloupy u střeliště</t>
  </si>
  <si>
    <t>100</t>
  </si>
  <si>
    <t>31197011</t>
  </si>
  <si>
    <t>tyč závitová Zn bílý DIN 975 8.8 M24</t>
  </si>
  <si>
    <t>1415648733</t>
  </si>
  <si>
    <t>2*0,6</t>
  </si>
  <si>
    <t>1,2*1,1 'Přepočtené koeficientem množství</t>
  </si>
  <si>
    <t>101</t>
  </si>
  <si>
    <t>5482501M</t>
  </si>
  <si>
    <t>Patka sloupku stavitelná šroubem a pojistkou 14-12</t>
  </si>
  <si>
    <t>-246143011</t>
  </si>
  <si>
    <t>102</t>
  </si>
  <si>
    <t>953943211</t>
  </si>
  <si>
    <t>Osazování hasicího přístroje</t>
  </si>
  <si>
    <t>1790584069</t>
  </si>
  <si>
    <t>https://podminky.urs.cz/item/CS_URS_2024_01/953943211</t>
  </si>
  <si>
    <t>103</t>
  </si>
  <si>
    <t>44932114</t>
  </si>
  <si>
    <t>přístroj hasicí ruční práškový PG 6 LE</t>
  </si>
  <si>
    <t>1645161077</t>
  </si>
  <si>
    <t>104</t>
  </si>
  <si>
    <t>953961115</t>
  </si>
  <si>
    <t>Kotva chemickým tmelem M 20 hl 170 mm do betonu, ŽB nebo kamene s vyvrtáním otvoru</t>
  </si>
  <si>
    <t>-1919083798</t>
  </si>
  <si>
    <t>https://podminky.urs.cz/item/CS_URS_2024_01/953961115</t>
  </si>
  <si>
    <t>109 "kotvení pozednic a krakorců krovu</t>
  </si>
  <si>
    <t>105</t>
  </si>
  <si>
    <t>993111111</t>
  </si>
  <si>
    <t>Dovoz a odvoz lešení řadového do 10 km včetně naložení a složení</t>
  </si>
  <si>
    <t>-1559706174</t>
  </si>
  <si>
    <t>https://podminky.urs.cz/item/CS_URS_2024_01/993111111</t>
  </si>
  <si>
    <t>106</t>
  </si>
  <si>
    <t>993111119</t>
  </si>
  <si>
    <t>Příplatek k ceně dovozu a odvozu lešení řadového ZKD 10 km přes 10 km</t>
  </si>
  <si>
    <t>883673304</t>
  </si>
  <si>
    <t>https://podminky.urs.cz/item/CS_URS_2024_01/993111119</t>
  </si>
  <si>
    <t>408,585*10 'Přepočtené koeficientem množství</t>
  </si>
  <si>
    <t>998</t>
  </si>
  <si>
    <t>Přesun hmot</t>
  </si>
  <si>
    <t>107</t>
  </si>
  <si>
    <t>998011002</t>
  </si>
  <si>
    <t>Přesun hmot pro budovy zděné v přes 6 do 12 m</t>
  </si>
  <si>
    <t>1265601663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</si>
  <si>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</si>
  <si>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</si>
  <si>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</si>
  <si>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</si>
  <si>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</si>
  <si>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</si>
  <si>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</si>
  <si>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</si>
  <si>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-1339349472</t>
  </si>
  <si>
    <t>https://podminky.urs.cz/item/CS_URS_2024_01/711111001</t>
  </si>
  <si>
    <t>23,0*5,35+6,98*7,65+0,3*1,6*2</t>
  </si>
  <si>
    <t>109</t>
  </si>
  <si>
    <t>11163150</t>
  </si>
  <si>
    <t>lak penetrační asfaltový</t>
  </si>
  <si>
    <t>-1523723192</t>
  </si>
  <si>
    <t>177,407*0,0003 'Přepočtené koeficientem množství</t>
  </si>
  <si>
    <t>110</t>
  </si>
  <si>
    <t>711131101</t>
  </si>
  <si>
    <t>Provedení izolace proti zemní vlhkosti pásy na sucho vodorovné AIP nebo tkaninou</t>
  </si>
  <si>
    <t>-815112915</t>
  </si>
  <si>
    <t>https://podminky.urs.cz/item/CS_URS_2024_01/711131101</t>
  </si>
  <si>
    <t>0,3*(2*23,6+7,05+17,4) "po pozednice</t>
  </si>
  <si>
    <t>111</t>
  </si>
  <si>
    <t>62821109</t>
  </si>
  <si>
    <t>asfaltový pás separační s krycí vrstvou tl do 1,0mm, typu R</t>
  </si>
  <si>
    <t>-2105398704</t>
  </si>
  <si>
    <t>21,495*1,1655 'Přepočtené koeficientem množství</t>
  </si>
  <si>
    <t>112</t>
  </si>
  <si>
    <t>711141559</t>
  </si>
  <si>
    <t>Provedení izolace proti zemní vlhkosti pásy přitavením vodorovné NAIP</t>
  </si>
  <si>
    <t>-1067606856</t>
  </si>
  <si>
    <t>https://podminky.urs.cz/item/CS_URS_2024_01/711141559</t>
  </si>
  <si>
    <t>113</t>
  </si>
  <si>
    <t>62833158</t>
  </si>
  <si>
    <t>pás asfaltový natavitelný oxidovaný s vložkou ze skleněné tkaniny typu G200, s jemnozrnným minerálním posypem tl 4,0mm</t>
  </si>
  <si>
    <t>-154690380</t>
  </si>
  <si>
    <t>177,407*1,1655 'Přepočtené koeficientem množství</t>
  </si>
  <si>
    <t>114</t>
  </si>
  <si>
    <t>998711111</t>
  </si>
  <si>
    <t>Přesun hmot tonážní pro izolace proti vodě, vlhkosti a plynům s omezením mechanizace v objektech v do 6 m</t>
  </si>
  <si>
    <t>811433048</t>
  </si>
  <si>
    <t>https://podminky.urs.cz/item/CS_URS_2024_01/998711111</t>
  </si>
  <si>
    <t>713</t>
  </si>
  <si>
    <t>Izolace tepelné</t>
  </si>
  <si>
    <t>115</t>
  </si>
  <si>
    <t>713111127</t>
  </si>
  <si>
    <t>Montáž izolace tepelné spodem stropů lepením celoplošně rohoží, pásů, dílců, desek</t>
  </si>
  <si>
    <t>-1118034443</t>
  </si>
  <si>
    <t>https://podminky.urs.cz/item/CS_URS_2024_01/713111127</t>
  </si>
  <si>
    <t xml:space="preserve">271,42-(49,48+123,99+40,05+11,0) "1. NP minerální desky </t>
  </si>
  <si>
    <t>116</t>
  </si>
  <si>
    <t>713121111</t>
  </si>
  <si>
    <t>Montáž izolace tepelné podlah volně kladenými rohožemi, pásy, dílci, deskami 1 vrstva</t>
  </si>
  <si>
    <t>-618747067</t>
  </si>
  <si>
    <t>https://podminky.urs.cz/item/CS_URS_2024_01/713121111</t>
  </si>
  <si>
    <t>271,42-(49,48+40,05+11,0+123,99) "1. NP zázemí</t>
  </si>
  <si>
    <t>123,99+48,37 "střeliště interiér + 2. NP</t>
  </si>
  <si>
    <t>117</t>
  </si>
  <si>
    <t>28376551</t>
  </si>
  <si>
    <t>deska polystyrénová pro snížení kročejového hluku (max. zatížení 4 kN/m2) tl 20mm</t>
  </si>
  <si>
    <t>-1034385122</t>
  </si>
  <si>
    <t>123,99 "střeliště interiér</t>
  </si>
  <si>
    <t>123,99*1,05 'Přepočtené koeficientem množství</t>
  </si>
  <si>
    <t>118</t>
  </si>
  <si>
    <t>63151434</t>
  </si>
  <si>
    <t>deska tepelně izolační minerální plovoucích podlah λ=0,036-0,037 tl 20mm</t>
  </si>
  <si>
    <t>1012208306</t>
  </si>
  <si>
    <t>48,37 "2. NP</t>
  </si>
  <si>
    <t>48,37*1,05 'Přepočtené koeficientem množství</t>
  </si>
  <si>
    <t>119</t>
  </si>
  <si>
    <t>28376554</t>
  </si>
  <si>
    <t>deska polystyrénová pro snížení kročejového hluku (max. zatížení 4 kN/m2) tl 40mm</t>
  </si>
  <si>
    <t>-785299171</t>
  </si>
  <si>
    <t>46,9*1,05 'Přepočtené koeficientem množství</t>
  </si>
  <si>
    <t>120</t>
  </si>
  <si>
    <t>713121211</t>
  </si>
  <si>
    <t>Montáž izolace tepelné podlah volně kladenými okrajovými pásky</t>
  </si>
  <si>
    <t>-186675284</t>
  </si>
  <si>
    <t>https://podminky.urs.cz/item/CS_URS_2024_01/713121211</t>
  </si>
  <si>
    <t>dilatace podah</t>
  </si>
  <si>
    <t>2*(22,2+5,7+18*1,0+9*0,3+2,0+4,325+2*2,125+6,45+5,25+2*(1,65+0,9+2*1,2)-(0,9+2*0,8+4*0,7)) "1. NP</t>
  </si>
  <si>
    <t>2*(6,45+7,5) "2. NP</t>
  </si>
  <si>
    <t>121</t>
  </si>
  <si>
    <t>63152003</t>
  </si>
  <si>
    <t>pásek izolační minerální podlahový λ=0,036 15x50x1000mm</t>
  </si>
  <si>
    <t>-702028280</t>
  </si>
  <si>
    <t>178,85*1,05 'Přepočtené koeficientem množství</t>
  </si>
  <si>
    <t>122</t>
  </si>
  <si>
    <t>713131141</t>
  </si>
  <si>
    <t>Montáž izolace tepelné stěn lepením celoplošně rohoží, pásů, dílců, desek</t>
  </si>
  <si>
    <t>-437801917</t>
  </si>
  <si>
    <t>https://podminky.urs.cz/item/CS_URS_2024_01/713131141</t>
  </si>
  <si>
    <t xml:space="preserve">2,65*22,2+2*5,7*(2,65+3,65)/2-(2*1,0*2,65+1,0*1,75+2*0,9*2,0) "1. NP M 1.02 minerální desky  TOP FINAL</t>
  </si>
  <si>
    <t>123</t>
  </si>
  <si>
    <t>6315199M</t>
  </si>
  <si>
    <t>deska s kolmými vlákny z izolační čedičové vlny 30kPa 1200x333mm s finálním nástřikem λ=0,04 tl 100mm, zkosené hrany</t>
  </si>
  <si>
    <t>-1340042813</t>
  </si>
  <si>
    <t>46,9+84,09</t>
  </si>
  <si>
    <t>130,99*1,05 'Přepočtené koeficientem množství</t>
  </si>
  <si>
    <t>124</t>
  </si>
  <si>
    <t>713131241</t>
  </si>
  <si>
    <t>Montáž izolace tepelné stěn lepením celoplošně v kombinaci s mechanickým kotvením rohoží, pásů, dílců, desek tl do 100mm</t>
  </si>
  <si>
    <t>-1263888586</t>
  </si>
  <si>
    <t>https://podminky.urs.cz/item/CS_URS_2024_01/713131241</t>
  </si>
  <si>
    <t>0,25*(87+28,1-7,05) "věnec</t>
  </si>
  <si>
    <t>0,25*(3*1,3+1,0+2,25+3*2,0+3*2,75) "keramické překlady z vnější strany</t>
  </si>
  <si>
    <t>0,25*(3*2,0+3*2,75) "ŽB překlady</t>
  </si>
  <si>
    <t>125</t>
  </si>
  <si>
    <t>28376440</t>
  </si>
  <si>
    <t>deska XPS hrana rovná a strukturovaný povrch 300kPA λ=0,035 tl 50mm</t>
  </si>
  <si>
    <t>-2060544481</t>
  </si>
  <si>
    <t>43,65*1,05 'Přepočtené koeficientem množství</t>
  </si>
  <si>
    <t>126</t>
  </si>
  <si>
    <t>713191133</t>
  </si>
  <si>
    <t>Montáž izolace tepelné podlah, stropů vrchem nebo střech překrytí fólií s přelepeným spojem</t>
  </si>
  <si>
    <t>1017050132</t>
  </si>
  <si>
    <t>https://podminky.urs.cz/item/CS_URS_2024_01/713191133</t>
  </si>
  <si>
    <t>219,26 "krytí izolace podlah</t>
  </si>
  <si>
    <t>127</t>
  </si>
  <si>
    <t>28329042</t>
  </si>
  <si>
    <t>fólie PE separační či ochranná tl 0,2mm</t>
  </si>
  <si>
    <t>2021402619</t>
  </si>
  <si>
    <t>219,26*1,1655 'Přepočtené koeficientem množství</t>
  </si>
  <si>
    <t>128</t>
  </si>
  <si>
    <t>998713112</t>
  </si>
  <si>
    <t>Přesun hmot tonážní pro izolace tepelné s omezením mechanizace v objektech v přes 6 do 12 m</t>
  </si>
  <si>
    <t>484181838</t>
  </si>
  <si>
    <t>https://podminky.urs.cz/item/CS_URS_2024_01/998713112</t>
  </si>
  <si>
    <t>714</t>
  </si>
  <si>
    <t>Akustická a protiotřesová opatření</t>
  </si>
  <si>
    <t>129</t>
  </si>
  <si>
    <t>714112311-1</t>
  </si>
  <si>
    <t>Montáž akustických obkladů stropů z desek ukotvených na kovový rošt</t>
  </si>
  <si>
    <t>-1260895551</t>
  </si>
  <si>
    <t>(22,2+2*0,15)*(2,744+2,863+1,6+0,6)-4*0,6*1,5 "1. NP na podhled SDK</t>
  </si>
  <si>
    <t>130</t>
  </si>
  <si>
    <t>6254399M</t>
  </si>
  <si>
    <t>deska akustická z dřevité vlny tl. 25mm 600x2000mm</t>
  </si>
  <si>
    <t>839641565</t>
  </si>
  <si>
    <t>172,058*1,08 'Přepočtené koeficientem množství</t>
  </si>
  <si>
    <t>131</t>
  </si>
  <si>
    <t>714119002</t>
  </si>
  <si>
    <t>Montáž akustických obkladů podkladového roštu na strop</t>
  </si>
  <si>
    <t>384407325</t>
  </si>
  <si>
    <t>https://podminky.urs.cz/item/CS_URS_2024_01/714119002</t>
  </si>
  <si>
    <t>172,058/0,5+2,744+2,863+1,6</t>
  </si>
  <si>
    <t>132</t>
  </si>
  <si>
    <t>59030626</t>
  </si>
  <si>
    <t>profil pro stropní konstrukce a předsazené stěny CD 60</t>
  </si>
  <si>
    <t>305745543</t>
  </si>
  <si>
    <t>351,323*1,05 'Přepočtené koeficientem množství</t>
  </si>
  <si>
    <t>133</t>
  </si>
  <si>
    <t>714551011</t>
  </si>
  <si>
    <t>Montáž desek z recyklované pryže pro bezpečnostní opatření střelnic plošně lepených na stěnu</t>
  </si>
  <si>
    <t>-151035994</t>
  </si>
  <si>
    <t>https://podminky.urs.cz/item/CS_URS_2024_01/714551011</t>
  </si>
  <si>
    <t xml:space="preserve">2,65*(20*1,0+9*0,3)+22,2*0,55+10*0,3*1,95 "1. NP protiodrazové desky </t>
  </si>
  <si>
    <t>134</t>
  </si>
  <si>
    <t>2724599M</t>
  </si>
  <si>
    <t xml:space="preserve">desky bezpečnostní na obložení stěn střelnice 500x500mm v 30mm rastr 15mm </t>
  </si>
  <si>
    <t>-937765530</t>
  </si>
  <si>
    <t>78,515*1,05 'Přepočtené koeficientem množství</t>
  </si>
  <si>
    <t>135</t>
  </si>
  <si>
    <t>998714112</t>
  </si>
  <si>
    <t>Přesun hmot tonážní pro akustická a protiotřesová opatření s omezením mechanizace v objektech v do 12 m</t>
  </si>
  <si>
    <t>-561880367</t>
  </si>
  <si>
    <t>https://podminky.urs.cz/item/CS_URS_2024_01/998714112</t>
  </si>
  <si>
    <t>751</t>
  </si>
  <si>
    <t>Vzduchotechnika</t>
  </si>
  <si>
    <t>136</t>
  </si>
  <si>
    <t>751398021</t>
  </si>
  <si>
    <t>Montáž větrací mřížky stěnové do 0,040 m2</t>
  </si>
  <si>
    <t>-1160783353</t>
  </si>
  <si>
    <t>https://podminky.urs.cz/item/CS_URS_2024_01/751398021</t>
  </si>
  <si>
    <t>2 "2. NP u kamen vnitřní a vnější</t>
  </si>
  <si>
    <t>137</t>
  </si>
  <si>
    <t>42972835</t>
  </si>
  <si>
    <t>mřížka větrací kruhová nerezová se síťkou D 100mm</t>
  </si>
  <si>
    <t>1169794253</t>
  </si>
  <si>
    <t>138</t>
  </si>
  <si>
    <t>751398023</t>
  </si>
  <si>
    <t>Montáž větrací mřížky stěnové přes 0,100 do 0,150 m2</t>
  </si>
  <si>
    <t>-931119002</t>
  </si>
  <si>
    <t>https://podminky.urs.cz/item/CS_URS_2024_01/751398023</t>
  </si>
  <si>
    <t>2 "větrání střeliště</t>
  </si>
  <si>
    <t>139</t>
  </si>
  <si>
    <t>4297299M</t>
  </si>
  <si>
    <t>mřížka stěnová otevřená jednořadá kovová 350x350mm</t>
  </si>
  <si>
    <t>1607735772</t>
  </si>
  <si>
    <t>140</t>
  </si>
  <si>
    <t>751510042</t>
  </si>
  <si>
    <t>Vzduchotechnické potrubí z pozinkovaného plechu kruhové spirálně vinutá trouba bez příruby D přes 100 do 200 mm</t>
  </si>
  <si>
    <t>-2084511465</t>
  </si>
  <si>
    <t>https://podminky.urs.cz/item/CS_URS_2024_01/751510042</t>
  </si>
  <si>
    <t>5*0,5 "větrání střeliště</t>
  </si>
  <si>
    <t>141</t>
  </si>
  <si>
    <t>751514776</t>
  </si>
  <si>
    <t>Montáž protidešťové stříšky nebo výfukové hlavice do plechového potrubí kruhové bez příruby D přes 100 do 200 mm</t>
  </si>
  <si>
    <t>-643206607</t>
  </si>
  <si>
    <t>https://podminky.urs.cz/item/CS_URS_2024_01/751514776</t>
  </si>
  <si>
    <t>142</t>
  </si>
  <si>
    <t>5538199M</t>
  </si>
  <si>
    <t>rotační ventilační hlavice d 200mm</t>
  </si>
  <si>
    <t>1486334770</t>
  </si>
  <si>
    <t>143</t>
  </si>
  <si>
    <t>998751111</t>
  </si>
  <si>
    <t>Přesun hmot tonážní pro vzduchotechniku s omezením mechanizace v objektech v do 12 m</t>
  </si>
  <si>
    <t>1286475665</t>
  </si>
  <si>
    <t>https://podminky.urs.cz/item/CS_URS_2024_01/998751111</t>
  </si>
  <si>
    <t>762</t>
  </si>
  <si>
    <t>Konstrukce tesařské</t>
  </si>
  <si>
    <t>144</t>
  </si>
  <si>
    <t>762081150</t>
  </si>
  <si>
    <t>Hoblování hraněného řeziva ve staveništní dílně</t>
  </si>
  <si>
    <t>627982331</t>
  </si>
  <si>
    <t>https://podminky.urs.cz/item/CS_URS_2024_01/762081150</t>
  </si>
  <si>
    <t>0,1*0,18*(33*(0,75+0,6)+11*(0,6+1,0)) "přesahy krokví</t>
  </si>
  <si>
    <t>0,1*0,18*2*(6,614+2,154+7,721+2,142) "pohledové krokve</t>
  </si>
  <si>
    <t>0,16*0,2*(2*0,55+1,25+0,4)+0,08*0,18*2*0,55+2*0,16*0,12*(1,3+0,4) "přesahy vaznic</t>
  </si>
  <si>
    <t xml:space="preserve">0,16*0,12*23,6 "pohledová vaznice </t>
  </si>
  <si>
    <t>0,14*0,18*49,72 "1. NP konzole 140/180</t>
  </si>
  <si>
    <t>0,16*0,16*37,51+0,06*0,16*36,74+0,1*0,12*96,0 "1. NP sloupky + zavětrování</t>
  </si>
  <si>
    <t>0,1*0,12*1,8 "2. NP šikmé pásky</t>
  </si>
  <si>
    <t>0,025*(23,6*0,6+2*0,65*(6,614+2,154)+8,7*(0,6+1,0)+(0,4+1,2)*(7,721+2,142)) "pohledové bednění</t>
  </si>
  <si>
    <t>0,16*0,16*4,48 "sloupky střeliště</t>
  </si>
  <si>
    <t>145</t>
  </si>
  <si>
    <t>762082240</t>
  </si>
  <si>
    <t>Provedení tesařského profilování zhlaví trámu jednoduchým seříznutím dvěma řezy pl přes 320 cm2</t>
  </si>
  <si>
    <t>1130793290</t>
  </si>
  <si>
    <t>https://podminky.urs.cz/item/CS_URS_2024_01/762082240</t>
  </si>
  <si>
    <t>2 "2. NP seříznutí konců vaznice BSH</t>
  </si>
  <si>
    <t>146</t>
  </si>
  <si>
    <t>762083122</t>
  </si>
  <si>
    <t>Impregnace řeziva proti dřevokaznému hmyzu, houbám a plísním máčením třída ohrožení 3 a 4</t>
  </si>
  <si>
    <t>-776587557</t>
  </si>
  <si>
    <t>https://podminky.urs.cz/item/CS_URS_2024_01/762083122</t>
  </si>
  <si>
    <t>2,075+0,187+9,38+2,434+1,968+0,127</t>
  </si>
  <si>
    <t>147</t>
  </si>
  <si>
    <t>762085103</t>
  </si>
  <si>
    <t>Montáž kotevních želez, příložek, patek nebo táhel</t>
  </si>
  <si>
    <t>1826711692</t>
  </si>
  <si>
    <t>https://podminky.urs.cz/item/CS_URS_2024_01/762085103</t>
  </si>
  <si>
    <t>2*23,6/0,75+2+0,067+11+15+2*9 "kotvení pozednic a konzol</t>
  </si>
  <si>
    <t>148</t>
  </si>
  <si>
    <t>54825019</t>
  </si>
  <si>
    <t>kotevní profil tvaru L 40x60x120x3,0mm</t>
  </si>
  <si>
    <t>1221017050</t>
  </si>
  <si>
    <t>149</t>
  </si>
  <si>
    <t>762332131</t>
  </si>
  <si>
    <t>Montáž vázaných kcí krovů pravidelných z hraněného řeziva průřezové pl přes 50 do 120 cm2</t>
  </si>
  <si>
    <t>386125617</t>
  </si>
  <si>
    <t>https://podminky.urs.cz/item/CS_URS_2024_01/762332131</t>
  </si>
  <si>
    <t>23,6 "1. NP pozednice 60/160</t>
  </si>
  <si>
    <t>(7,05+5,55+2,5)*1,05 "krokve příčné stříčky 60/140</t>
  </si>
  <si>
    <t>10*2*(2,35+2,45) "1. NP šikmé zavětrování pásek 100/120</t>
  </si>
  <si>
    <t>22*(0,92+0,75) "1. NP mezilehlé sloupky 60/160</t>
  </si>
  <si>
    <t>3*2*5,05 "1 NP úžlabní krokev 3x fošna 40/140</t>
  </si>
  <si>
    <t>2*0,9 "2. NP šikmý pásek 100/120</t>
  </si>
  <si>
    <t>150</t>
  </si>
  <si>
    <t>60512125</t>
  </si>
  <si>
    <t>hranol stavební řezivo průřezu do 120cm2 do dl 6m</t>
  </si>
  <si>
    <t>945163949</t>
  </si>
  <si>
    <t>0,06*0,14*15,855</t>
  </si>
  <si>
    <t>0,06*0,16*(23,6+36,74)</t>
  </si>
  <si>
    <t>0,1*0,12*(96,0+1,8)</t>
  </si>
  <si>
    <t>1,886046*1,1 'Přepočtené koeficientem množství</t>
  </si>
  <si>
    <t>151</t>
  </si>
  <si>
    <t>60511125</t>
  </si>
  <si>
    <t>řezivo stavební fošny prismované středové š do 160mm dl 2-5m</t>
  </si>
  <si>
    <t>-1100339062</t>
  </si>
  <si>
    <t>30,3*0,04*0,14 "1 NP úžlabní krokev 3x fošna 40/140</t>
  </si>
  <si>
    <t>0,16968*1,1 'Přepočtené koeficientem množství</t>
  </si>
  <si>
    <t>152</t>
  </si>
  <si>
    <t>762332132</t>
  </si>
  <si>
    <t>Montáž vázaných kcí krovů pravidelných z hraněného řeziva průřezové pl přes 120 do 224 cm2</t>
  </si>
  <si>
    <t>-878220853</t>
  </si>
  <si>
    <t>https://podminky.urs.cz/item/CS_URS_2024_01/762332132</t>
  </si>
  <si>
    <t>1. NP</t>
  </si>
  <si>
    <t>23,6 "pozednice 160/120</t>
  </si>
  <si>
    <t>23*(6,614+2,154)+10*(2,744+2,863+2,154) "krokve 100/180</t>
  </si>
  <si>
    <t>23,6 "vaznice 160/120</t>
  </si>
  <si>
    <t>0,75 "malá stříška ropěra 80/160</t>
  </si>
  <si>
    <t>7,05 " pozednice u vyšší části 100/180</t>
  </si>
  <si>
    <t>7,05 "pozednice na zeď vyšší části 80/180</t>
  </si>
  <si>
    <t>3,525 "hřeben malé stříšky 80/160</t>
  </si>
  <si>
    <t>2*8,7 "pozednice 160/120</t>
  </si>
  <si>
    <t>11*(7,721+2,142) "krokve 100/180</t>
  </si>
  <si>
    <t>2*0,9 "podpěra vaznice 80/160</t>
  </si>
  <si>
    <t>153</t>
  </si>
  <si>
    <t>60512131</t>
  </si>
  <si>
    <t>hranol stavební řezivo průřezu do 224cm2 dl 6-8m</t>
  </si>
  <si>
    <t>-1266100745</t>
  </si>
  <si>
    <t>0,08*0,16*(0,75+3,525+1,8)</t>
  </si>
  <si>
    <t>0,08*0,18*7,05</t>
  </si>
  <si>
    <t>0,1*0,18*(279,274+7,08+108,493)</t>
  </si>
  <si>
    <t>0,16*0,12*(23,6+23,6+17,4)</t>
  </si>
  <si>
    <t>8,526846*1,1 'Přepočtené koeficientem množství</t>
  </si>
  <si>
    <t>154</t>
  </si>
  <si>
    <t>762332133</t>
  </si>
  <si>
    <t>Montáž vázaných kcí krovů pravidelných z hraněného řeziva průřezové pl přes 224 do 288 cm2</t>
  </si>
  <si>
    <t>-558753411</t>
  </si>
  <si>
    <t>https://podminky.urs.cz/item/CS_URS_2024_01/762332133</t>
  </si>
  <si>
    <t>11*(0,92+2,49) "1. NP sloupky 160/160</t>
  </si>
  <si>
    <t>11*(2,62+0,3+1,155+0,445) "1. NP konzole 140/180</t>
  </si>
  <si>
    <t>155</t>
  </si>
  <si>
    <t>60512136</t>
  </si>
  <si>
    <t>hranol stavební řezivo průřezu do 288cm2 dl 6-8m</t>
  </si>
  <si>
    <t>-1558532749</t>
  </si>
  <si>
    <t>0,14*0,18*49,72</t>
  </si>
  <si>
    <t>0,16*0,16*37,51</t>
  </si>
  <si>
    <t>2,2132*1,1 'Přepočtené koeficientem množství</t>
  </si>
  <si>
    <t>156</t>
  </si>
  <si>
    <t>762332134</t>
  </si>
  <si>
    <t>Montáž vázaných kcí krovů pravidelných z hraněného řeziva průřezové pl přes 288 do 450 cm2</t>
  </si>
  <si>
    <t>-1350229275</t>
  </si>
  <si>
    <t>https://podminky.urs.cz/item/CS_URS_2024_01/762332134</t>
  </si>
  <si>
    <t>2*23,6 "1. NP vaznice 160/200</t>
  </si>
  <si>
    <t>8,7 "2. NP vaznice 160/200</t>
  </si>
  <si>
    <t>157</t>
  </si>
  <si>
    <t>60512141</t>
  </si>
  <si>
    <t>hranol stavební řezivo průřezu do 450cm2 dl 6-8m</t>
  </si>
  <si>
    <t>8360203</t>
  </si>
  <si>
    <t>0,16*0,2*(47,2+8,7)</t>
  </si>
  <si>
    <t>1,7888*1,1 'Přepočtené koeficientem množství</t>
  </si>
  <si>
    <t>158</t>
  </si>
  <si>
    <t>762332635</t>
  </si>
  <si>
    <t>Montáž vázaných kcí krovů pravidelných z lepených hranolů průřezové pl přes 450 cm2</t>
  </si>
  <si>
    <t>-1884943876</t>
  </si>
  <si>
    <t>https://podminky.urs.cz/item/CS_URS_2024_01/762332635</t>
  </si>
  <si>
    <t>8,7 "2. NP středová vaznice 180/280</t>
  </si>
  <si>
    <t>159</t>
  </si>
  <si>
    <t>61223210</t>
  </si>
  <si>
    <t>hranol konstrukční BSH vrstvený lepený pohledový</t>
  </si>
  <si>
    <t>-258522269</t>
  </si>
  <si>
    <t>8,7*0,18*0,28</t>
  </si>
  <si>
    <t>0,43848*1,1 'Přepočtené koeficientem množství</t>
  </si>
  <si>
    <t>160</t>
  </si>
  <si>
    <t>762341210</t>
  </si>
  <si>
    <t>Montáž bednění střech rovných a šikmých sklonu do 60° z hrubých prken na sraz tl do 32 mm</t>
  </si>
  <si>
    <t>-728531407</t>
  </si>
  <si>
    <t>https://podminky.urs.cz/item/CS_URS_2024_01/762341210</t>
  </si>
  <si>
    <t>202+87,5 "výpis prvků</t>
  </si>
  <si>
    <t>161</t>
  </si>
  <si>
    <t>60511110</t>
  </si>
  <si>
    <t>řezivo jehličnaté smrk, borovice š přes 80mm tl 24mm dl 4m</t>
  </si>
  <si>
    <t>629437292</t>
  </si>
  <si>
    <t>289,5*0,025</t>
  </si>
  <si>
    <t>7,2375*1,1 'Přepočtené koeficientem množství</t>
  </si>
  <si>
    <t>162</t>
  </si>
  <si>
    <t>762342511</t>
  </si>
  <si>
    <t>Montáž kontralatí na podklad bez tepelné izolace</t>
  </si>
  <si>
    <t>508047775</t>
  </si>
  <si>
    <t>https://podminky.urs.cz/item/CS_URS_2024_01/762342511</t>
  </si>
  <si>
    <t>279,274+108,493+15,855 "na krokve</t>
  </si>
  <si>
    <t>163</t>
  </si>
  <si>
    <t>60514114</t>
  </si>
  <si>
    <t>řezivo jehličnaté lať impregnovaná dl 4 m</t>
  </si>
  <si>
    <t>1256190423</t>
  </si>
  <si>
    <t>403,622*0,04*0,06</t>
  </si>
  <si>
    <t>0,9686928*1,1 'Přepočtené koeficientem množství</t>
  </si>
  <si>
    <t>164</t>
  </si>
  <si>
    <t>762395000</t>
  </si>
  <si>
    <t>Spojovací prostředky krovů, bednění, laťování, nadstřešních konstrukcí</t>
  </si>
  <si>
    <t>1199978633</t>
  </si>
  <si>
    <t>https://podminky.urs.cz/item/CS_URS_2024_01/762395000</t>
  </si>
  <si>
    <t>(2,075+0,187+9,38+2,434+1,968+0,482+7,962+1,066)/1,1</t>
  </si>
  <si>
    <t>165</t>
  </si>
  <si>
    <t>762713131</t>
  </si>
  <si>
    <t>Montáž prostorové vázané kce z hoblovaného řeziva průřezové pl přes 224 do 288 cm2</t>
  </si>
  <si>
    <t>1709744058</t>
  </si>
  <si>
    <t>https://podminky.urs.cz/item/CS_URS_2024_01/762713131</t>
  </si>
  <si>
    <t>2*2,24 "sloupky 160/160</t>
  </si>
  <si>
    <t>166</t>
  </si>
  <si>
    <t>60512135</t>
  </si>
  <si>
    <t>hranol stavební řezivo průřezu do 288cm2 do dl 6m</t>
  </si>
  <si>
    <t>458424100</t>
  </si>
  <si>
    <t>0,16*0,16*4,48</t>
  </si>
  <si>
    <t>0,114688*1,1 'Přepočtené koeficientem množství</t>
  </si>
  <si>
    <t>167</t>
  </si>
  <si>
    <t>762795000</t>
  </si>
  <si>
    <t>Spojovací prostředky pro montáž prostorových vázaných kcí</t>
  </si>
  <si>
    <t>-1995849443</t>
  </si>
  <si>
    <t>https://podminky.urs.cz/item/CS_URS_2024_01/762795000</t>
  </si>
  <si>
    <t>0,127/1,1</t>
  </si>
  <si>
    <t>168</t>
  </si>
  <si>
    <t>998762112</t>
  </si>
  <si>
    <t>Přesun hmot tonážní pro kce tesařské s omezením mechanizace v objektech v přes 6 do 12 m</t>
  </si>
  <si>
    <t>801301292</t>
  </si>
  <si>
    <t>https://podminky.urs.cz/item/CS_URS_2024_01/998762112</t>
  </si>
  <si>
    <t>763</t>
  </si>
  <si>
    <t>Konstrukce suché výstavby</t>
  </si>
  <si>
    <t>169</t>
  </si>
  <si>
    <t>763121424</t>
  </si>
  <si>
    <t>SDK stěna předsazená tl 87,5 mm profil CW+UW 75 deska 1xH2 12,5 bez izolace EI 15</t>
  </si>
  <si>
    <t>1339067197</t>
  </si>
  <si>
    <t>https://podminky.urs.cz/item/CS_URS_2024_01/763121424</t>
  </si>
  <si>
    <t>2*1,0*1,2 "1. NP sociálky</t>
  </si>
  <si>
    <t>170</t>
  </si>
  <si>
    <t>763131751</t>
  </si>
  <si>
    <t>Montáž parotěsné zábrany do SDK podhledu</t>
  </si>
  <si>
    <t>-927075041</t>
  </si>
  <si>
    <t>https://podminky.urs.cz/item/CS_URS_2024_01/763131751</t>
  </si>
  <si>
    <t>171</t>
  </si>
  <si>
    <t>28329011</t>
  </si>
  <si>
    <t>fólie PE vyztužená pro parotěsnou vrstvu (reakce na oheň - třída F) 110g/m2</t>
  </si>
  <si>
    <t>1826362214</t>
  </si>
  <si>
    <t>215,021*1,1235 'Přepočtené koeficientem množství</t>
  </si>
  <si>
    <t>172</t>
  </si>
  <si>
    <t>763131752</t>
  </si>
  <si>
    <t>Montáž jedné vrstvy tepelné izolace do SDK podhledu</t>
  </si>
  <si>
    <t>-1926468846</t>
  </si>
  <si>
    <t>https://podminky.urs.cz/item/CS_URS_2024_01/763131752</t>
  </si>
  <si>
    <t>158,558+2*56,464</t>
  </si>
  <si>
    <t>173</t>
  </si>
  <si>
    <t>63148100</t>
  </si>
  <si>
    <t>deska tepelně izolační minerální univerzální λ=0,038-0,039 tl 40mm</t>
  </si>
  <si>
    <t>-1575098761</t>
  </si>
  <si>
    <t>(6,45+2*0,15)*(3,494+3,675+1,196) "2. NP</t>
  </si>
  <si>
    <t>56,46375*1,02 'Přepočtené koeficientem množství</t>
  </si>
  <si>
    <t>174</t>
  </si>
  <si>
    <t>63148102</t>
  </si>
  <si>
    <t>deska tepelně izolační minerální univerzální λ=0,038-0,039 tl 60mm</t>
  </si>
  <si>
    <t>-838865550</t>
  </si>
  <si>
    <t>(22,2+2*0,15)*(2,744+2,863+1,6)-4*0,6*1,5 "1. NP</t>
  </si>
  <si>
    <t>158,5575*1,02 'Přepočtené koeficientem množství</t>
  </si>
  <si>
    <t>175</t>
  </si>
  <si>
    <t>63148103</t>
  </si>
  <si>
    <t>deska tepelně izolační minerální univerzální λ=0,038-0,039 tl 80mm</t>
  </si>
  <si>
    <t>195409883</t>
  </si>
  <si>
    <t>176</t>
  </si>
  <si>
    <t>763161511</t>
  </si>
  <si>
    <t>SDK podkroví deska 1xA 12,5 TI 100 mm 15 kg/m3 REI 15 DP3 dvouvrstvá spodní kce profil CD+UD na krokvových nástavcích</t>
  </si>
  <si>
    <t>79416209</t>
  </si>
  <si>
    <t>https://podminky.urs.cz/item/CS_URS_2024_01/763161511</t>
  </si>
  <si>
    <t>177</t>
  </si>
  <si>
    <t>765191031</t>
  </si>
  <si>
    <t>Lepení těsnících pásků pod kontralatě</t>
  </si>
  <si>
    <t>47035957</t>
  </si>
  <si>
    <t>https://podminky.urs.cz/item/CS_URS_2024_01/765191031</t>
  </si>
  <si>
    <t>215,021/1,3+4*2*(0,6+1,5)+4*22,2+2*6,45 "parotěsná folie SDK podhledu</t>
  </si>
  <si>
    <t>178</t>
  </si>
  <si>
    <t>28329301</t>
  </si>
  <si>
    <t>páska těsnící jednostranně lepící pěnová pod kontralatě š 50mm</t>
  </si>
  <si>
    <t>-719476298</t>
  </si>
  <si>
    <t>283,901*1,1 'Přepočtené koeficientem množství</t>
  </si>
  <si>
    <t>179</t>
  </si>
  <si>
    <t>998763113</t>
  </si>
  <si>
    <t>Přesun hmot tonážní pro dřevostavby s omezením mechanizace v objektech v přes 6 do 12 m</t>
  </si>
  <si>
    <t>-1705843766</t>
  </si>
  <si>
    <t>https://podminky.urs.cz/item/CS_URS_2024_01/998763113</t>
  </si>
  <si>
    <t>764</t>
  </si>
  <si>
    <t>Konstrukce klempířské</t>
  </si>
  <si>
    <t>180</t>
  </si>
  <si>
    <t>764002414</t>
  </si>
  <si>
    <t>Montáž strukturované oddělovací rohože jakkékoliv rš</t>
  </si>
  <si>
    <t>1495439117</t>
  </si>
  <si>
    <t>https://podminky.urs.cz/item/CS_URS_2024_01/764002414</t>
  </si>
  <si>
    <t>181</t>
  </si>
  <si>
    <t>6933499M</t>
  </si>
  <si>
    <t>rohož drenážní separační pod plechové krytiny tl. 9mm, 350 g/m2</t>
  </si>
  <si>
    <t>-498939880</t>
  </si>
  <si>
    <t>289,5*1,15 'Přepočtené koeficientem množství</t>
  </si>
  <si>
    <t>182</t>
  </si>
  <si>
    <t>764101141</t>
  </si>
  <si>
    <t>Montáž krytiny střechy rovné z taškových tabulí sklonu do 30°</t>
  </si>
  <si>
    <t>274399880</t>
  </si>
  <si>
    <t>https://podminky.urs.cz/item/CS_URS_2024_01/764101141</t>
  </si>
  <si>
    <t>183</t>
  </si>
  <si>
    <t>5535099M</t>
  </si>
  <si>
    <t>plechová ocelová krytina tl. 0,5mm - falcovaný panel š. 510mm se zaklapávací drážkou, povrchová úprava PE 25 mikronů</t>
  </si>
  <si>
    <t>1716240348</t>
  </si>
  <si>
    <t>289,5*1,3 'Přepočtené koeficientem množství</t>
  </si>
  <si>
    <t>184</t>
  </si>
  <si>
    <t>764201106</t>
  </si>
  <si>
    <t>Montáž oplechování větraného hřebene s větrací mřížkou</t>
  </si>
  <si>
    <t>-1000143335</t>
  </si>
  <si>
    <t>https://podminky.urs.cz/item/CS_URS_2024_01/764201106</t>
  </si>
  <si>
    <t>36 "výpis prvků</t>
  </si>
  <si>
    <t>185</t>
  </si>
  <si>
    <t>55350290</t>
  </si>
  <si>
    <t>pás větrací hřebene a nároží š 310mm</t>
  </si>
  <si>
    <t>-4044415</t>
  </si>
  <si>
    <t>36*1,1 'Přepočtené koeficientem množství</t>
  </si>
  <si>
    <t>186</t>
  </si>
  <si>
    <t>55350003-1</t>
  </si>
  <si>
    <t>hřebenáč profilovaný Pz plech s povrchovou úpravou PE25 dl do 2000mm</t>
  </si>
  <si>
    <t>-689870959</t>
  </si>
  <si>
    <t>187</t>
  </si>
  <si>
    <t>55350099M</t>
  </si>
  <si>
    <t>držák hřebenáče perforovaný, aluzinek</t>
  </si>
  <si>
    <t>929673227</t>
  </si>
  <si>
    <t>72*1,1 'Přepočtené koeficientem množství</t>
  </si>
  <si>
    <t>188</t>
  </si>
  <si>
    <t>764201172</t>
  </si>
  <si>
    <t>Montáž oplechování úžlabí rš přes 700 do 1000 mm</t>
  </si>
  <si>
    <t>2066696760</t>
  </si>
  <si>
    <t>https://podminky.urs.cz/item/CS_URS_2024_01/764201172</t>
  </si>
  <si>
    <t>10,2 "výpis prvků</t>
  </si>
  <si>
    <t>189</t>
  </si>
  <si>
    <t>55345027-1</t>
  </si>
  <si>
    <t>plech úžlabní z Pz plechu s povrchovou úpravou rš 725mm</t>
  </si>
  <si>
    <t>1350271183</t>
  </si>
  <si>
    <t>10,2*1,1 'Přepočtené koeficientem množství</t>
  </si>
  <si>
    <t>190</t>
  </si>
  <si>
    <t>764202105</t>
  </si>
  <si>
    <t>Montáž oplechování štítu závětrnou lištou</t>
  </si>
  <si>
    <t>2132268780</t>
  </si>
  <si>
    <t>https://podminky.urs.cz/item/CS_URS_2024_01/764202105</t>
  </si>
  <si>
    <t>191</t>
  </si>
  <si>
    <t>55345007-1</t>
  </si>
  <si>
    <t>lišta závětrná z Pz plechu rš 240mm s povrchovou úpravou</t>
  </si>
  <si>
    <t>-1027827645</t>
  </si>
  <si>
    <t>192</t>
  </si>
  <si>
    <t>764202134</t>
  </si>
  <si>
    <t>Montáž oplechování rovné okapové hrany</t>
  </si>
  <si>
    <t>2134467013</t>
  </si>
  <si>
    <t>https://podminky.urs.cz/item/CS_URS_2024_01/764202134</t>
  </si>
  <si>
    <t>57,15 "výpis prvků</t>
  </si>
  <si>
    <t>193</t>
  </si>
  <si>
    <t>55345024-1</t>
  </si>
  <si>
    <t>plech okapový Pz plech s povrchovou úpravou rš 250mm</t>
  </si>
  <si>
    <t>-357612322</t>
  </si>
  <si>
    <t>57,16*1,1 'Přepočtené koeficientem množství</t>
  </si>
  <si>
    <t>194</t>
  </si>
  <si>
    <t>55345024-2</t>
  </si>
  <si>
    <t>plech okapový Pz plech s povrchovou úpravou PE25 rš 175mm</t>
  </si>
  <si>
    <t>-1322153740</t>
  </si>
  <si>
    <t>195</t>
  </si>
  <si>
    <t>764206105</t>
  </si>
  <si>
    <t>Montáž oplechování rovných parapetů rš do 400 mm</t>
  </si>
  <si>
    <t>-1849392711</t>
  </si>
  <si>
    <t>https://podminky.urs.cz/item/CS_URS_2024_01/764206105</t>
  </si>
  <si>
    <t>3*0,75+4*1,0+4*1,75 "výpis oken</t>
  </si>
  <si>
    <t>196</t>
  </si>
  <si>
    <t>6114001M</t>
  </si>
  <si>
    <t>vnější parapet hliníkový š. 130mm, dl. 1000mm, včetně bočních krytek, barva dle výběru investora</t>
  </si>
  <si>
    <t>1122301544</t>
  </si>
  <si>
    <t>197</t>
  </si>
  <si>
    <t>6114002M</t>
  </si>
  <si>
    <t>vnější parapet hliníkový š. 130mm, dl. 750mm, včetně bočních krytek, barva dle výběru investora</t>
  </si>
  <si>
    <t>-1764510883</t>
  </si>
  <si>
    <t>198</t>
  </si>
  <si>
    <t>6114003M</t>
  </si>
  <si>
    <t>vnější parapet hliníkový š. 130mm, dl. 1750mm, včetně bočních krytek, barva dle výběru investora</t>
  </si>
  <si>
    <t>-174367937</t>
  </si>
  <si>
    <t>199</t>
  </si>
  <si>
    <t>764302115</t>
  </si>
  <si>
    <t>Montáž spodního lemování rovných zdí střech s krytinou skládanou rš do 670 mm</t>
  </si>
  <si>
    <t>-1369008236</t>
  </si>
  <si>
    <t>https://podminky.urs.cz/item/CS_URS_2024_01/764302115</t>
  </si>
  <si>
    <t>9,5 "výpis prvků</t>
  </si>
  <si>
    <t>200</t>
  </si>
  <si>
    <t>55345022-1</t>
  </si>
  <si>
    <t>lemování zdi Pz plech s povrchovou úpravou rš 312mm</t>
  </si>
  <si>
    <t>1001877658</t>
  </si>
  <si>
    <t>9,5*1,1 'Přepočtené koeficientem množství</t>
  </si>
  <si>
    <t>201</t>
  </si>
  <si>
    <t>764341501R</t>
  </si>
  <si>
    <t>Oplechování světlíku z TiZn plechu s povrchovou úpravou rš 330 mm</t>
  </si>
  <si>
    <t>-599512699</t>
  </si>
  <si>
    <t xml:space="preserve">4*2*(0,6+1,5) "výpis prvků </t>
  </si>
  <si>
    <t>202</t>
  </si>
  <si>
    <t>764345521</t>
  </si>
  <si>
    <t>Lemování trub, konzol, držáků z TiZn plechu s povrchovou úpravou střech s krytinou skládanou D do 75 mm</t>
  </si>
  <si>
    <t>1974449158</t>
  </si>
  <si>
    <t>https://podminky.urs.cz/item/CS_URS_2024_01/764345521</t>
  </si>
  <si>
    <t>15 "kotvení záchytného systému</t>
  </si>
  <si>
    <t>203</t>
  </si>
  <si>
    <t>764345522</t>
  </si>
  <si>
    <t>Lemování trub, konzol, držáků z TiZn plechu s povrchovou úpravou střech s krytinou skládanou D přes 75 do 100 mm</t>
  </si>
  <si>
    <t>344075999</t>
  </si>
  <si>
    <t>https://podminky.urs.cz/item/CS_URS_2024_01/764345522</t>
  </si>
  <si>
    <t>1 "výpis prvků</t>
  </si>
  <si>
    <t>204</t>
  </si>
  <si>
    <t>764345524</t>
  </si>
  <si>
    <t>Lemování trub, konzol, držáků z TiZn plechu s povrchovou úpravou střech s krytinou skládanou D přes 150 do 200 mm</t>
  </si>
  <si>
    <t>-25723213</t>
  </si>
  <si>
    <t>https://podminky.urs.cz/item/CS_URS_2024_01/764345524</t>
  </si>
  <si>
    <t>5 "výpis prvků</t>
  </si>
  <si>
    <t>205</t>
  </si>
  <si>
    <t>764345525</t>
  </si>
  <si>
    <t>Lemování trub, konzol, držáků z TiZn plechu s povrchovou úpravou střech s krytinou skládanou D přes 200 do 300 mm</t>
  </si>
  <si>
    <t>1525386720</t>
  </si>
  <si>
    <t>https://podminky.urs.cz/item/CS_URS_2024_01/764345525</t>
  </si>
  <si>
    <t>206</t>
  </si>
  <si>
    <t>764501103</t>
  </si>
  <si>
    <t>Montáž žlabu podokapního půlkulatého</t>
  </si>
  <si>
    <t>1335427748</t>
  </si>
  <si>
    <t>https://podminky.urs.cz/item/CS_URS_2024_01/764501103</t>
  </si>
  <si>
    <t>58 "výpis prvků</t>
  </si>
  <si>
    <t>207</t>
  </si>
  <si>
    <t>55348812</t>
  </si>
  <si>
    <t>žlab podokapní půlkulatý TiZn "leskle válcovaný" rš 333mm tl 0,7mm</t>
  </si>
  <si>
    <t>182322960</t>
  </si>
  <si>
    <t>58*1,2 'Přepočtené koeficientem množství</t>
  </si>
  <si>
    <t>208</t>
  </si>
  <si>
    <t>764501104</t>
  </si>
  <si>
    <t>Montáž čela pro podokapní půlkulatý žlab</t>
  </si>
  <si>
    <t>300192615</t>
  </si>
  <si>
    <t>https://podminky.urs.cz/item/CS_URS_2024_01/764501104</t>
  </si>
  <si>
    <t>10 "výpis prvků</t>
  </si>
  <si>
    <t>209</t>
  </si>
  <si>
    <t>55349069</t>
  </si>
  <si>
    <t>čelo levé k letování pro půlkulatý žlab TiZn "leskle válcovaný" rš 333mm</t>
  </si>
  <si>
    <t>-692258616</t>
  </si>
  <si>
    <t>210</t>
  </si>
  <si>
    <t>764501105</t>
  </si>
  <si>
    <t>Montáž háku pro podokapní půlkulatý žlab</t>
  </si>
  <si>
    <t>-1720743715</t>
  </si>
  <si>
    <t>https://podminky.urs.cz/item/CS_URS_2024_01/764501105</t>
  </si>
  <si>
    <t>80 "výpis prvků</t>
  </si>
  <si>
    <t>211</t>
  </si>
  <si>
    <t>55348910</t>
  </si>
  <si>
    <t>hák žlabový půlkulatý opláštěný TiZn "leskle válcovaný" rš 333mm</t>
  </si>
  <si>
    <t>1772530624</t>
  </si>
  <si>
    <t>212</t>
  </si>
  <si>
    <t>764501108</t>
  </si>
  <si>
    <t>Montáž kotlíku oválného (trychtýřového) pro podokapní žlab</t>
  </si>
  <si>
    <t>1111617189</t>
  </si>
  <si>
    <t>https://podminky.urs.cz/item/CS_URS_2024_01/764501108</t>
  </si>
  <si>
    <t>6+1 "výpis prvků</t>
  </si>
  <si>
    <t>213</t>
  </si>
  <si>
    <t>55349156</t>
  </si>
  <si>
    <t>kotlík závěsný pro půlkulatý žlab TiZn "leskle válcovaný" rš 333 kruhový vývod D 100mm</t>
  </si>
  <si>
    <t>1244540092</t>
  </si>
  <si>
    <t>214</t>
  </si>
  <si>
    <t>55349238</t>
  </si>
  <si>
    <t>kotlík sběrný TiZn "modrošedý" kruhový vývod D 100mm</t>
  </si>
  <si>
    <t>-1659355016</t>
  </si>
  <si>
    <t>215</t>
  </si>
  <si>
    <t>764507505</t>
  </si>
  <si>
    <t>Montáž dilatace žlabů vložením dilatačního pásu rš do 400 mm</t>
  </si>
  <si>
    <t>1486662041</t>
  </si>
  <si>
    <t>https://podminky.urs.cz/item/CS_URS_2024_01/764507505</t>
  </si>
  <si>
    <t>2 "výpis prvků</t>
  </si>
  <si>
    <t>216</t>
  </si>
  <si>
    <t>55348954</t>
  </si>
  <si>
    <t>dilatace dl 260mm tl 0,8mm půlkulatý žlab TiZn "leskle válcovaný" rš 333mm</t>
  </si>
  <si>
    <t>1473698058</t>
  </si>
  <si>
    <t>217</t>
  </si>
  <si>
    <t>764508131</t>
  </si>
  <si>
    <t>Montáž kruhového svodu</t>
  </si>
  <si>
    <t>-2089223263</t>
  </si>
  <si>
    <t>https://podminky.urs.cz/item/CS_URS_2024_01/764508131</t>
  </si>
  <si>
    <t>28 "výpis prvků</t>
  </si>
  <si>
    <t>218</t>
  </si>
  <si>
    <t>55349326</t>
  </si>
  <si>
    <t>svod kruhový TiZn "leskle válcovaný" tl 0,65mm D 100mm</t>
  </si>
  <si>
    <t>857096647</t>
  </si>
  <si>
    <t>28*1,2 'Přepočtené koeficientem množství</t>
  </si>
  <si>
    <t>219</t>
  </si>
  <si>
    <t>764508132</t>
  </si>
  <si>
    <t>Montáž objímky kruhového svodu</t>
  </si>
  <si>
    <t>-497100815</t>
  </si>
  <si>
    <t>https://podminky.urs.cz/item/CS_URS_2024_01/764508132</t>
  </si>
  <si>
    <t>15 "výpis prvků</t>
  </si>
  <si>
    <t>220</t>
  </si>
  <si>
    <t>55349384</t>
  </si>
  <si>
    <t>objímka pro kulatý svod TiZn "leskle válcovaný" D 100mm</t>
  </si>
  <si>
    <t>9819091</t>
  </si>
  <si>
    <t>221</t>
  </si>
  <si>
    <t>55349371</t>
  </si>
  <si>
    <t>vrut FeZn pro objímku TiZn svodu dl 100mm</t>
  </si>
  <si>
    <t>-1849561788</t>
  </si>
  <si>
    <t>222</t>
  </si>
  <si>
    <t>76450899R</t>
  </si>
  <si>
    <t>Montáž horního kolena kruhového svodu</t>
  </si>
  <si>
    <t>553595755</t>
  </si>
  <si>
    <t>223</t>
  </si>
  <si>
    <t>55349268</t>
  </si>
  <si>
    <t>koleno kruhové 72°s hrdlem TiZn "leskle válcovaný" D 100mm</t>
  </si>
  <si>
    <t>375555636</t>
  </si>
  <si>
    <t>224</t>
  </si>
  <si>
    <t>998764112</t>
  </si>
  <si>
    <t>Přesun hmot tonážní pro konstrukce klempířské s omezením mechanizace v objektech v přes 6 do 12 m</t>
  </si>
  <si>
    <t>-659941425</t>
  </si>
  <si>
    <t>https://podminky.urs.cz/item/CS_URS_2024_01/998764112</t>
  </si>
  <si>
    <t>765</t>
  </si>
  <si>
    <t>Krytina skládaná</t>
  </si>
  <si>
    <t>225</t>
  </si>
  <si>
    <t>765115352-1</t>
  </si>
  <si>
    <t xml:space="preserve">Montáž střešní stoupací plošiny d přes 400 do 800 mm </t>
  </si>
  <si>
    <t>-818638500</t>
  </si>
  <si>
    <t>4 "výpis prvků</t>
  </si>
  <si>
    <t>226</t>
  </si>
  <si>
    <t>55345013-1</t>
  </si>
  <si>
    <t>plošina stoupací dl 600mm povrchová úprava PE25</t>
  </si>
  <si>
    <t>787848876</t>
  </si>
  <si>
    <t>227</t>
  </si>
  <si>
    <t>55345091M</t>
  </si>
  <si>
    <t>kolébka střešní lávky povrchová úprava PE25</t>
  </si>
  <si>
    <t>1735236439</t>
  </si>
  <si>
    <t>228</t>
  </si>
  <si>
    <t>55345092M</t>
  </si>
  <si>
    <t>1065034042</t>
  </si>
  <si>
    <t>229</t>
  </si>
  <si>
    <t>765123121-1</t>
  </si>
  <si>
    <t>Ochranná a větrávací mřížka okapové hrany</t>
  </si>
  <si>
    <t>-1448445860</t>
  </si>
  <si>
    <t>230</t>
  </si>
  <si>
    <t>765191021</t>
  </si>
  <si>
    <t>Montáž pojistné hydroizolační nebo parotěsné fólie kladené ve sklonu přes 20° s lepenými spoji na krokve</t>
  </si>
  <si>
    <t>-1912498375</t>
  </si>
  <si>
    <t>https://podminky.urs.cz/item/CS_URS_2024_01/765191021</t>
  </si>
  <si>
    <t>231</t>
  </si>
  <si>
    <t>63150099M</t>
  </si>
  <si>
    <t>fólie kontaktní difuzně propustná pro doplňkovou hydroizolační vrstvu 135 g/m2</t>
  </si>
  <si>
    <t>1961917069</t>
  </si>
  <si>
    <t>289,5*1,1 'Přepočtené koeficientem množství</t>
  </si>
  <si>
    <t>232</t>
  </si>
  <si>
    <t>998765112</t>
  </si>
  <si>
    <t>Přesun hmot tonážní pro krytiny skládané s omezením mechanizace v objektech v přes 6 do 12 m</t>
  </si>
  <si>
    <t>-992918521</t>
  </si>
  <si>
    <t>https://podminky.urs.cz/item/CS_URS_2024_01/998765112</t>
  </si>
  <si>
    <t>766</t>
  </si>
  <si>
    <t>Konstrukce truhlářské</t>
  </si>
  <si>
    <t>233</t>
  </si>
  <si>
    <t>766411224</t>
  </si>
  <si>
    <t>Montáž obložení stěn pl do 5 m2 palubkami modřínovými š do přes 100 mm</t>
  </si>
  <si>
    <t>522990053</t>
  </si>
  <si>
    <t>https://podminky.urs.cz/item/CS_URS_2024_01/766411224</t>
  </si>
  <si>
    <t>fasáda</t>
  </si>
  <si>
    <t>15,75*0,6+1,44*22,8+2*1,44*6,0/2 "1. NP</t>
  </si>
  <si>
    <t>2*((5,437-2,4)*(8,1+7,05))+(6,102-5,347)*7,05+2*(6,996-5,347)*8,1 "2. NP</t>
  </si>
  <si>
    <t>-(1,0*2,15+2*1,0*1,25+1,75*1,25)</t>
  </si>
  <si>
    <t>234</t>
  </si>
  <si>
    <t>61191160</t>
  </si>
  <si>
    <t>palubky obkladové sibiřský modřín profil rhombus 20x95mm jakost A/B</t>
  </si>
  <si>
    <t>752755622</t>
  </si>
  <si>
    <t>168,142*1,1 'Přepočtené koeficientem množství</t>
  </si>
  <si>
    <t>235</t>
  </si>
  <si>
    <t>766417211</t>
  </si>
  <si>
    <t>Montáž podkladového roštu pro obložení stěn</t>
  </si>
  <si>
    <t>1647720633</t>
  </si>
  <si>
    <t>https://podminky.urs.cz/item/CS_URS_2024_01/766417211</t>
  </si>
  <si>
    <t>168,142/0,6</t>
  </si>
  <si>
    <t>236</t>
  </si>
  <si>
    <t>-594955125</t>
  </si>
  <si>
    <t>280,237*0,03*0,05</t>
  </si>
  <si>
    <t>0,4203555*1,1 'Přepočtené koeficientem množství</t>
  </si>
  <si>
    <t>237</t>
  </si>
  <si>
    <t>766417543</t>
  </si>
  <si>
    <t>Montáž lišty rohové u dřevěných fasád</t>
  </si>
  <si>
    <t>174202389</t>
  </si>
  <si>
    <t>https://podminky.urs.cz/item/CS_URS_2024_01/766417543</t>
  </si>
  <si>
    <t>2*(22,8+15,97)+7,05 "spodní hrana obložení fasády</t>
  </si>
  <si>
    <t>1,0+2*2,15+2*(1,0+1,25)+1,75+2*1,25 "rohy oken a dveří</t>
  </si>
  <si>
    <t>238</t>
  </si>
  <si>
    <t>6141899M</t>
  </si>
  <si>
    <t>profil rohový dřevěný</t>
  </si>
  <si>
    <t>1939546834</t>
  </si>
  <si>
    <t>98,64*1,1 'Přepočtené koeficientem množství</t>
  </si>
  <si>
    <t>239</t>
  </si>
  <si>
    <t>766492100</t>
  </si>
  <si>
    <t>Montáž obložení ostění</t>
  </si>
  <si>
    <t>-1064681478</t>
  </si>
  <si>
    <t>https://podminky.urs.cz/item/CS_URS_2024_01/766492100</t>
  </si>
  <si>
    <t xml:space="preserve">0,12*(1,0+2*2,15+2*(1,0+1,25)+1,75+2*1,25) </t>
  </si>
  <si>
    <t>240</t>
  </si>
  <si>
    <t>1983098174</t>
  </si>
  <si>
    <t>1,686*1,1 'Přepočtené koeficientem množství</t>
  </si>
  <si>
    <t>241</t>
  </si>
  <si>
    <t>766622132</t>
  </si>
  <si>
    <t>Montáž plastových oken plochy přes 1 m2 otevíravých v do 2,5 m s rámem do zdiva</t>
  </si>
  <si>
    <t>799933427</t>
  </si>
  <si>
    <t>https://podminky.urs.cz/item/CS_URS_2024_01/766622132</t>
  </si>
  <si>
    <t>1,0*1,75</t>
  </si>
  <si>
    <t>242</t>
  </si>
  <si>
    <t>61140054</t>
  </si>
  <si>
    <t>okno plastové otevíravé/sklopné trojsklo přes plochu 1m2 v 1,5-2,5m, bílá/antracit</t>
  </si>
  <si>
    <t>-1352430719</t>
  </si>
  <si>
    <t>243</t>
  </si>
  <si>
    <t>766622131</t>
  </si>
  <si>
    <t>Montáž plastových oken plochy přes 1 m2 otevíravých v do 1,5 m s rámem do zdiva</t>
  </si>
  <si>
    <t>1411189731</t>
  </si>
  <si>
    <t>https://podminky.urs.cz/item/CS_URS_2024_01/766622131</t>
  </si>
  <si>
    <t>3*1,0*1,25+4*1,75*1,25</t>
  </si>
  <si>
    <t>244</t>
  </si>
  <si>
    <t>61140052</t>
  </si>
  <si>
    <t>okno plastové otevíravé/sklopné trojsklo přes plochu 1m2 do v 1,5m, bílá/antracit</t>
  </si>
  <si>
    <t>744555419</t>
  </si>
  <si>
    <t>245</t>
  </si>
  <si>
    <t>766622216</t>
  </si>
  <si>
    <t>Montáž plastových oken plochy do 1 m2 otevíravých s rámem do zdiva</t>
  </si>
  <si>
    <t>-1079367722</t>
  </si>
  <si>
    <t>https://podminky.urs.cz/item/CS_URS_2024_01/766622216</t>
  </si>
  <si>
    <t>3*0,75*1,0</t>
  </si>
  <si>
    <t>246</t>
  </si>
  <si>
    <t>61140050</t>
  </si>
  <si>
    <t>okno plastové otevíravé/sklopné trojsklo do plochy 1m2, bílá/antracit</t>
  </si>
  <si>
    <t>-248135457</t>
  </si>
  <si>
    <t>247</t>
  </si>
  <si>
    <t>766660411</t>
  </si>
  <si>
    <t>Montáž vchodových dveří včetně rámu jednokřídlových bez nadsvětlíku do zdiva</t>
  </si>
  <si>
    <t>-295443023</t>
  </si>
  <si>
    <t>https://podminky.urs.cz/item/CS_URS_2024_01/766660411</t>
  </si>
  <si>
    <t>248</t>
  </si>
  <si>
    <t>6114099M</t>
  </si>
  <si>
    <t>dveře exteriérové jednokřídlé 1000x2150 plastové částečně prosklené bílá/antracit, kování nerez klika/klika</t>
  </si>
  <si>
    <t>-1073255118</t>
  </si>
  <si>
    <t>249</t>
  </si>
  <si>
    <t>766660717</t>
  </si>
  <si>
    <t>Montáž samozavírače na ocelovou zárubeň a dveřní křídlo</t>
  </si>
  <si>
    <t>-1919570391</t>
  </si>
  <si>
    <t>https://podminky.urs.cz/item/CS_URS_2024_01/766660717</t>
  </si>
  <si>
    <t>250</t>
  </si>
  <si>
    <t>54917250</t>
  </si>
  <si>
    <t>samozavírač dveří hydraulický</t>
  </si>
  <si>
    <t>142892999</t>
  </si>
  <si>
    <t>251</t>
  </si>
  <si>
    <t>766660728</t>
  </si>
  <si>
    <t>Montáž dveřního interiérového kování - zámku</t>
  </si>
  <si>
    <t>-1170884791</t>
  </si>
  <si>
    <t>https://podminky.urs.cz/item/CS_URS_2024_01/766660728</t>
  </si>
  <si>
    <t>252</t>
  </si>
  <si>
    <t>54924013</t>
  </si>
  <si>
    <t>zámek zadlabací vložkový pravolevý rozteč 72x60mm</t>
  </si>
  <si>
    <t>382411008</t>
  </si>
  <si>
    <t>253</t>
  </si>
  <si>
    <t>54924003</t>
  </si>
  <si>
    <t>zámek zadlabací mezipokojový pravý pro WC kování 72x55mm</t>
  </si>
  <si>
    <t>-301995038</t>
  </si>
  <si>
    <t>254</t>
  </si>
  <si>
    <t>54924015</t>
  </si>
  <si>
    <t>zámek zadlabací mezipokojový pravolevý rozteč 72x40mm</t>
  </si>
  <si>
    <t>-547622401</t>
  </si>
  <si>
    <t>255</t>
  </si>
  <si>
    <t>766660729</t>
  </si>
  <si>
    <t>Montáž dveřního interiérového kování - štítku s klikou</t>
  </si>
  <si>
    <t>2057081229</t>
  </si>
  <si>
    <t>https://podminky.urs.cz/item/CS_URS_2024_01/766660729</t>
  </si>
  <si>
    <t>256</t>
  </si>
  <si>
    <t>54914123</t>
  </si>
  <si>
    <t>kování rozetové klika/klika</t>
  </si>
  <si>
    <t>1932290757</t>
  </si>
  <si>
    <t>257</t>
  </si>
  <si>
    <t>766660730</t>
  </si>
  <si>
    <t>Montáž dveřního interiérového kování - WC kliky se zámkem</t>
  </si>
  <si>
    <t>-1684897269</t>
  </si>
  <si>
    <t>https://podminky.urs.cz/item/CS_URS_2024_01/766660730</t>
  </si>
  <si>
    <t>258</t>
  </si>
  <si>
    <t>54914128</t>
  </si>
  <si>
    <t>kování rozetové spodní pro WC</t>
  </si>
  <si>
    <t>990960286</t>
  </si>
  <si>
    <t>259</t>
  </si>
  <si>
    <t>76667099R</t>
  </si>
  <si>
    <t>Montáž střešního světlíku včetně zasklení spodní úrovně podhledu</t>
  </si>
  <si>
    <t>-123802670</t>
  </si>
  <si>
    <t>260</t>
  </si>
  <si>
    <t>5624599M</t>
  </si>
  <si>
    <t>světlík střešní pevný 600x1500mm, manžeta v 150mm, včetně zasklení spodní úrovně podhledu</t>
  </si>
  <si>
    <t>-275140136</t>
  </si>
  <si>
    <t>3,636*1,1 'Přepočtené koeficientem množství</t>
  </si>
  <si>
    <t>261</t>
  </si>
  <si>
    <t>766694116</t>
  </si>
  <si>
    <t>Montáž parapetních desek dřevěných nebo plastových š do 30 cm</t>
  </si>
  <si>
    <t>-25020562</t>
  </si>
  <si>
    <t>https://podminky.urs.cz/item/CS_URS_2024_01/766694116</t>
  </si>
  <si>
    <t>4*1,0+3*0,75+4*1,75</t>
  </si>
  <si>
    <t>262</t>
  </si>
  <si>
    <t>61140077</t>
  </si>
  <si>
    <t>parapet plastový vnitřní š 150mm</t>
  </si>
  <si>
    <t>385727989</t>
  </si>
  <si>
    <t>13,25*1,05 'Přepočtené koeficientem množství</t>
  </si>
  <si>
    <t>263</t>
  </si>
  <si>
    <t>61144019</t>
  </si>
  <si>
    <t>koncovka k parapetu plastovému vnitřnímu 1 pár</t>
  </si>
  <si>
    <t>sada</t>
  </si>
  <si>
    <t>-358249115</t>
  </si>
  <si>
    <t>264</t>
  </si>
  <si>
    <t>76681199R</t>
  </si>
  <si>
    <t>Montáž kuchyňské linky</t>
  </si>
  <si>
    <t>kpl</t>
  </si>
  <si>
    <t>900407754</t>
  </si>
  <si>
    <t>265</t>
  </si>
  <si>
    <t>6151099M</t>
  </si>
  <si>
    <t>kuchyňská linka dl. 3m - bez horních skříněk</t>
  </si>
  <si>
    <t>643574287</t>
  </si>
  <si>
    <t>266</t>
  </si>
  <si>
    <t>76682099R</t>
  </si>
  <si>
    <t>Osazení nábytku - skříně a lavice</t>
  </si>
  <si>
    <t>764592763</t>
  </si>
  <si>
    <t>267</t>
  </si>
  <si>
    <t>5570099M</t>
  </si>
  <si>
    <t>skříň šastní plechová 2 dílná 1800x500x490 mm</t>
  </si>
  <si>
    <t>1241385198</t>
  </si>
  <si>
    <t>268</t>
  </si>
  <si>
    <t>5570098M</t>
  </si>
  <si>
    <t>skříň plechová 2 dílná 1800x600x500 mm na úklidové prostředky</t>
  </si>
  <si>
    <t>-1556255547</t>
  </si>
  <si>
    <t>269</t>
  </si>
  <si>
    <t>7490099M</t>
  </si>
  <si>
    <t>lavice dřevěná 400x2000 mm</t>
  </si>
  <si>
    <t>-1961990734</t>
  </si>
  <si>
    <t>270</t>
  </si>
  <si>
    <t>998766111</t>
  </si>
  <si>
    <t>Přesun hmot tonážní pro kce truhlářské s omezením mechanizace v objektech v do 6 m</t>
  </si>
  <si>
    <t>-626420112</t>
  </si>
  <si>
    <t>https://podminky.urs.cz/item/CS_URS_2024_01/998766111</t>
  </si>
  <si>
    <t>767</t>
  </si>
  <si>
    <t>Konstrukce zámečnické</t>
  </si>
  <si>
    <t>271</t>
  </si>
  <si>
    <t>767211312</t>
  </si>
  <si>
    <t>Montáž venkovního kovového schodiště rovného kotveného na ocelovou konstrukci</t>
  </si>
  <si>
    <t>-968511033</t>
  </si>
  <si>
    <t>https://podminky.urs.cz/item/CS_URS_2024_01/767211312</t>
  </si>
  <si>
    <t>4,24+1,45</t>
  </si>
  <si>
    <t>272</t>
  </si>
  <si>
    <t>5534299M</t>
  </si>
  <si>
    <t>schodiště venkovnívčetně zábradlí, podesty a podpěrných sloupů dle PD, ocel žárový pozink</t>
  </si>
  <si>
    <t>-757422131</t>
  </si>
  <si>
    <t>273</t>
  </si>
  <si>
    <t>767220210</t>
  </si>
  <si>
    <t>Montáž zábradlí schodiště z trubek na ocelovou konstrukci hmotnosti do 15 kg</t>
  </si>
  <si>
    <t>294999342</t>
  </si>
  <si>
    <t>https://podminky.urs.cz/item/CS_URS_2024_01/767220210</t>
  </si>
  <si>
    <t>5,25+1,51+1,5</t>
  </si>
  <si>
    <t>274</t>
  </si>
  <si>
    <t>767531121</t>
  </si>
  <si>
    <t>Osazení zapuštěného rámu z L profilů k čisticím rohožím</t>
  </si>
  <si>
    <t>1492223260</t>
  </si>
  <si>
    <t>https://podminky.urs.cz/item/CS_URS_2024_01/767531121</t>
  </si>
  <si>
    <t>2*2*(0,8+0,5)</t>
  </si>
  <si>
    <t>275</t>
  </si>
  <si>
    <t>69752160</t>
  </si>
  <si>
    <t>rám pro zapuštění profil L-30/30 25/25 20/30 15/30-Al</t>
  </si>
  <si>
    <t>-1833328043</t>
  </si>
  <si>
    <t>5,2*1,1 'Přepočtené koeficientem množství</t>
  </si>
  <si>
    <t>276</t>
  </si>
  <si>
    <t>767531211</t>
  </si>
  <si>
    <t>Montáž vstupních kovových nebo plastových rohoží čisticích zón plochy do 0,5 m2</t>
  </si>
  <si>
    <t>608221023</t>
  </si>
  <si>
    <t>https://podminky.urs.cz/item/CS_URS_2024_01/767531211</t>
  </si>
  <si>
    <t>277</t>
  </si>
  <si>
    <t>69752004</t>
  </si>
  <si>
    <t>rohož vstupní provedení hliník standard 17 mm</t>
  </si>
  <si>
    <t>1933108725</t>
  </si>
  <si>
    <t>2*0,8*0,5</t>
  </si>
  <si>
    <t>0,8*1,1 'Přepočtené koeficientem množství</t>
  </si>
  <si>
    <t>278</t>
  </si>
  <si>
    <t>767640311</t>
  </si>
  <si>
    <t>Montáž dveří ocelových nebo hliníkových vnitřních jednokřídlových</t>
  </si>
  <si>
    <t>-2077981324</t>
  </si>
  <si>
    <t>https://podminky.urs.cz/item/CS_URS_2024_01/767640311</t>
  </si>
  <si>
    <t>279</t>
  </si>
  <si>
    <t>55341321</t>
  </si>
  <si>
    <t>dveře jednokřídlé ocelové interierové plné 700x1970mm</t>
  </si>
  <si>
    <t>920743123</t>
  </si>
  <si>
    <t>280</t>
  </si>
  <si>
    <t>55341322</t>
  </si>
  <si>
    <t>dveře jednokřídlé ocelové interierové plné 800x1970mm</t>
  </si>
  <si>
    <t>-285047529</t>
  </si>
  <si>
    <t>281</t>
  </si>
  <si>
    <t>55341323</t>
  </si>
  <si>
    <t>dveře jednokřídlé ocelové interierové plné 900x1970mm</t>
  </si>
  <si>
    <t>-2079873613</t>
  </si>
  <si>
    <t>282</t>
  </si>
  <si>
    <t>767646510</t>
  </si>
  <si>
    <t>Montáž dveří protipožárního uzávěru jednokřídlového</t>
  </si>
  <si>
    <t>1684568912</t>
  </si>
  <si>
    <t>https://podminky.urs.cz/item/CS_URS_2024_01/767646510</t>
  </si>
  <si>
    <t>283</t>
  </si>
  <si>
    <t>55341182</t>
  </si>
  <si>
    <t>dveře jednokřídlé ocelové interierové protipožární EW 15, 30, 45 D1 speciální zárubeň 800x1970mm</t>
  </si>
  <si>
    <t>140205950</t>
  </si>
  <si>
    <t>284</t>
  </si>
  <si>
    <t>767995114</t>
  </si>
  <si>
    <t>Montáž atypických zámečnických konstrukcí hm přes 20 do 50 kg</t>
  </si>
  <si>
    <t>608568096</t>
  </si>
  <si>
    <t>https://podminky.urs.cz/item/CS_URS_2024_01/767995114</t>
  </si>
  <si>
    <t>22,6*0,5*6*7,85 "ocelová balistická bariéra nad střelištěm</t>
  </si>
  <si>
    <t>285</t>
  </si>
  <si>
    <t>1361199M</t>
  </si>
  <si>
    <t>ocelová balistická bariéra tl. 6mm, š. 500mm</t>
  </si>
  <si>
    <t>-1732045196</t>
  </si>
  <si>
    <t>532,23*1,05 'Přepočtené koeficientem množství</t>
  </si>
  <si>
    <t>286</t>
  </si>
  <si>
    <t>31140005</t>
  </si>
  <si>
    <t>vrut ocelový se šestihrannou hlavou ZB 8x100mm</t>
  </si>
  <si>
    <t>100 kus</t>
  </si>
  <si>
    <t>-1527130919</t>
  </si>
  <si>
    <t>30*8/100</t>
  </si>
  <si>
    <t>287</t>
  </si>
  <si>
    <t>31120004</t>
  </si>
  <si>
    <t>podložka DIN 125-A ZB D 8mm</t>
  </si>
  <si>
    <t>-904275008</t>
  </si>
  <si>
    <t>288</t>
  </si>
  <si>
    <t>76799901R</t>
  </si>
  <si>
    <t>Montáž záchytného systému na střeše</t>
  </si>
  <si>
    <t>1249997072</t>
  </si>
  <si>
    <t>289</t>
  </si>
  <si>
    <t>70921355</t>
  </si>
  <si>
    <t>kotvicí bod pro tenké dřevěné konstrukce pomocí 16ti vrutů dl 300mm</t>
  </si>
  <si>
    <t>-1847631072</t>
  </si>
  <si>
    <t>290</t>
  </si>
  <si>
    <t>70921355-2</t>
  </si>
  <si>
    <t>ztužující trubka pro kotvicí bod pro tenké dřevěné konstrukce pomocí 16ti vrutů dl 300mm</t>
  </si>
  <si>
    <t>818944719</t>
  </si>
  <si>
    <t>291</t>
  </si>
  <si>
    <t>31452201</t>
  </si>
  <si>
    <t>nerezové lano určené pro systémy s požadavkem na permanentní kotvicí vedení tl 8mm</t>
  </si>
  <si>
    <t>-1741771966</t>
  </si>
  <si>
    <t>292</t>
  </si>
  <si>
    <t>31452203</t>
  </si>
  <si>
    <t>koncovka k nerez lanu napínací pro systémy s požadavkem na permanentní kotvicí vedení lano tl 8mm</t>
  </si>
  <si>
    <t>-1957788637</t>
  </si>
  <si>
    <t>293</t>
  </si>
  <si>
    <t>31452205</t>
  </si>
  <si>
    <t>koncovka k nerez lanu pevná určená k nalisování na nerezové lano lano tl 8mm</t>
  </si>
  <si>
    <t>841028085</t>
  </si>
  <si>
    <t>294</t>
  </si>
  <si>
    <t>31452206</t>
  </si>
  <si>
    <t>oko spojovací k nerez lanu pro systémy pro systémy s požadavkem na permanentní kotvicí vedení</t>
  </si>
  <si>
    <t>-757093470</t>
  </si>
  <si>
    <t>295</t>
  </si>
  <si>
    <t>3145229M</t>
  </si>
  <si>
    <t>identifikační štítekk označování úseků kotvícího vedení</t>
  </si>
  <si>
    <t>1596606080</t>
  </si>
  <si>
    <t>296</t>
  </si>
  <si>
    <t>998767111</t>
  </si>
  <si>
    <t>Přesun hmot tonážní pro zámečnické konstrukce s omezením mechanizace v objektech v do 6 m</t>
  </si>
  <si>
    <t>248778613</t>
  </si>
  <si>
    <t>https://podminky.urs.cz/item/CS_URS_2024_01/998767111</t>
  </si>
  <si>
    <t>771</t>
  </si>
  <si>
    <t>Podlahy z dlaždic</t>
  </si>
  <si>
    <t>297</t>
  </si>
  <si>
    <t>771474113</t>
  </si>
  <si>
    <t>Montáž soklů z dlaždic keramických rovných lepených cementovým flexibilním lepidlem v přes 90 do 120 mm</t>
  </si>
  <si>
    <t>1416305910</t>
  </si>
  <si>
    <t>https://podminky.urs.cz/item/CS_URS_2024_01/771474113</t>
  </si>
  <si>
    <t>22,2+2*5,7+20*1,0+9*0,3-(0,8+0,9) "střeliště</t>
  </si>
  <si>
    <t>298</t>
  </si>
  <si>
    <t>59761175</t>
  </si>
  <si>
    <t>sokl keramický mrazuvzdorný povrch hladký/matný tl do 10mm výšky přes 90 do 120mm</t>
  </si>
  <si>
    <t>2022936026</t>
  </si>
  <si>
    <t>54,6*1,1 'Přepočtené koeficientem množství</t>
  </si>
  <si>
    <t>299</t>
  </si>
  <si>
    <t>998771111</t>
  </si>
  <si>
    <t>Přesun hmot tonážní pro podlahy z dlaždic s omezením mechanizace v objektech v do 6 m</t>
  </si>
  <si>
    <t>-1275917610</t>
  </si>
  <si>
    <t>https://podminky.urs.cz/item/CS_URS_2024_01/998771111</t>
  </si>
  <si>
    <t>777</t>
  </si>
  <si>
    <t>Podlahy lité</t>
  </si>
  <si>
    <t>300</t>
  </si>
  <si>
    <t>777111111</t>
  </si>
  <si>
    <t>Vysátí podkladu před provedením lité podlahy</t>
  </si>
  <si>
    <t>-279207639</t>
  </si>
  <si>
    <t>https://podminky.urs.cz/item/CS_URS_2024_01/777111111</t>
  </si>
  <si>
    <t>301</t>
  </si>
  <si>
    <t>777131101</t>
  </si>
  <si>
    <t>Penetrační epoxidový nátěr podlahy na suchý a vyzrálý podklad</t>
  </si>
  <si>
    <t>-932795359</t>
  </si>
  <si>
    <t>https://podminky.urs.cz/item/CS_URS_2024_01/777131101</t>
  </si>
  <si>
    <t>271,42-(49,48+40,05+11,0) "1. NP</t>
  </si>
  <si>
    <t>48,38 "2. NP</t>
  </si>
  <si>
    <t>302</t>
  </si>
  <si>
    <t>777131151</t>
  </si>
  <si>
    <t>Příplatek k cenám penetračního nátěru za zvýšenou pracnost provádění podlahových soklíků</t>
  </si>
  <si>
    <t>-271233436</t>
  </si>
  <si>
    <t>https://podminky.urs.cz/item/CS_URS_2024_01/777131151</t>
  </si>
  <si>
    <t>2*(2,0+4,325+2*2,125+6,45+5,25+2*(1,65+0,9+2*1,2)-(0,9+4*0,8+8*0,7)) "1. NP</t>
  </si>
  <si>
    <t>303</t>
  </si>
  <si>
    <t>777611121</t>
  </si>
  <si>
    <t>Krycí epoxidový průmyslový nátěr podlahy</t>
  </si>
  <si>
    <t>-575714249</t>
  </si>
  <si>
    <t>https://podminky.urs.cz/item/CS_URS_2024_01/777611121</t>
  </si>
  <si>
    <t>304</t>
  </si>
  <si>
    <t>777611181</t>
  </si>
  <si>
    <t>Příplatek k cenám krycího nátěru za zvýšenou pracnost provádení podlahových soklíků</t>
  </si>
  <si>
    <t>-950789421</t>
  </si>
  <si>
    <t>https://podminky.urs.cz/item/CS_URS_2024_01/777611181</t>
  </si>
  <si>
    <t>305</t>
  </si>
  <si>
    <t>998777111</t>
  </si>
  <si>
    <t>Přesun hmot tonážní pro podlahy lité s omezením mechanizace v objektech v do 6 m</t>
  </si>
  <si>
    <t>-921131396</t>
  </si>
  <si>
    <t>https://podminky.urs.cz/item/CS_URS_2024_01/998777111</t>
  </si>
  <si>
    <t>781</t>
  </si>
  <si>
    <t>Dokončovací práce - obklady</t>
  </si>
  <si>
    <t>306</t>
  </si>
  <si>
    <t>781121011</t>
  </si>
  <si>
    <t>Nátěr penetrační na stěnu</t>
  </si>
  <si>
    <t>-1330655585</t>
  </si>
  <si>
    <t>https://podminky.urs.cz/item/CS_URS_2024_01/781121011</t>
  </si>
  <si>
    <t>307</t>
  </si>
  <si>
    <t>781472418</t>
  </si>
  <si>
    <t>Montáž obkladů keramických hladkých lepených cementovým standardním lepidlem přes 19 do 22 ks/m2</t>
  </si>
  <si>
    <t>191043608</t>
  </si>
  <si>
    <t>https://podminky.urs.cz/item/CS_URS_2024_01/781472418</t>
  </si>
  <si>
    <t>1,2*(2*(2*(1,65+0,9)+1,2+2*0,4)+0,9) "1. NP sociálky</t>
  </si>
  <si>
    <t>0,6*(3,0+0,75) "2. NP kuch. linka</t>
  </si>
  <si>
    <t>308</t>
  </si>
  <si>
    <t>59761702</t>
  </si>
  <si>
    <t>obklad keramický nemrazuvzdorný povrch hladký/lesklý tl do 10mm přes 19 do 22ks/m2</t>
  </si>
  <si>
    <t>1658431088</t>
  </si>
  <si>
    <t>20,37*1,1 'Přepočtené koeficientem množství</t>
  </si>
  <si>
    <t>309</t>
  </si>
  <si>
    <t>781472491</t>
  </si>
  <si>
    <t>Příplatek k montáži obkladů keramických lepených cementovým standardním lepidlem za plochu do 10 m2</t>
  </si>
  <si>
    <t>1617969785</t>
  </si>
  <si>
    <t>https://podminky.urs.cz/item/CS_URS_2024_01/781472491</t>
  </si>
  <si>
    <t>310</t>
  </si>
  <si>
    <t>998781111</t>
  </si>
  <si>
    <t>Přesun hmot tonážní pro obklady keramické s omezením mechanizace v objektech v do 6 m</t>
  </si>
  <si>
    <t>-193695804</t>
  </si>
  <si>
    <t>https://podminky.urs.cz/item/CS_URS_2024_01/998781111</t>
  </si>
  <si>
    <t>782</t>
  </si>
  <si>
    <t>Dokončovací práce - obklady z kamene</t>
  </si>
  <si>
    <t>311</t>
  </si>
  <si>
    <t>782112313</t>
  </si>
  <si>
    <t>Montáž obkladů stěn z nepravidelných řezaných desek z měkkého kamene do lepidla tl přes 30 do 50 mm</t>
  </si>
  <si>
    <t>-987707812</t>
  </si>
  <si>
    <t>https://podminky.urs.cz/item/CS_URS_2024_01/782112313</t>
  </si>
  <si>
    <t>2,5*(1,0+1,5) "2. NP u kamen</t>
  </si>
  <si>
    <t>312</t>
  </si>
  <si>
    <t>58384673</t>
  </si>
  <si>
    <t>kámen nepravidelný pískovec pískový obklad/dlažba D 100-500mm tl 20-40mm</t>
  </si>
  <si>
    <t>109426973</t>
  </si>
  <si>
    <t>6,25*1,2 'Přepočtené koeficientem množství</t>
  </si>
  <si>
    <t>313</t>
  </si>
  <si>
    <t>782191111</t>
  </si>
  <si>
    <t>Příplatek k montáži obkladu stěn z kamene a betonu za plochu do 10 m2</t>
  </si>
  <si>
    <t>2109253259</t>
  </si>
  <si>
    <t>https://podminky.urs.cz/item/CS_URS_2024_01/782191111</t>
  </si>
  <si>
    <t>314</t>
  </si>
  <si>
    <t>782991111</t>
  </si>
  <si>
    <t>Penetrace podkladu obkladu z kamene</t>
  </si>
  <si>
    <t>137537540</t>
  </si>
  <si>
    <t>https://podminky.urs.cz/item/CS_URS_2024_01/782991111</t>
  </si>
  <si>
    <t>315</t>
  </si>
  <si>
    <t>782991411</t>
  </si>
  <si>
    <t>Základní čištění nových kamenných obkladů vysátím a setřením vlhkým hadrem</t>
  </si>
  <si>
    <t>-1778512676</t>
  </si>
  <si>
    <t>https://podminky.urs.cz/item/CS_URS_2024_01/782991411</t>
  </si>
  <si>
    <t>316</t>
  </si>
  <si>
    <t>782991421</t>
  </si>
  <si>
    <t>Základní čištění nových kamenných obkladů včetně jednovrstvého impregnačního nátěru</t>
  </si>
  <si>
    <t>165752345</t>
  </si>
  <si>
    <t>https://podminky.urs.cz/item/CS_URS_2024_01/782991421</t>
  </si>
  <si>
    <t>317</t>
  </si>
  <si>
    <t>998782111</t>
  </si>
  <si>
    <t>Přesun hmot tonážní pro obklady kamenné s omezením mechanizace v objektech v do 6 m</t>
  </si>
  <si>
    <t>-1965064596</t>
  </si>
  <si>
    <t>https://podminky.urs.cz/item/CS_URS_2024_01/998782111</t>
  </si>
  <si>
    <t>783</t>
  </si>
  <si>
    <t>Dokončovací práce - nátěry</t>
  </si>
  <si>
    <t>318</t>
  </si>
  <si>
    <t>783114101</t>
  </si>
  <si>
    <t>Základní jednonásobný syntetický nátěr truhlářských konstrukcí</t>
  </si>
  <si>
    <t>1580678140</t>
  </si>
  <si>
    <t>https://podminky.urs.cz/item/CS_URS_2024_01/783114101</t>
  </si>
  <si>
    <t>184,956+1,855+108,504*0,07 "palubky a lišty obkladu fasády</t>
  </si>
  <si>
    <t>319</t>
  </si>
  <si>
    <t>783117101</t>
  </si>
  <si>
    <t>Krycí jednonásobný syntetický nátěr truhlářských konstrukcí</t>
  </si>
  <si>
    <t>997829645</t>
  </si>
  <si>
    <t>https://podminky.urs.cz/item/CS_URS_2024_01/783117101</t>
  </si>
  <si>
    <t>320</t>
  </si>
  <si>
    <t>783213011</t>
  </si>
  <si>
    <t>Napouštěcí jednonásobný syntetický biocidní nátěr tesařských prvků nezabudovaných do konstrukce</t>
  </si>
  <si>
    <t>-950728326</t>
  </si>
  <si>
    <t>https://podminky.urs.cz/item/CS_URS_2024_01/783213011</t>
  </si>
  <si>
    <t>194,406*2 "palubky obkladu fasády</t>
  </si>
  <si>
    <t>321</t>
  </si>
  <si>
    <t>783218111</t>
  </si>
  <si>
    <t>Lazurovací dvojnásobný syntetický nátěr tesařských konstrukcí</t>
  </si>
  <si>
    <t>1943766419</t>
  </si>
  <si>
    <t>https://podminky.urs.cz/item/CS_URS_2024_01/783218111</t>
  </si>
  <si>
    <t>pohledové prvky</t>
  </si>
  <si>
    <t>(0,1+2*0,18)*(62,15+37,262)+(0,16+2*0,2)*2,75+(0,08+2*0,18)*1,1 "hranoly</t>
  </si>
  <si>
    <t>2*(0,16+0,12)*(1,7+23,6)+2*(0,14+0,18)*49,72+4*0,16*37,51+(2*0,06+0,16)*36,74+2*(0,1+0,12)*(96,0+1,8)+4*0,16*4,48 "hranoly</t>
  </si>
  <si>
    <t>23,6*0,6+2*0,65*(6,614+2,154)+8,7*(0,6+1,0)+(0,4+1,2)*(7,721+2,142) "bednění</t>
  </si>
  <si>
    <t>322</t>
  </si>
  <si>
    <t>783315101</t>
  </si>
  <si>
    <t>Mezinátěr jednonásobný syntetický standardní zámečnických konstrukcí</t>
  </si>
  <si>
    <t>-912952337</t>
  </si>
  <si>
    <t>https://podminky.urs.cz/item/CS_URS_2024_01/783315101</t>
  </si>
  <si>
    <t>2*(1,97+0,15)*(0,9+2*0,05)+2*(1,97+0,125)*(0,8+2*0,05)+4*(1,97+0,125)*(0,7+2*0,05) "dveřní zárubně</t>
  </si>
  <si>
    <t>323</t>
  </si>
  <si>
    <t>783317101</t>
  </si>
  <si>
    <t>Krycí jednonásobný syntetický standardní nátěr zámečnických konstrukcí</t>
  </si>
  <si>
    <t>-1368109692</t>
  </si>
  <si>
    <t>https://podminky.urs.cz/item/CS_URS_2024_01/783317101</t>
  </si>
  <si>
    <t>324</t>
  </si>
  <si>
    <t>783932171</t>
  </si>
  <si>
    <t>Celoplošné vyrovnání betonové podlahy cementovou stěrkou tl do 3 mm</t>
  </si>
  <si>
    <t>863227717</t>
  </si>
  <si>
    <t>https://podminky.urs.cz/item/CS_URS_2024_01/783932171</t>
  </si>
  <si>
    <t>784</t>
  </si>
  <si>
    <t>Dokončovací práce - malby a tapety</t>
  </si>
  <si>
    <t>325</t>
  </si>
  <si>
    <t>784181101</t>
  </si>
  <si>
    <t>Základní akrylátová jednonásobná bezbarvá penetrace podkladu v místnostech v do 3,80 m</t>
  </si>
  <si>
    <t>-1724704008</t>
  </si>
  <si>
    <t>https://podminky.urs.cz/item/CS_URS_2024_01/784181101</t>
  </si>
  <si>
    <t>326</t>
  </si>
  <si>
    <t>784221111</t>
  </si>
  <si>
    <t>Dvojnásobné bílé malby ze směsí za sucha středně otěruvzdorných v místnostech do 3,80 m</t>
  </si>
  <si>
    <t>59612131</t>
  </si>
  <si>
    <t>https://podminky.urs.cz/item/CS_URS_2024_01/784221111</t>
  </si>
  <si>
    <t>786</t>
  </si>
  <si>
    <t>Dokončovací práce - čalounické úpravy</t>
  </si>
  <si>
    <t>327</t>
  </si>
  <si>
    <t>78661099R</t>
  </si>
  <si>
    <t>Montáž venkovní předokenní rolety na ruční ovládání</t>
  </si>
  <si>
    <t>1888896291</t>
  </si>
  <si>
    <t>328</t>
  </si>
  <si>
    <t>5534298M</t>
  </si>
  <si>
    <t>předokenní roleta 1950x2100mm, manuální ovládání, antracit</t>
  </si>
  <si>
    <t>-739409336</t>
  </si>
  <si>
    <t>329</t>
  </si>
  <si>
    <t>998786111</t>
  </si>
  <si>
    <t>Přesun hmot tonážní pro stínění a čalounické úpravy s omezením mechanizace v objektech v do 6 m</t>
  </si>
  <si>
    <t>-1402776109</t>
  </si>
  <si>
    <t>https://podminky.urs.cz/item/CS_URS_2024_01/998786111</t>
  </si>
  <si>
    <t>795</t>
  </si>
  <si>
    <t>Lokální vytápění</t>
  </si>
  <si>
    <t>330</t>
  </si>
  <si>
    <t>79599099R</t>
  </si>
  <si>
    <t>Montáž elektrických přímotopných panelů na stěnu</t>
  </si>
  <si>
    <t>1844430561</t>
  </si>
  <si>
    <t>331</t>
  </si>
  <si>
    <t>4845099M</t>
  </si>
  <si>
    <t>přímotopný elektrický panel na stěnu s digitálním termostatem a časovačem vypnutí 1000W</t>
  </si>
  <si>
    <t>1520670550</t>
  </si>
  <si>
    <t>332</t>
  </si>
  <si>
    <t>4845098M</t>
  </si>
  <si>
    <t>817130378</t>
  </si>
  <si>
    <t>333</t>
  </si>
  <si>
    <t>795991001</t>
  </si>
  <si>
    <t>Umístění přenosných kamen na tuhá paliva, krbokamen a sporáků hmotnosti do 100 kg</t>
  </si>
  <si>
    <t>-819033834</t>
  </si>
  <si>
    <t>https://podminky.urs.cz/item/CS_URS_2024_01/795991001</t>
  </si>
  <si>
    <t>334</t>
  </si>
  <si>
    <t>5988499M</t>
  </si>
  <si>
    <t>1243494149</t>
  </si>
  <si>
    <t>335</t>
  </si>
  <si>
    <t>38984099R</t>
  </si>
  <si>
    <t>D+M komín jednoprůduchový nerezový tříplášťový d 150mm ke krbovým kamnům dle popisu v PD, úprava prostupu střešní konstrukcí s oplechováním, včetně revize</t>
  </si>
  <si>
    <t>soubor</t>
  </si>
  <si>
    <t>1988081842</t>
  </si>
  <si>
    <t>336</t>
  </si>
  <si>
    <t>998795111</t>
  </si>
  <si>
    <t>Přesun hmot tonážní pro lokální vytápění s omezením mechanizace v objektech v do 6 m</t>
  </si>
  <si>
    <t>800528518</t>
  </si>
  <si>
    <t>https://podminky.urs.cz/item/CS_URS_2024_01/998795111</t>
  </si>
  <si>
    <t>02 -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</si>
  <si>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</si>
  <si>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</si>
  <si>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</si>
  <si>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</si>
  <si>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</si>
  <si>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</si>
  <si>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</si>
  <si>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>M - Práce a dodávky M</t>
  </si>
  <si>
    <t xml:space="preserve">    46-M - Zemní práce při extr.mont.pracích</t>
  </si>
  <si>
    <t>131251102</t>
  </si>
  <si>
    <t>Hloubení jam nezapažených v hornině třídy těžitelnosti I skupiny 3 objem do 50 m3 strojně</t>
  </si>
  <si>
    <t>176911587</t>
  </si>
  <si>
    <t>https://podminky.urs.cz/item/CS_URS_2024_01/131251102</t>
  </si>
  <si>
    <t>3,1*3,6*2,65*2 "nádrže pro dešťovku a splaškovku</t>
  </si>
  <si>
    <t>7,0*3,5*3,2 "požární nádrž</t>
  </si>
  <si>
    <t>132251101</t>
  </si>
  <si>
    <t>Hloubení rýh nezapažených š do 800 mm v hornině třídy těžitelnosti I skupiny 3 objem do 20 m3 strojně</t>
  </si>
  <si>
    <t>-1902510294</t>
  </si>
  <si>
    <t>https://podminky.urs.cz/item/CS_URS_2024_01/132251101</t>
  </si>
  <si>
    <t>dešťová kanalizace</t>
  </si>
  <si>
    <t>0,6*(0,6+0,8)/2*(11,1+12,4) "řez 1-1, 2-2</t>
  </si>
  <si>
    <t>0,6*((0,6+0,8)/2*3,2+(1,1+1,4)/2*1,0) "řez 3-3, 4-4</t>
  </si>
  <si>
    <t>0,6*((0,6+1,2)/2*(14,2+21,2)+(0,8+0,9)/2*1,0) "řez 5-5, 7-7, 6-6</t>
  </si>
  <si>
    <t>0,6*(1,1+1,2)/2*12,0</t>
  </si>
  <si>
    <t>splašková</t>
  </si>
  <si>
    <t>0,6*1,3*2,0</t>
  </si>
  <si>
    <t>0,6*1,3*13,5 "vodovod</t>
  </si>
  <si>
    <t>162251101</t>
  </si>
  <si>
    <t>Vodorovné přemístění do 20 m výkopku/sypaniny z horniny třídy těžitelnosti I skupiny 1 až 3</t>
  </si>
  <si>
    <t>1028105283</t>
  </si>
  <si>
    <t>https://podminky.urs.cz/item/CS_URS_2024_01/162251101</t>
  </si>
  <si>
    <t>2*33,8 "pro zpětné zásypy - potrubí + nádrže</t>
  </si>
  <si>
    <t>-112904503</t>
  </si>
  <si>
    <t>78,4+51,96-33,8</t>
  </si>
  <si>
    <t>-272856427</t>
  </si>
  <si>
    <t>33,8 "pro zpětné zásypy</t>
  </si>
  <si>
    <t>963814266</t>
  </si>
  <si>
    <t>96,56*1,9 'Přepočtené koeficientem množství</t>
  </si>
  <si>
    <t>174151101</t>
  </si>
  <si>
    <t>Zásyp jam, šachet rýh nebo kolem objektů sypaninou se zhutněním</t>
  </si>
  <si>
    <t>808397194</t>
  </si>
  <si>
    <t>https://podminky.urs.cz/item/CS_URS_2024_01/174151101</t>
  </si>
  <si>
    <t>78,4 "výkopy pro nádrže</t>
  </si>
  <si>
    <t>-(2*2,8*2,3*2,17+5,8*2,3*2,17+3,0*0,5*0,5*3,14) "objem nádrží</t>
  </si>
  <si>
    <t>-(4,464+3,9) "lože pod nádrže</t>
  </si>
  <si>
    <t>51,96 "výkop pro potrubí</t>
  </si>
  <si>
    <t>-(5,842+1,118+4,686+0,81+16,488) "obsyp, lože a zásyp potrubí ŠP</t>
  </si>
  <si>
    <t>174211101</t>
  </si>
  <si>
    <t>Zásyp jam, šachet rýh nebo kolem objektů sypaninou bez zhutnění ručně</t>
  </si>
  <si>
    <t>378064833</t>
  </si>
  <si>
    <t>https://podminky.urs.cz/item/CS_URS_2024_01/174211101</t>
  </si>
  <si>
    <t>zásyp 30cm nad potrubí</t>
  </si>
  <si>
    <t>0,6*0,3*(11,1+12,4+3,2+1,0+14,2+21,2+1,0+12,0+2,0) "kanalizace</t>
  </si>
  <si>
    <t>0,6*0,3*13,5 "vodovod</t>
  </si>
  <si>
    <t>175111101</t>
  </si>
  <si>
    <t>Obsypání potrubí ručně sypaninou bez prohození, uloženou do 3 m</t>
  </si>
  <si>
    <t>2058829212</t>
  </si>
  <si>
    <t>https://podminky.urs.cz/item/CS_URS_2024_01/175111101</t>
  </si>
  <si>
    <t>kanalizace</t>
  </si>
  <si>
    <t>0,6*(1,0*0,1+62*0,125+1,2*0,16*12,5)</t>
  </si>
  <si>
    <t>-((PI*0,05*0,05*0,6)+(PI*0,063*0,063*59,6)+(PI*0,08*0,08*0,9)+(PI*0,1*0,1*11,2)) "vytlačený prostor potrubím</t>
  </si>
  <si>
    <t>0,6*0,1*13,5 "vodovod</t>
  </si>
  <si>
    <t>58337310</t>
  </si>
  <si>
    <t>štěrkopísek frakce 0/4</t>
  </si>
  <si>
    <t>-1971485356</t>
  </si>
  <si>
    <t>16,488+5,842</t>
  </si>
  <si>
    <t>22,33*2 'Přepočtené koeficientem množství</t>
  </si>
  <si>
    <t>273326121</t>
  </si>
  <si>
    <t>Základové desky z ŽB se zvýšenými nároky na prostředí tř. C 25/30</t>
  </si>
  <si>
    <t>-878174004</t>
  </si>
  <si>
    <t>https://podminky.urs.cz/item/CS_URS_2024_01/273326121</t>
  </si>
  <si>
    <t>0,15*6,0*2,5 "pod požární nádrž</t>
  </si>
  <si>
    <t>0,15*1,2*1,2 "pod jímací šachtu</t>
  </si>
  <si>
    <t>273356021</t>
  </si>
  <si>
    <t>Bednění základových desek ploch rovinných zřízení</t>
  </si>
  <si>
    <t>505866495</t>
  </si>
  <si>
    <t>https://podminky.urs.cz/item/CS_URS_2024_01/273356021</t>
  </si>
  <si>
    <t>0,15*2*(6,0+2,5+2*1,2) "pod požární nádrž a jímací šachtu</t>
  </si>
  <si>
    <t>273356022</t>
  </si>
  <si>
    <t>Bednění základových desek ploch rovinných odstranění</t>
  </si>
  <si>
    <t>-1707846925</t>
  </si>
  <si>
    <t>https://podminky.urs.cz/item/CS_URS_2024_01/273356022</t>
  </si>
  <si>
    <t>273366011</t>
  </si>
  <si>
    <t>Výztuž základových desek z drátů typu Kari</t>
  </si>
  <si>
    <t>-300999647</t>
  </si>
  <si>
    <t>https://podminky.urs.cz/item/CS_URS_2024_01/273366011</t>
  </si>
  <si>
    <t>0,00787*(6,0*2,5+1,2*1,2)</t>
  </si>
  <si>
    <t>38212201R</t>
  </si>
  <si>
    <t xml:space="preserve">Montáž ŽB prefabrikovaných pravoúhlých nádrží </t>
  </si>
  <si>
    <t>1389140268</t>
  </si>
  <si>
    <t>5922601M</t>
  </si>
  <si>
    <t>ŽB nádrž pro dešťovou a splaškovou vodu objem 9,9m3, bezpečnostní přepad, pojezd pro nákladní automobily D400, nástavec</t>
  </si>
  <si>
    <t>-2044180009</t>
  </si>
  <si>
    <t>38212099R</t>
  </si>
  <si>
    <t>Montáž požární nádrže včetně jímací šachty a příslušenství dle PD</t>
  </si>
  <si>
    <t>-475319631</t>
  </si>
  <si>
    <t>5922699M</t>
  </si>
  <si>
    <t>ŽB požární nádrž užitný objem 20,9m3, jímací šachta DN 1000, užitný objem 1,3m3 včetně příslušenství - přesný popis dle PD</t>
  </si>
  <si>
    <t>-753960361</t>
  </si>
  <si>
    <t>451573111</t>
  </si>
  <si>
    <t>Lože pod potrubí otevřený výkop ze štěrkopísku</t>
  </si>
  <si>
    <t>1560742695</t>
  </si>
  <si>
    <t>https://podminky.urs.cz/item/CS_URS_2024_01/451573111</t>
  </si>
  <si>
    <t>0,6*0,1*(11,1+12,4+3,2+1,0+14,2+21,2+1,0+12,0+2,0) "kanalizace</t>
  </si>
  <si>
    <t>0,2*2*3,6*3,1 "nádrže pro dešťovou a splaškovou vodu</t>
  </si>
  <si>
    <t>0,2*6,5*3,0 "požární nádrž</t>
  </si>
  <si>
    <t>Trubní vedení</t>
  </si>
  <si>
    <t>871161141</t>
  </si>
  <si>
    <t>Montáž potrubí z PE100 RC SDR 11 otevřený výkop svařovaných na tupo d 32 x 3,0 mm</t>
  </si>
  <si>
    <t>-12932856</t>
  </si>
  <si>
    <t>https://podminky.urs.cz/item/CS_URS_2024_01/871161141</t>
  </si>
  <si>
    <t>28613500</t>
  </si>
  <si>
    <t>potrubí vodovodní dvouvrstvé PE100 RC SDR11 32x3,0mm</t>
  </si>
  <si>
    <t>1725783926</t>
  </si>
  <si>
    <t>15*1,015 'Přepočtené koeficientem množství</t>
  </si>
  <si>
    <t>871275811</t>
  </si>
  <si>
    <t>Bourání stávajícího potrubí z PVC nebo PP DN 150</t>
  </si>
  <si>
    <t>1658004053</t>
  </si>
  <si>
    <t>https://podminky.urs.cz/item/CS_URS_2024_01/871275811</t>
  </si>
  <si>
    <t>15 "drenáž pod objektem</t>
  </si>
  <si>
    <t>877162001</t>
  </si>
  <si>
    <t>Montáž svěrných spojek na vodovodním potrubí z trub d 32</t>
  </si>
  <si>
    <t>-1423765892</t>
  </si>
  <si>
    <t>https://podminky.urs.cz/item/CS_URS_2024_01/877162001</t>
  </si>
  <si>
    <t>28654873</t>
  </si>
  <si>
    <t>kus přechodový svěrný PP-B vnější závit pro PE potrubí d 32 x 1"</t>
  </si>
  <si>
    <t>-1732519985</t>
  </si>
  <si>
    <t>89099001R</t>
  </si>
  <si>
    <t>Demontáž drenážní šachty</t>
  </si>
  <si>
    <t>-932458253</t>
  </si>
  <si>
    <t>89481201R</t>
  </si>
  <si>
    <t xml:space="preserve">Montáž filtrační  šachty RŠ 2</t>
  </si>
  <si>
    <t>-1868896179</t>
  </si>
  <si>
    <t>56241617</t>
  </si>
  <si>
    <t>podzemní filtrační šachta DN 400 s košem, poklop pochozí</t>
  </si>
  <si>
    <t>890441486</t>
  </si>
  <si>
    <t>894812206</t>
  </si>
  <si>
    <t>Revizní a čistící šachta z PP šachtové dno DN 425/200 průtočné 30°,60°,90°</t>
  </si>
  <si>
    <t>1864798060</t>
  </si>
  <si>
    <t>https://podminky.urs.cz/item/CS_URS_2024_01/894812206</t>
  </si>
  <si>
    <t>1 "RŠ1</t>
  </si>
  <si>
    <t>894812208</t>
  </si>
  <si>
    <t>Revizní a čistící šachta z PP šachtové dno DN 425/200 sběrné tvaru X</t>
  </si>
  <si>
    <t>936621880</t>
  </si>
  <si>
    <t>https://podminky.urs.cz/item/CS_URS_2024_01/894812208</t>
  </si>
  <si>
    <t>1 "RŠ 3</t>
  </si>
  <si>
    <t>894812231</t>
  </si>
  <si>
    <t>Revizní a čistící šachta z PP DN 425 šachtová roura korugovaná bez hrdla světlé hloubky 1500 mm</t>
  </si>
  <si>
    <t>1599767557</t>
  </si>
  <si>
    <t>https://podminky.urs.cz/item/CS_URS_2024_01/894812231</t>
  </si>
  <si>
    <t>2 "RŠ 1, 3</t>
  </si>
  <si>
    <t>894812241</t>
  </si>
  <si>
    <t>Revizní a čistící šachta z PP DN 425 šachtová roura teleskopická světlé hloubky 375 mm</t>
  </si>
  <si>
    <t>748934796</t>
  </si>
  <si>
    <t>https://podminky.urs.cz/item/CS_URS_2024_01/894812241</t>
  </si>
  <si>
    <t>894812249</t>
  </si>
  <si>
    <t>Příplatek k rourám revizní a čistící šachty z PP DN 425 za uříznutí šachtové roury</t>
  </si>
  <si>
    <t>-864051463</t>
  </si>
  <si>
    <t>https://podminky.urs.cz/item/CS_URS_2024_01/894812249</t>
  </si>
  <si>
    <t>894812262</t>
  </si>
  <si>
    <t>Revizní a čistící šachta z PP DN 425 poklop litinový plný do teleskopické trubky pro třídu zatížení D400</t>
  </si>
  <si>
    <t>-803742925</t>
  </si>
  <si>
    <t>https://podminky.urs.cz/item/CS_URS_2024_01/894812262</t>
  </si>
  <si>
    <t>899104112</t>
  </si>
  <si>
    <t>Osazení poklopů litinových, ocelových nebo železobetonových včetně rámů pro třídu zatížení D400, E600</t>
  </si>
  <si>
    <t>2055269703</t>
  </si>
  <si>
    <t>https://podminky.urs.cz/item/CS_URS_2024_01/899104112</t>
  </si>
  <si>
    <t>2 "nádrže na vodu</t>
  </si>
  <si>
    <t>55241017</t>
  </si>
  <si>
    <t>poklop šachtový litinový kruhový DN 600 bez ventilace tř D400 pro běžný provoz</t>
  </si>
  <si>
    <t>80679580</t>
  </si>
  <si>
    <t>899721111</t>
  </si>
  <si>
    <t>Signalizační vodič DN do 150 mm na potrubí</t>
  </si>
  <si>
    <t>-463072450</t>
  </si>
  <si>
    <t>https://podminky.urs.cz/item/CS_URS_2024_01/899721111</t>
  </si>
  <si>
    <t>899722111</t>
  </si>
  <si>
    <t>Krytí potrubí z plastů výstražnou fólií z PVC do 20 cm</t>
  </si>
  <si>
    <t>-576511413</t>
  </si>
  <si>
    <t>https://podminky.urs.cz/item/CS_URS_2024_01/899722111</t>
  </si>
  <si>
    <t>998271301</t>
  </si>
  <si>
    <t>Přesun hmot pro kanalizace hloubené monolitické z betonu otevřený výkop</t>
  </si>
  <si>
    <t>-1235869260</t>
  </si>
  <si>
    <t>https://podminky.urs.cz/item/CS_URS_2024_01/998271301</t>
  </si>
  <si>
    <t>44,66-0,751</t>
  </si>
  <si>
    <t>998276101</t>
  </si>
  <si>
    <t>Přesun hmot pro trubní vedení z trub z plastických hmot otevřený výkop</t>
  </si>
  <si>
    <t>333469561</t>
  </si>
  <si>
    <t>https://podminky.urs.cz/item/CS_URS_2024_01/998276101</t>
  </si>
  <si>
    <t>721</t>
  </si>
  <si>
    <t>Zdravotechnika - vnitřní kanalizace</t>
  </si>
  <si>
    <t>721173401</t>
  </si>
  <si>
    <t>Potrubí kanalizační z PVC SN 4 svodné DN 110</t>
  </si>
  <si>
    <t>-1247232987</t>
  </si>
  <si>
    <t>https://podminky.urs.cz/item/CS_URS_2024_01/721173401</t>
  </si>
  <si>
    <t>0,6 "dešťovka</t>
  </si>
  <si>
    <t>721173402</t>
  </si>
  <si>
    <t>Potrubí kanalizační z PVC SN 4 svodné DN 125</t>
  </si>
  <si>
    <t>1624230457</t>
  </si>
  <si>
    <t>https://podminky.urs.cz/item/CS_URS_2024_01/721173402</t>
  </si>
  <si>
    <t>59,6 "dešťovka</t>
  </si>
  <si>
    <t>721173403</t>
  </si>
  <si>
    <t>Potrubí kanalizační z PVC SN 4 svodné DN 160</t>
  </si>
  <si>
    <t>-1851835876</t>
  </si>
  <si>
    <t>https://podminky.urs.cz/item/CS_URS_2024_01/721173403</t>
  </si>
  <si>
    <t>0,9 "dešťovka</t>
  </si>
  <si>
    <t>721173404</t>
  </si>
  <si>
    <t>Potrubí kanalizační z PVC SN 4 svodné DN 200</t>
  </si>
  <si>
    <t>2109648444</t>
  </si>
  <si>
    <t>https://podminky.urs.cz/item/CS_URS_2024_01/721173404</t>
  </si>
  <si>
    <t>11,2 "dešťová</t>
  </si>
  <si>
    <t>721174025</t>
  </si>
  <si>
    <t>Potrubí kanalizační z PP odpadní DN 110</t>
  </si>
  <si>
    <t>1652566394</t>
  </si>
  <si>
    <t>https://podminky.urs.cz/item/CS_URS_2024_01/721174025</t>
  </si>
  <si>
    <t>OSM.115600</t>
  </si>
  <si>
    <t>HTRE čistící tvarovka DN110</t>
  </si>
  <si>
    <t>117422307</t>
  </si>
  <si>
    <t>721174042</t>
  </si>
  <si>
    <t>Potrubí kanalizační z PP připojovací DN 40</t>
  </si>
  <si>
    <t>-1088576978</t>
  </si>
  <si>
    <t>https://podminky.urs.cz/item/CS_URS_2024_01/721174042</t>
  </si>
  <si>
    <t>721174043</t>
  </si>
  <si>
    <t>Potrubí kanalizační z PP připojovací DN 50</t>
  </si>
  <si>
    <t>-1002289743</t>
  </si>
  <si>
    <t>https://podminky.urs.cz/item/CS_URS_2024_01/721174043</t>
  </si>
  <si>
    <t>721174044</t>
  </si>
  <si>
    <t>Potrubí kanalizační z PP připojovací DN 75</t>
  </si>
  <si>
    <t>-1411334769</t>
  </si>
  <si>
    <t>https://podminky.urs.cz/item/CS_URS_2024_01/721174044</t>
  </si>
  <si>
    <t>721174045</t>
  </si>
  <si>
    <t>Potrubí kanalizační z PP připojovací DN 110</t>
  </si>
  <si>
    <t>1530913114</t>
  </si>
  <si>
    <t>https://podminky.urs.cz/item/CS_URS_2024_01/721174045</t>
  </si>
  <si>
    <t>721174063</t>
  </si>
  <si>
    <t>Potrubí kanalizační z PP větrací DN 110</t>
  </si>
  <si>
    <t>1919690032</t>
  </si>
  <si>
    <t>https://podminky.urs.cz/item/CS_URS_2024_01/721174063</t>
  </si>
  <si>
    <t>721242105</t>
  </si>
  <si>
    <t>Lapač střešních splavenin z PP se zápachovou klapkou a lapacím košem DN 110</t>
  </si>
  <si>
    <t>-513877085</t>
  </si>
  <si>
    <t>https://podminky.urs.cz/item/CS_URS_2024_01/721242105</t>
  </si>
  <si>
    <t>72199001R</t>
  </si>
  <si>
    <t>Utěsnění prostupu potrubí v základu montážní pěnou</t>
  </si>
  <si>
    <t>597849465</t>
  </si>
  <si>
    <t>721194105</t>
  </si>
  <si>
    <t>Vyvedení a upevnění odpadních výpustek DN 50</t>
  </si>
  <si>
    <t>-1854183535</t>
  </si>
  <si>
    <t>https://podminky.urs.cz/item/CS_URS_2024_01/721194105</t>
  </si>
  <si>
    <t>2+1 "umyvadla + dřez</t>
  </si>
  <si>
    <t>721194109</t>
  </si>
  <si>
    <t>Vyvedení a upevnění odpadních výpustek DN 110</t>
  </si>
  <si>
    <t>32740987</t>
  </si>
  <si>
    <t>https://podminky.urs.cz/item/CS_URS_2024_01/721194109</t>
  </si>
  <si>
    <t>2+1 "WC + výlevka</t>
  </si>
  <si>
    <t>721273153</t>
  </si>
  <si>
    <t>Hlavice ventilační polypropylen PP DN 110</t>
  </si>
  <si>
    <t>1920220062</t>
  </si>
  <si>
    <t>https://podminky.urs.cz/item/CS_URS_2024_01/721273153</t>
  </si>
  <si>
    <t>721290111</t>
  </si>
  <si>
    <t>Zkouška těsnosti potrubí kanalizace vodou DN do 125</t>
  </si>
  <si>
    <t>1480775215</t>
  </si>
  <si>
    <t>https://podminky.urs.cz/item/CS_URS_2024_01/721290111</t>
  </si>
  <si>
    <t>721290112</t>
  </si>
  <si>
    <t>Zkouška těsnosti potrubí kanalizace vodou DN 150/DN 200</t>
  </si>
  <si>
    <t>1068289226</t>
  </si>
  <si>
    <t>https://podminky.urs.cz/item/CS_URS_2024_01/721290112</t>
  </si>
  <si>
    <t>998721101</t>
  </si>
  <si>
    <t>Přesun hmot tonážní pro vnitřní kanalizaci v objektech v do 6 m</t>
  </si>
  <si>
    <t>-72989393</t>
  </si>
  <si>
    <t>https://podminky.urs.cz/item/CS_URS_2024_01/998721101</t>
  </si>
  <si>
    <t>722</t>
  </si>
  <si>
    <t>Zdravotechnika - vnitřní vodovod</t>
  </si>
  <si>
    <t>722174002</t>
  </si>
  <si>
    <t>Potrubí vodovodní plastové PPR svar polyfúze PN 16 D 20x2,8 mm</t>
  </si>
  <si>
    <t>491965212</t>
  </si>
  <si>
    <t>https://podminky.urs.cz/item/CS_URS_2024_01/722174002</t>
  </si>
  <si>
    <t>722174003</t>
  </si>
  <si>
    <t>Potrubí vodovodní plastové PPR svar polyfúze PN 16 D 25x3,5 mm</t>
  </si>
  <si>
    <t>-492863127</t>
  </si>
  <si>
    <t>https://podminky.urs.cz/item/CS_URS_2024_01/722174003</t>
  </si>
  <si>
    <t>Poznámka k položce:_x000d_
vedeno po stěně</t>
  </si>
  <si>
    <t>722179191</t>
  </si>
  <si>
    <t>Příplatek k rozvodu vody z plastů za malý rozsah prací na zakázce do 20 m</t>
  </si>
  <si>
    <t>606858000</t>
  </si>
  <si>
    <t>https://podminky.urs.cz/item/CS_URS_2024_01/722179191</t>
  </si>
  <si>
    <t>722181231</t>
  </si>
  <si>
    <t>Ochrana vodovodního potrubí přilepenými termoizolačními trubicemi z PE tl přes 9 do 13 mm DN do 22 mm</t>
  </si>
  <si>
    <t>-1692463498</t>
  </si>
  <si>
    <t>https://podminky.urs.cz/item/CS_URS_2024_01/722181231</t>
  </si>
  <si>
    <t>722181242</t>
  </si>
  <si>
    <t>Ochrana vodovodního potrubí přilepenými termoizolačními trubicemi z PE tl přes 13 do 20 mm DN přes 22 do 45 mm</t>
  </si>
  <si>
    <t>-1070200297</t>
  </si>
  <si>
    <t>https://podminky.urs.cz/item/CS_URS_2024_01/722181242</t>
  </si>
  <si>
    <t>3,7+2,5</t>
  </si>
  <si>
    <t>722190401</t>
  </si>
  <si>
    <t>Vyvedení a upevnění výpustku DN do 25</t>
  </si>
  <si>
    <t>-3439918</t>
  </si>
  <si>
    <t>https://podminky.urs.cz/item/CS_URS_2024_01/722190401</t>
  </si>
  <si>
    <t>722220151</t>
  </si>
  <si>
    <t>Nástěnka závitová plastová PPR PN 20 DN 16 x G 1/2"</t>
  </si>
  <si>
    <t>1685988376</t>
  </si>
  <si>
    <t>https://podminky.urs.cz/item/CS_URS_2024_01/722220151</t>
  </si>
  <si>
    <t>722220241</t>
  </si>
  <si>
    <t>Přechodka dGK PPR PN 20 D 20 x G 1/2" s kovovým vnitřním závitem a převlečnou maticí</t>
  </si>
  <si>
    <t>-983590915</t>
  </si>
  <si>
    <t>https://podminky.urs.cz/item/CS_URS_2024_01/722220241</t>
  </si>
  <si>
    <t>722220242</t>
  </si>
  <si>
    <t>Přechodka dGK PPR PN 20 D 25 x G 3/4" s kovovým vnitřním závitem a převlečnou maticí</t>
  </si>
  <si>
    <t>442827517</t>
  </si>
  <si>
    <t>https://podminky.urs.cz/item/CS_URS_2024_01/722220242</t>
  </si>
  <si>
    <t>722232044</t>
  </si>
  <si>
    <t>Kohout kulový přímý G 3/4" PN 42 do 185°C vnitřní závit</t>
  </si>
  <si>
    <t>-1671343282</t>
  </si>
  <si>
    <t>https://podminky.urs.cz/item/CS_URS_2024_01/722232044</t>
  </si>
  <si>
    <t>722232062</t>
  </si>
  <si>
    <t>Kohout kulový přímý G 3/4" PN 42 do 185°C vnitřní závit s vypouštěním</t>
  </si>
  <si>
    <t>-1791153873</t>
  </si>
  <si>
    <t>https://podminky.urs.cz/item/CS_URS_2024_01/722232062</t>
  </si>
  <si>
    <t>722239103</t>
  </si>
  <si>
    <t>Montáž armatur vodovodních se dvěma závity G 1"</t>
  </si>
  <si>
    <t>1606433196</t>
  </si>
  <si>
    <t>https://podminky.urs.cz/item/CS_URS_2024_01/722239103</t>
  </si>
  <si>
    <t>5511799M</t>
  </si>
  <si>
    <t>trojitý filtr s UV lampou, mechanický filtr + filtr s aktivním uhlíkem</t>
  </si>
  <si>
    <t>2011468995</t>
  </si>
  <si>
    <t>5511798M</t>
  </si>
  <si>
    <t>filtr mechanický s jemným filtrem 50 mcr</t>
  </si>
  <si>
    <t>-708700239</t>
  </si>
  <si>
    <t>5511797M</t>
  </si>
  <si>
    <t>filtr mechanický s hrubým filtrem 100 mcr</t>
  </si>
  <si>
    <t>-129986482</t>
  </si>
  <si>
    <t>722262211</t>
  </si>
  <si>
    <t>Vodoměr závitový jednovtokový suchoběžný do 40°C G 1/2"x 80 mm Qn 1,5 m3/h horizontální</t>
  </si>
  <si>
    <t>-321482677</t>
  </si>
  <si>
    <t>https://podminky.urs.cz/item/CS_URS_2024_01/722262211</t>
  </si>
  <si>
    <t>722290234</t>
  </si>
  <si>
    <t>Proplach a dezinfekce vodovodního potrubí DN do 80</t>
  </si>
  <si>
    <t>-950971852</t>
  </si>
  <si>
    <t>https://podminky.urs.cz/item/CS_URS_2024_01/722290234</t>
  </si>
  <si>
    <t>722290246</t>
  </si>
  <si>
    <t>Zkouška těsnosti vodovodního potrubí plastového DN do 40</t>
  </si>
  <si>
    <t>1668243344</t>
  </si>
  <si>
    <t>https://podminky.urs.cz/item/CS_URS_2024_01/722290246</t>
  </si>
  <si>
    <t>72299001R</t>
  </si>
  <si>
    <t>-678532180</t>
  </si>
  <si>
    <t>713490099R</t>
  </si>
  <si>
    <t>Vytvoření tepelně izolačního kanálku potrubí vodovodu z desek ZPS 100mm</t>
  </si>
  <si>
    <t>1572936400</t>
  </si>
  <si>
    <t>998722101</t>
  </si>
  <si>
    <t>Přesun hmot tonážní pro vnitřní vodovod v objektech v do 6 m</t>
  </si>
  <si>
    <t>1135325198</t>
  </si>
  <si>
    <t>https://podminky.urs.cz/item/CS_URS_2024_01/998722101</t>
  </si>
  <si>
    <t>724</t>
  </si>
  <si>
    <t>Zdravotechnika - strojní vybavení</t>
  </si>
  <si>
    <t>724210099R</t>
  </si>
  <si>
    <t>Domovní samonasávací vodárna dopravní výška 25 m 35-2, 0,8 - 0,25 l/s</t>
  </si>
  <si>
    <t>1966638311</t>
  </si>
  <si>
    <t>72499001R</t>
  </si>
  <si>
    <t>D+M plovoucího sání s filtrem, zpětnou klapkou a snímačem hladiny</t>
  </si>
  <si>
    <t>-1818556509</t>
  </si>
  <si>
    <t>998724101</t>
  </si>
  <si>
    <t>Přesun hmot tonážní pro strojní vybavení v objektech v do 6 m</t>
  </si>
  <si>
    <t>-1351960042</t>
  </si>
  <si>
    <t>https://podminky.urs.cz/item/CS_URS_2024_01/998724101</t>
  </si>
  <si>
    <t>725</t>
  </si>
  <si>
    <t>Zdravotechnika - zařizovací předměty</t>
  </si>
  <si>
    <t>725112022</t>
  </si>
  <si>
    <t>Klozet keramický závěsný na nosné stěny s hlubokým splachováním odpad vodorovný</t>
  </si>
  <si>
    <t>-1157746780</t>
  </si>
  <si>
    <t>https://podminky.urs.cz/item/CS_URS_2024_01/725112022</t>
  </si>
  <si>
    <t>55167381</t>
  </si>
  <si>
    <t>sedátko klozetové duroplastové bílé s poklopem</t>
  </si>
  <si>
    <t>-1228279000</t>
  </si>
  <si>
    <t>725211703</t>
  </si>
  <si>
    <t>Umývátko keramické bílé stěnové šířky 450 mm připevněné na stěnu šrouby</t>
  </si>
  <si>
    <t>-147601060</t>
  </si>
  <si>
    <t>https://podminky.urs.cz/item/CS_URS_2024_01/725211703</t>
  </si>
  <si>
    <t>725311121</t>
  </si>
  <si>
    <t>Dřez jednoduchý nerezový se zápachovou uzávěrkou s odkapávací plochou 560x480 mm a miskou</t>
  </si>
  <si>
    <t>894676485</t>
  </si>
  <si>
    <t>https://podminky.urs.cz/item/CS_URS_2024_01/725311121</t>
  </si>
  <si>
    <t>725339111</t>
  </si>
  <si>
    <t>Montáž výlevky</t>
  </si>
  <si>
    <t>651445921</t>
  </si>
  <si>
    <t>https://podminky.urs.cz/item/CS_URS_2024_01/725339111</t>
  </si>
  <si>
    <t>5523109M</t>
  </si>
  <si>
    <t xml:space="preserve">výlevka nerezová s baterií a umyvadlem </t>
  </si>
  <si>
    <t>1558999897</t>
  </si>
  <si>
    <t>725813111</t>
  </si>
  <si>
    <t>Ventil rohový bez připojovací trubičky nebo flexi hadičky G 1/2"</t>
  </si>
  <si>
    <t>340242375</t>
  </si>
  <si>
    <t>https://podminky.urs.cz/item/CS_URS_2024_01/725813111</t>
  </si>
  <si>
    <t>55190003</t>
  </si>
  <si>
    <t>flexi hadice ohebná sanitární D 9x13mm FF 1/2" 500mm</t>
  </si>
  <si>
    <t>-1600148165</t>
  </si>
  <si>
    <t>725829131</t>
  </si>
  <si>
    <t>Montáž baterie umyvadlové stojánkové G 1/2" ostatní typ</t>
  </si>
  <si>
    <t>1262131152</t>
  </si>
  <si>
    <t>https://podminky.urs.cz/item/CS_URS_2024_01/725829131</t>
  </si>
  <si>
    <t>5514599M</t>
  </si>
  <si>
    <t>baterie stojánková s el. ohřevem vody 3 kW</t>
  </si>
  <si>
    <t>-597845770</t>
  </si>
  <si>
    <t>725861312</t>
  </si>
  <si>
    <t>Zápachová uzávěrka pro umyvadlo DN 40 podomítková</t>
  </si>
  <si>
    <t>-1486926481</t>
  </si>
  <si>
    <t>https://podminky.urs.cz/item/CS_URS_2024_01/725861312</t>
  </si>
  <si>
    <t>998725101</t>
  </si>
  <si>
    <t>Přesun hmot tonážní pro zařizovací předměty v objektech v do 6 m</t>
  </si>
  <si>
    <t>-99187890</t>
  </si>
  <si>
    <t>https://podminky.urs.cz/item/CS_URS_2024_01/998725101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</si>
  <si>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</si>
  <si>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</si>
  <si>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</si>
  <si>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</si>
  <si>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-750741124</t>
  </si>
  <si>
    <t>https://podminky.urs.cz/item/CS_URS_2024_01/726131041</t>
  </si>
  <si>
    <t>998726111</t>
  </si>
  <si>
    <t>Přesun hmot tonážní pro instalační prefabrikáty v objektech v do 6 m</t>
  </si>
  <si>
    <t>82834790</t>
  </si>
  <si>
    <t>https://podminky.urs.cz/item/CS_URS_2024_01/998726111</t>
  </si>
  <si>
    <t>741</t>
  </si>
  <si>
    <t>Elektroinstalace - silnoproud</t>
  </si>
  <si>
    <t>74100099R</t>
  </si>
  <si>
    <t>Zapojení a zprovoznění domácí vodárny</t>
  </si>
  <si>
    <t>127411990</t>
  </si>
  <si>
    <t>741122122</t>
  </si>
  <si>
    <t>Montáž kabel Cu plný kulatý žíla 3x1,5 až 6 mm2 zatažený v trubkách (např. CYKY)</t>
  </si>
  <si>
    <t>1638297295</t>
  </si>
  <si>
    <t>https://podminky.urs.cz/item/CS_URS_2024_01/741122122</t>
  </si>
  <si>
    <t>16 "kabel pro čidlo</t>
  </si>
  <si>
    <t>34111030</t>
  </si>
  <si>
    <t>kabel instalační jádro Cu plné izolace PVC plášť PVC 450/750V (CYKY) 3x1,5mm2</t>
  </si>
  <si>
    <t>1039845084</t>
  </si>
  <si>
    <t>16*1,15 'Přepočtené koeficientem množství</t>
  </si>
  <si>
    <t>Práce a dodávky M</t>
  </si>
  <si>
    <t>46-M</t>
  </si>
  <si>
    <t>Zemní práce při extr.mont.pracích</t>
  </si>
  <si>
    <t>460791111</t>
  </si>
  <si>
    <t>Montáž trubek ochranných plastových uložených volně do rýhy tuhých D do 32 mm</t>
  </si>
  <si>
    <t>576868089</t>
  </si>
  <si>
    <t>https://podminky.urs.cz/item/CS_URS_2024_01/460791111</t>
  </si>
  <si>
    <t>15 "kabel pro čidlo v jímce</t>
  </si>
  <si>
    <t>34571350</t>
  </si>
  <si>
    <t>trubka elektroinstalační ohebná dvouplášťová korugovaná (chránička) D 32/40mm, HDPE+LDPE</t>
  </si>
  <si>
    <t>-1750722772</t>
  </si>
  <si>
    <t>15*1,05 'Přepočtené koeficientem množství</t>
  </si>
  <si>
    <t>03 - Elektroinstalace</t>
  </si>
  <si>
    <t xml:space="preserve">    741.7 - Fotovoltaický systém</t>
  </si>
  <si>
    <t xml:space="preserve">    742 - Elektroinstalace - slaboproud</t>
  </si>
  <si>
    <t>741112061</t>
  </si>
  <si>
    <t>Montáž krabice přístrojová zapuštěná plastová kruhová</t>
  </si>
  <si>
    <t>1144385876</t>
  </si>
  <si>
    <t>https://podminky.urs.cz/item/CS_URS_2024_01/741112061</t>
  </si>
  <si>
    <t>34571450</t>
  </si>
  <si>
    <t>krabice pod omítku PVC přístrojová kruhová D 70mm</t>
  </si>
  <si>
    <t>1692620839</t>
  </si>
  <si>
    <t>34571451</t>
  </si>
  <si>
    <t>krabice pod omítku PVC přístrojová kruhová D 70mm hluboká</t>
  </si>
  <si>
    <t>-1173171589</t>
  </si>
  <si>
    <t>741120001</t>
  </si>
  <si>
    <t>Montáž vodič Cu izolovaný plný a laněný žíla 0,35-6 mm2 pod omítku (např. CY)</t>
  </si>
  <si>
    <t>-2129694827</t>
  </si>
  <si>
    <t>https://podminky.urs.cz/item/CS_URS_2024_01/741120001</t>
  </si>
  <si>
    <t>100/1,15</t>
  </si>
  <si>
    <t>741120201</t>
  </si>
  <si>
    <t>Montáž vodič Cu izolovaný plný a laněný s PVC pláštěm žíla 1,5-16 mm2 volně (např. CY, CHAH-V)</t>
  </si>
  <si>
    <t>314406802</t>
  </si>
  <si>
    <t>https://podminky.urs.cz/item/CS_URS_2024_01/741120201</t>
  </si>
  <si>
    <t>50/1,15</t>
  </si>
  <si>
    <t>34141024</t>
  </si>
  <si>
    <t>vodič propojovací flexibilní jádro Cu lanované izolace PVC 450/750V (H07V-K) 1x1,5mm2</t>
  </si>
  <si>
    <t>-1459630746</t>
  </si>
  <si>
    <t>741122015</t>
  </si>
  <si>
    <t>Montáž kabel Cu bez ukončení uložený pod omítku plný kulatý 3x1,5 mm2 (např. CYKY)</t>
  </si>
  <si>
    <t>1195857968</t>
  </si>
  <si>
    <t>https://podminky.urs.cz/item/CS_URS_2024_01/741122015</t>
  </si>
  <si>
    <t>200,0/1,15</t>
  </si>
  <si>
    <t>741122016</t>
  </si>
  <si>
    <t>Montáž kabel Cu bez ukončení uložený pod omítku plný kulatý 3x2,5 až 6 mm2 (např. CYKY)</t>
  </si>
  <si>
    <t>18695119</t>
  </si>
  <si>
    <t>https://podminky.urs.cz/item/CS_URS_2024_01/741122016</t>
  </si>
  <si>
    <t>200/1,15</t>
  </si>
  <si>
    <t>1308237158</t>
  </si>
  <si>
    <t>50,0/1,15</t>
  </si>
  <si>
    <t>741122211</t>
  </si>
  <si>
    <t>Montáž kabel Cu plný kulatý žíla 3x1,5 až 6 mm2 uložený volně (např. CYKY)</t>
  </si>
  <si>
    <t>1709631087</t>
  </si>
  <si>
    <t>https://podminky.urs.cz/item/CS_URS_2024_01/741122211</t>
  </si>
  <si>
    <t>2*200,0/1,15</t>
  </si>
  <si>
    <t>1660348625</t>
  </si>
  <si>
    <t>34111036</t>
  </si>
  <si>
    <t>kabel instalační jádro Cu plné izolace PVC plášť PVC 450/750V (CYKY) 3x2,5mm2</t>
  </si>
  <si>
    <t>-26760837</t>
  </si>
  <si>
    <t>741122133</t>
  </si>
  <si>
    <t>Montáž kabel Cu plný kulatý žíla 4x10 mm2 zatažený v trubkách (např. CYKY)</t>
  </si>
  <si>
    <t>1254945285</t>
  </si>
  <si>
    <t>https://podminky.urs.cz/item/CS_URS_2024_01/741122133</t>
  </si>
  <si>
    <t>34111076</t>
  </si>
  <si>
    <t>kabel instalační jádro Cu plné izolace PVC plášť PVC 450/750V (CYKY) 4x10mm2</t>
  </si>
  <si>
    <t>-275027714</t>
  </si>
  <si>
    <t>741130001</t>
  </si>
  <si>
    <t>Ukončení vodič izolovaný do 2,5 mm2 v rozváděči nebo na přístroji</t>
  </si>
  <si>
    <t>-453032951</t>
  </si>
  <si>
    <t>https://podminky.urs.cz/item/CS_URS_2024_01/741130001</t>
  </si>
  <si>
    <t>25*3</t>
  </si>
  <si>
    <t>741130005</t>
  </si>
  <si>
    <t>Ukončení vodič izolovaný do 10 mm2 v rozváděči nebo na přístroji</t>
  </si>
  <si>
    <t>-1890847052</t>
  </si>
  <si>
    <t>https://podminky.urs.cz/item/CS_URS_2024_01/741130005</t>
  </si>
  <si>
    <t>741130007</t>
  </si>
  <si>
    <t>Ukončení vodič izolovaný do 25 mm2 v rozváděči nebo na přístroji</t>
  </si>
  <si>
    <t>691128418</t>
  </si>
  <si>
    <t>https://podminky.urs.cz/item/CS_URS_2024_01/741130007</t>
  </si>
  <si>
    <t>741210001</t>
  </si>
  <si>
    <t>Montáž rozvodnice oceloplechová nebo plastová běžná do 20 kg</t>
  </si>
  <si>
    <t>1963265723</t>
  </si>
  <si>
    <t>https://podminky.urs.cz/item/CS_URS_2024_01/741210001</t>
  </si>
  <si>
    <t>3571199M</t>
  </si>
  <si>
    <t>rozvodnice zapuštěná RH 72 modulů včetně výzbroje</t>
  </si>
  <si>
    <t>-1080052499</t>
  </si>
  <si>
    <t>3456099M</t>
  </si>
  <si>
    <t>ekvipotenciální svorkovnice MET</t>
  </si>
  <si>
    <t>-1161177166</t>
  </si>
  <si>
    <t>741310101</t>
  </si>
  <si>
    <t>Montáž spínač (polo)zapuštěný bezšroubové připojení 1-jednopólový se zapojením vodičů</t>
  </si>
  <si>
    <t>2004105643</t>
  </si>
  <si>
    <t>https://podminky.urs.cz/item/CS_URS_2024_01/741310101</t>
  </si>
  <si>
    <t>34539010</t>
  </si>
  <si>
    <t>přístroj spínače jednopólového, řazení 1, 1So bezšroubové svorky</t>
  </si>
  <si>
    <t>901331317</t>
  </si>
  <si>
    <t>34539059</t>
  </si>
  <si>
    <t>rámeček jednonásobný</t>
  </si>
  <si>
    <t>1929908858</t>
  </si>
  <si>
    <t>34539049</t>
  </si>
  <si>
    <t>kryt spínače jednoduchý</t>
  </si>
  <si>
    <t>817843110</t>
  </si>
  <si>
    <t>741311004</t>
  </si>
  <si>
    <t>Montáž čidlo pohybu nástěnné se zapojením vodičů</t>
  </si>
  <si>
    <t>983690660</t>
  </si>
  <si>
    <t>https://podminky.urs.cz/item/CS_URS_2024_01/741311004</t>
  </si>
  <si>
    <t>4046198M</t>
  </si>
  <si>
    <t>PIR čidlo pohybové stropní</t>
  </si>
  <si>
    <t>2065271563</t>
  </si>
  <si>
    <t>741313001</t>
  </si>
  <si>
    <t>Montáž zásuvka (polo)zapuštěná bezšroubové připojení 2P+PE se zapojením vodičů</t>
  </si>
  <si>
    <t>107044130</t>
  </si>
  <si>
    <t>https://podminky.urs.cz/item/CS_URS_2024_01/741313001</t>
  </si>
  <si>
    <t>34555202</t>
  </si>
  <si>
    <t>zásuvka zápustná jednonásobná chráněná, šroubové svorky</t>
  </si>
  <si>
    <t>-2000569771</t>
  </si>
  <si>
    <t>741320003</t>
  </si>
  <si>
    <t>Montáž pojistka skleněná se zapojením vodičů</t>
  </si>
  <si>
    <t>-2141690660</t>
  </si>
  <si>
    <t>https://podminky.urs.cz/item/CS_URS_2024_01/741320003</t>
  </si>
  <si>
    <t>34523436-1</t>
  </si>
  <si>
    <t>vložka pojistková AgG 20A</t>
  </si>
  <si>
    <t>14605563</t>
  </si>
  <si>
    <t>34523442-1</t>
  </si>
  <si>
    <t>vložka pojistková AgG 32A</t>
  </si>
  <si>
    <t>511809650</t>
  </si>
  <si>
    <t>741320021</t>
  </si>
  <si>
    <t>Montáž pojistka - spodek do 500 V, 25 A se zapojením vodičů</t>
  </si>
  <si>
    <t>1332566192</t>
  </si>
  <si>
    <t>https://podminky.urs.cz/item/CS_URS_2024_01/741320021</t>
  </si>
  <si>
    <t>741320022</t>
  </si>
  <si>
    <t>Montáž pojistka - spodek do 500 V, 63 A se zapojením vodičů</t>
  </si>
  <si>
    <t>676033453</t>
  </si>
  <si>
    <t>https://podminky.urs.cz/item/CS_URS_2024_01/741320022</t>
  </si>
  <si>
    <t>3582499M</t>
  </si>
  <si>
    <t xml:space="preserve">spodek pojistkový </t>
  </si>
  <si>
    <t>-1958074193</t>
  </si>
  <si>
    <t>741371002</t>
  </si>
  <si>
    <t>Montáž svítidlo zářivkové bytové stropní přisazené 1 zdroj s krytem</t>
  </si>
  <si>
    <t>210403878</t>
  </si>
  <si>
    <t>https://podminky.urs.cz/item/CS_URS_2024_01/741371002</t>
  </si>
  <si>
    <t>3483399M</t>
  </si>
  <si>
    <t>svítidlo B - sv. LED průmyslové širokozářič 1,2m, 19W 3200lm, 1.4ft WB PC 3200/840</t>
  </si>
  <si>
    <t>-1822424516</t>
  </si>
  <si>
    <t>3483398M</t>
  </si>
  <si>
    <t>svítidlo C - sv. LED průmyslové širokozářič 1,2m, 16W 2600lm, 1.4ft WB PC 2600/840</t>
  </si>
  <si>
    <t>-694102199</t>
  </si>
  <si>
    <t>741372013</t>
  </si>
  <si>
    <t>Montáž svítidlo LED interiérové přisazené nástěnné reflektorové se samostatným nebo integrovaným pohybovým čidlem se zapojením vodičů</t>
  </si>
  <si>
    <t>1058995900</t>
  </si>
  <si>
    <t>https://podminky.urs.cz/item/CS_URS_2024_01/741372013</t>
  </si>
  <si>
    <t>3483599M</t>
  </si>
  <si>
    <t>svítidlo LED reflektor 10W do venkovního prostředí vč. PIR</t>
  </si>
  <si>
    <t>923727939</t>
  </si>
  <si>
    <t>741372061</t>
  </si>
  <si>
    <t>Montáž svítidlo LED interiérové přisazené stropní hranaté nebo kruhové do 0,09 m2 se zapojením vodičů</t>
  </si>
  <si>
    <t>1116754529</t>
  </si>
  <si>
    <t>https://podminky.urs.cz/item/CS_URS_2024_01/741372061</t>
  </si>
  <si>
    <t>741372062</t>
  </si>
  <si>
    <t>Montáž svítidlo LED interiérové přisazené stropní hranaté nebo kruhové přes 0,09 do 0,36 m2 se zapojením vodičů</t>
  </si>
  <si>
    <t>1990539929</t>
  </si>
  <si>
    <t>https://podminky.urs.cz/item/CS_URS_2024_01/741372062</t>
  </si>
  <si>
    <t>3482599M</t>
  </si>
  <si>
    <t>svítidlo F - sv. LED stropní přisazené 26W 3000lm 37cm</t>
  </si>
  <si>
    <t>-1335649043</t>
  </si>
  <si>
    <t>3482598M</t>
  </si>
  <si>
    <t>svítidlo H - sv. LED stropní přisazené 19W 1950lm 19cm</t>
  </si>
  <si>
    <t>-2009886235</t>
  </si>
  <si>
    <t>3482597M</t>
  </si>
  <si>
    <t>svítidlo I - sv. LED stropní přisazené 13W 1450lm 19cm</t>
  </si>
  <si>
    <t>1796217201</t>
  </si>
  <si>
    <t>3482596M</t>
  </si>
  <si>
    <t>svítidlo Q - sv. LED stropní přisazené 50W 5450lm 60x60cm</t>
  </si>
  <si>
    <t>-738069066</t>
  </si>
  <si>
    <t>3482595M</t>
  </si>
  <si>
    <t>svítidlo R - sv. LED stropní přisazené 34W 3850lm 60x60cm</t>
  </si>
  <si>
    <t>817884226</t>
  </si>
  <si>
    <t>3469901M</t>
  </si>
  <si>
    <t>pomocný drobný montážní materiál elektroinstalace</t>
  </si>
  <si>
    <t>-1023131679</t>
  </si>
  <si>
    <t>34199099R</t>
  </si>
  <si>
    <t>Doprava a přesun materiílu pro silnoproud</t>
  </si>
  <si>
    <t>1918183989</t>
  </si>
  <si>
    <t>741410041</t>
  </si>
  <si>
    <t>Montáž drátu nebo lana uzemňovacího průměru do 10 mm v městské zástavbě v zemi</t>
  </si>
  <si>
    <t>1241151124</t>
  </si>
  <si>
    <t>https://podminky.urs.cz/item/CS_URS_2024_01/741410041</t>
  </si>
  <si>
    <t>35441073</t>
  </si>
  <si>
    <t>drát D 10mm FeZn</t>
  </si>
  <si>
    <t>-1685226727</t>
  </si>
  <si>
    <t>100*0,62 'Přepočtené koeficientem množství</t>
  </si>
  <si>
    <t>741420001</t>
  </si>
  <si>
    <t>Montáž drát nebo lano hromosvodné svodové D do 10 mm s podpěrou</t>
  </si>
  <si>
    <t>636711977</t>
  </si>
  <si>
    <t>https://podminky.urs.cz/item/CS_URS_2024_01/741420001</t>
  </si>
  <si>
    <t>35442141</t>
  </si>
  <si>
    <t>drát D 8mm AlMgSi polotvrdý</t>
  </si>
  <si>
    <t>-1289700970</t>
  </si>
  <si>
    <t>90*0,135 'Přepočtené koeficientem množství</t>
  </si>
  <si>
    <t>35441700</t>
  </si>
  <si>
    <t>podpěra vedení hromosvodu do zdiva na hmoždinku - 6/50mm, nerez</t>
  </si>
  <si>
    <t>-1270682209</t>
  </si>
  <si>
    <t>35441706</t>
  </si>
  <si>
    <t>podpěra vedení hromosvodu na hřebenáče - 120-200/60-100mm, nerez</t>
  </si>
  <si>
    <t>480834566</t>
  </si>
  <si>
    <t>741420021</t>
  </si>
  <si>
    <t>Montáž svorka hromosvodná se 2 šrouby</t>
  </si>
  <si>
    <t>250202064</t>
  </si>
  <si>
    <t>https://podminky.urs.cz/item/CS_URS_2024_01/741420021</t>
  </si>
  <si>
    <t>35441885</t>
  </si>
  <si>
    <t>svorka spojovací pro lano D 8-10mm</t>
  </si>
  <si>
    <t>-1425093082</t>
  </si>
  <si>
    <t>35431014</t>
  </si>
  <si>
    <t>svorka uzemnění AlMgSi zkušební, 81mm</t>
  </si>
  <si>
    <t>-1597069715</t>
  </si>
  <si>
    <t>741420022</t>
  </si>
  <si>
    <t>Montáž svorka hromosvodná se 3 a více šrouby</t>
  </si>
  <si>
    <t>573801210</t>
  </si>
  <si>
    <t>https://podminky.urs.cz/item/CS_URS_2024_01/741420022</t>
  </si>
  <si>
    <t>35431024</t>
  </si>
  <si>
    <t>svorka uzemnění FeZn křížová pro vodič D 6- 10mm s mezideskou</t>
  </si>
  <si>
    <t>-2139128100</t>
  </si>
  <si>
    <t>741420023</t>
  </si>
  <si>
    <t>Montáž svorka hromosvodná na okapové žlaby</t>
  </si>
  <si>
    <t>1400383502</t>
  </si>
  <si>
    <t>https://podminky.urs.cz/item/CS_URS_2024_01/741420023</t>
  </si>
  <si>
    <t>35431039</t>
  </si>
  <si>
    <t>svorka uzemnění AlMgSi na okapové žlaby</t>
  </si>
  <si>
    <t>-470244272</t>
  </si>
  <si>
    <t>741430004</t>
  </si>
  <si>
    <t>Montáž tyč jímací délky do 3 m na střešní hřeben</t>
  </si>
  <si>
    <t>-1140983566</t>
  </si>
  <si>
    <t>https://podminky.urs.cz/item/CS_URS_2024_01/741430004</t>
  </si>
  <si>
    <t>3544299M</t>
  </si>
  <si>
    <t>tyč jímací s rovným koncem 0,5m AlMgSi</t>
  </si>
  <si>
    <t>1063022249</t>
  </si>
  <si>
    <t>3544298M</t>
  </si>
  <si>
    <t>tyč jímací s rovným koncem 0,7m AlMgSi</t>
  </si>
  <si>
    <t>1500994445</t>
  </si>
  <si>
    <t>3544297M</t>
  </si>
  <si>
    <t>tyč jímací s rovným koncem 1,0m AlMgSi</t>
  </si>
  <si>
    <t>-1951829554</t>
  </si>
  <si>
    <t>74140099R</t>
  </si>
  <si>
    <t>Antikorozní nátěr spojů hromosvodného vedení</t>
  </si>
  <si>
    <t>-1238749107</t>
  </si>
  <si>
    <t>3469902M</t>
  </si>
  <si>
    <t>pomocný drobný montážní materiál hromosvodu</t>
  </si>
  <si>
    <t>803451960</t>
  </si>
  <si>
    <t>3464199M</t>
  </si>
  <si>
    <t>dobíječ 24V (záloha FVE)</t>
  </si>
  <si>
    <t>836377587</t>
  </si>
  <si>
    <t>34199098R</t>
  </si>
  <si>
    <t>Doprava a přesun materiílu pro hromosvod</t>
  </si>
  <si>
    <t>1839554046</t>
  </si>
  <si>
    <t>74181098R</t>
  </si>
  <si>
    <t>Revize hromosvodu</t>
  </si>
  <si>
    <t>1459581046</t>
  </si>
  <si>
    <t>74181099R</t>
  </si>
  <si>
    <t>Revize elektroinstalace</t>
  </si>
  <si>
    <t>1652986817</t>
  </si>
  <si>
    <t>74199001R</t>
  </si>
  <si>
    <t>Přepojení elektroinstalace pojezdové brány</t>
  </si>
  <si>
    <t>-975156440</t>
  </si>
  <si>
    <t>74199099R</t>
  </si>
  <si>
    <t>Zednické přípomoce - sekání rýh, kapes a prostupů, záhozy rýh</t>
  </si>
  <si>
    <t>1695604375</t>
  </si>
  <si>
    <t>741.7</t>
  </si>
  <si>
    <t>Fotovoltaický systém</t>
  </si>
  <si>
    <t>74170001R</t>
  </si>
  <si>
    <t>Demontáž FVE ze střechy buněk</t>
  </si>
  <si>
    <t>1081789716</t>
  </si>
  <si>
    <t>74170002R</t>
  </si>
  <si>
    <t>Demontáž stáv. technologie FVE</t>
  </si>
  <si>
    <t>1075097165</t>
  </si>
  <si>
    <t>7410001M</t>
  </si>
  <si>
    <t>konstrukce na plechovou střechu pro 4 panely</t>
  </si>
  <si>
    <t>1773950103</t>
  </si>
  <si>
    <t>74170003R</t>
  </si>
  <si>
    <t>Instalace panelů</t>
  </si>
  <si>
    <t>232638831</t>
  </si>
  <si>
    <t>7410002M</t>
  </si>
  <si>
    <t>solární kabel 6 mm2</t>
  </si>
  <si>
    <t>-722557756</t>
  </si>
  <si>
    <t>7410003M</t>
  </si>
  <si>
    <t>CYA 16 zžl</t>
  </si>
  <si>
    <t>-234499148</t>
  </si>
  <si>
    <t>7410004M</t>
  </si>
  <si>
    <t>UV chránička</t>
  </si>
  <si>
    <t>-677640154</t>
  </si>
  <si>
    <t>74170005R</t>
  </si>
  <si>
    <t>Zpětná montáž technologie FVE</t>
  </si>
  <si>
    <t>1744473077</t>
  </si>
  <si>
    <t>3469904M</t>
  </si>
  <si>
    <t>pomocný drobný montážní materiál FVE</t>
  </si>
  <si>
    <t>1191759644</t>
  </si>
  <si>
    <t>74170006R</t>
  </si>
  <si>
    <t>Oživení systému FVE</t>
  </si>
  <si>
    <t>1729661181</t>
  </si>
  <si>
    <t>74170007R</t>
  </si>
  <si>
    <t>montáž a zapojení FVE</t>
  </si>
  <si>
    <t>-714316297</t>
  </si>
  <si>
    <t>74170099R</t>
  </si>
  <si>
    <t>Revize systému FVE</t>
  </si>
  <si>
    <t>-1537242498</t>
  </si>
  <si>
    <t>34170099R</t>
  </si>
  <si>
    <t>Doprava a přesun materiílu pro FVE</t>
  </si>
  <si>
    <t>1473410133</t>
  </si>
  <si>
    <t>742</t>
  </si>
  <si>
    <t>Elektroinstalace - slaboproud</t>
  </si>
  <si>
    <t>74200099R</t>
  </si>
  <si>
    <t>Odpojení stávajícího venkovního zařízení</t>
  </si>
  <si>
    <t>1103311334</t>
  </si>
  <si>
    <t>74210099R</t>
  </si>
  <si>
    <t>Montáž skříně rack</t>
  </si>
  <si>
    <t>-1739157517</t>
  </si>
  <si>
    <t>35712010</t>
  </si>
  <si>
    <t>rozvaděč nástěnný jednodílný 19" celoskleněné dveře 15U/500mm</t>
  </si>
  <si>
    <t>1525163048</t>
  </si>
  <si>
    <t>3571299M</t>
  </si>
  <si>
    <t xml:space="preserve">switch 16 portů </t>
  </si>
  <si>
    <t>1345355035</t>
  </si>
  <si>
    <t>742110003</t>
  </si>
  <si>
    <t>Montáž trubek pro slaboproud plastových ohebných uložených volně na příchytky</t>
  </si>
  <si>
    <t>-1473010309</t>
  </si>
  <si>
    <t>https://podminky.urs.cz/item/CS_URS_2024_01/742110003</t>
  </si>
  <si>
    <t>34571051</t>
  </si>
  <si>
    <t>trubka elektroinstalační ohebná EN 500 86-1141 (chránička) D 22,9/28,5mm</t>
  </si>
  <si>
    <t>-424427779</t>
  </si>
  <si>
    <t>400*1,05 'Přepočtené koeficientem množství</t>
  </si>
  <si>
    <t>742110504</t>
  </si>
  <si>
    <t>Montáž krabic pro slaboproud zapuštěných plastových odbočných kruhových s víčkem</t>
  </si>
  <si>
    <t>1909928582</t>
  </si>
  <si>
    <t>https://podminky.urs.cz/item/CS_URS_2024_01/742110504</t>
  </si>
  <si>
    <t>34571457</t>
  </si>
  <si>
    <t>krabice pod omítku PVC odbočná kruhová D 70mm s víčkem</t>
  </si>
  <si>
    <t>1569650001</t>
  </si>
  <si>
    <t>-792784183</t>
  </si>
  <si>
    <t>742124002</t>
  </si>
  <si>
    <t>Montáž kabelů datových FTP, UTP, STP pro vnitřní rozvody do trubky</t>
  </si>
  <si>
    <t>1108136464</t>
  </si>
  <si>
    <t>https://podminky.urs.cz/item/CS_URS_2024_01/742124002</t>
  </si>
  <si>
    <t>(170+250)/1,2</t>
  </si>
  <si>
    <t>34121262</t>
  </si>
  <si>
    <t>kabel datový jádro Cu plné plášť PVC (U/UTP) kategorie 5e</t>
  </si>
  <si>
    <t>375996901</t>
  </si>
  <si>
    <t>141,666666666667*1,2 'Přepočtené koeficientem množství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</si>
  <si>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</si>
  <si>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</si>
  <si>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-387414909</t>
  </si>
  <si>
    <t>180302822</t>
  </si>
  <si>
    <t>4046199M</t>
  </si>
  <si>
    <t>PIR čidlo pohybové sběrnicové</t>
  </si>
  <si>
    <t>1322850097</t>
  </si>
  <si>
    <t>4046197M</t>
  </si>
  <si>
    <t>duální detektor PIR+MW</t>
  </si>
  <si>
    <t>-413284153</t>
  </si>
  <si>
    <t>74221099R</t>
  </si>
  <si>
    <t>Montáž magnetického kontaktu</t>
  </si>
  <si>
    <t>1624983205</t>
  </si>
  <si>
    <t>5908198M</t>
  </si>
  <si>
    <t>magnetický dveřní kontakt</t>
  </si>
  <si>
    <t>1669737326</t>
  </si>
  <si>
    <t>5908197M</t>
  </si>
  <si>
    <t>magnetický vratový kontakt</t>
  </si>
  <si>
    <t>-1647621828</t>
  </si>
  <si>
    <t>4046699M</t>
  </si>
  <si>
    <t>vstupní modul sběrnicový 16 vstupů</t>
  </si>
  <si>
    <t>-940944278</t>
  </si>
  <si>
    <t>742210261</t>
  </si>
  <si>
    <t>Montáž sirény nebo majáku nebo signalizace</t>
  </si>
  <si>
    <t>1258600066</t>
  </si>
  <si>
    <t>https://podminky.urs.cz/item/CS_URS_2024_01/742210261</t>
  </si>
  <si>
    <t>5908199M</t>
  </si>
  <si>
    <t>sběrnicová siréna</t>
  </si>
  <si>
    <t>1757122639</t>
  </si>
  <si>
    <t>74222098R</t>
  </si>
  <si>
    <t xml:space="preserve">Montáž klávesnice </t>
  </si>
  <si>
    <t>-1173238605</t>
  </si>
  <si>
    <t>4046799M</t>
  </si>
  <si>
    <t>klávesnice sběrnicová</t>
  </si>
  <si>
    <t>-574091343</t>
  </si>
  <si>
    <t>74222099R</t>
  </si>
  <si>
    <t xml:space="preserve">Montáž ústředny EZS </t>
  </si>
  <si>
    <t>-1739617063</t>
  </si>
  <si>
    <t>4046299M</t>
  </si>
  <si>
    <t>ústředna EZS s radiovým modulem</t>
  </si>
  <si>
    <t>1314558727</t>
  </si>
  <si>
    <t>4060099M</t>
  </si>
  <si>
    <t>konzoly pro AP</t>
  </si>
  <si>
    <t>-1388242651</t>
  </si>
  <si>
    <t>74224099R</t>
  </si>
  <si>
    <t>připojení venkovních periferií EZS a CCTV</t>
  </si>
  <si>
    <t>1840558555</t>
  </si>
  <si>
    <t>742330044</t>
  </si>
  <si>
    <t>Montáž datové zásuvky 1 až 6 pozic</t>
  </si>
  <si>
    <t>593020660</t>
  </si>
  <si>
    <t>https://podminky.urs.cz/item/CS_URS_2024_01/742330044</t>
  </si>
  <si>
    <t>3745199M</t>
  </si>
  <si>
    <t>datová dvojzásuvka vč. keystone Cat5e</t>
  </si>
  <si>
    <t>-1278679582</t>
  </si>
  <si>
    <t>34299099R</t>
  </si>
  <si>
    <t>Doprava a přesun materiílu pro slaboprou</t>
  </si>
  <si>
    <t>-504296088</t>
  </si>
  <si>
    <t>3469903M</t>
  </si>
  <si>
    <t>pomocný drobný montážní materiál slaboproudu</t>
  </si>
  <si>
    <t>89686251</t>
  </si>
  <si>
    <t>74299098R</t>
  </si>
  <si>
    <t>Oživení slaboproudých systémů</t>
  </si>
  <si>
    <t>1711182800</t>
  </si>
  <si>
    <t>74281099R</t>
  </si>
  <si>
    <t>Revize slaboproudých systémů</t>
  </si>
  <si>
    <t>1751386790</t>
  </si>
  <si>
    <t>460171162</t>
  </si>
  <si>
    <t>Hloubení kabelových nezapažených rýh strojně š 35 cm hl 70 cm v hornině tř I skupiny 3</t>
  </si>
  <si>
    <t>-1698753143</t>
  </si>
  <si>
    <t>https://podminky.urs.cz/item/CS_URS_2024_01/460171162</t>
  </si>
  <si>
    <t>460341113</t>
  </si>
  <si>
    <t>Vodorovné přemístění horniny jakékoliv třídy dopravními prostředky při elektromontážích přes 500 do 1000 m</t>
  </si>
  <si>
    <t>1554848474</t>
  </si>
  <si>
    <t>https://podminky.urs.cz/item/CS_URS_2024_01/460341113</t>
  </si>
  <si>
    <t>38*0,35*0,2</t>
  </si>
  <si>
    <t>460341121</t>
  </si>
  <si>
    <t>Příplatek k vodorovnému přemístění horniny dopravními prostředky při elektromontážích za každých dalších i započatých 1000 m</t>
  </si>
  <si>
    <t>-999502642</t>
  </si>
  <si>
    <t>https://podminky.urs.cz/item/CS_URS_2024_01/460341121</t>
  </si>
  <si>
    <t>2,66*8 'Přepočtené koeficientem množství</t>
  </si>
  <si>
    <t>460361121</t>
  </si>
  <si>
    <t>Poplatek za uložení zeminy na recyklační skládce (skládkovné) kód odpadu 17 05 04</t>
  </si>
  <si>
    <t>1316123037</t>
  </si>
  <si>
    <t>https://podminky.urs.cz/item/CS_URS_2024_01/460361121</t>
  </si>
  <si>
    <t>2,66*1,9 'Přepočtené koeficientem množství</t>
  </si>
  <si>
    <t>460451152</t>
  </si>
  <si>
    <t>Zásyp kabelových rýh strojně se zhutněním š 35 cm hl 50 cm z horniny tř I skupiny 3</t>
  </si>
  <si>
    <t>1594539052</t>
  </si>
  <si>
    <t>https://podminky.urs.cz/item/CS_URS_2024_01/460451152</t>
  </si>
  <si>
    <t>460661111</t>
  </si>
  <si>
    <t>Kabelové lože z písku pro kabely nn bez zakrytí š lože do 35 cm</t>
  </si>
  <si>
    <t>2126935779</t>
  </si>
  <si>
    <t>https://podminky.urs.cz/item/CS_URS_2024_01/460661111</t>
  </si>
  <si>
    <t>460661512</t>
  </si>
  <si>
    <t>Kabelové lože z písku pro kabely nn kryté plastovou fólií š lože přes 25 do 50 cm</t>
  </si>
  <si>
    <t>945828005</t>
  </si>
  <si>
    <t>https://podminky.urs.cz/item/CS_URS_2024_01/460661512</t>
  </si>
  <si>
    <t>460791213</t>
  </si>
  <si>
    <t>Montáž trubek ochranných plastových uložených volně do rýhy ohebných přes 50 do 90 mm</t>
  </si>
  <si>
    <t>-1326525827</t>
  </si>
  <si>
    <t>https://podminky.urs.cz/item/CS_URS_2024_01/460791213</t>
  </si>
  <si>
    <t>50/1,05</t>
  </si>
  <si>
    <t>34571352</t>
  </si>
  <si>
    <t>trubka elektroinstalační ohebná dvouplášťová korugovaná (chránička) D 52/63mm, HDPE+LDPE</t>
  </si>
  <si>
    <t>1048568088</t>
  </si>
  <si>
    <t>460905121</t>
  </si>
  <si>
    <t>Montáž kompaktního plastového pilíře pro rozvod nn samostatého š přes 38 do 55 cm (např. SS300, SR322, ER122, RVO)</t>
  </si>
  <si>
    <t>75846763</t>
  </si>
  <si>
    <t>https://podminky.urs.cz/item/CS_URS_2024_01/460905121</t>
  </si>
  <si>
    <t>3571189M</t>
  </si>
  <si>
    <t>skříň přípojková smyčková kompaktní pilíř celoplastové provedení výzbroj 3x sada pojistkové spodky nožové velikosti 00 (SS300/NKE1P)</t>
  </si>
  <si>
    <t>1383190444</t>
  </si>
  <si>
    <t>04 - VRN</t>
  </si>
  <si>
    <t>VRN - Vedlejší rozpočtové náklady</t>
  </si>
  <si>
    <t xml:space="preserve">    VRN3 - Zařízení staveniště</t>
  </si>
  <si>
    <t xml:space="preserve">    VRN8 - Přesun stavebních kapacit</t>
  </si>
  <si>
    <t xml:space="preserve">    VRN9 - Ostatní náklady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</si>
  <si>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</si>
  <si>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</si>
  <si>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</si>
  <si>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</si>
  <si>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</si>
  <si>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</si>
  <si>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-1248480576</t>
  </si>
  <si>
    <t>https://podminky.urs.cz/item/CS_URS_2024_01/032103000</t>
  </si>
  <si>
    <t>032803001</t>
  </si>
  <si>
    <t>Ostatní vybavení staveniště - mobilní WC</t>
  </si>
  <si>
    <t>-1786813568</t>
  </si>
  <si>
    <t>033103000</t>
  </si>
  <si>
    <t>Připojení energií</t>
  </si>
  <si>
    <t>-843944959</t>
  </si>
  <si>
    <t>https://podminky.urs.cz/item/CS_URS_2024_01/033103000</t>
  </si>
  <si>
    <t>033203000</t>
  </si>
  <si>
    <t>Energie pro zařízení staveniště</t>
  </si>
  <si>
    <t>628861714</t>
  </si>
  <si>
    <t>https://podminky.urs.cz/item/CS_URS_2024_01/033203000</t>
  </si>
  <si>
    <t>VRN8</t>
  </si>
  <si>
    <t>Přesun stavebních kapacit</t>
  </si>
  <si>
    <t>081103000</t>
  </si>
  <si>
    <t>Denní doprava pracovníků na pracoviště</t>
  </si>
  <si>
    <t>-790556012</t>
  </si>
  <si>
    <t>https://podminky.urs.cz/item/CS_URS_2024_01/081103000</t>
  </si>
  <si>
    <t>VRN9</t>
  </si>
  <si>
    <t>Ostatní náklady</t>
  </si>
  <si>
    <t>094104000</t>
  </si>
  <si>
    <t>Náklady na opatření BOZP</t>
  </si>
  <si>
    <t>997012159</t>
  </si>
  <si>
    <t>https://podminky.urs.cz/item/CS_URS_2024_01/094104000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</si>
</sst>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33212811" TargetMode="External" /><Relationship Id="rId4" Type="http://schemas.openxmlformats.org/officeDocument/2006/relationships/hyperlink" Target="https://podminky.urs.cz/item/CS_URS_2024_01/162251102" TargetMode="External" /><Relationship Id="rId5" Type="http://schemas.openxmlformats.org/officeDocument/2006/relationships/hyperlink" Target="https://podminky.urs.cz/item/CS_URS_2024_01/162751116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81351103" TargetMode="External" /><Relationship Id="rId9" Type="http://schemas.openxmlformats.org/officeDocument/2006/relationships/hyperlink" Target="https://podminky.urs.cz/item/CS_URS_2024_01/181411131" TargetMode="External" /><Relationship Id="rId10" Type="http://schemas.openxmlformats.org/officeDocument/2006/relationships/hyperlink" Target="https://podminky.urs.cz/item/CS_URS_2024_01/181912112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4813511" TargetMode="External" /><Relationship Id="rId13" Type="http://schemas.openxmlformats.org/officeDocument/2006/relationships/hyperlink" Target="https://podminky.urs.cz/item/CS_URS_2024_01/184813521" TargetMode="External" /><Relationship Id="rId14" Type="http://schemas.openxmlformats.org/officeDocument/2006/relationships/hyperlink" Target="https://podminky.urs.cz/item/CS_URS_2024_01/271542211" TargetMode="External" /><Relationship Id="rId15" Type="http://schemas.openxmlformats.org/officeDocument/2006/relationships/hyperlink" Target="https://podminky.urs.cz/item/CS_URS_2024_01/273321511" TargetMode="External" /><Relationship Id="rId16" Type="http://schemas.openxmlformats.org/officeDocument/2006/relationships/hyperlink" Target="https://podminky.urs.cz/item/CS_URS_2024_01/273351121" TargetMode="External" /><Relationship Id="rId17" Type="http://schemas.openxmlformats.org/officeDocument/2006/relationships/hyperlink" Target="https://podminky.urs.cz/item/CS_URS_2024_01/273351122" TargetMode="External" /><Relationship Id="rId18" Type="http://schemas.openxmlformats.org/officeDocument/2006/relationships/hyperlink" Target="https://podminky.urs.cz/item/CS_URS_2024_01/273362021" TargetMode="External" /><Relationship Id="rId19" Type="http://schemas.openxmlformats.org/officeDocument/2006/relationships/hyperlink" Target="https://podminky.urs.cz/item/CS_URS_2024_01/274313611" TargetMode="External" /><Relationship Id="rId20" Type="http://schemas.openxmlformats.org/officeDocument/2006/relationships/hyperlink" Target="https://podminky.urs.cz/item/CS_URS_2024_01/274351121" TargetMode="External" /><Relationship Id="rId21" Type="http://schemas.openxmlformats.org/officeDocument/2006/relationships/hyperlink" Target="https://podminky.urs.cz/item/CS_URS_2024_01/274351122" TargetMode="External" /><Relationship Id="rId22" Type="http://schemas.openxmlformats.org/officeDocument/2006/relationships/hyperlink" Target="https://podminky.urs.cz/item/CS_URS_2024_01/274361821" TargetMode="External" /><Relationship Id="rId23" Type="http://schemas.openxmlformats.org/officeDocument/2006/relationships/hyperlink" Target="https://podminky.urs.cz/item/CS_URS_2024_01/275313611" TargetMode="External" /><Relationship Id="rId24" Type="http://schemas.openxmlformats.org/officeDocument/2006/relationships/hyperlink" Target="https://podminky.urs.cz/item/CS_URS_2024_01/275322511" TargetMode="External" /><Relationship Id="rId25" Type="http://schemas.openxmlformats.org/officeDocument/2006/relationships/hyperlink" Target="https://podminky.urs.cz/item/CS_URS_2024_01/311101211" TargetMode="External" /><Relationship Id="rId26" Type="http://schemas.openxmlformats.org/officeDocument/2006/relationships/hyperlink" Target="https://podminky.urs.cz/item/CS_URS_2024_01/311101212" TargetMode="External" /><Relationship Id="rId27" Type="http://schemas.openxmlformats.org/officeDocument/2006/relationships/hyperlink" Target="https://podminky.urs.cz/item/CS_URS_2024_01/311113154" TargetMode="External" /><Relationship Id="rId28" Type="http://schemas.openxmlformats.org/officeDocument/2006/relationships/hyperlink" Target="https://podminky.urs.cz/item/CS_URS_2024_01/311235151" TargetMode="External" /><Relationship Id="rId29" Type="http://schemas.openxmlformats.org/officeDocument/2006/relationships/hyperlink" Target="https://podminky.urs.cz/item/CS_URS_2024_01/311238937" TargetMode="External" /><Relationship Id="rId30" Type="http://schemas.openxmlformats.org/officeDocument/2006/relationships/hyperlink" Target="https://podminky.urs.cz/item/CS_URS_2024_01/311361821" TargetMode="External" /><Relationship Id="rId31" Type="http://schemas.openxmlformats.org/officeDocument/2006/relationships/hyperlink" Target="https://podminky.urs.cz/item/CS_URS_2024_01/317168012" TargetMode="External" /><Relationship Id="rId32" Type="http://schemas.openxmlformats.org/officeDocument/2006/relationships/hyperlink" Target="https://podminky.urs.cz/item/CS_URS_2024_01/317168051" TargetMode="External" /><Relationship Id="rId33" Type="http://schemas.openxmlformats.org/officeDocument/2006/relationships/hyperlink" Target="https://podminky.urs.cz/item/CS_URS_2024_01/317168053" TargetMode="External" /><Relationship Id="rId34" Type="http://schemas.openxmlformats.org/officeDocument/2006/relationships/hyperlink" Target="https://podminky.urs.cz/item/CS_URS_2024_01/317168056" TargetMode="External" /><Relationship Id="rId35" Type="http://schemas.openxmlformats.org/officeDocument/2006/relationships/hyperlink" Target="https://podminky.urs.cz/item/CS_URS_2024_01/317321611" TargetMode="External" /><Relationship Id="rId36" Type="http://schemas.openxmlformats.org/officeDocument/2006/relationships/hyperlink" Target="https://podminky.urs.cz/item/CS_URS_2024_01/317351107" TargetMode="External" /><Relationship Id="rId37" Type="http://schemas.openxmlformats.org/officeDocument/2006/relationships/hyperlink" Target="https://podminky.urs.cz/item/CS_URS_2024_01/317351108" TargetMode="External" /><Relationship Id="rId38" Type="http://schemas.openxmlformats.org/officeDocument/2006/relationships/hyperlink" Target="https://podminky.urs.cz/item/CS_URS_2024_01/317361821" TargetMode="External" /><Relationship Id="rId39" Type="http://schemas.openxmlformats.org/officeDocument/2006/relationships/hyperlink" Target="https://podminky.urs.cz/item/CS_URS_2024_01/317998111" TargetMode="External" /><Relationship Id="rId40" Type="http://schemas.openxmlformats.org/officeDocument/2006/relationships/hyperlink" Target="https://podminky.urs.cz/item/CS_URS_2024_01/342244211" TargetMode="External" /><Relationship Id="rId41" Type="http://schemas.openxmlformats.org/officeDocument/2006/relationships/hyperlink" Target="https://podminky.urs.cz/item/CS_URS_2024_01/411121125" TargetMode="External" /><Relationship Id="rId42" Type="http://schemas.openxmlformats.org/officeDocument/2006/relationships/hyperlink" Target="https://podminky.urs.cz/item/CS_URS_2024_01/411361821" TargetMode="External" /><Relationship Id="rId43" Type="http://schemas.openxmlformats.org/officeDocument/2006/relationships/hyperlink" Target="https://podminky.urs.cz/item/CS_URS_2024_01/417321616" TargetMode="External" /><Relationship Id="rId44" Type="http://schemas.openxmlformats.org/officeDocument/2006/relationships/hyperlink" Target="https://podminky.urs.cz/item/CS_URS_2024_01/417351115" TargetMode="External" /><Relationship Id="rId45" Type="http://schemas.openxmlformats.org/officeDocument/2006/relationships/hyperlink" Target="https://podminky.urs.cz/item/CS_URS_2024_01/417351116" TargetMode="External" /><Relationship Id="rId46" Type="http://schemas.openxmlformats.org/officeDocument/2006/relationships/hyperlink" Target="https://podminky.urs.cz/item/CS_URS_2024_01/417361821" TargetMode="External" /><Relationship Id="rId47" Type="http://schemas.openxmlformats.org/officeDocument/2006/relationships/hyperlink" Target="https://podminky.urs.cz/item/CS_URS_2024_01/430321414" TargetMode="External" /><Relationship Id="rId48" Type="http://schemas.openxmlformats.org/officeDocument/2006/relationships/hyperlink" Target="https://podminky.urs.cz/item/CS_URS_2024_01/430362021" TargetMode="External" /><Relationship Id="rId49" Type="http://schemas.openxmlformats.org/officeDocument/2006/relationships/hyperlink" Target="https://podminky.urs.cz/item/CS_URS_2024_01/434121425" TargetMode="External" /><Relationship Id="rId50" Type="http://schemas.openxmlformats.org/officeDocument/2006/relationships/hyperlink" Target="https://podminky.urs.cz/item/CS_URS_2024_01/434311115" TargetMode="External" /><Relationship Id="rId51" Type="http://schemas.openxmlformats.org/officeDocument/2006/relationships/hyperlink" Target="https://podminky.urs.cz/item/CS_URS_2024_01/564831011" TargetMode="External" /><Relationship Id="rId52" Type="http://schemas.openxmlformats.org/officeDocument/2006/relationships/hyperlink" Target="https://podminky.urs.cz/item/CS_URS_2024_01/564851011" TargetMode="External" /><Relationship Id="rId53" Type="http://schemas.openxmlformats.org/officeDocument/2006/relationships/hyperlink" Target="https://podminky.urs.cz/item/CS_URS_2024_01/596811120" TargetMode="External" /><Relationship Id="rId54" Type="http://schemas.openxmlformats.org/officeDocument/2006/relationships/hyperlink" Target="https://podminky.urs.cz/item/CS_URS_2024_01/612321121" TargetMode="External" /><Relationship Id="rId55" Type="http://schemas.openxmlformats.org/officeDocument/2006/relationships/hyperlink" Target="https://podminky.urs.cz/item/CS_URS_2024_01/612321141" TargetMode="External" /><Relationship Id="rId56" Type="http://schemas.openxmlformats.org/officeDocument/2006/relationships/hyperlink" Target="https://podminky.urs.cz/item/CS_URS_2024_01/619991005" TargetMode="External" /><Relationship Id="rId57" Type="http://schemas.openxmlformats.org/officeDocument/2006/relationships/hyperlink" Target="https://podminky.urs.cz/item/CS_URS_2024_01/622131301" TargetMode="External" /><Relationship Id="rId58" Type="http://schemas.openxmlformats.org/officeDocument/2006/relationships/hyperlink" Target="https://podminky.urs.cz/item/CS_URS_2024_01/622143003" TargetMode="External" /><Relationship Id="rId59" Type="http://schemas.openxmlformats.org/officeDocument/2006/relationships/hyperlink" Target="https://podminky.urs.cz/item/CS_URS_2024_01/622143004" TargetMode="External" /><Relationship Id="rId60" Type="http://schemas.openxmlformats.org/officeDocument/2006/relationships/hyperlink" Target="https://podminky.urs.cz/item/CS_URS_2024_01/622151001" TargetMode="External" /><Relationship Id="rId61" Type="http://schemas.openxmlformats.org/officeDocument/2006/relationships/hyperlink" Target="https://podminky.urs.cz/item/CS_URS_2024_01/622321321" TargetMode="External" /><Relationship Id="rId62" Type="http://schemas.openxmlformats.org/officeDocument/2006/relationships/hyperlink" Target="https://podminky.urs.cz/item/CS_URS_2024_01/622511112" TargetMode="External" /><Relationship Id="rId63" Type="http://schemas.openxmlformats.org/officeDocument/2006/relationships/hyperlink" Target="https://podminky.urs.cz/item/CS_URS_2024_01/622521022" TargetMode="External" /><Relationship Id="rId64" Type="http://schemas.openxmlformats.org/officeDocument/2006/relationships/hyperlink" Target="https://podminky.urs.cz/item/CS_URS_2024_01/623321321" TargetMode="External" /><Relationship Id="rId65" Type="http://schemas.openxmlformats.org/officeDocument/2006/relationships/hyperlink" Target="https://podminky.urs.cz/item/CS_URS_2024_01/623521022" TargetMode="External" /><Relationship Id="rId66" Type="http://schemas.openxmlformats.org/officeDocument/2006/relationships/hyperlink" Target="https://podminky.urs.cz/item/CS_URS_2024_01/629991011" TargetMode="External" /><Relationship Id="rId67" Type="http://schemas.openxmlformats.org/officeDocument/2006/relationships/hyperlink" Target="https://podminky.urs.cz/item/CS_URS_2024_01/631311114" TargetMode="External" /><Relationship Id="rId68" Type="http://schemas.openxmlformats.org/officeDocument/2006/relationships/hyperlink" Target="https://podminky.urs.cz/item/CS_URS_2024_01/631311131" TargetMode="External" /><Relationship Id="rId69" Type="http://schemas.openxmlformats.org/officeDocument/2006/relationships/hyperlink" Target="https://podminky.urs.cz/item/CS_URS_2024_01/631312141" TargetMode="External" /><Relationship Id="rId70" Type="http://schemas.openxmlformats.org/officeDocument/2006/relationships/hyperlink" Target="https://podminky.urs.cz/item/CS_URS_2024_01/631319171" TargetMode="External" /><Relationship Id="rId71" Type="http://schemas.openxmlformats.org/officeDocument/2006/relationships/hyperlink" Target="https://podminky.urs.cz/item/CS_URS_2024_01/631319195" TargetMode="External" /><Relationship Id="rId72" Type="http://schemas.openxmlformats.org/officeDocument/2006/relationships/hyperlink" Target="https://podminky.urs.cz/item/CS_URS_2024_01/631362021" TargetMode="External" /><Relationship Id="rId73" Type="http://schemas.openxmlformats.org/officeDocument/2006/relationships/hyperlink" Target="https://podminky.urs.cz/item/CS_URS_2024_01/637211131" TargetMode="External" /><Relationship Id="rId74" Type="http://schemas.openxmlformats.org/officeDocument/2006/relationships/hyperlink" Target="https://podminky.urs.cz/item/CS_URS_2024_01/642942111" TargetMode="External" /><Relationship Id="rId75" Type="http://schemas.openxmlformats.org/officeDocument/2006/relationships/hyperlink" Target="https://podminky.urs.cz/item/CS_URS_2024_01/642945111" TargetMode="External" /><Relationship Id="rId76" Type="http://schemas.openxmlformats.org/officeDocument/2006/relationships/hyperlink" Target="https://podminky.urs.cz/item/CS_URS_2024_01/916331111" TargetMode="External" /><Relationship Id="rId77" Type="http://schemas.openxmlformats.org/officeDocument/2006/relationships/hyperlink" Target="https://podminky.urs.cz/item/CS_URS_2024_01/941211111" TargetMode="External" /><Relationship Id="rId78" Type="http://schemas.openxmlformats.org/officeDocument/2006/relationships/hyperlink" Target="https://podminky.urs.cz/item/CS_URS_2024_01/941211211" TargetMode="External" /><Relationship Id="rId79" Type="http://schemas.openxmlformats.org/officeDocument/2006/relationships/hyperlink" Target="https://podminky.urs.cz/item/CS_URS_2024_01/941211811" TargetMode="External" /><Relationship Id="rId80" Type="http://schemas.openxmlformats.org/officeDocument/2006/relationships/hyperlink" Target="https://podminky.urs.cz/item/CS_URS_2024_01/944511111" TargetMode="External" /><Relationship Id="rId81" Type="http://schemas.openxmlformats.org/officeDocument/2006/relationships/hyperlink" Target="https://podminky.urs.cz/item/CS_URS_2024_01/944511211" TargetMode="External" /><Relationship Id="rId82" Type="http://schemas.openxmlformats.org/officeDocument/2006/relationships/hyperlink" Target="https://podminky.urs.cz/item/CS_URS_2024_01/944511811" TargetMode="External" /><Relationship Id="rId83" Type="http://schemas.openxmlformats.org/officeDocument/2006/relationships/hyperlink" Target="https://podminky.urs.cz/item/CS_URS_2024_01/949101111" TargetMode="External" /><Relationship Id="rId84" Type="http://schemas.openxmlformats.org/officeDocument/2006/relationships/hyperlink" Target="https://podminky.urs.cz/item/CS_URS_2024_01/952901111" TargetMode="External" /><Relationship Id="rId85" Type="http://schemas.openxmlformats.org/officeDocument/2006/relationships/hyperlink" Target="https://podminky.urs.cz/item/CS_URS_2024_01/953943211" TargetMode="External" /><Relationship Id="rId86" Type="http://schemas.openxmlformats.org/officeDocument/2006/relationships/hyperlink" Target="https://podminky.urs.cz/item/CS_URS_2024_01/953961115" TargetMode="External" /><Relationship Id="rId87" Type="http://schemas.openxmlformats.org/officeDocument/2006/relationships/hyperlink" Target="https://podminky.urs.cz/item/CS_URS_2024_01/993111111" TargetMode="External" /><Relationship Id="rId88" Type="http://schemas.openxmlformats.org/officeDocument/2006/relationships/hyperlink" Target="https://podminky.urs.cz/item/CS_URS_2024_01/993111119" TargetMode="External" /><Relationship Id="rId89" Type="http://schemas.openxmlformats.org/officeDocument/2006/relationships/hyperlink" Target="https://podminky.urs.cz/item/CS_URS_2024_01/998011002" TargetMode="External" /><Relationship Id="rId90" Type="http://schemas.openxmlformats.org/officeDocument/2006/relationships/hyperlink" Target="https://podminky.urs.cz/item/CS_URS_2024_01/711111001" TargetMode="External" /><Relationship Id="rId91" Type="http://schemas.openxmlformats.org/officeDocument/2006/relationships/hyperlink" Target="https://podminky.urs.cz/item/CS_URS_2024_01/711131101" TargetMode="External" /><Relationship Id="rId92" Type="http://schemas.openxmlformats.org/officeDocument/2006/relationships/hyperlink" Target="https://podminky.urs.cz/item/CS_URS_2024_01/711141559" TargetMode="External" /><Relationship Id="rId93" Type="http://schemas.openxmlformats.org/officeDocument/2006/relationships/hyperlink" Target="https://podminky.urs.cz/item/CS_URS_2024_01/998711111" TargetMode="External" /><Relationship Id="rId94" Type="http://schemas.openxmlformats.org/officeDocument/2006/relationships/hyperlink" Target="https://podminky.urs.cz/item/CS_URS_2024_01/713111127" TargetMode="External" /><Relationship Id="rId95" Type="http://schemas.openxmlformats.org/officeDocument/2006/relationships/hyperlink" Target="https://podminky.urs.cz/item/CS_URS_2024_01/713121111" TargetMode="External" /><Relationship Id="rId96" Type="http://schemas.openxmlformats.org/officeDocument/2006/relationships/hyperlink" Target="https://podminky.urs.cz/item/CS_URS_2024_01/713121211" TargetMode="External" /><Relationship Id="rId97" Type="http://schemas.openxmlformats.org/officeDocument/2006/relationships/hyperlink" Target="https://podminky.urs.cz/item/CS_URS_2024_01/713131141" TargetMode="External" /><Relationship Id="rId98" Type="http://schemas.openxmlformats.org/officeDocument/2006/relationships/hyperlink" Target="https://podminky.urs.cz/item/CS_URS_2024_01/713131241" TargetMode="External" /><Relationship Id="rId99" Type="http://schemas.openxmlformats.org/officeDocument/2006/relationships/hyperlink" Target="https://podminky.urs.cz/item/CS_URS_2024_01/713191133" TargetMode="External" /><Relationship Id="rId100" Type="http://schemas.openxmlformats.org/officeDocument/2006/relationships/hyperlink" Target="https://podminky.urs.cz/item/CS_URS_2024_01/998713112" TargetMode="External" /><Relationship Id="rId101" Type="http://schemas.openxmlformats.org/officeDocument/2006/relationships/hyperlink" Target="https://podminky.urs.cz/item/CS_URS_2024_01/714119002" TargetMode="External" /><Relationship Id="rId102" Type="http://schemas.openxmlformats.org/officeDocument/2006/relationships/hyperlink" Target="https://podminky.urs.cz/item/CS_URS_2024_01/714551011" TargetMode="External" /><Relationship Id="rId103" Type="http://schemas.openxmlformats.org/officeDocument/2006/relationships/hyperlink" Target="https://podminky.urs.cz/item/CS_URS_2024_01/998714112" TargetMode="External" /><Relationship Id="rId104" Type="http://schemas.openxmlformats.org/officeDocument/2006/relationships/hyperlink" Target="https://podminky.urs.cz/item/CS_URS_2024_01/751398021" TargetMode="External" /><Relationship Id="rId105" Type="http://schemas.openxmlformats.org/officeDocument/2006/relationships/hyperlink" Target="https://podminky.urs.cz/item/CS_URS_2024_01/751398023" TargetMode="External" /><Relationship Id="rId106" Type="http://schemas.openxmlformats.org/officeDocument/2006/relationships/hyperlink" Target="https://podminky.urs.cz/item/CS_URS_2024_01/751510042" TargetMode="External" /><Relationship Id="rId107" Type="http://schemas.openxmlformats.org/officeDocument/2006/relationships/hyperlink" Target="https://podminky.urs.cz/item/CS_URS_2024_01/751514776" TargetMode="External" /><Relationship Id="rId108" Type="http://schemas.openxmlformats.org/officeDocument/2006/relationships/hyperlink" Target="https://podminky.urs.cz/item/CS_URS_2024_01/998751111" TargetMode="External" /><Relationship Id="rId109" Type="http://schemas.openxmlformats.org/officeDocument/2006/relationships/hyperlink" Target="https://podminky.urs.cz/item/CS_URS_2024_01/762081150" TargetMode="External" /><Relationship Id="rId110" Type="http://schemas.openxmlformats.org/officeDocument/2006/relationships/hyperlink" Target="https://podminky.urs.cz/item/CS_URS_2024_01/762082240" TargetMode="External" /><Relationship Id="rId111" Type="http://schemas.openxmlformats.org/officeDocument/2006/relationships/hyperlink" Target="https://podminky.urs.cz/item/CS_URS_2024_01/762083122" TargetMode="External" /><Relationship Id="rId112" Type="http://schemas.openxmlformats.org/officeDocument/2006/relationships/hyperlink" Target="https://podminky.urs.cz/item/CS_URS_2024_01/762085103" TargetMode="External" /><Relationship Id="rId113" Type="http://schemas.openxmlformats.org/officeDocument/2006/relationships/hyperlink" Target="https://podminky.urs.cz/item/CS_URS_2024_01/762332131" TargetMode="External" /><Relationship Id="rId114" Type="http://schemas.openxmlformats.org/officeDocument/2006/relationships/hyperlink" Target="https://podminky.urs.cz/item/CS_URS_2024_01/762332132" TargetMode="External" /><Relationship Id="rId115" Type="http://schemas.openxmlformats.org/officeDocument/2006/relationships/hyperlink" Target="https://podminky.urs.cz/item/CS_URS_2024_01/762332133" TargetMode="External" /><Relationship Id="rId116" Type="http://schemas.openxmlformats.org/officeDocument/2006/relationships/hyperlink" Target="https://podminky.urs.cz/item/CS_URS_2024_01/762332134" TargetMode="External" /><Relationship Id="rId117" Type="http://schemas.openxmlformats.org/officeDocument/2006/relationships/hyperlink" Target="https://podminky.urs.cz/item/CS_URS_2024_01/762332635" TargetMode="External" /><Relationship Id="rId118" Type="http://schemas.openxmlformats.org/officeDocument/2006/relationships/hyperlink" Target="https://podminky.urs.cz/item/CS_URS_2024_01/762341210" TargetMode="External" /><Relationship Id="rId119" Type="http://schemas.openxmlformats.org/officeDocument/2006/relationships/hyperlink" Target="https://podminky.urs.cz/item/CS_URS_2024_01/762342511" TargetMode="External" /><Relationship Id="rId120" Type="http://schemas.openxmlformats.org/officeDocument/2006/relationships/hyperlink" Target="https://podminky.urs.cz/item/CS_URS_2024_01/762395000" TargetMode="External" /><Relationship Id="rId121" Type="http://schemas.openxmlformats.org/officeDocument/2006/relationships/hyperlink" Target="https://podminky.urs.cz/item/CS_URS_2024_01/762713131" TargetMode="External" /><Relationship Id="rId122" Type="http://schemas.openxmlformats.org/officeDocument/2006/relationships/hyperlink" Target="https://podminky.urs.cz/item/CS_URS_2024_01/762795000" TargetMode="External" /><Relationship Id="rId123" Type="http://schemas.openxmlformats.org/officeDocument/2006/relationships/hyperlink" Target="https://podminky.urs.cz/item/CS_URS_2024_01/998762112" TargetMode="External" /><Relationship Id="rId124" Type="http://schemas.openxmlformats.org/officeDocument/2006/relationships/hyperlink" Target="https://podminky.urs.cz/item/CS_URS_2024_01/763121424" TargetMode="External" /><Relationship Id="rId125" Type="http://schemas.openxmlformats.org/officeDocument/2006/relationships/hyperlink" Target="https://podminky.urs.cz/item/CS_URS_2024_01/763131751" TargetMode="External" /><Relationship Id="rId126" Type="http://schemas.openxmlformats.org/officeDocument/2006/relationships/hyperlink" Target="https://podminky.urs.cz/item/CS_URS_2024_01/763131752" TargetMode="External" /><Relationship Id="rId127" Type="http://schemas.openxmlformats.org/officeDocument/2006/relationships/hyperlink" Target="https://podminky.urs.cz/item/CS_URS_2024_01/763161511" TargetMode="External" /><Relationship Id="rId128" Type="http://schemas.openxmlformats.org/officeDocument/2006/relationships/hyperlink" Target="https://podminky.urs.cz/item/CS_URS_2024_01/765191031" TargetMode="External" /><Relationship Id="rId129" Type="http://schemas.openxmlformats.org/officeDocument/2006/relationships/hyperlink" Target="https://podminky.urs.cz/item/CS_URS_2024_01/998763113" TargetMode="External" /><Relationship Id="rId130" Type="http://schemas.openxmlformats.org/officeDocument/2006/relationships/hyperlink" Target="https://podminky.urs.cz/item/CS_URS_2024_01/764002414" TargetMode="External" /><Relationship Id="rId131" Type="http://schemas.openxmlformats.org/officeDocument/2006/relationships/hyperlink" Target="https://podminky.urs.cz/item/CS_URS_2024_01/764101141" TargetMode="External" /><Relationship Id="rId132" Type="http://schemas.openxmlformats.org/officeDocument/2006/relationships/hyperlink" Target="https://podminky.urs.cz/item/CS_URS_2024_01/764201106" TargetMode="External" /><Relationship Id="rId133" Type="http://schemas.openxmlformats.org/officeDocument/2006/relationships/hyperlink" Target="https://podminky.urs.cz/item/CS_URS_2024_01/764201172" TargetMode="External" /><Relationship Id="rId134" Type="http://schemas.openxmlformats.org/officeDocument/2006/relationships/hyperlink" Target="https://podminky.urs.cz/item/CS_URS_2024_01/764202105" TargetMode="External" /><Relationship Id="rId135" Type="http://schemas.openxmlformats.org/officeDocument/2006/relationships/hyperlink" Target="https://podminky.urs.cz/item/CS_URS_2024_01/764202134" TargetMode="External" /><Relationship Id="rId136" Type="http://schemas.openxmlformats.org/officeDocument/2006/relationships/hyperlink" Target="https://podminky.urs.cz/item/CS_URS_2024_01/764206105" TargetMode="External" /><Relationship Id="rId137" Type="http://schemas.openxmlformats.org/officeDocument/2006/relationships/hyperlink" Target="https://podminky.urs.cz/item/CS_URS_2024_01/764302115" TargetMode="External" /><Relationship Id="rId138" Type="http://schemas.openxmlformats.org/officeDocument/2006/relationships/hyperlink" Target="https://podminky.urs.cz/item/CS_URS_2024_01/764345521" TargetMode="External" /><Relationship Id="rId139" Type="http://schemas.openxmlformats.org/officeDocument/2006/relationships/hyperlink" Target="https://podminky.urs.cz/item/CS_URS_2024_01/764345522" TargetMode="External" /><Relationship Id="rId140" Type="http://schemas.openxmlformats.org/officeDocument/2006/relationships/hyperlink" Target="https://podminky.urs.cz/item/CS_URS_2024_01/764345524" TargetMode="External" /><Relationship Id="rId141" Type="http://schemas.openxmlformats.org/officeDocument/2006/relationships/hyperlink" Target="https://podminky.urs.cz/item/CS_URS_2024_01/764345525" TargetMode="External" /><Relationship Id="rId142" Type="http://schemas.openxmlformats.org/officeDocument/2006/relationships/hyperlink" Target="https://podminky.urs.cz/item/CS_URS_2024_01/764501103" TargetMode="External" /><Relationship Id="rId143" Type="http://schemas.openxmlformats.org/officeDocument/2006/relationships/hyperlink" Target="https://podminky.urs.cz/item/CS_URS_2024_01/764501104" TargetMode="External" /><Relationship Id="rId144" Type="http://schemas.openxmlformats.org/officeDocument/2006/relationships/hyperlink" Target="https://podminky.urs.cz/item/CS_URS_2024_01/764501105" TargetMode="External" /><Relationship Id="rId145" Type="http://schemas.openxmlformats.org/officeDocument/2006/relationships/hyperlink" Target="https://podminky.urs.cz/item/CS_URS_2024_01/764501108" TargetMode="External" /><Relationship Id="rId146" Type="http://schemas.openxmlformats.org/officeDocument/2006/relationships/hyperlink" Target="https://podminky.urs.cz/item/CS_URS_2024_01/764507505" TargetMode="External" /><Relationship Id="rId147" Type="http://schemas.openxmlformats.org/officeDocument/2006/relationships/hyperlink" Target="https://podminky.urs.cz/item/CS_URS_2024_01/764508131" TargetMode="External" /><Relationship Id="rId148" Type="http://schemas.openxmlformats.org/officeDocument/2006/relationships/hyperlink" Target="https://podminky.urs.cz/item/CS_URS_2024_01/764508132" TargetMode="External" /><Relationship Id="rId149" Type="http://schemas.openxmlformats.org/officeDocument/2006/relationships/hyperlink" Target="https://podminky.urs.cz/item/CS_URS_2024_01/998764112" TargetMode="External" /><Relationship Id="rId150" Type="http://schemas.openxmlformats.org/officeDocument/2006/relationships/hyperlink" Target="https://podminky.urs.cz/item/CS_URS_2024_01/765191021" TargetMode="External" /><Relationship Id="rId151" Type="http://schemas.openxmlformats.org/officeDocument/2006/relationships/hyperlink" Target="https://podminky.urs.cz/item/CS_URS_2024_01/998765112" TargetMode="External" /><Relationship Id="rId152" Type="http://schemas.openxmlformats.org/officeDocument/2006/relationships/hyperlink" Target="https://podminky.urs.cz/item/CS_URS_2024_01/766411224" TargetMode="External" /><Relationship Id="rId153" Type="http://schemas.openxmlformats.org/officeDocument/2006/relationships/hyperlink" Target="https://podminky.urs.cz/item/CS_URS_2024_01/766417211" TargetMode="External" /><Relationship Id="rId154" Type="http://schemas.openxmlformats.org/officeDocument/2006/relationships/hyperlink" Target="https://podminky.urs.cz/item/CS_URS_2024_01/766417543" TargetMode="External" /><Relationship Id="rId155" Type="http://schemas.openxmlformats.org/officeDocument/2006/relationships/hyperlink" Target="https://podminky.urs.cz/item/CS_URS_2024_01/766492100" TargetMode="External" /><Relationship Id="rId156" Type="http://schemas.openxmlformats.org/officeDocument/2006/relationships/hyperlink" Target="https://podminky.urs.cz/item/CS_URS_2024_01/766622132" TargetMode="External" /><Relationship Id="rId157" Type="http://schemas.openxmlformats.org/officeDocument/2006/relationships/hyperlink" Target="https://podminky.urs.cz/item/CS_URS_2024_01/766622131" TargetMode="External" /><Relationship Id="rId158" Type="http://schemas.openxmlformats.org/officeDocument/2006/relationships/hyperlink" Target="https://podminky.urs.cz/item/CS_URS_2024_01/766622216" TargetMode="External" /><Relationship Id="rId159" Type="http://schemas.openxmlformats.org/officeDocument/2006/relationships/hyperlink" Target="https://podminky.urs.cz/item/CS_URS_2024_01/766660411" TargetMode="External" /><Relationship Id="rId160" Type="http://schemas.openxmlformats.org/officeDocument/2006/relationships/hyperlink" Target="https://podminky.urs.cz/item/CS_URS_2024_01/766660717" TargetMode="External" /><Relationship Id="rId161" Type="http://schemas.openxmlformats.org/officeDocument/2006/relationships/hyperlink" Target="https://podminky.urs.cz/item/CS_URS_2024_01/766660728" TargetMode="External" /><Relationship Id="rId162" Type="http://schemas.openxmlformats.org/officeDocument/2006/relationships/hyperlink" Target="https://podminky.urs.cz/item/CS_URS_2024_01/766660729" TargetMode="External" /><Relationship Id="rId163" Type="http://schemas.openxmlformats.org/officeDocument/2006/relationships/hyperlink" Target="https://podminky.urs.cz/item/CS_URS_2024_01/766660730" TargetMode="External" /><Relationship Id="rId164" Type="http://schemas.openxmlformats.org/officeDocument/2006/relationships/hyperlink" Target="https://podminky.urs.cz/item/CS_URS_2024_01/766694116" TargetMode="External" /><Relationship Id="rId165" Type="http://schemas.openxmlformats.org/officeDocument/2006/relationships/hyperlink" Target="https://podminky.urs.cz/item/CS_URS_2024_01/998766111" TargetMode="External" /><Relationship Id="rId166" Type="http://schemas.openxmlformats.org/officeDocument/2006/relationships/hyperlink" Target="https://podminky.urs.cz/item/CS_URS_2024_01/767211312" TargetMode="External" /><Relationship Id="rId167" Type="http://schemas.openxmlformats.org/officeDocument/2006/relationships/hyperlink" Target="https://podminky.urs.cz/item/CS_URS_2024_01/767220210" TargetMode="External" /><Relationship Id="rId168" Type="http://schemas.openxmlformats.org/officeDocument/2006/relationships/hyperlink" Target="https://podminky.urs.cz/item/CS_URS_2024_01/767531121" TargetMode="External" /><Relationship Id="rId169" Type="http://schemas.openxmlformats.org/officeDocument/2006/relationships/hyperlink" Target="https://podminky.urs.cz/item/CS_URS_2024_01/767531211" TargetMode="External" /><Relationship Id="rId170" Type="http://schemas.openxmlformats.org/officeDocument/2006/relationships/hyperlink" Target="https://podminky.urs.cz/item/CS_URS_2024_01/767640311" TargetMode="External" /><Relationship Id="rId171" Type="http://schemas.openxmlformats.org/officeDocument/2006/relationships/hyperlink" Target="https://podminky.urs.cz/item/CS_URS_2024_01/767646510" TargetMode="External" /><Relationship Id="rId172" Type="http://schemas.openxmlformats.org/officeDocument/2006/relationships/hyperlink" Target="https://podminky.urs.cz/item/CS_URS_2024_01/767995114" TargetMode="External" /><Relationship Id="rId173" Type="http://schemas.openxmlformats.org/officeDocument/2006/relationships/hyperlink" Target="https://podminky.urs.cz/item/CS_URS_2024_01/998767111" TargetMode="External" /><Relationship Id="rId174" Type="http://schemas.openxmlformats.org/officeDocument/2006/relationships/hyperlink" Target="https://podminky.urs.cz/item/CS_URS_2024_01/771474113" TargetMode="External" /><Relationship Id="rId175" Type="http://schemas.openxmlformats.org/officeDocument/2006/relationships/hyperlink" Target="https://podminky.urs.cz/item/CS_URS_2024_01/998771111" TargetMode="External" /><Relationship Id="rId176" Type="http://schemas.openxmlformats.org/officeDocument/2006/relationships/hyperlink" Target="https://podminky.urs.cz/item/CS_URS_2024_01/777111111" TargetMode="External" /><Relationship Id="rId177" Type="http://schemas.openxmlformats.org/officeDocument/2006/relationships/hyperlink" Target="https://podminky.urs.cz/item/CS_URS_2024_01/777131101" TargetMode="External" /><Relationship Id="rId178" Type="http://schemas.openxmlformats.org/officeDocument/2006/relationships/hyperlink" Target="https://podminky.urs.cz/item/CS_URS_2024_01/777131151" TargetMode="External" /><Relationship Id="rId179" Type="http://schemas.openxmlformats.org/officeDocument/2006/relationships/hyperlink" Target="https://podminky.urs.cz/item/CS_URS_2024_01/777611121" TargetMode="External" /><Relationship Id="rId180" Type="http://schemas.openxmlformats.org/officeDocument/2006/relationships/hyperlink" Target="https://podminky.urs.cz/item/CS_URS_2024_01/777611181" TargetMode="External" /><Relationship Id="rId181" Type="http://schemas.openxmlformats.org/officeDocument/2006/relationships/hyperlink" Target="https://podminky.urs.cz/item/CS_URS_2024_01/998777111" TargetMode="External" /><Relationship Id="rId182" Type="http://schemas.openxmlformats.org/officeDocument/2006/relationships/hyperlink" Target="https://podminky.urs.cz/item/CS_URS_2024_01/781121011" TargetMode="External" /><Relationship Id="rId183" Type="http://schemas.openxmlformats.org/officeDocument/2006/relationships/hyperlink" Target="https://podminky.urs.cz/item/CS_URS_2024_01/781472418" TargetMode="External" /><Relationship Id="rId184" Type="http://schemas.openxmlformats.org/officeDocument/2006/relationships/hyperlink" Target="https://podminky.urs.cz/item/CS_URS_2024_01/781472491" TargetMode="External" /><Relationship Id="rId185" Type="http://schemas.openxmlformats.org/officeDocument/2006/relationships/hyperlink" Target="https://podminky.urs.cz/item/CS_URS_2024_01/998781111" TargetMode="External" /><Relationship Id="rId186" Type="http://schemas.openxmlformats.org/officeDocument/2006/relationships/hyperlink" Target="https://podminky.urs.cz/item/CS_URS_2024_01/782112313" TargetMode="External" /><Relationship Id="rId187" Type="http://schemas.openxmlformats.org/officeDocument/2006/relationships/hyperlink" Target="https://podminky.urs.cz/item/CS_URS_2024_01/782191111" TargetMode="External" /><Relationship Id="rId188" Type="http://schemas.openxmlformats.org/officeDocument/2006/relationships/hyperlink" Target="https://podminky.urs.cz/item/CS_URS_2024_01/782991111" TargetMode="External" /><Relationship Id="rId189" Type="http://schemas.openxmlformats.org/officeDocument/2006/relationships/hyperlink" Target="https://podminky.urs.cz/item/CS_URS_2024_01/782991411" TargetMode="External" /><Relationship Id="rId190" Type="http://schemas.openxmlformats.org/officeDocument/2006/relationships/hyperlink" Target="https://podminky.urs.cz/item/CS_URS_2024_01/782991421" TargetMode="External" /><Relationship Id="rId191" Type="http://schemas.openxmlformats.org/officeDocument/2006/relationships/hyperlink" Target="https://podminky.urs.cz/item/CS_URS_2024_01/998782111" TargetMode="External" /><Relationship Id="rId192" Type="http://schemas.openxmlformats.org/officeDocument/2006/relationships/hyperlink" Target="https://podminky.urs.cz/item/CS_URS_2024_01/783114101" TargetMode="External" /><Relationship Id="rId193" Type="http://schemas.openxmlformats.org/officeDocument/2006/relationships/hyperlink" Target="https://podminky.urs.cz/item/CS_URS_2024_01/783117101" TargetMode="External" /><Relationship Id="rId194" Type="http://schemas.openxmlformats.org/officeDocument/2006/relationships/hyperlink" Target="https://podminky.urs.cz/item/CS_URS_2024_01/783213011" TargetMode="External" /><Relationship Id="rId195" Type="http://schemas.openxmlformats.org/officeDocument/2006/relationships/hyperlink" Target="https://podminky.urs.cz/item/CS_URS_2024_01/783218111" TargetMode="External" /><Relationship Id="rId196" Type="http://schemas.openxmlformats.org/officeDocument/2006/relationships/hyperlink" Target="https://podminky.urs.cz/item/CS_URS_2024_01/783315101" TargetMode="External" /><Relationship Id="rId197" Type="http://schemas.openxmlformats.org/officeDocument/2006/relationships/hyperlink" Target="https://podminky.urs.cz/item/CS_URS_2024_01/783317101" TargetMode="External" /><Relationship Id="rId198" Type="http://schemas.openxmlformats.org/officeDocument/2006/relationships/hyperlink" Target="https://podminky.urs.cz/item/CS_URS_2024_01/783932171" TargetMode="External" /><Relationship Id="rId199" Type="http://schemas.openxmlformats.org/officeDocument/2006/relationships/hyperlink" Target="https://podminky.urs.cz/item/CS_URS_2024_01/784181101" TargetMode="External" /><Relationship Id="rId200" Type="http://schemas.openxmlformats.org/officeDocument/2006/relationships/hyperlink" Target="https://podminky.urs.cz/item/CS_URS_2024_01/784221111" TargetMode="External" /><Relationship Id="rId201" Type="http://schemas.openxmlformats.org/officeDocument/2006/relationships/hyperlink" Target="https://podminky.urs.cz/item/CS_URS_2024_01/998786111" TargetMode="External" /><Relationship Id="rId202" Type="http://schemas.openxmlformats.org/officeDocument/2006/relationships/hyperlink" Target="https://podminky.urs.cz/item/CS_URS_2024_01/795991001" TargetMode="External" /><Relationship Id="rId203" Type="http://schemas.openxmlformats.org/officeDocument/2006/relationships/hyperlink" Target="https://podminky.urs.cz/item/CS_URS_2024_01/998795111" TargetMode="External" /><Relationship Id="rId20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1101" TargetMode="External" /><Relationship Id="rId3" Type="http://schemas.openxmlformats.org/officeDocument/2006/relationships/hyperlink" Target="https://podminky.urs.cz/item/CS_URS_2024_01/162251101" TargetMode="External" /><Relationship Id="rId4" Type="http://schemas.openxmlformats.org/officeDocument/2006/relationships/hyperlink" Target="https://podminky.urs.cz/item/CS_URS_2024_01/162751116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4211101" TargetMode="External" /><Relationship Id="rId9" Type="http://schemas.openxmlformats.org/officeDocument/2006/relationships/hyperlink" Target="https://podminky.urs.cz/item/CS_URS_2024_01/175111101" TargetMode="External" /><Relationship Id="rId10" Type="http://schemas.openxmlformats.org/officeDocument/2006/relationships/hyperlink" Target="https://podminky.urs.cz/item/CS_URS_2024_01/273326121" TargetMode="External" /><Relationship Id="rId11" Type="http://schemas.openxmlformats.org/officeDocument/2006/relationships/hyperlink" Target="https://podminky.urs.cz/item/CS_URS_2024_01/273356021" TargetMode="External" /><Relationship Id="rId12" Type="http://schemas.openxmlformats.org/officeDocument/2006/relationships/hyperlink" Target="https://podminky.urs.cz/item/CS_URS_2024_01/273356022" TargetMode="External" /><Relationship Id="rId13" Type="http://schemas.openxmlformats.org/officeDocument/2006/relationships/hyperlink" Target="https://podminky.urs.cz/item/CS_URS_2024_01/273366011" TargetMode="External" /><Relationship Id="rId14" Type="http://schemas.openxmlformats.org/officeDocument/2006/relationships/hyperlink" Target="https://podminky.urs.cz/item/CS_URS_2024_01/451573111" TargetMode="External" /><Relationship Id="rId15" Type="http://schemas.openxmlformats.org/officeDocument/2006/relationships/hyperlink" Target="https://podminky.urs.cz/item/CS_URS_2024_01/871161141" TargetMode="External" /><Relationship Id="rId16" Type="http://schemas.openxmlformats.org/officeDocument/2006/relationships/hyperlink" Target="https://podminky.urs.cz/item/CS_URS_2024_01/871275811" TargetMode="External" /><Relationship Id="rId17" Type="http://schemas.openxmlformats.org/officeDocument/2006/relationships/hyperlink" Target="https://podminky.urs.cz/item/CS_URS_2024_01/877162001" TargetMode="External" /><Relationship Id="rId18" Type="http://schemas.openxmlformats.org/officeDocument/2006/relationships/hyperlink" Target="https://podminky.urs.cz/item/CS_URS_2024_01/894812206" TargetMode="External" /><Relationship Id="rId19" Type="http://schemas.openxmlformats.org/officeDocument/2006/relationships/hyperlink" Target="https://podminky.urs.cz/item/CS_URS_2024_01/894812208" TargetMode="External" /><Relationship Id="rId20" Type="http://schemas.openxmlformats.org/officeDocument/2006/relationships/hyperlink" Target="https://podminky.urs.cz/item/CS_URS_2024_01/894812231" TargetMode="External" /><Relationship Id="rId21" Type="http://schemas.openxmlformats.org/officeDocument/2006/relationships/hyperlink" Target="https://podminky.urs.cz/item/CS_URS_2024_01/894812241" TargetMode="External" /><Relationship Id="rId22" Type="http://schemas.openxmlformats.org/officeDocument/2006/relationships/hyperlink" Target="https://podminky.urs.cz/item/CS_URS_2024_01/894812249" TargetMode="External" /><Relationship Id="rId23" Type="http://schemas.openxmlformats.org/officeDocument/2006/relationships/hyperlink" Target="https://podminky.urs.cz/item/CS_URS_2024_01/89481226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721111" TargetMode="External" /><Relationship Id="rId26" Type="http://schemas.openxmlformats.org/officeDocument/2006/relationships/hyperlink" Target="https://podminky.urs.cz/item/CS_URS_2024_01/899722111" TargetMode="External" /><Relationship Id="rId27" Type="http://schemas.openxmlformats.org/officeDocument/2006/relationships/hyperlink" Target="https://podminky.urs.cz/item/CS_URS_2024_01/998271301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hyperlink" Target="https://podminky.urs.cz/item/CS_URS_2024_01/721173401" TargetMode="External" /><Relationship Id="rId30" Type="http://schemas.openxmlformats.org/officeDocument/2006/relationships/hyperlink" Target="https://podminky.urs.cz/item/CS_URS_2024_01/721173402" TargetMode="External" /><Relationship Id="rId31" Type="http://schemas.openxmlformats.org/officeDocument/2006/relationships/hyperlink" Target="https://podminky.urs.cz/item/CS_URS_2024_01/721173403" TargetMode="External" /><Relationship Id="rId32" Type="http://schemas.openxmlformats.org/officeDocument/2006/relationships/hyperlink" Target="https://podminky.urs.cz/item/CS_URS_2024_01/721173404" TargetMode="External" /><Relationship Id="rId33" Type="http://schemas.openxmlformats.org/officeDocument/2006/relationships/hyperlink" Target="https://podminky.urs.cz/item/CS_URS_2024_01/721174025" TargetMode="External" /><Relationship Id="rId34" Type="http://schemas.openxmlformats.org/officeDocument/2006/relationships/hyperlink" Target="https://podminky.urs.cz/item/CS_URS_2024_01/721174042" TargetMode="External" /><Relationship Id="rId35" Type="http://schemas.openxmlformats.org/officeDocument/2006/relationships/hyperlink" Target="https://podminky.urs.cz/item/CS_URS_2024_01/721174043" TargetMode="External" /><Relationship Id="rId36" Type="http://schemas.openxmlformats.org/officeDocument/2006/relationships/hyperlink" Target="https://podminky.urs.cz/item/CS_URS_2024_01/721174044" TargetMode="External" /><Relationship Id="rId37" Type="http://schemas.openxmlformats.org/officeDocument/2006/relationships/hyperlink" Target="https://podminky.urs.cz/item/CS_URS_2024_01/721174045" TargetMode="External" /><Relationship Id="rId38" Type="http://schemas.openxmlformats.org/officeDocument/2006/relationships/hyperlink" Target="https://podminky.urs.cz/item/CS_URS_2024_01/721174063" TargetMode="External" /><Relationship Id="rId39" Type="http://schemas.openxmlformats.org/officeDocument/2006/relationships/hyperlink" Target="https://podminky.urs.cz/item/CS_URS_2024_01/721242105" TargetMode="External" /><Relationship Id="rId40" Type="http://schemas.openxmlformats.org/officeDocument/2006/relationships/hyperlink" Target="https://podminky.urs.cz/item/CS_URS_2024_01/721194105" TargetMode="External" /><Relationship Id="rId41" Type="http://schemas.openxmlformats.org/officeDocument/2006/relationships/hyperlink" Target="https://podminky.urs.cz/item/CS_URS_2024_01/721194109" TargetMode="External" /><Relationship Id="rId42" Type="http://schemas.openxmlformats.org/officeDocument/2006/relationships/hyperlink" Target="https://podminky.urs.cz/item/CS_URS_2024_01/721273153" TargetMode="External" /><Relationship Id="rId43" Type="http://schemas.openxmlformats.org/officeDocument/2006/relationships/hyperlink" Target="https://podminky.urs.cz/item/CS_URS_2024_01/721290111" TargetMode="External" /><Relationship Id="rId44" Type="http://schemas.openxmlformats.org/officeDocument/2006/relationships/hyperlink" Target="https://podminky.urs.cz/item/CS_URS_2024_01/721290112" TargetMode="External" /><Relationship Id="rId45" Type="http://schemas.openxmlformats.org/officeDocument/2006/relationships/hyperlink" Target="https://podminky.urs.cz/item/CS_URS_2024_01/998721101" TargetMode="External" /><Relationship Id="rId46" Type="http://schemas.openxmlformats.org/officeDocument/2006/relationships/hyperlink" Target="https://podminky.urs.cz/item/CS_URS_2024_01/722174002" TargetMode="External" /><Relationship Id="rId47" Type="http://schemas.openxmlformats.org/officeDocument/2006/relationships/hyperlink" Target="https://podminky.urs.cz/item/CS_URS_2024_01/722174003" TargetMode="External" /><Relationship Id="rId48" Type="http://schemas.openxmlformats.org/officeDocument/2006/relationships/hyperlink" Target="https://podminky.urs.cz/item/CS_URS_2024_01/722179191" TargetMode="External" /><Relationship Id="rId49" Type="http://schemas.openxmlformats.org/officeDocument/2006/relationships/hyperlink" Target="https://podminky.urs.cz/item/CS_URS_2024_01/722181231" TargetMode="External" /><Relationship Id="rId50" Type="http://schemas.openxmlformats.org/officeDocument/2006/relationships/hyperlink" Target="https://podminky.urs.cz/item/CS_URS_2024_01/722181242" TargetMode="External" /><Relationship Id="rId51" Type="http://schemas.openxmlformats.org/officeDocument/2006/relationships/hyperlink" Target="https://podminky.urs.cz/item/CS_URS_2024_01/722190401" TargetMode="External" /><Relationship Id="rId52" Type="http://schemas.openxmlformats.org/officeDocument/2006/relationships/hyperlink" Target="https://podminky.urs.cz/item/CS_URS_2024_01/722220151" TargetMode="External" /><Relationship Id="rId53" Type="http://schemas.openxmlformats.org/officeDocument/2006/relationships/hyperlink" Target="https://podminky.urs.cz/item/CS_URS_2024_01/722220241" TargetMode="External" /><Relationship Id="rId54" Type="http://schemas.openxmlformats.org/officeDocument/2006/relationships/hyperlink" Target="https://podminky.urs.cz/item/CS_URS_2024_01/722220242" TargetMode="External" /><Relationship Id="rId55" Type="http://schemas.openxmlformats.org/officeDocument/2006/relationships/hyperlink" Target="https://podminky.urs.cz/item/CS_URS_2024_01/722232044" TargetMode="External" /><Relationship Id="rId56" Type="http://schemas.openxmlformats.org/officeDocument/2006/relationships/hyperlink" Target="https://podminky.urs.cz/item/CS_URS_2024_01/722232062" TargetMode="External" /><Relationship Id="rId57" Type="http://schemas.openxmlformats.org/officeDocument/2006/relationships/hyperlink" Target="https://podminky.urs.cz/item/CS_URS_2024_01/722239103" TargetMode="External" /><Relationship Id="rId58" Type="http://schemas.openxmlformats.org/officeDocument/2006/relationships/hyperlink" Target="https://podminky.urs.cz/item/CS_URS_2024_01/722262211" TargetMode="External" /><Relationship Id="rId59" Type="http://schemas.openxmlformats.org/officeDocument/2006/relationships/hyperlink" Target="https://podminky.urs.cz/item/CS_URS_2024_01/722290234" TargetMode="External" /><Relationship Id="rId60" Type="http://schemas.openxmlformats.org/officeDocument/2006/relationships/hyperlink" Target="https://podminky.urs.cz/item/CS_URS_2024_01/722290246" TargetMode="External" /><Relationship Id="rId61" Type="http://schemas.openxmlformats.org/officeDocument/2006/relationships/hyperlink" Target="https://podminky.urs.cz/item/CS_URS_2024_01/998722101" TargetMode="External" /><Relationship Id="rId62" Type="http://schemas.openxmlformats.org/officeDocument/2006/relationships/hyperlink" Target="https://podminky.urs.cz/item/CS_URS_2024_01/998724101" TargetMode="External" /><Relationship Id="rId63" Type="http://schemas.openxmlformats.org/officeDocument/2006/relationships/hyperlink" Target="https://podminky.urs.cz/item/CS_URS_2024_01/725112022" TargetMode="External" /><Relationship Id="rId64" Type="http://schemas.openxmlformats.org/officeDocument/2006/relationships/hyperlink" Target="https://podminky.urs.cz/item/CS_URS_2024_01/725211703" TargetMode="External" /><Relationship Id="rId65" Type="http://schemas.openxmlformats.org/officeDocument/2006/relationships/hyperlink" Target="https://podminky.urs.cz/item/CS_URS_2024_01/725311121" TargetMode="External" /><Relationship Id="rId66" Type="http://schemas.openxmlformats.org/officeDocument/2006/relationships/hyperlink" Target="https://podminky.urs.cz/item/CS_URS_2024_01/725339111" TargetMode="External" /><Relationship Id="rId67" Type="http://schemas.openxmlformats.org/officeDocument/2006/relationships/hyperlink" Target="https://podminky.urs.cz/item/CS_URS_2024_01/725813111" TargetMode="External" /><Relationship Id="rId68" Type="http://schemas.openxmlformats.org/officeDocument/2006/relationships/hyperlink" Target="https://podminky.urs.cz/item/CS_URS_2024_01/725829131" TargetMode="External" /><Relationship Id="rId69" Type="http://schemas.openxmlformats.org/officeDocument/2006/relationships/hyperlink" Target="https://podminky.urs.cz/item/CS_URS_2024_01/725861312" TargetMode="External" /><Relationship Id="rId70" Type="http://schemas.openxmlformats.org/officeDocument/2006/relationships/hyperlink" Target="https://podminky.urs.cz/item/CS_URS_2024_01/998725101" TargetMode="External" /><Relationship Id="rId71" Type="http://schemas.openxmlformats.org/officeDocument/2006/relationships/hyperlink" Target="https://podminky.urs.cz/item/CS_URS_2024_01/726131041" TargetMode="External" /><Relationship Id="rId72" Type="http://schemas.openxmlformats.org/officeDocument/2006/relationships/hyperlink" Target="https://podminky.urs.cz/item/CS_URS_2024_01/998726111" TargetMode="External" /><Relationship Id="rId73" Type="http://schemas.openxmlformats.org/officeDocument/2006/relationships/hyperlink" Target="https://podminky.urs.cz/item/CS_URS_2024_01/741122122" TargetMode="External" /><Relationship Id="rId74" Type="http://schemas.openxmlformats.org/officeDocument/2006/relationships/hyperlink" Target="https://podminky.urs.cz/item/CS_URS_2024_01/460791111" TargetMode="External" /><Relationship Id="rId7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2061" TargetMode="External" /><Relationship Id="rId2" Type="http://schemas.openxmlformats.org/officeDocument/2006/relationships/hyperlink" Target="https://podminky.urs.cz/item/CS_URS_2024_01/741120001" TargetMode="External" /><Relationship Id="rId3" Type="http://schemas.openxmlformats.org/officeDocument/2006/relationships/hyperlink" Target="https://podminky.urs.cz/item/CS_URS_2024_01/741120201" TargetMode="External" /><Relationship Id="rId4" Type="http://schemas.openxmlformats.org/officeDocument/2006/relationships/hyperlink" Target="https://podminky.urs.cz/item/CS_URS_2024_01/741122015" TargetMode="External" /><Relationship Id="rId5" Type="http://schemas.openxmlformats.org/officeDocument/2006/relationships/hyperlink" Target="https://podminky.urs.cz/item/CS_URS_2024_01/741122016" TargetMode="External" /><Relationship Id="rId6" Type="http://schemas.openxmlformats.org/officeDocument/2006/relationships/hyperlink" Target="https://podminky.urs.cz/item/CS_URS_2024_01/741122122" TargetMode="External" /><Relationship Id="rId7" Type="http://schemas.openxmlformats.org/officeDocument/2006/relationships/hyperlink" Target="https://podminky.urs.cz/item/CS_URS_2024_01/741122211" TargetMode="External" /><Relationship Id="rId8" Type="http://schemas.openxmlformats.org/officeDocument/2006/relationships/hyperlink" Target="https://podminky.urs.cz/item/CS_URS_2024_01/741122133" TargetMode="External" /><Relationship Id="rId9" Type="http://schemas.openxmlformats.org/officeDocument/2006/relationships/hyperlink" Target="https://podminky.urs.cz/item/CS_URS_2024_01/741130001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741130007" TargetMode="External" /><Relationship Id="rId12" Type="http://schemas.openxmlformats.org/officeDocument/2006/relationships/hyperlink" Target="https://podminky.urs.cz/item/CS_URS_2024_01/741210001" TargetMode="External" /><Relationship Id="rId13" Type="http://schemas.openxmlformats.org/officeDocument/2006/relationships/hyperlink" Target="https://podminky.urs.cz/item/CS_URS_2024_01/741310101" TargetMode="External" /><Relationship Id="rId14" Type="http://schemas.openxmlformats.org/officeDocument/2006/relationships/hyperlink" Target="https://podminky.urs.cz/item/CS_URS_2024_01/741311004" TargetMode="External" /><Relationship Id="rId15" Type="http://schemas.openxmlformats.org/officeDocument/2006/relationships/hyperlink" Target="https://podminky.urs.cz/item/CS_URS_2024_01/741313001" TargetMode="External" /><Relationship Id="rId16" Type="http://schemas.openxmlformats.org/officeDocument/2006/relationships/hyperlink" Target="https://podminky.urs.cz/item/CS_URS_2024_01/741320003" TargetMode="External" /><Relationship Id="rId17" Type="http://schemas.openxmlformats.org/officeDocument/2006/relationships/hyperlink" Target="https://podminky.urs.cz/item/CS_URS_2024_01/741320021" TargetMode="External" /><Relationship Id="rId18" Type="http://schemas.openxmlformats.org/officeDocument/2006/relationships/hyperlink" Target="https://podminky.urs.cz/item/CS_URS_2024_01/741320022" TargetMode="External" /><Relationship Id="rId19" Type="http://schemas.openxmlformats.org/officeDocument/2006/relationships/hyperlink" Target="https://podminky.urs.cz/item/CS_URS_2024_01/741371002" TargetMode="External" /><Relationship Id="rId20" Type="http://schemas.openxmlformats.org/officeDocument/2006/relationships/hyperlink" Target="https://podminky.urs.cz/item/CS_URS_2024_01/741372013" TargetMode="External" /><Relationship Id="rId21" Type="http://schemas.openxmlformats.org/officeDocument/2006/relationships/hyperlink" Target="https://podminky.urs.cz/item/CS_URS_2024_01/741372061" TargetMode="External" /><Relationship Id="rId22" Type="http://schemas.openxmlformats.org/officeDocument/2006/relationships/hyperlink" Target="https://podminky.urs.cz/item/CS_URS_2024_01/741372062" TargetMode="External" /><Relationship Id="rId23" Type="http://schemas.openxmlformats.org/officeDocument/2006/relationships/hyperlink" Target="https://podminky.urs.cz/item/CS_URS_2024_01/741410041" TargetMode="External" /><Relationship Id="rId24" Type="http://schemas.openxmlformats.org/officeDocument/2006/relationships/hyperlink" Target="https://podminky.urs.cz/item/CS_URS_2024_01/741420001" TargetMode="External" /><Relationship Id="rId25" Type="http://schemas.openxmlformats.org/officeDocument/2006/relationships/hyperlink" Target="https://podminky.urs.cz/item/CS_URS_2024_01/741420021" TargetMode="External" /><Relationship Id="rId26" Type="http://schemas.openxmlformats.org/officeDocument/2006/relationships/hyperlink" Target="https://podminky.urs.cz/item/CS_URS_2024_01/741420022" TargetMode="External" /><Relationship Id="rId27" Type="http://schemas.openxmlformats.org/officeDocument/2006/relationships/hyperlink" Target="https://podminky.urs.cz/item/CS_URS_2024_01/741420023" TargetMode="External" /><Relationship Id="rId28" Type="http://schemas.openxmlformats.org/officeDocument/2006/relationships/hyperlink" Target="https://podminky.urs.cz/item/CS_URS_2024_01/741430004" TargetMode="External" /><Relationship Id="rId29" Type="http://schemas.openxmlformats.org/officeDocument/2006/relationships/hyperlink" Target="https://podminky.urs.cz/item/CS_URS_2024_01/742110003" TargetMode="External" /><Relationship Id="rId30" Type="http://schemas.openxmlformats.org/officeDocument/2006/relationships/hyperlink" Target="https://podminky.urs.cz/item/CS_URS_2024_01/742110504" TargetMode="External" /><Relationship Id="rId31" Type="http://schemas.openxmlformats.org/officeDocument/2006/relationships/hyperlink" Target="https://podminky.urs.cz/item/CS_URS_2024_01/742124002" TargetMode="External" /><Relationship Id="rId32" Type="http://schemas.openxmlformats.org/officeDocument/2006/relationships/hyperlink" Target="https://podminky.urs.cz/item/CS_URS_2024_01/741311004" TargetMode="External" /><Relationship Id="rId33" Type="http://schemas.openxmlformats.org/officeDocument/2006/relationships/hyperlink" Target="https://podminky.urs.cz/item/CS_URS_2024_01/742210261" TargetMode="External" /><Relationship Id="rId34" Type="http://schemas.openxmlformats.org/officeDocument/2006/relationships/hyperlink" Target="https://podminky.urs.cz/item/CS_URS_2024_01/742330044" TargetMode="External" /><Relationship Id="rId35" Type="http://schemas.openxmlformats.org/officeDocument/2006/relationships/hyperlink" Target="https://podminky.urs.cz/item/CS_URS_2024_01/460171162" TargetMode="External" /><Relationship Id="rId36" Type="http://schemas.openxmlformats.org/officeDocument/2006/relationships/hyperlink" Target="https://podminky.urs.cz/item/CS_URS_2024_01/460341113" TargetMode="External" /><Relationship Id="rId37" Type="http://schemas.openxmlformats.org/officeDocument/2006/relationships/hyperlink" Target="https://podminky.urs.cz/item/CS_URS_2024_01/460341121" TargetMode="External" /><Relationship Id="rId38" Type="http://schemas.openxmlformats.org/officeDocument/2006/relationships/hyperlink" Target="https://podminky.urs.cz/item/CS_URS_2024_01/460361121" TargetMode="External" /><Relationship Id="rId39" Type="http://schemas.openxmlformats.org/officeDocument/2006/relationships/hyperlink" Target="https://podminky.urs.cz/item/CS_URS_2024_01/460451152" TargetMode="External" /><Relationship Id="rId40" Type="http://schemas.openxmlformats.org/officeDocument/2006/relationships/hyperlink" Target="https://podminky.urs.cz/item/CS_URS_2024_01/460661111" TargetMode="External" /><Relationship Id="rId41" Type="http://schemas.openxmlformats.org/officeDocument/2006/relationships/hyperlink" Target="https://podminky.urs.cz/item/CS_URS_2024_01/460661512" TargetMode="External" /><Relationship Id="rId42" Type="http://schemas.openxmlformats.org/officeDocument/2006/relationships/hyperlink" Target="https://podminky.urs.cz/item/CS_URS_2024_01/460791213" TargetMode="External" /><Relationship Id="rId43" Type="http://schemas.openxmlformats.org/officeDocument/2006/relationships/hyperlink" Target="https://podminky.urs.cz/item/CS_URS_2024_01/46090512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2103000" TargetMode="External" /><Relationship Id="rId2" Type="http://schemas.openxmlformats.org/officeDocument/2006/relationships/hyperlink" Target="https://podminky.urs.cz/item/CS_URS_2024_01/033103000" TargetMode="External" /><Relationship Id="rId3" Type="http://schemas.openxmlformats.org/officeDocument/2006/relationships/hyperlink" Target="https://podminky.urs.cz/item/CS_URS_2024_01/033203000" TargetMode="External" /><Relationship Id="rId4" Type="http://schemas.openxmlformats.org/officeDocument/2006/relationships/hyperlink" Target="https://podminky.urs.cz/item/CS_URS_2024_01/081103000" TargetMode="External" /><Relationship Id="rId5" Type="http://schemas.openxmlformats.org/officeDocument/2006/relationships/hyperlink" Target="https://podminky.urs.cz/item/CS_URS_2024_01/094104000" TargetMode="External" /><Relationship Id="rId6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Novostavba objektu střelnice Myslivna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Martin Řehák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stavební část'!P144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ZTI'!J30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ZTI'!P132</f>
        <v>0</v>
      </c>
      <c r="AV96" s="127">
        <f>'02 - ZTI'!J33</f>
        <v>0</v>
      </c>
      <c r="AW96" s="127">
        <f>'02 - ZTI'!J34</f>
        <v>0</v>
      </c>
      <c r="AX96" s="127">
        <f>'02 - ZTI'!J35</f>
        <v>0</v>
      </c>
      <c r="AY96" s="127">
        <f>'02 - ZTI'!J36</f>
        <v>0</v>
      </c>
      <c r="AZ96" s="127">
        <f>'02 - ZTI'!F33</f>
        <v>0</v>
      </c>
      <c r="BA96" s="127">
        <f>'02 - ZTI'!F34</f>
        <v>0</v>
      </c>
      <c r="BB96" s="127">
        <f>'02 - ZTI'!F35</f>
        <v>0</v>
      </c>
      <c r="BC96" s="127">
        <f>'02 - ZTI'!F36</f>
        <v>0</v>
      </c>
      <c r="BD96" s="129">
        <f>'02 - ZTI'!F37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Elektroinstalace'!J30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Elektroinstalace'!P122</f>
        <v>0</v>
      </c>
      <c r="AV97" s="127">
        <f>'03 - Elektroinstalace'!J33</f>
        <v>0</v>
      </c>
      <c r="AW97" s="127">
        <f>'03 - Elektroinstalace'!J34</f>
        <v>0</v>
      </c>
      <c r="AX97" s="127">
        <f>'03 - Elektroinstalace'!J35</f>
        <v>0</v>
      </c>
      <c r="AY97" s="127">
        <f>'03 - Elektroinstalace'!J36</f>
        <v>0</v>
      </c>
      <c r="AZ97" s="127">
        <f>'03 - Elektroinstalace'!F33</f>
        <v>0</v>
      </c>
      <c r="BA97" s="127">
        <f>'03 - Elektroinstalace'!F34</f>
        <v>0</v>
      </c>
      <c r="BB97" s="127">
        <f>'03 - Elektroinstalace'!F35</f>
        <v>0</v>
      </c>
      <c r="BC97" s="127">
        <f>'03 - Elektroinstalace'!F36</f>
        <v>0</v>
      </c>
      <c r="BD97" s="129">
        <f>'03 - Elektroinstalace'!F37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'04 - VRN'!P120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wRz4887wKelxNuzS4doV9gKqo2JLfKYqXRUDSYdlTU2wJLqP6b4jYtuJanNU9P1G8qFrKVLEbnlihyUbUcY5lg==" hashValue="80+ibwMJFiss4me2M07yi+0dgTx0hlLCfaABI3R3PPWY1kGEOJi9X3DdH22U5CjUG94KgC2T3Vn2JoNt7O2o4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 - Elektroinstalace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ROUND(J144,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ROUND((SUM(BE144:BE1020)),  2)</f>
        <v>0</v>
      </c>
      <c r="G33" s="37"/>
      <c r="H33" s="37"/>
      <c r="I33" s="154">
        <v>0.20999999999999999</v>
      </c>
      <c r="J33" s="153">
        <f>ROUND(((SUM(BE144:BE1020))*I33),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ROUND((SUM(BF144:BF1020)),  2)</f>
        <v>0</v>
      </c>
      <c r="G34" s="37"/>
      <c r="H34" s="37"/>
      <c r="I34" s="154">
        <v>0.12</v>
      </c>
      <c r="J34" s="153">
        <f>ROUND(((SUM(BF144:BF1020))*I34),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ROUND((SUM(BG144:BG1020)),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ROUND((SUM(BH144:BH1020)),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ROUND((SUM(BI144:BI1020)),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J144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J145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J146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J184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J229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J286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J322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J334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J418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112</v>
      </c>
      <c r="E105" s="187"/>
      <c r="F105" s="187"/>
      <c r="G105" s="187"/>
      <c r="H105" s="187"/>
      <c r="I105" s="187"/>
      <c r="J105" s="188">
        <f>J462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113</v>
      </c>
      <c r="E106" s="181"/>
      <c r="F106" s="181"/>
      <c r="G106" s="181"/>
      <c r="H106" s="181"/>
      <c r="I106" s="181"/>
      <c r="J106" s="182">
        <f>J465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114</v>
      </c>
      <c r="E107" s="187"/>
      <c r="F107" s="187"/>
      <c r="G107" s="187"/>
      <c r="H107" s="187"/>
      <c r="I107" s="187"/>
      <c r="J107" s="188">
        <f>J466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115</v>
      </c>
      <c r="E108" s="187"/>
      <c r="F108" s="187"/>
      <c r="G108" s="187"/>
      <c r="H108" s="187"/>
      <c r="I108" s="187"/>
      <c r="J108" s="188">
        <f>J483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116</v>
      </c>
      <c r="E109" s="187"/>
      <c r="F109" s="187"/>
      <c r="G109" s="187"/>
      <c r="H109" s="187"/>
      <c r="I109" s="187"/>
      <c r="J109" s="188">
        <f>J528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117</v>
      </c>
      <c r="E110" s="187"/>
      <c r="F110" s="187"/>
      <c r="G110" s="187"/>
      <c r="H110" s="187"/>
      <c r="I110" s="187"/>
      <c r="J110" s="188">
        <f>J545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118</v>
      </c>
      <c r="E111" s="187"/>
      <c r="F111" s="187"/>
      <c r="G111" s="187"/>
      <c r="H111" s="187"/>
      <c r="I111" s="187"/>
      <c r="J111" s="188">
        <f>J562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119</v>
      </c>
      <c r="E112" s="187"/>
      <c r="F112" s="187"/>
      <c r="G112" s="187"/>
      <c r="H112" s="187"/>
      <c r="I112" s="187"/>
      <c r="J112" s="188">
        <f>J667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120</v>
      </c>
      <c r="E113" s="187"/>
      <c r="F113" s="187"/>
      <c r="G113" s="187"/>
      <c r="H113" s="187"/>
      <c r="I113" s="187"/>
      <c r="J113" s="188">
        <f>J698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121</v>
      </c>
      <c r="E114" s="187"/>
      <c r="F114" s="187"/>
      <c r="G114" s="187"/>
      <c r="H114" s="187"/>
      <c r="I114" s="187"/>
      <c r="J114" s="188">
        <f>J794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122</v>
      </c>
      <c r="E115" s="187"/>
      <c r="F115" s="187"/>
      <c r="G115" s="187"/>
      <c r="H115" s="187"/>
      <c r="I115" s="187"/>
      <c r="J115" s="188">
        <f>J808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123</v>
      </c>
      <c r="E116" s="187"/>
      <c r="F116" s="187"/>
      <c r="G116" s="187"/>
      <c r="H116" s="187"/>
      <c r="I116" s="187"/>
      <c r="J116" s="188">
        <f>J880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124</v>
      </c>
      <c r="E117" s="187"/>
      <c r="F117" s="187"/>
      <c r="G117" s="187"/>
      <c r="H117" s="187"/>
      <c r="I117" s="187"/>
      <c r="J117" s="188">
        <f>J924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125</v>
      </c>
      <c r="E118" s="187"/>
      <c r="F118" s="187"/>
      <c r="G118" s="187"/>
      <c r="H118" s="187"/>
      <c r="I118" s="187"/>
      <c r="J118" s="188">
        <f>J932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126</v>
      </c>
      <c r="E119" s="187"/>
      <c r="F119" s="187"/>
      <c r="G119" s="187"/>
      <c r="H119" s="187"/>
      <c r="I119" s="187"/>
      <c r="J119" s="188">
        <f>J950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127</v>
      </c>
      <c r="E120" s="187"/>
      <c r="F120" s="187"/>
      <c r="G120" s="187"/>
      <c r="H120" s="187"/>
      <c r="I120" s="187"/>
      <c r="J120" s="188">
        <f>J963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128</v>
      </c>
      <c r="E121" s="187"/>
      <c r="F121" s="187"/>
      <c r="G121" s="187"/>
      <c r="H121" s="187"/>
      <c r="I121" s="187"/>
      <c r="J121" s="188">
        <f>J979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129</v>
      </c>
      <c r="E122" s="187"/>
      <c r="F122" s="187"/>
      <c r="G122" s="187"/>
      <c r="H122" s="187"/>
      <c r="I122" s="187"/>
      <c r="J122" s="188">
        <f>J1001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130</v>
      </c>
      <c r="E123" s="187"/>
      <c r="F123" s="187"/>
      <c r="G123" s="187"/>
      <c r="H123" s="187"/>
      <c r="I123" s="187"/>
      <c r="J123" s="188">
        <f>J1006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131</v>
      </c>
      <c r="E124" s="187"/>
      <c r="F124" s="187"/>
      <c r="G124" s="187"/>
      <c r="H124" s="187"/>
      <c r="I124" s="187"/>
      <c r="J124" s="188">
        <f>J1011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132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16</v>
      </c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9"/>
      <c r="D134" s="39"/>
      <c r="E134" s="173" t="str">
        <f>E7</f>
        <v>Novostavba objektu střelnice Myslivna</v>
      </c>
      <c r="F134" s="31"/>
      <c r="G134" s="31"/>
      <c r="H134" s="31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97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75" t="str">
        <f>E9</f>
        <v>01 - stavební část</v>
      </c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20</v>
      </c>
      <c r="D138" s="39"/>
      <c r="E138" s="39"/>
      <c r="F138" s="26" t="str">
        <f>F12</f>
        <v>Cheb</v>
      </c>
      <c r="G138" s="39"/>
      <c r="H138" s="39"/>
      <c r="I138" s="31" t="s">
        <v>22</v>
      </c>
      <c r="J138" s="78" t="str">
        <f>IF(J12="","",J12)</f>
        <v>30. 11. 2024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24</v>
      </c>
      <c r="D140" s="39"/>
      <c r="E140" s="39"/>
      <c r="F140" s="26" t="str">
        <f>E15</f>
        <v xml:space="preserve"> </v>
      </c>
      <c r="G140" s="39"/>
      <c r="H140" s="39"/>
      <c r="I140" s="31" t="s">
        <v>30</v>
      </c>
      <c r="J140" s="35" t="str">
        <f>E21</f>
        <v>Martin Řehák</v>
      </c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28</v>
      </c>
      <c r="D141" s="39"/>
      <c r="E141" s="39"/>
      <c r="F141" s="26" t="str">
        <f>IF(E18="","",E18)</f>
        <v>Vyplň údaj</v>
      </c>
      <c r="G141" s="39"/>
      <c r="H141" s="39"/>
      <c r="I141" s="31" t="s">
        <v>32</v>
      </c>
      <c r="J141" s="35" t="str">
        <f>E24</f>
        <v xml:space="preserve"> 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0.32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11" customFormat="1" ht="29.28" customHeight="1">
      <c r="A143" s="190"/>
      <c r="B143" s="191"/>
      <c r="C143" s="192" t="s">
        <v>133</v>
      </c>
      <c r="D143" s="193" t="s">
        <v>61</v>
      </c>
      <c r="E143" s="193" t="s">
        <v>57</v>
      </c>
      <c r="F143" s="193" t="s">
        <v>58</v>
      </c>
      <c r="G143" s="193" t="s">
        <v>134</v>
      </c>
      <c r="H143" s="193" t="s">
        <v>135</v>
      </c>
      <c r="I143" s="193" t="s">
        <v>136</v>
      </c>
      <c r="J143" s="194" t="s">
        <v>101</v>
      </c>
      <c r="K143" s="195" t="s">
        <v>137</v>
      </c>
      <c r="L143" s="196"/>
      <c r="M143" s="99" t="s">
        <v>1</v>
      </c>
      <c r="N143" s="100" t="s">
        <v>40</v>
      </c>
      <c r="O143" s="100" t="s">
        <v>138</v>
      </c>
      <c r="P143" s="100" t="s">
        <v>139</v>
      </c>
      <c r="Q143" s="100" t="s">
        <v>140</v>
      </c>
      <c r="R143" s="100" t="s">
        <v>141</v>
      </c>
      <c r="S143" s="100" t="s">
        <v>142</v>
      </c>
      <c r="T143" s="101" t="s">
        <v>143</v>
      </c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</row>
    <row r="144" s="2" customFormat="1" ht="22.8" customHeight="1">
      <c r="A144" s="37"/>
      <c r="B144" s="38"/>
      <c r="C144" s="106" t="s">
        <v>144</v>
      </c>
      <c r="D144" s="39"/>
      <c r="E144" s="39"/>
      <c r="F144" s="39"/>
      <c r="G144" s="39"/>
      <c r="H144" s="39"/>
      <c r="I144" s="39"/>
      <c r="J144" s="197">
        <f>BK144</f>
        <v>0</v>
      </c>
      <c r="K144" s="39"/>
      <c r="L144" s="43"/>
      <c r="M144" s="102"/>
      <c r="N144" s="198"/>
      <c r="O144" s="103"/>
      <c r="P144" s="199">
        <f>P145+P465</f>
        <v>0</v>
      </c>
      <c r="Q144" s="103"/>
      <c r="R144" s="199">
        <f>R145+R465</f>
        <v>813.98228406940007</v>
      </c>
      <c r="S144" s="103"/>
      <c r="T144" s="200">
        <f>T145+T465</f>
        <v>0.00161896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75</v>
      </c>
      <c r="AU144" s="16" t="s">
        <v>103</v>
      </c>
      <c r="BK144" s="201">
        <f>BK145+BK465</f>
        <v>0</v>
      </c>
    </row>
    <row r="145" s="12" customFormat="1" ht="25.92" customHeight="1">
      <c r="A145" s="12"/>
      <c r="B145" s="202"/>
      <c r="C145" s="203"/>
      <c r="D145" s="204" t="s">
        <v>75</v>
      </c>
      <c r="E145" s="205" t="s">
        <v>145</v>
      </c>
      <c r="F145" s="205" t="s">
        <v>146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P146+P184+P229+P286+P322+P334+P418+P462</f>
        <v>0</v>
      </c>
      <c r="Q145" s="210"/>
      <c r="R145" s="211">
        <f>R146+R184+R229+R286+R322+R334+R418+R462</f>
        <v>776.68036160940005</v>
      </c>
      <c r="S145" s="210"/>
      <c r="T145" s="212">
        <f>T146+T184+T229+T286+T322+T334+T418+T462</f>
        <v>0.00161896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84</v>
      </c>
      <c r="AT145" s="214" t="s">
        <v>75</v>
      </c>
      <c r="AU145" s="214" t="s">
        <v>76</v>
      </c>
      <c r="AY145" s="213" t="s">
        <v>147</v>
      </c>
      <c r="BK145" s="215">
        <f>BK146+BK184+BK229+BK286+BK322+BK334+BK418+BK462</f>
        <v>0</v>
      </c>
    </row>
    <row r="146" s="12" customFormat="1" ht="22.8" customHeight="1">
      <c r="A146" s="12"/>
      <c r="B146" s="202"/>
      <c r="C146" s="203"/>
      <c r="D146" s="204" t="s">
        <v>75</v>
      </c>
      <c r="E146" s="216" t="s">
        <v>84</v>
      </c>
      <c r="F146" s="216" t="s">
        <v>148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SUM(P147:P183)</f>
        <v>0</v>
      </c>
      <c r="Q146" s="210"/>
      <c r="R146" s="211">
        <f>SUM(R147:R183)</f>
        <v>0.011560000000000001</v>
      </c>
      <c r="S146" s="210"/>
      <c r="T146" s="212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84</v>
      </c>
      <c r="AY146" s="213" t="s">
        <v>147</v>
      </c>
      <c r="BK146" s="215">
        <f>SUM(BK147:BK183)</f>
        <v>0</v>
      </c>
    </row>
    <row r="147" s="2" customFormat="1" ht="24.15" customHeight="1">
      <c r="A147" s="37"/>
      <c r="B147" s="38"/>
      <c r="C147" s="218" t="s">
        <v>84</v>
      </c>
      <c r="D147" s="218" t="s">
        <v>149</v>
      </c>
      <c r="E147" s="219" t="s">
        <v>150</v>
      </c>
      <c r="F147" s="220" t="s">
        <v>151</v>
      </c>
      <c r="G147" s="221" t="s">
        <v>152</v>
      </c>
      <c r="H147" s="222">
        <v>594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153</v>
      </c>
      <c r="AT147" s="230" t="s">
        <v>149</v>
      </c>
      <c r="AU147" s="230" t="s">
        <v>86</v>
      </c>
      <c r="AY147" s="16" t="s">
        <v>147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153</v>
      </c>
      <c r="BM147" s="230" t="s">
        <v>154</v>
      </c>
    </row>
    <row r="148" s="2" customFormat="1">
      <c r="A148" s="37"/>
      <c r="B148" s="38"/>
      <c r="C148" s="39"/>
      <c r="D148" s="232" t="s">
        <v>155</v>
      </c>
      <c r="E148" s="39"/>
      <c r="F148" s="233" t="s">
        <v>156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86</v>
      </c>
    </row>
    <row r="149" s="13" customFormat="1">
      <c r="A149" s="13"/>
      <c r="B149" s="237"/>
      <c r="C149" s="238"/>
      <c r="D149" s="239" t="s">
        <v>157</v>
      </c>
      <c r="E149" s="240" t="s">
        <v>1</v>
      </c>
      <c r="F149" s="241" t="s">
        <v>158</v>
      </c>
      <c r="G149" s="238"/>
      <c r="H149" s="242">
        <v>594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157</v>
      </c>
      <c r="AU149" s="248" t="s">
        <v>86</v>
      </c>
      <c r="AV149" s="13" t="s">
        <v>86</v>
      </c>
      <c r="AW149" s="13" t="s">
        <v>33</v>
      </c>
      <c r="AX149" s="13" t="s">
        <v>84</v>
      </c>
      <c r="AY149" s="248" t="s">
        <v>147</v>
      </c>
    </row>
    <row r="150" s="2" customFormat="1" ht="33" customHeight="1">
      <c r="A150" s="37"/>
      <c r="B150" s="38"/>
      <c r="C150" s="218" t="s">
        <v>86</v>
      </c>
      <c r="D150" s="218" t="s">
        <v>149</v>
      </c>
      <c r="E150" s="219" t="s">
        <v>159</v>
      </c>
      <c r="F150" s="220" t="s">
        <v>160</v>
      </c>
      <c r="G150" s="221" t="s">
        <v>161</v>
      </c>
      <c r="H150" s="222">
        <v>53.460000000000001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153</v>
      </c>
      <c r="AT150" s="230" t="s">
        <v>149</v>
      </c>
      <c r="AU150" s="230" t="s">
        <v>86</v>
      </c>
      <c r="AY150" s="16" t="s">
        <v>147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153</v>
      </c>
      <c r="BM150" s="230" t="s">
        <v>162</v>
      </c>
    </row>
    <row r="151" s="2" customFormat="1">
      <c r="A151" s="37"/>
      <c r="B151" s="38"/>
      <c r="C151" s="39"/>
      <c r="D151" s="232" t="s">
        <v>155</v>
      </c>
      <c r="E151" s="39"/>
      <c r="F151" s="233" t="s">
        <v>163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86</v>
      </c>
    </row>
    <row r="152" s="13" customFormat="1">
      <c r="A152" s="13"/>
      <c r="B152" s="237"/>
      <c r="C152" s="238"/>
      <c r="D152" s="239" t="s">
        <v>157</v>
      </c>
      <c r="E152" s="240" t="s">
        <v>1</v>
      </c>
      <c r="F152" s="241" t="s">
        <v>164</v>
      </c>
      <c r="G152" s="238"/>
      <c r="H152" s="242">
        <v>53.460000000000001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157</v>
      </c>
      <c r="AU152" s="248" t="s">
        <v>86</v>
      </c>
      <c r="AV152" s="13" t="s">
        <v>86</v>
      </c>
      <c r="AW152" s="13" t="s">
        <v>33</v>
      </c>
      <c r="AX152" s="13" t="s">
        <v>84</v>
      </c>
      <c r="AY152" s="248" t="s">
        <v>147</v>
      </c>
    </row>
    <row r="153" s="2" customFormat="1" ht="33" customHeight="1">
      <c r="A153" s="37"/>
      <c r="B153" s="38"/>
      <c r="C153" s="218" t="s">
        <v>165</v>
      </c>
      <c r="D153" s="218" t="s">
        <v>149</v>
      </c>
      <c r="E153" s="219" t="s">
        <v>166</v>
      </c>
      <c r="F153" s="220" t="s">
        <v>167</v>
      </c>
      <c r="G153" s="221" t="s">
        <v>161</v>
      </c>
      <c r="H153" s="222">
        <v>2.3399999999999999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153</v>
      </c>
      <c r="AT153" s="230" t="s">
        <v>149</v>
      </c>
      <c r="AU153" s="230" t="s">
        <v>86</v>
      </c>
      <c r="AY153" s="16" t="s">
        <v>147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153</v>
      </c>
      <c r="BM153" s="230" t="s">
        <v>168</v>
      </c>
    </row>
    <row r="154" s="2" customFormat="1">
      <c r="A154" s="37"/>
      <c r="B154" s="38"/>
      <c r="C154" s="39"/>
      <c r="D154" s="232" t="s">
        <v>155</v>
      </c>
      <c r="E154" s="39"/>
      <c r="F154" s="233" t="s">
        <v>169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86</v>
      </c>
    </row>
    <row r="155" s="13" customFormat="1">
      <c r="A155" s="13"/>
      <c r="B155" s="237"/>
      <c r="C155" s="238"/>
      <c r="D155" s="239" t="s">
        <v>157</v>
      </c>
      <c r="E155" s="240" t="s">
        <v>1</v>
      </c>
      <c r="F155" s="241" t="s">
        <v>170</v>
      </c>
      <c r="G155" s="238"/>
      <c r="H155" s="242">
        <v>2.3399999999999999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157</v>
      </c>
      <c r="AU155" s="248" t="s">
        <v>86</v>
      </c>
      <c r="AV155" s="13" t="s">
        <v>86</v>
      </c>
      <c r="AW155" s="13" t="s">
        <v>33</v>
      </c>
      <c r="AX155" s="13" t="s">
        <v>84</v>
      </c>
      <c r="AY155" s="248" t="s">
        <v>147</v>
      </c>
    </row>
    <row r="156" s="2" customFormat="1" ht="37.8" customHeight="1">
      <c r="A156" s="37"/>
      <c r="B156" s="38"/>
      <c r="C156" s="218" t="s">
        <v>153</v>
      </c>
      <c r="D156" s="218" t="s">
        <v>149</v>
      </c>
      <c r="E156" s="219" t="s">
        <v>171</v>
      </c>
      <c r="F156" s="220" t="s">
        <v>172</v>
      </c>
      <c r="G156" s="221" t="s">
        <v>161</v>
      </c>
      <c r="H156" s="222">
        <v>115.59999999999999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153</v>
      </c>
      <c r="AT156" s="230" t="s">
        <v>149</v>
      </c>
      <c r="AU156" s="230" t="s">
        <v>86</v>
      </c>
      <c r="AY156" s="16" t="s">
        <v>147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153</v>
      </c>
      <c r="BM156" s="230" t="s">
        <v>173</v>
      </c>
    </row>
    <row r="157" s="2" customFormat="1">
      <c r="A157" s="37"/>
      <c r="B157" s="38"/>
      <c r="C157" s="39"/>
      <c r="D157" s="232" t="s">
        <v>155</v>
      </c>
      <c r="E157" s="39"/>
      <c r="F157" s="233" t="s">
        <v>174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155</v>
      </c>
      <c r="AU157" s="16" t="s">
        <v>86</v>
      </c>
    </row>
    <row r="158" s="13" customFormat="1">
      <c r="A158" s="13"/>
      <c r="B158" s="237"/>
      <c r="C158" s="238"/>
      <c r="D158" s="239" t="s">
        <v>157</v>
      </c>
      <c r="E158" s="240" t="s">
        <v>1</v>
      </c>
      <c r="F158" s="241" t="s">
        <v>175</v>
      </c>
      <c r="G158" s="238"/>
      <c r="H158" s="242">
        <v>115.59999999999999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157</v>
      </c>
      <c r="AU158" s="248" t="s">
        <v>86</v>
      </c>
      <c r="AV158" s="13" t="s">
        <v>86</v>
      </c>
      <c r="AW158" s="13" t="s">
        <v>33</v>
      </c>
      <c r="AX158" s="13" t="s">
        <v>76</v>
      </c>
      <c r="AY158" s="248" t="s">
        <v>147</v>
      </c>
    </row>
    <row r="159" s="2" customFormat="1" ht="37.8" customHeight="1">
      <c r="A159" s="37"/>
      <c r="B159" s="38"/>
      <c r="C159" s="218" t="s">
        <v>176</v>
      </c>
      <c r="D159" s="218" t="s">
        <v>149</v>
      </c>
      <c r="E159" s="219" t="s">
        <v>177</v>
      </c>
      <c r="F159" s="220" t="s">
        <v>178</v>
      </c>
      <c r="G159" s="221" t="s">
        <v>161</v>
      </c>
      <c r="H159" s="222">
        <v>55.799999999999997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153</v>
      </c>
      <c r="AT159" s="230" t="s">
        <v>149</v>
      </c>
      <c r="AU159" s="230" t="s">
        <v>86</v>
      </c>
      <c r="AY159" s="16" t="s">
        <v>147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153</v>
      </c>
      <c r="BM159" s="230" t="s">
        <v>179</v>
      </c>
    </row>
    <row r="160" s="2" customFormat="1">
      <c r="A160" s="37"/>
      <c r="B160" s="38"/>
      <c r="C160" s="39"/>
      <c r="D160" s="232" t="s">
        <v>155</v>
      </c>
      <c r="E160" s="39"/>
      <c r="F160" s="233" t="s">
        <v>180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155</v>
      </c>
      <c r="AU160" s="16" t="s">
        <v>86</v>
      </c>
    </row>
    <row r="161" s="13" customFormat="1">
      <c r="A161" s="13"/>
      <c r="B161" s="237"/>
      <c r="C161" s="238"/>
      <c r="D161" s="239" t="s">
        <v>157</v>
      </c>
      <c r="E161" s="240" t="s">
        <v>1</v>
      </c>
      <c r="F161" s="241" t="s">
        <v>181</v>
      </c>
      <c r="G161" s="238"/>
      <c r="H161" s="242">
        <v>55.799999999999997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157</v>
      </c>
      <c r="AU161" s="248" t="s">
        <v>86</v>
      </c>
      <c r="AV161" s="13" t="s">
        <v>86</v>
      </c>
      <c r="AW161" s="13" t="s">
        <v>33</v>
      </c>
      <c r="AX161" s="13" t="s">
        <v>84</v>
      </c>
      <c r="AY161" s="248" t="s">
        <v>147</v>
      </c>
    </row>
    <row r="162" s="2" customFormat="1" ht="24.15" customHeight="1">
      <c r="A162" s="37"/>
      <c r="B162" s="38"/>
      <c r="C162" s="218" t="s">
        <v>182</v>
      </c>
      <c r="D162" s="218" t="s">
        <v>149</v>
      </c>
      <c r="E162" s="219" t="s">
        <v>183</v>
      </c>
      <c r="F162" s="220" t="s">
        <v>184</v>
      </c>
      <c r="G162" s="221" t="s">
        <v>161</v>
      </c>
      <c r="H162" s="222">
        <v>57.799999999999997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153</v>
      </c>
      <c r="AT162" s="230" t="s">
        <v>149</v>
      </c>
      <c r="AU162" s="230" t="s">
        <v>86</v>
      </c>
      <c r="AY162" s="16" t="s">
        <v>147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153</v>
      </c>
      <c r="BM162" s="230" t="s">
        <v>185</v>
      </c>
    </row>
    <row r="163" s="2" customFormat="1">
      <c r="A163" s="37"/>
      <c r="B163" s="38"/>
      <c r="C163" s="39"/>
      <c r="D163" s="232" t="s">
        <v>155</v>
      </c>
      <c r="E163" s="39"/>
      <c r="F163" s="233" t="s">
        <v>186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155</v>
      </c>
      <c r="AU163" s="16" t="s">
        <v>86</v>
      </c>
    </row>
    <row r="164" s="13" customFormat="1">
      <c r="A164" s="13"/>
      <c r="B164" s="237"/>
      <c r="C164" s="238"/>
      <c r="D164" s="239" t="s">
        <v>157</v>
      </c>
      <c r="E164" s="240" t="s">
        <v>1</v>
      </c>
      <c r="F164" s="241" t="s">
        <v>187</v>
      </c>
      <c r="G164" s="238"/>
      <c r="H164" s="242">
        <v>57.799999999999997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157</v>
      </c>
      <c r="AU164" s="248" t="s">
        <v>86</v>
      </c>
      <c r="AV164" s="13" t="s">
        <v>86</v>
      </c>
      <c r="AW164" s="13" t="s">
        <v>33</v>
      </c>
      <c r="AX164" s="13" t="s">
        <v>76</v>
      </c>
      <c r="AY164" s="248" t="s">
        <v>147</v>
      </c>
    </row>
    <row r="165" s="2" customFormat="1" ht="33" customHeight="1">
      <c r="A165" s="37"/>
      <c r="B165" s="38"/>
      <c r="C165" s="218" t="s">
        <v>188</v>
      </c>
      <c r="D165" s="218" t="s">
        <v>149</v>
      </c>
      <c r="E165" s="219" t="s">
        <v>189</v>
      </c>
      <c r="F165" s="220" t="s">
        <v>190</v>
      </c>
      <c r="G165" s="221" t="s">
        <v>191</v>
      </c>
      <c r="H165" s="222">
        <v>106.02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153</v>
      </c>
      <c r="AT165" s="230" t="s">
        <v>149</v>
      </c>
      <c r="AU165" s="230" t="s">
        <v>86</v>
      </c>
      <c r="AY165" s="16" t="s">
        <v>147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153</v>
      </c>
      <c r="BM165" s="230" t="s">
        <v>192</v>
      </c>
    </row>
    <row r="166" s="2" customFormat="1">
      <c r="A166" s="37"/>
      <c r="B166" s="38"/>
      <c r="C166" s="39"/>
      <c r="D166" s="232" t="s">
        <v>155</v>
      </c>
      <c r="E166" s="39"/>
      <c r="F166" s="233" t="s">
        <v>193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86</v>
      </c>
    </row>
    <row r="167" s="13" customFormat="1">
      <c r="A167" s="13"/>
      <c r="B167" s="237"/>
      <c r="C167" s="238"/>
      <c r="D167" s="239" t="s">
        <v>157</v>
      </c>
      <c r="E167" s="238"/>
      <c r="F167" s="241" t="s">
        <v>194</v>
      </c>
      <c r="G167" s="238"/>
      <c r="H167" s="242">
        <v>106.02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157</v>
      </c>
      <c r="AU167" s="248" t="s">
        <v>86</v>
      </c>
      <c r="AV167" s="13" t="s">
        <v>86</v>
      </c>
      <c r="AW167" s="13" t="s">
        <v>4</v>
      </c>
      <c r="AX167" s="13" t="s">
        <v>84</v>
      </c>
      <c r="AY167" s="248" t="s">
        <v>147</v>
      </c>
    </row>
    <row r="168" s="2" customFormat="1" ht="33" customHeight="1">
      <c r="A168" s="37"/>
      <c r="B168" s="38"/>
      <c r="C168" s="218" t="s">
        <v>195</v>
      </c>
      <c r="D168" s="218" t="s">
        <v>149</v>
      </c>
      <c r="E168" s="219" t="s">
        <v>196</v>
      </c>
      <c r="F168" s="220" t="s">
        <v>197</v>
      </c>
      <c r="G168" s="221" t="s">
        <v>152</v>
      </c>
      <c r="H168" s="222">
        <v>578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153</v>
      </c>
      <c r="AT168" s="230" t="s">
        <v>149</v>
      </c>
      <c r="AU168" s="230" t="s">
        <v>86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153</v>
      </c>
      <c r="BM168" s="230" t="s">
        <v>198</v>
      </c>
    </row>
    <row r="169" s="2" customFormat="1">
      <c r="A169" s="37"/>
      <c r="B169" s="38"/>
      <c r="C169" s="39"/>
      <c r="D169" s="232" t="s">
        <v>155</v>
      </c>
      <c r="E169" s="39"/>
      <c r="F169" s="233" t="s">
        <v>199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155</v>
      </c>
      <c r="AU169" s="16" t="s">
        <v>86</v>
      </c>
    </row>
    <row r="170" s="2" customFormat="1" ht="24.15" customHeight="1">
      <c r="A170" s="37"/>
      <c r="B170" s="38"/>
      <c r="C170" s="218" t="s">
        <v>200</v>
      </c>
      <c r="D170" s="218" t="s">
        <v>149</v>
      </c>
      <c r="E170" s="219" t="s">
        <v>201</v>
      </c>
      <c r="F170" s="220" t="s">
        <v>202</v>
      </c>
      <c r="G170" s="221" t="s">
        <v>152</v>
      </c>
      <c r="H170" s="222">
        <v>578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153</v>
      </c>
      <c r="AT170" s="230" t="s">
        <v>149</v>
      </c>
      <c r="AU170" s="230" t="s">
        <v>86</v>
      </c>
      <c r="AY170" s="16" t="s">
        <v>147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153</v>
      </c>
      <c r="BM170" s="230" t="s">
        <v>203</v>
      </c>
    </row>
    <row r="171" s="2" customFormat="1">
      <c r="A171" s="37"/>
      <c r="B171" s="38"/>
      <c r="C171" s="39"/>
      <c r="D171" s="232" t="s">
        <v>155</v>
      </c>
      <c r="E171" s="39"/>
      <c r="F171" s="233" t="s">
        <v>204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155</v>
      </c>
      <c r="AU171" s="16" t="s">
        <v>86</v>
      </c>
    </row>
    <row r="172" s="2" customFormat="1" ht="16.5" customHeight="1">
      <c r="A172" s="37"/>
      <c r="B172" s="38"/>
      <c r="C172" s="249" t="s">
        <v>205</v>
      </c>
      <c r="D172" s="249" t="s">
        <v>206</v>
      </c>
      <c r="E172" s="250" t="s">
        <v>207</v>
      </c>
      <c r="F172" s="251" t="s">
        <v>208</v>
      </c>
      <c r="G172" s="252" t="s">
        <v>209</v>
      </c>
      <c r="H172" s="253">
        <v>11.560000000000001</v>
      </c>
      <c r="I172" s="254"/>
      <c r="J172" s="255">
        <f>ROUND(I172*H172,2)</f>
        <v>0</v>
      </c>
      <c r="K172" s="256"/>
      <c r="L172" s="257"/>
      <c r="M172" s="258" t="s">
        <v>1</v>
      </c>
      <c r="N172" s="259" t="s">
        <v>41</v>
      </c>
      <c r="O172" s="90"/>
      <c r="P172" s="228">
        <f>O172*H172</f>
        <v>0</v>
      </c>
      <c r="Q172" s="228">
        <v>0.001</v>
      </c>
      <c r="R172" s="228">
        <f>Q172*H172</f>
        <v>0.011560000000000001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195</v>
      </c>
      <c r="AT172" s="230" t="s">
        <v>206</v>
      </c>
      <c r="AU172" s="230" t="s">
        <v>86</v>
      </c>
      <c r="AY172" s="16" t="s">
        <v>147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153</v>
      </c>
      <c r="BM172" s="230" t="s">
        <v>210</v>
      </c>
    </row>
    <row r="173" s="13" customFormat="1">
      <c r="A173" s="13"/>
      <c r="B173" s="237"/>
      <c r="C173" s="238"/>
      <c r="D173" s="239" t="s">
        <v>157</v>
      </c>
      <c r="E173" s="238"/>
      <c r="F173" s="241" t="s">
        <v>211</v>
      </c>
      <c r="G173" s="238"/>
      <c r="H173" s="242">
        <v>11.560000000000001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157</v>
      </c>
      <c r="AU173" s="248" t="s">
        <v>86</v>
      </c>
      <c r="AV173" s="13" t="s">
        <v>86</v>
      </c>
      <c r="AW173" s="13" t="s">
        <v>4</v>
      </c>
      <c r="AX173" s="13" t="s">
        <v>84</v>
      </c>
      <c r="AY173" s="248" t="s">
        <v>147</v>
      </c>
    </row>
    <row r="174" s="2" customFormat="1" ht="24.15" customHeight="1">
      <c r="A174" s="37"/>
      <c r="B174" s="38"/>
      <c r="C174" s="218" t="s">
        <v>212</v>
      </c>
      <c r="D174" s="218" t="s">
        <v>149</v>
      </c>
      <c r="E174" s="219" t="s">
        <v>213</v>
      </c>
      <c r="F174" s="220" t="s">
        <v>214</v>
      </c>
      <c r="G174" s="221" t="s">
        <v>152</v>
      </c>
      <c r="H174" s="222">
        <v>202.22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153</v>
      </c>
      <c r="AT174" s="230" t="s">
        <v>149</v>
      </c>
      <c r="AU174" s="230" t="s">
        <v>86</v>
      </c>
      <c r="AY174" s="16" t="s">
        <v>147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153</v>
      </c>
      <c r="BM174" s="230" t="s">
        <v>215</v>
      </c>
    </row>
    <row r="175" s="2" customFormat="1">
      <c r="A175" s="37"/>
      <c r="B175" s="38"/>
      <c r="C175" s="39"/>
      <c r="D175" s="232" t="s">
        <v>155</v>
      </c>
      <c r="E175" s="39"/>
      <c r="F175" s="233" t="s">
        <v>216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155</v>
      </c>
      <c r="AU175" s="16" t="s">
        <v>86</v>
      </c>
    </row>
    <row r="176" s="13" customFormat="1">
      <c r="A176" s="13"/>
      <c r="B176" s="237"/>
      <c r="C176" s="238"/>
      <c r="D176" s="239" t="s">
        <v>157</v>
      </c>
      <c r="E176" s="240" t="s">
        <v>1</v>
      </c>
      <c r="F176" s="241" t="s">
        <v>217</v>
      </c>
      <c r="G176" s="238"/>
      <c r="H176" s="242">
        <v>202.22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157</v>
      </c>
      <c r="AU176" s="248" t="s">
        <v>86</v>
      </c>
      <c r="AV176" s="13" t="s">
        <v>86</v>
      </c>
      <c r="AW176" s="13" t="s">
        <v>33</v>
      </c>
      <c r="AX176" s="13" t="s">
        <v>84</v>
      </c>
      <c r="AY176" s="248" t="s">
        <v>147</v>
      </c>
    </row>
    <row r="177" s="2" customFormat="1" ht="24.15" customHeight="1">
      <c r="A177" s="37"/>
      <c r="B177" s="38"/>
      <c r="C177" s="218" t="s">
        <v>8</v>
      </c>
      <c r="D177" s="218" t="s">
        <v>149</v>
      </c>
      <c r="E177" s="219" t="s">
        <v>218</v>
      </c>
      <c r="F177" s="220" t="s">
        <v>219</v>
      </c>
      <c r="G177" s="221" t="s">
        <v>152</v>
      </c>
      <c r="H177" s="222">
        <v>578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153</v>
      </c>
      <c r="AT177" s="230" t="s">
        <v>149</v>
      </c>
      <c r="AU177" s="230" t="s">
        <v>86</v>
      </c>
      <c r="AY177" s="16" t="s">
        <v>147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153</v>
      </c>
      <c r="BM177" s="230" t="s">
        <v>220</v>
      </c>
    </row>
    <row r="178" s="2" customFormat="1">
      <c r="A178" s="37"/>
      <c r="B178" s="38"/>
      <c r="C178" s="39"/>
      <c r="D178" s="232" t="s">
        <v>155</v>
      </c>
      <c r="E178" s="39"/>
      <c r="F178" s="233" t="s">
        <v>221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155</v>
      </c>
      <c r="AU178" s="16" t="s">
        <v>86</v>
      </c>
    </row>
    <row r="179" s="13" customFormat="1">
      <c r="A179" s="13"/>
      <c r="B179" s="237"/>
      <c r="C179" s="238"/>
      <c r="D179" s="239" t="s">
        <v>157</v>
      </c>
      <c r="E179" s="240" t="s">
        <v>1</v>
      </c>
      <c r="F179" s="241" t="s">
        <v>222</v>
      </c>
      <c r="G179" s="238"/>
      <c r="H179" s="242">
        <v>578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157</v>
      </c>
      <c r="AU179" s="248" t="s">
        <v>86</v>
      </c>
      <c r="AV179" s="13" t="s">
        <v>86</v>
      </c>
      <c r="AW179" s="13" t="s">
        <v>33</v>
      </c>
      <c r="AX179" s="13" t="s">
        <v>76</v>
      </c>
      <c r="AY179" s="248" t="s">
        <v>147</v>
      </c>
    </row>
    <row r="180" s="2" customFormat="1" ht="33" customHeight="1">
      <c r="A180" s="37"/>
      <c r="B180" s="38"/>
      <c r="C180" s="218" t="s">
        <v>223</v>
      </c>
      <c r="D180" s="218" t="s">
        <v>149</v>
      </c>
      <c r="E180" s="219" t="s">
        <v>224</v>
      </c>
      <c r="F180" s="220" t="s">
        <v>225</v>
      </c>
      <c r="G180" s="221" t="s">
        <v>152</v>
      </c>
      <c r="H180" s="222">
        <v>578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153</v>
      </c>
      <c r="AT180" s="230" t="s">
        <v>149</v>
      </c>
      <c r="AU180" s="230" t="s">
        <v>86</v>
      </c>
      <c r="AY180" s="16" t="s">
        <v>147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153</v>
      </c>
      <c r="BM180" s="230" t="s">
        <v>226</v>
      </c>
    </row>
    <row r="181" s="2" customFormat="1">
      <c r="A181" s="37"/>
      <c r="B181" s="38"/>
      <c r="C181" s="39"/>
      <c r="D181" s="232" t="s">
        <v>155</v>
      </c>
      <c r="E181" s="39"/>
      <c r="F181" s="233" t="s">
        <v>227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155</v>
      </c>
      <c r="AU181" s="16" t="s">
        <v>86</v>
      </c>
    </row>
    <row r="182" s="2" customFormat="1" ht="33" customHeight="1">
      <c r="A182" s="37"/>
      <c r="B182" s="38"/>
      <c r="C182" s="218" t="s">
        <v>228</v>
      </c>
      <c r="D182" s="218" t="s">
        <v>149</v>
      </c>
      <c r="E182" s="219" t="s">
        <v>229</v>
      </c>
      <c r="F182" s="220" t="s">
        <v>230</v>
      </c>
      <c r="G182" s="221" t="s">
        <v>152</v>
      </c>
      <c r="H182" s="222">
        <v>578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153</v>
      </c>
      <c r="AT182" s="230" t="s">
        <v>149</v>
      </c>
      <c r="AU182" s="230" t="s">
        <v>86</v>
      </c>
      <c r="AY182" s="16" t="s">
        <v>147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153</v>
      </c>
      <c r="BM182" s="230" t="s">
        <v>231</v>
      </c>
    </row>
    <row r="183" s="2" customFormat="1">
      <c r="A183" s="37"/>
      <c r="B183" s="38"/>
      <c r="C183" s="39"/>
      <c r="D183" s="232" t="s">
        <v>155</v>
      </c>
      <c r="E183" s="39"/>
      <c r="F183" s="233" t="s">
        <v>232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155</v>
      </c>
      <c r="AU183" s="16" t="s">
        <v>86</v>
      </c>
    </row>
    <row r="184" s="12" customFormat="1" ht="22.8" customHeight="1">
      <c r="A184" s="12"/>
      <c r="B184" s="202"/>
      <c r="C184" s="203"/>
      <c r="D184" s="204" t="s">
        <v>75</v>
      </c>
      <c r="E184" s="216" t="s">
        <v>86</v>
      </c>
      <c r="F184" s="216" t="s">
        <v>233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SUM(P185:P228)</f>
        <v>0</v>
      </c>
      <c r="Q184" s="210"/>
      <c r="R184" s="211">
        <f>SUM(R185:R228)</f>
        <v>536.75030791799998</v>
      </c>
      <c r="S184" s="210"/>
      <c r="T184" s="212">
        <f>SUM(T185:T228)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84</v>
      </c>
      <c r="AT184" s="214" t="s">
        <v>75</v>
      </c>
      <c r="AU184" s="214" t="s">
        <v>84</v>
      </c>
      <c r="AY184" s="213" t="s">
        <v>147</v>
      </c>
      <c r="BK184" s="215">
        <f>SUM(BK185:BK228)</f>
        <v>0</v>
      </c>
    </row>
    <row r="185" s="2" customFormat="1" ht="24.15" customHeight="1">
      <c r="A185" s="37"/>
      <c r="B185" s="38"/>
      <c r="C185" s="218" t="s">
        <v>234</v>
      </c>
      <c r="D185" s="218" t="s">
        <v>149</v>
      </c>
      <c r="E185" s="219" t="s">
        <v>235</v>
      </c>
      <c r="F185" s="220" t="s">
        <v>236</v>
      </c>
      <c r="G185" s="221" t="s">
        <v>161</v>
      </c>
      <c r="H185" s="222">
        <v>131.00899999999999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2.1600000000000001</v>
      </c>
      <c r="R185" s="228">
        <f>Q185*H185</f>
        <v>282.97944000000001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153</v>
      </c>
      <c r="AT185" s="230" t="s">
        <v>149</v>
      </c>
      <c r="AU185" s="230" t="s">
        <v>86</v>
      </c>
      <c r="AY185" s="16" t="s">
        <v>147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153</v>
      </c>
      <c r="BM185" s="230" t="s">
        <v>237</v>
      </c>
    </row>
    <row r="186" s="2" customFormat="1">
      <c r="A186" s="37"/>
      <c r="B186" s="38"/>
      <c r="C186" s="39"/>
      <c r="D186" s="232" t="s">
        <v>155</v>
      </c>
      <c r="E186" s="39"/>
      <c r="F186" s="233" t="s">
        <v>238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155</v>
      </c>
      <c r="AU186" s="16" t="s">
        <v>86</v>
      </c>
    </row>
    <row r="187" s="13" customFormat="1">
      <c r="A187" s="13"/>
      <c r="B187" s="237"/>
      <c r="C187" s="238"/>
      <c r="D187" s="239" t="s">
        <v>157</v>
      </c>
      <c r="E187" s="240" t="s">
        <v>1</v>
      </c>
      <c r="F187" s="241" t="s">
        <v>239</v>
      </c>
      <c r="G187" s="238"/>
      <c r="H187" s="242">
        <v>96.272999999999996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157</v>
      </c>
      <c r="AU187" s="248" t="s">
        <v>86</v>
      </c>
      <c r="AV187" s="13" t="s">
        <v>86</v>
      </c>
      <c r="AW187" s="13" t="s">
        <v>33</v>
      </c>
      <c r="AX187" s="13" t="s">
        <v>76</v>
      </c>
      <c r="AY187" s="248" t="s">
        <v>147</v>
      </c>
    </row>
    <row r="188" s="13" customFormat="1">
      <c r="A188" s="13"/>
      <c r="B188" s="237"/>
      <c r="C188" s="238"/>
      <c r="D188" s="239" t="s">
        <v>157</v>
      </c>
      <c r="E188" s="240" t="s">
        <v>1</v>
      </c>
      <c r="F188" s="241" t="s">
        <v>240</v>
      </c>
      <c r="G188" s="238"/>
      <c r="H188" s="242">
        <v>15.926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157</v>
      </c>
      <c r="AU188" s="248" t="s">
        <v>86</v>
      </c>
      <c r="AV188" s="13" t="s">
        <v>86</v>
      </c>
      <c r="AW188" s="13" t="s">
        <v>33</v>
      </c>
      <c r="AX188" s="13" t="s">
        <v>76</v>
      </c>
      <c r="AY188" s="248" t="s">
        <v>147</v>
      </c>
    </row>
    <row r="189" s="13" customFormat="1">
      <c r="A189" s="13"/>
      <c r="B189" s="237"/>
      <c r="C189" s="238"/>
      <c r="D189" s="239" t="s">
        <v>157</v>
      </c>
      <c r="E189" s="240" t="s">
        <v>1</v>
      </c>
      <c r="F189" s="241" t="s">
        <v>241</v>
      </c>
      <c r="G189" s="238"/>
      <c r="H189" s="242">
        <v>18.809999999999999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157</v>
      </c>
      <c r="AU189" s="248" t="s">
        <v>86</v>
      </c>
      <c r="AV189" s="13" t="s">
        <v>86</v>
      </c>
      <c r="AW189" s="13" t="s">
        <v>33</v>
      </c>
      <c r="AX189" s="13" t="s">
        <v>76</v>
      </c>
      <c r="AY189" s="248" t="s">
        <v>147</v>
      </c>
    </row>
    <row r="190" s="2" customFormat="1" ht="24.15" customHeight="1">
      <c r="A190" s="37"/>
      <c r="B190" s="38"/>
      <c r="C190" s="218" t="s">
        <v>242</v>
      </c>
      <c r="D190" s="218" t="s">
        <v>149</v>
      </c>
      <c r="E190" s="219" t="s">
        <v>243</v>
      </c>
      <c r="F190" s="220" t="s">
        <v>244</v>
      </c>
      <c r="G190" s="221" t="s">
        <v>161</v>
      </c>
      <c r="H190" s="222">
        <v>26.611000000000001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41</v>
      </c>
      <c r="O190" s="90"/>
      <c r="P190" s="228">
        <f>O190*H190</f>
        <v>0</v>
      </c>
      <c r="Q190" s="228">
        <v>2.5018699999999998</v>
      </c>
      <c r="R190" s="228">
        <f>Q190*H190</f>
        <v>66.577262570000002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153</v>
      </c>
      <c r="AT190" s="230" t="s">
        <v>149</v>
      </c>
      <c r="AU190" s="230" t="s">
        <v>86</v>
      </c>
      <c r="AY190" s="16" t="s">
        <v>147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84</v>
      </c>
      <c r="BK190" s="231">
        <f>ROUND(I190*H190,2)</f>
        <v>0</v>
      </c>
      <c r="BL190" s="16" t="s">
        <v>153</v>
      </c>
      <c r="BM190" s="230" t="s">
        <v>245</v>
      </c>
    </row>
    <row r="191" s="2" customFormat="1">
      <c r="A191" s="37"/>
      <c r="B191" s="38"/>
      <c r="C191" s="39"/>
      <c r="D191" s="232" t="s">
        <v>155</v>
      </c>
      <c r="E191" s="39"/>
      <c r="F191" s="233" t="s">
        <v>246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155</v>
      </c>
      <c r="AU191" s="16" t="s">
        <v>86</v>
      </c>
    </row>
    <row r="192" s="13" customFormat="1">
      <c r="A192" s="13"/>
      <c r="B192" s="237"/>
      <c r="C192" s="238"/>
      <c r="D192" s="239" t="s">
        <v>157</v>
      </c>
      <c r="E192" s="240" t="s">
        <v>1</v>
      </c>
      <c r="F192" s="241" t="s">
        <v>247</v>
      </c>
      <c r="G192" s="238"/>
      <c r="H192" s="242">
        <v>26.611049999999999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157</v>
      </c>
      <c r="AU192" s="248" t="s">
        <v>86</v>
      </c>
      <c r="AV192" s="13" t="s">
        <v>86</v>
      </c>
      <c r="AW192" s="13" t="s">
        <v>33</v>
      </c>
      <c r="AX192" s="13" t="s">
        <v>84</v>
      </c>
      <c r="AY192" s="248" t="s">
        <v>147</v>
      </c>
    </row>
    <row r="193" s="2" customFormat="1" ht="16.5" customHeight="1">
      <c r="A193" s="37"/>
      <c r="B193" s="38"/>
      <c r="C193" s="218" t="s">
        <v>248</v>
      </c>
      <c r="D193" s="218" t="s">
        <v>149</v>
      </c>
      <c r="E193" s="219" t="s">
        <v>249</v>
      </c>
      <c r="F193" s="220" t="s">
        <v>250</v>
      </c>
      <c r="G193" s="221" t="s">
        <v>152</v>
      </c>
      <c r="H193" s="222">
        <v>11.872999999999999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41</v>
      </c>
      <c r="O193" s="90"/>
      <c r="P193" s="228">
        <f>O193*H193</f>
        <v>0</v>
      </c>
      <c r="Q193" s="228">
        <v>0.0029399999999999999</v>
      </c>
      <c r="R193" s="228">
        <f>Q193*H193</f>
        <v>0.034906619999999999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153</v>
      </c>
      <c r="AT193" s="230" t="s">
        <v>149</v>
      </c>
      <c r="AU193" s="230" t="s">
        <v>86</v>
      </c>
      <c r="AY193" s="16" t="s">
        <v>147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84</v>
      </c>
      <c r="BK193" s="231">
        <f>ROUND(I193*H193,2)</f>
        <v>0</v>
      </c>
      <c r="BL193" s="16" t="s">
        <v>153</v>
      </c>
      <c r="BM193" s="230" t="s">
        <v>251</v>
      </c>
    </row>
    <row r="194" s="2" customFormat="1">
      <c r="A194" s="37"/>
      <c r="B194" s="38"/>
      <c r="C194" s="39"/>
      <c r="D194" s="232" t="s">
        <v>155</v>
      </c>
      <c r="E194" s="39"/>
      <c r="F194" s="233" t="s">
        <v>252</v>
      </c>
      <c r="G194" s="39"/>
      <c r="H194" s="39"/>
      <c r="I194" s="234"/>
      <c r="J194" s="39"/>
      <c r="K194" s="39"/>
      <c r="L194" s="43"/>
      <c r="M194" s="235"/>
      <c r="N194" s="23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155</v>
      </c>
      <c r="AU194" s="16" t="s">
        <v>86</v>
      </c>
    </row>
    <row r="195" s="13" customFormat="1">
      <c r="A195" s="13"/>
      <c r="B195" s="237"/>
      <c r="C195" s="238"/>
      <c r="D195" s="239" t="s">
        <v>157</v>
      </c>
      <c r="E195" s="240" t="s">
        <v>1</v>
      </c>
      <c r="F195" s="241" t="s">
        <v>253</v>
      </c>
      <c r="G195" s="238"/>
      <c r="H195" s="242">
        <v>11.872500000000001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157</v>
      </c>
      <c r="AU195" s="248" t="s">
        <v>86</v>
      </c>
      <c r="AV195" s="13" t="s">
        <v>86</v>
      </c>
      <c r="AW195" s="13" t="s">
        <v>33</v>
      </c>
      <c r="AX195" s="13" t="s">
        <v>84</v>
      </c>
      <c r="AY195" s="248" t="s">
        <v>147</v>
      </c>
    </row>
    <row r="196" s="2" customFormat="1" ht="16.5" customHeight="1">
      <c r="A196" s="37"/>
      <c r="B196" s="38"/>
      <c r="C196" s="218" t="s">
        <v>254</v>
      </c>
      <c r="D196" s="218" t="s">
        <v>149</v>
      </c>
      <c r="E196" s="219" t="s">
        <v>255</v>
      </c>
      <c r="F196" s="220" t="s">
        <v>256</v>
      </c>
      <c r="G196" s="221" t="s">
        <v>152</v>
      </c>
      <c r="H196" s="222">
        <v>11.872999999999999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153</v>
      </c>
      <c r="AT196" s="230" t="s">
        <v>149</v>
      </c>
      <c r="AU196" s="230" t="s">
        <v>86</v>
      </c>
      <c r="AY196" s="16" t="s">
        <v>147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153</v>
      </c>
      <c r="BM196" s="230" t="s">
        <v>257</v>
      </c>
    </row>
    <row r="197" s="2" customFormat="1">
      <c r="A197" s="37"/>
      <c r="B197" s="38"/>
      <c r="C197" s="39"/>
      <c r="D197" s="232" t="s">
        <v>155</v>
      </c>
      <c r="E197" s="39"/>
      <c r="F197" s="233" t="s">
        <v>258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155</v>
      </c>
      <c r="AU197" s="16" t="s">
        <v>86</v>
      </c>
    </row>
    <row r="198" s="2" customFormat="1" ht="24.15" customHeight="1">
      <c r="A198" s="37"/>
      <c r="B198" s="38"/>
      <c r="C198" s="218" t="s">
        <v>259</v>
      </c>
      <c r="D198" s="218" t="s">
        <v>149</v>
      </c>
      <c r="E198" s="219" t="s">
        <v>260</v>
      </c>
      <c r="F198" s="220" t="s">
        <v>261</v>
      </c>
      <c r="G198" s="221" t="s">
        <v>191</v>
      </c>
      <c r="H198" s="222">
        <v>0.95999999999999996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41</v>
      </c>
      <c r="O198" s="90"/>
      <c r="P198" s="228">
        <f>O198*H198</f>
        <v>0</v>
      </c>
      <c r="Q198" s="228">
        <v>1.1560699999999999</v>
      </c>
      <c r="R198" s="228">
        <f>Q198*H198</f>
        <v>1.1098271999999998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153</v>
      </c>
      <c r="AT198" s="230" t="s">
        <v>149</v>
      </c>
      <c r="AU198" s="230" t="s">
        <v>86</v>
      </c>
      <c r="AY198" s="16" t="s">
        <v>147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153</v>
      </c>
      <c r="BM198" s="230" t="s">
        <v>262</v>
      </c>
    </row>
    <row r="199" s="2" customFormat="1">
      <c r="A199" s="37"/>
      <c r="B199" s="38"/>
      <c r="C199" s="39"/>
      <c r="D199" s="232" t="s">
        <v>155</v>
      </c>
      <c r="E199" s="39"/>
      <c r="F199" s="233" t="s">
        <v>263</v>
      </c>
      <c r="G199" s="39"/>
      <c r="H199" s="39"/>
      <c r="I199" s="234"/>
      <c r="J199" s="39"/>
      <c r="K199" s="39"/>
      <c r="L199" s="43"/>
      <c r="M199" s="235"/>
      <c r="N199" s="23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155</v>
      </c>
      <c r="AU199" s="16" t="s">
        <v>86</v>
      </c>
    </row>
    <row r="200" s="13" customFormat="1">
      <c r="A200" s="13"/>
      <c r="B200" s="237"/>
      <c r="C200" s="238"/>
      <c r="D200" s="239" t="s">
        <v>157</v>
      </c>
      <c r="E200" s="240" t="s">
        <v>1</v>
      </c>
      <c r="F200" s="241" t="s">
        <v>264</v>
      </c>
      <c r="G200" s="238"/>
      <c r="H200" s="242">
        <v>0.95977006666666698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157</v>
      </c>
      <c r="AU200" s="248" t="s">
        <v>86</v>
      </c>
      <c r="AV200" s="13" t="s">
        <v>86</v>
      </c>
      <c r="AW200" s="13" t="s">
        <v>33</v>
      </c>
      <c r="AX200" s="13" t="s">
        <v>76</v>
      </c>
      <c r="AY200" s="248" t="s">
        <v>147</v>
      </c>
    </row>
    <row r="201" s="2" customFormat="1" ht="16.5" customHeight="1">
      <c r="A201" s="37"/>
      <c r="B201" s="38"/>
      <c r="C201" s="218" t="s">
        <v>265</v>
      </c>
      <c r="D201" s="218" t="s">
        <v>149</v>
      </c>
      <c r="E201" s="219" t="s">
        <v>266</v>
      </c>
      <c r="F201" s="220" t="s">
        <v>267</v>
      </c>
      <c r="G201" s="221" t="s">
        <v>161</v>
      </c>
      <c r="H201" s="222">
        <v>4.8630000000000004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2.3010199999999998</v>
      </c>
      <c r="R201" s="228">
        <f>Q201*H201</f>
        <v>11.18986026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153</v>
      </c>
      <c r="AT201" s="230" t="s">
        <v>149</v>
      </c>
      <c r="AU201" s="230" t="s">
        <v>86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153</v>
      </c>
      <c r="BM201" s="230" t="s">
        <v>268</v>
      </c>
    </row>
    <row r="202" s="2" customFormat="1">
      <c r="A202" s="37"/>
      <c r="B202" s="38"/>
      <c r="C202" s="39"/>
      <c r="D202" s="232" t="s">
        <v>155</v>
      </c>
      <c r="E202" s="39"/>
      <c r="F202" s="233" t="s">
        <v>269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155</v>
      </c>
      <c r="AU202" s="16" t="s">
        <v>86</v>
      </c>
    </row>
    <row r="203" s="13" customFormat="1">
      <c r="A203" s="13"/>
      <c r="B203" s="237"/>
      <c r="C203" s="238"/>
      <c r="D203" s="239" t="s">
        <v>157</v>
      </c>
      <c r="E203" s="240" t="s">
        <v>1</v>
      </c>
      <c r="F203" s="241" t="s">
        <v>270</v>
      </c>
      <c r="G203" s="238"/>
      <c r="H203" s="242">
        <v>2.673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157</v>
      </c>
      <c r="AU203" s="248" t="s">
        <v>86</v>
      </c>
      <c r="AV203" s="13" t="s">
        <v>86</v>
      </c>
      <c r="AW203" s="13" t="s">
        <v>33</v>
      </c>
      <c r="AX203" s="13" t="s">
        <v>76</v>
      </c>
      <c r="AY203" s="248" t="s">
        <v>147</v>
      </c>
    </row>
    <row r="204" s="13" customFormat="1">
      <c r="A204" s="13"/>
      <c r="B204" s="237"/>
      <c r="C204" s="238"/>
      <c r="D204" s="239" t="s">
        <v>157</v>
      </c>
      <c r="E204" s="240" t="s">
        <v>1</v>
      </c>
      <c r="F204" s="241" t="s">
        <v>271</v>
      </c>
      <c r="G204" s="238"/>
      <c r="H204" s="242">
        <v>2.1894999999999998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157</v>
      </c>
      <c r="AU204" s="248" t="s">
        <v>86</v>
      </c>
      <c r="AV204" s="13" t="s">
        <v>86</v>
      </c>
      <c r="AW204" s="13" t="s">
        <v>33</v>
      </c>
      <c r="AX204" s="13" t="s">
        <v>76</v>
      </c>
      <c r="AY204" s="248" t="s">
        <v>147</v>
      </c>
    </row>
    <row r="205" s="2" customFormat="1" ht="24.15" customHeight="1">
      <c r="A205" s="37"/>
      <c r="B205" s="38"/>
      <c r="C205" s="218" t="s">
        <v>7</v>
      </c>
      <c r="D205" s="218" t="s">
        <v>149</v>
      </c>
      <c r="E205" s="219" t="s">
        <v>272</v>
      </c>
      <c r="F205" s="220" t="s">
        <v>273</v>
      </c>
      <c r="G205" s="221" t="s">
        <v>161</v>
      </c>
      <c r="H205" s="222">
        <v>44.265000000000001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41</v>
      </c>
      <c r="O205" s="90"/>
      <c r="P205" s="228">
        <f>O205*H205</f>
        <v>0</v>
      </c>
      <c r="Q205" s="228">
        <v>2.5018699999999998</v>
      </c>
      <c r="R205" s="228">
        <f>Q205*H205</f>
        <v>110.74527554999999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153</v>
      </c>
      <c r="AT205" s="230" t="s">
        <v>149</v>
      </c>
      <c r="AU205" s="230" t="s">
        <v>86</v>
      </c>
      <c r="AY205" s="16" t="s">
        <v>147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153</v>
      </c>
      <c r="BM205" s="230" t="s">
        <v>274</v>
      </c>
    </row>
    <row r="206" s="13" customFormat="1">
      <c r="A206" s="13"/>
      <c r="B206" s="237"/>
      <c r="C206" s="238"/>
      <c r="D206" s="239" t="s">
        <v>157</v>
      </c>
      <c r="E206" s="240" t="s">
        <v>1</v>
      </c>
      <c r="F206" s="241" t="s">
        <v>275</v>
      </c>
      <c r="G206" s="238"/>
      <c r="H206" s="242">
        <v>44.264879999999998</v>
      </c>
      <c r="I206" s="243"/>
      <c r="J206" s="238"/>
      <c r="K206" s="238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157</v>
      </c>
      <c r="AU206" s="248" t="s">
        <v>86</v>
      </c>
      <c r="AV206" s="13" t="s">
        <v>86</v>
      </c>
      <c r="AW206" s="13" t="s">
        <v>33</v>
      </c>
      <c r="AX206" s="13" t="s">
        <v>84</v>
      </c>
      <c r="AY206" s="248" t="s">
        <v>147</v>
      </c>
    </row>
    <row r="207" s="2" customFormat="1" ht="16.5" customHeight="1">
      <c r="A207" s="37"/>
      <c r="B207" s="38"/>
      <c r="C207" s="218" t="s">
        <v>276</v>
      </c>
      <c r="D207" s="218" t="s">
        <v>149</v>
      </c>
      <c r="E207" s="219" t="s">
        <v>277</v>
      </c>
      <c r="F207" s="220" t="s">
        <v>278</v>
      </c>
      <c r="G207" s="221" t="s">
        <v>152</v>
      </c>
      <c r="H207" s="222">
        <v>17.515999999999998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0.0026900000000000001</v>
      </c>
      <c r="R207" s="228">
        <f>Q207*H207</f>
        <v>0.04711804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153</v>
      </c>
      <c r="AT207" s="230" t="s">
        <v>149</v>
      </c>
      <c r="AU207" s="230" t="s">
        <v>86</v>
      </c>
      <c r="AY207" s="16" t="s">
        <v>147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153</v>
      </c>
      <c r="BM207" s="230" t="s">
        <v>279</v>
      </c>
    </row>
    <row r="208" s="2" customFormat="1">
      <c r="A208" s="37"/>
      <c r="B208" s="38"/>
      <c r="C208" s="39"/>
      <c r="D208" s="232" t="s">
        <v>155</v>
      </c>
      <c r="E208" s="39"/>
      <c r="F208" s="233" t="s">
        <v>280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155</v>
      </c>
      <c r="AU208" s="16" t="s">
        <v>86</v>
      </c>
    </row>
    <row r="209" s="13" customFormat="1">
      <c r="A209" s="13"/>
      <c r="B209" s="237"/>
      <c r="C209" s="238"/>
      <c r="D209" s="239" t="s">
        <v>157</v>
      </c>
      <c r="E209" s="240" t="s">
        <v>1</v>
      </c>
      <c r="F209" s="241" t="s">
        <v>281</v>
      </c>
      <c r="G209" s="238"/>
      <c r="H209" s="242">
        <v>17.515999999999998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157</v>
      </c>
      <c r="AU209" s="248" t="s">
        <v>86</v>
      </c>
      <c r="AV209" s="13" t="s">
        <v>86</v>
      </c>
      <c r="AW209" s="13" t="s">
        <v>33</v>
      </c>
      <c r="AX209" s="13" t="s">
        <v>76</v>
      </c>
      <c r="AY209" s="248" t="s">
        <v>147</v>
      </c>
    </row>
    <row r="210" s="2" customFormat="1" ht="16.5" customHeight="1">
      <c r="A210" s="37"/>
      <c r="B210" s="38"/>
      <c r="C210" s="218" t="s">
        <v>282</v>
      </c>
      <c r="D210" s="218" t="s">
        <v>149</v>
      </c>
      <c r="E210" s="219" t="s">
        <v>283</v>
      </c>
      <c r="F210" s="220" t="s">
        <v>284</v>
      </c>
      <c r="G210" s="221" t="s">
        <v>152</v>
      </c>
      <c r="H210" s="222">
        <v>17.515999999999998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41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153</v>
      </c>
      <c r="AT210" s="230" t="s">
        <v>149</v>
      </c>
      <c r="AU210" s="230" t="s">
        <v>86</v>
      </c>
      <c r="AY210" s="16" t="s">
        <v>147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84</v>
      </c>
      <c r="BK210" s="231">
        <f>ROUND(I210*H210,2)</f>
        <v>0</v>
      </c>
      <c r="BL210" s="16" t="s">
        <v>153</v>
      </c>
      <c r="BM210" s="230" t="s">
        <v>285</v>
      </c>
    </row>
    <row r="211" s="2" customFormat="1">
      <c r="A211" s="37"/>
      <c r="B211" s="38"/>
      <c r="C211" s="39"/>
      <c r="D211" s="232" t="s">
        <v>155</v>
      </c>
      <c r="E211" s="39"/>
      <c r="F211" s="233" t="s">
        <v>286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155</v>
      </c>
      <c r="AU211" s="16" t="s">
        <v>86</v>
      </c>
    </row>
    <row r="212" s="2" customFormat="1" ht="21.75" customHeight="1">
      <c r="A212" s="37"/>
      <c r="B212" s="38"/>
      <c r="C212" s="218" t="s">
        <v>287</v>
      </c>
      <c r="D212" s="218" t="s">
        <v>149</v>
      </c>
      <c r="E212" s="219" t="s">
        <v>288</v>
      </c>
      <c r="F212" s="220" t="s">
        <v>289</v>
      </c>
      <c r="G212" s="221" t="s">
        <v>191</v>
      </c>
      <c r="H212" s="222">
        <v>2.8799999999999999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41</v>
      </c>
      <c r="O212" s="90"/>
      <c r="P212" s="228">
        <f>O212*H212</f>
        <v>0</v>
      </c>
      <c r="Q212" s="228">
        <v>1.0606199999999999</v>
      </c>
      <c r="R212" s="228">
        <f>Q212*H212</f>
        <v>3.0545855999999998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153</v>
      </c>
      <c r="AT212" s="230" t="s">
        <v>149</v>
      </c>
      <c r="AU212" s="230" t="s">
        <v>86</v>
      </c>
      <c r="AY212" s="16" t="s">
        <v>147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153</v>
      </c>
      <c r="BM212" s="230" t="s">
        <v>290</v>
      </c>
    </row>
    <row r="213" s="2" customFormat="1">
      <c r="A213" s="37"/>
      <c r="B213" s="38"/>
      <c r="C213" s="39"/>
      <c r="D213" s="232" t="s">
        <v>155</v>
      </c>
      <c r="E213" s="39"/>
      <c r="F213" s="233" t="s">
        <v>291</v>
      </c>
      <c r="G213" s="39"/>
      <c r="H213" s="39"/>
      <c r="I213" s="234"/>
      <c r="J213" s="39"/>
      <c r="K213" s="39"/>
      <c r="L213" s="43"/>
      <c r="M213" s="235"/>
      <c r="N213" s="23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155</v>
      </c>
      <c r="AU213" s="16" t="s">
        <v>86</v>
      </c>
    </row>
    <row r="214" s="13" customFormat="1">
      <c r="A214" s="13"/>
      <c r="B214" s="237"/>
      <c r="C214" s="238"/>
      <c r="D214" s="239" t="s">
        <v>157</v>
      </c>
      <c r="E214" s="240" t="s">
        <v>1</v>
      </c>
      <c r="F214" s="241" t="s">
        <v>292</v>
      </c>
      <c r="G214" s="238"/>
      <c r="H214" s="242">
        <v>1.2345455999999999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157</v>
      </c>
      <c r="AU214" s="248" t="s">
        <v>86</v>
      </c>
      <c r="AV214" s="13" t="s">
        <v>86</v>
      </c>
      <c r="AW214" s="13" t="s">
        <v>33</v>
      </c>
      <c r="AX214" s="13" t="s">
        <v>76</v>
      </c>
      <c r="AY214" s="248" t="s">
        <v>147</v>
      </c>
    </row>
    <row r="215" s="13" customFormat="1">
      <c r="A215" s="13"/>
      <c r="B215" s="237"/>
      <c r="C215" s="238"/>
      <c r="D215" s="239" t="s">
        <v>157</v>
      </c>
      <c r="E215" s="240" t="s">
        <v>1</v>
      </c>
      <c r="F215" s="241" t="s">
        <v>293</v>
      </c>
      <c r="G215" s="238"/>
      <c r="H215" s="242">
        <v>0.25726248000000002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157</v>
      </c>
      <c r="AU215" s="248" t="s">
        <v>86</v>
      </c>
      <c r="AV215" s="13" t="s">
        <v>86</v>
      </c>
      <c r="AW215" s="13" t="s">
        <v>33</v>
      </c>
      <c r="AX215" s="13" t="s">
        <v>76</v>
      </c>
      <c r="AY215" s="248" t="s">
        <v>147</v>
      </c>
    </row>
    <row r="216" s="13" customFormat="1">
      <c r="A216" s="13"/>
      <c r="B216" s="237"/>
      <c r="C216" s="238"/>
      <c r="D216" s="239" t="s">
        <v>157</v>
      </c>
      <c r="E216" s="240" t="s">
        <v>1</v>
      </c>
      <c r="F216" s="241" t="s">
        <v>294</v>
      </c>
      <c r="G216" s="238"/>
      <c r="H216" s="242">
        <v>0.14193792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157</v>
      </c>
      <c r="AU216" s="248" t="s">
        <v>86</v>
      </c>
      <c r="AV216" s="13" t="s">
        <v>86</v>
      </c>
      <c r="AW216" s="13" t="s">
        <v>33</v>
      </c>
      <c r="AX216" s="13" t="s">
        <v>76</v>
      </c>
      <c r="AY216" s="248" t="s">
        <v>147</v>
      </c>
    </row>
    <row r="217" s="13" customFormat="1">
      <c r="A217" s="13"/>
      <c r="B217" s="237"/>
      <c r="C217" s="238"/>
      <c r="D217" s="239" t="s">
        <v>157</v>
      </c>
      <c r="E217" s="240" t="s">
        <v>1</v>
      </c>
      <c r="F217" s="241" t="s">
        <v>295</v>
      </c>
      <c r="G217" s="238"/>
      <c r="H217" s="242">
        <v>0.087331199999999998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157</v>
      </c>
      <c r="AU217" s="248" t="s">
        <v>86</v>
      </c>
      <c r="AV217" s="13" t="s">
        <v>86</v>
      </c>
      <c r="AW217" s="13" t="s">
        <v>33</v>
      </c>
      <c r="AX217" s="13" t="s">
        <v>76</v>
      </c>
      <c r="AY217" s="248" t="s">
        <v>147</v>
      </c>
    </row>
    <row r="218" s="13" customFormat="1">
      <c r="A218" s="13"/>
      <c r="B218" s="237"/>
      <c r="C218" s="238"/>
      <c r="D218" s="239" t="s">
        <v>157</v>
      </c>
      <c r="E218" s="240" t="s">
        <v>1</v>
      </c>
      <c r="F218" s="241" t="s">
        <v>296</v>
      </c>
      <c r="G218" s="238"/>
      <c r="H218" s="242">
        <v>0.78897024000000004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157</v>
      </c>
      <c r="AU218" s="248" t="s">
        <v>86</v>
      </c>
      <c r="AV218" s="13" t="s">
        <v>86</v>
      </c>
      <c r="AW218" s="13" t="s">
        <v>33</v>
      </c>
      <c r="AX218" s="13" t="s">
        <v>76</v>
      </c>
      <c r="AY218" s="248" t="s">
        <v>147</v>
      </c>
    </row>
    <row r="219" s="13" customFormat="1">
      <c r="A219" s="13"/>
      <c r="B219" s="237"/>
      <c r="C219" s="238"/>
      <c r="D219" s="239" t="s">
        <v>157</v>
      </c>
      <c r="E219" s="240" t="s">
        <v>1</v>
      </c>
      <c r="F219" s="241" t="s">
        <v>297</v>
      </c>
      <c r="G219" s="238"/>
      <c r="H219" s="242">
        <v>0.36982979999999999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157</v>
      </c>
      <c r="AU219" s="248" t="s">
        <v>86</v>
      </c>
      <c r="AV219" s="13" t="s">
        <v>86</v>
      </c>
      <c r="AW219" s="13" t="s">
        <v>33</v>
      </c>
      <c r="AX219" s="13" t="s">
        <v>76</v>
      </c>
      <c r="AY219" s="248" t="s">
        <v>147</v>
      </c>
    </row>
    <row r="220" s="2" customFormat="1" ht="16.5" customHeight="1">
      <c r="A220" s="37"/>
      <c r="B220" s="38"/>
      <c r="C220" s="218" t="s">
        <v>298</v>
      </c>
      <c r="D220" s="218" t="s">
        <v>149</v>
      </c>
      <c r="E220" s="219" t="s">
        <v>299</v>
      </c>
      <c r="F220" s="220" t="s">
        <v>300</v>
      </c>
      <c r="G220" s="221" t="s">
        <v>161</v>
      </c>
      <c r="H220" s="222">
        <v>0.19800000000000001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41</v>
      </c>
      <c r="O220" s="90"/>
      <c r="P220" s="228">
        <f>O220*H220</f>
        <v>0</v>
      </c>
      <c r="Q220" s="228">
        <v>2.3010199999999998</v>
      </c>
      <c r="R220" s="228">
        <f>Q220*H220</f>
        <v>0.45560195999999997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153</v>
      </c>
      <c r="AT220" s="230" t="s">
        <v>149</v>
      </c>
      <c r="AU220" s="230" t="s">
        <v>86</v>
      </c>
      <c r="AY220" s="16" t="s">
        <v>147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153</v>
      </c>
      <c r="BM220" s="230" t="s">
        <v>301</v>
      </c>
    </row>
    <row r="221" s="2" customFormat="1">
      <c r="A221" s="37"/>
      <c r="B221" s="38"/>
      <c r="C221" s="39"/>
      <c r="D221" s="232" t="s">
        <v>155</v>
      </c>
      <c r="E221" s="39"/>
      <c r="F221" s="233" t="s">
        <v>302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155</v>
      </c>
      <c r="AU221" s="16" t="s">
        <v>86</v>
      </c>
    </row>
    <row r="222" s="13" customFormat="1">
      <c r="A222" s="13"/>
      <c r="B222" s="237"/>
      <c r="C222" s="238"/>
      <c r="D222" s="239" t="s">
        <v>157</v>
      </c>
      <c r="E222" s="240" t="s">
        <v>1</v>
      </c>
      <c r="F222" s="241" t="s">
        <v>303</v>
      </c>
      <c r="G222" s="238"/>
      <c r="H222" s="242">
        <v>0.19800000000000001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157</v>
      </c>
      <c r="AU222" s="248" t="s">
        <v>86</v>
      </c>
      <c r="AV222" s="13" t="s">
        <v>86</v>
      </c>
      <c r="AW222" s="13" t="s">
        <v>33</v>
      </c>
      <c r="AX222" s="13" t="s">
        <v>84</v>
      </c>
      <c r="AY222" s="248" t="s">
        <v>147</v>
      </c>
    </row>
    <row r="223" s="2" customFormat="1" ht="24.15" customHeight="1">
      <c r="A223" s="37"/>
      <c r="B223" s="38"/>
      <c r="C223" s="218" t="s">
        <v>304</v>
      </c>
      <c r="D223" s="218" t="s">
        <v>149</v>
      </c>
      <c r="E223" s="219" t="s">
        <v>305</v>
      </c>
      <c r="F223" s="220" t="s">
        <v>306</v>
      </c>
      <c r="G223" s="221" t="s">
        <v>161</v>
      </c>
      <c r="H223" s="222">
        <v>3.1680000000000001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41</v>
      </c>
      <c r="O223" s="90"/>
      <c r="P223" s="228">
        <f>O223*H223</f>
        <v>0</v>
      </c>
      <c r="Q223" s="228">
        <v>2.5018699999999998</v>
      </c>
      <c r="R223" s="228">
        <f>Q223*H223</f>
        <v>7.9259241600000001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153</v>
      </c>
      <c r="AT223" s="230" t="s">
        <v>149</v>
      </c>
      <c r="AU223" s="230" t="s">
        <v>86</v>
      </c>
      <c r="AY223" s="16" t="s">
        <v>147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153</v>
      </c>
      <c r="BM223" s="230" t="s">
        <v>307</v>
      </c>
    </row>
    <row r="224" s="2" customFormat="1">
      <c r="A224" s="37"/>
      <c r="B224" s="38"/>
      <c r="C224" s="39"/>
      <c r="D224" s="232" t="s">
        <v>155</v>
      </c>
      <c r="E224" s="39"/>
      <c r="F224" s="233" t="s">
        <v>308</v>
      </c>
      <c r="G224" s="39"/>
      <c r="H224" s="39"/>
      <c r="I224" s="234"/>
      <c r="J224" s="39"/>
      <c r="K224" s="39"/>
      <c r="L224" s="43"/>
      <c r="M224" s="235"/>
      <c r="N224" s="23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155</v>
      </c>
      <c r="AU224" s="16" t="s">
        <v>86</v>
      </c>
    </row>
    <row r="225" s="13" customFormat="1">
      <c r="A225" s="13"/>
      <c r="B225" s="237"/>
      <c r="C225" s="238"/>
      <c r="D225" s="239" t="s">
        <v>157</v>
      </c>
      <c r="E225" s="240" t="s">
        <v>1</v>
      </c>
      <c r="F225" s="241" t="s">
        <v>309</v>
      </c>
      <c r="G225" s="238"/>
      <c r="H225" s="242">
        <v>3.1680000000000001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157</v>
      </c>
      <c r="AU225" s="248" t="s">
        <v>86</v>
      </c>
      <c r="AV225" s="13" t="s">
        <v>86</v>
      </c>
      <c r="AW225" s="13" t="s">
        <v>33</v>
      </c>
      <c r="AX225" s="13" t="s">
        <v>84</v>
      </c>
      <c r="AY225" s="248" t="s">
        <v>147</v>
      </c>
    </row>
    <row r="226" s="2" customFormat="1" ht="44.25" customHeight="1">
      <c r="A226" s="37"/>
      <c r="B226" s="38"/>
      <c r="C226" s="218" t="s">
        <v>310</v>
      </c>
      <c r="D226" s="218" t="s">
        <v>149</v>
      </c>
      <c r="E226" s="219" t="s">
        <v>311</v>
      </c>
      <c r="F226" s="220" t="s">
        <v>312</v>
      </c>
      <c r="G226" s="221" t="s">
        <v>152</v>
      </c>
      <c r="H226" s="222">
        <v>71.700000000000003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41</v>
      </c>
      <c r="O226" s="90"/>
      <c r="P226" s="228">
        <f>O226*H226</f>
        <v>0</v>
      </c>
      <c r="Q226" s="228">
        <v>0.73403773999999999</v>
      </c>
      <c r="R226" s="228">
        <f>Q226*H226</f>
        <v>52.630505958000001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153</v>
      </c>
      <c r="AT226" s="230" t="s">
        <v>149</v>
      </c>
      <c r="AU226" s="230" t="s">
        <v>86</v>
      </c>
      <c r="AY226" s="16" t="s">
        <v>147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153</v>
      </c>
      <c r="BM226" s="230" t="s">
        <v>313</v>
      </c>
    </row>
    <row r="227" s="13" customFormat="1">
      <c r="A227" s="13"/>
      <c r="B227" s="237"/>
      <c r="C227" s="238"/>
      <c r="D227" s="239" t="s">
        <v>157</v>
      </c>
      <c r="E227" s="240" t="s">
        <v>1</v>
      </c>
      <c r="F227" s="241" t="s">
        <v>314</v>
      </c>
      <c r="G227" s="238"/>
      <c r="H227" s="242">
        <v>66.825000000000003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157</v>
      </c>
      <c r="AU227" s="248" t="s">
        <v>86</v>
      </c>
      <c r="AV227" s="13" t="s">
        <v>86</v>
      </c>
      <c r="AW227" s="13" t="s">
        <v>33</v>
      </c>
      <c r="AX227" s="13" t="s">
        <v>76</v>
      </c>
      <c r="AY227" s="248" t="s">
        <v>147</v>
      </c>
    </row>
    <row r="228" s="13" customFormat="1">
      <c r="A228" s="13"/>
      <c r="B228" s="237"/>
      <c r="C228" s="238"/>
      <c r="D228" s="239" t="s">
        <v>157</v>
      </c>
      <c r="E228" s="240" t="s">
        <v>1</v>
      </c>
      <c r="F228" s="241" t="s">
        <v>315</v>
      </c>
      <c r="G228" s="238"/>
      <c r="H228" s="242">
        <v>4.875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157</v>
      </c>
      <c r="AU228" s="248" t="s">
        <v>86</v>
      </c>
      <c r="AV228" s="13" t="s">
        <v>86</v>
      </c>
      <c r="AW228" s="13" t="s">
        <v>33</v>
      </c>
      <c r="AX228" s="13" t="s">
        <v>76</v>
      </c>
      <c r="AY228" s="248" t="s">
        <v>147</v>
      </c>
    </row>
    <row r="229" s="12" customFormat="1" ht="22.8" customHeight="1">
      <c r="A229" s="12"/>
      <c r="B229" s="202"/>
      <c r="C229" s="203"/>
      <c r="D229" s="204" t="s">
        <v>75</v>
      </c>
      <c r="E229" s="216" t="s">
        <v>165</v>
      </c>
      <c r="F229" s="216" t="s">
        <v>316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SUM(P230:P285)</f>
        <v>0</v>
      </c>
      <c r="Q229" s="210"/>
      <c r="R229" s="211">
        <f>SUM(R230:R285)</f>
        <v>89.950619909999986</v>
      </c>
      <c r="S229" s="210"/>
      <c r="T229" s="212">
        <f>SUM(T230:T285)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84</v>
      </c>
      <c r="AT229" s="214" t="s">
        <v>75</v>
      </c>
      <c r="AU229" s="214" t="s">
        <v>84</v>
      </c>
      <c r="AY229" s="213" t="s">
        <v>147</v>
      </c>
      <c r="BK229" s="215">
        <f>SUM(BK230:BK285)</f>
        <v>0</v>
      </c>
    </row>
    <row r="230" s="2" customFormat="1" ht="24.15" customHeight="1">
      <c r="A230" s="37"/>
      <c r="B230" s="38"/>
      <c r="C230" s="218" t="s">
        <v>317</v>
      </c>
      <c r="D230" s="218" t="s">
        <v>149</v>
      </c>
      <c r="E230" s="219" t="s">
        <v>318</v>
      </c>
      <c r="F230" s="220" t="s">
        <v>319</v>
      </c>
      <c r="G230" s="221" t="s">
        <v>320</v>
      </c>
      <c r="H230" s="222">
        <v>0.59999999999999998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41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153</v>
      </c>
      <c r="AT230" s="230" t="s">
        <v>149</v>
      </c>
      <c r="AU230" s="230" t="s">
        <v>86</v>
      </c>
      <c r="AY230" s="16" t="s">
        <v>147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84</v>
      </c>
      <c r="BK230" s="231">
        <f>ROUND(I230*H230,2)</f>
        <v>0</v>
      </c>
      <c r="BL230" s="16" t="s">
        <v>153</v>
      </c>
      <c r="BM230" s="230" t="s">
        <v>321</v>
      </c>
    </row>
    <row r="231" s="2" customFormat="1">
      <c r="A231" s="37"/>
      <c r="B231" s="38"/>
      <c r="C231" s="39"/>
      <c r="D231" s="232" t="s">
        <v>155</v>
      </c>
      <c r="E231" s="39"/>
      <c r="F231" s="233" t="s">
        <v>322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155</v>
      </c>
      <c r="AU231" s="16" t="s">
        <v>86</v>
      </c>
    </row>
    <row r="232" s="13" customFormat="1">
      <c r="A232" s="13"/>
      <c r="B232" s="237"/>
      <c r="C232" s="238"/>
      <c r="D232" s="239" t="s">
        <v>157</v>
      </c>
      <c r="E232" s="240" t="s">
        <v>1</v>
      </c>
      <c r="F232" s="241" t="s">
        <v>323</v>
      </c>
      <c r="G232" s="238"/>
      <c r="H232" s="242">
        <v>0.59999999999999998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157</v>
      </c>
      <c r="AU232" s="248" t="s">
        <v>86</v>
      </c>
      <c r="AV232" s="13" t="s">
        <v>86</v>
      </c>
      <c r="AW232" s="13" t="s">
        <v>33</v>
      </c>
      <c r="AX232" s="13" t="s">
        <v>76</v>
      </c>
      <c r="AY232" s="248" t="s">
        <v>147</v>
      </c>
    </row>
    <row r="233" s="2" customFormat="1" ht="16.5" customHeight="1">
      <c r="A233" s="37"/>
      <c r="B233" s="38"/>
      <c r="C233" s="249" t="s">
        <v>324</v>
      </c>
      <c r="D233" s="249" t="s">
        <v>206</v>
      </c>
      <c r="E233" s="250" t="s">
        <v>325</v>
      </c>
      <c r="F233" s="251" t="s">
        <v>326</v>
      </c>
      <c r="G233" s="252" t="s">
        <v>320</v>
      </c>
      <c r="H233" s="253">
        <v>1</v>
      </c>
      <c r="I233" s="254"/>
      <c r="J233" s="255">
        <f>ROUND(I233*H233,2)</f>
        <v>0</v>
      </c>
      <c r="K233" s="256"/>
      <c r="L233" s="257"/>
      <c r="M233" s="258" t="s">
        <v>1</v>
      </c>
      <c r="N233" s="259" t="s">
        <v>41</v>
      </c>
      <c r="O233" s="90"/>
      <c r="P233" s="228">
        <f>O233*H233</f>
        <v>0</v>
      </c>
      <c r="Q233" s="228">
        <v>0.0014</v>
      </c>
      <c r="R233" s="228">
        <f>Q233*H233</f>
        <v>0.0014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195</v>
      </c>
      <c r="AT233" s="230" t="s">
        <v>206</v>
      </c>
      <c r="AU233" s="230" t="s">
        <v>86</v>
      </c>
      <c r="AY233" s="16" t="s">
        <v>147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84</v>
      </c>
      <c r="BK233" s="231">
        <f>ROUND(I233*H233,2)</f>
        <v>0</v>
      </c>
      <c r="BL233" s="16" t="s">
        <v>153</v>
      </c>
      <c r="BM233" s="230" t="s">
        <v>327</v>
      </c>
    </row>
    <row r="234" s="13" customFormat="1">
      <c r="A234" s="13"/>
      <c r="B234" s="237"/>
      <c r="C234" s="238"/>
      <c r="D234" s="239" t="s">
        <v>157</v>
      </c>
      <c r="E234" s="238"/>
      <c r="F234" s="241" t="s">
        <v>328</v>
      </c>
      <c r="G234" s="238"/>
      <c r="H234" s="242">
        <v>1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157</v>
      </c>
      <c r="AU234" s="248" t="s">
        <v>86</v>
      </c>
      <c r="AV234" s="13" t="s">
        <v>86</v>
      </c>
      <c r="AW234" s="13" t="s">
        <v>4</v>
      </c>
      <c r="AX234" s="13" t="s">
        <v>84</v>
      </c>
      <c r="AY234" s="248" t="s">
        <v>147</v>
      </c>
    </row>
    <row r="235" s="2" customFormat="1" ht="33" customHeight="1">
      <c r="A235" s="37"/>
      <c r="B235" s="38"/>
      <c r="C235" s="218" t="s">
        <v>329</v>
      </c>
      <c r="D235" s="218" t="s">
        <v>149</v>
      </c>
      <c r="E235" s="219" t="s">
        <v>330</v>
      </c>
      <c r="F235" s="220" t="s">
        <v>331</v>
      </c>
      <c r="G235" s="221" t="s">
        <v>320</v>
      </c>
      <c r="H235" s="222">
        <v>1.2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41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153</v>
      </c>
      <c r="AT235" s="230" t="s">
        <v>149</v>
      </c>
      <c r="AU235" s="230" t="s">
        <v>86</v>
      </c>
      <c r="AY235" s="16" t="s">
        <v>147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84</v>
      </c>
      <c r="BK235" s="231">
        <f>ROUND(I235*H235,2)</f>
        <v>0</v>
      </c>
      <c r="BL235" s="16" t="s">
        <v>153</v>
      </c>
      <c r="BM235" s="230" t="s">
        <v>332</v>
      </c>
    </row>
    <row r="236" s="2" customFormat="1">
      <c r="A236" s="37"/>
      <c r="B236" s="38"/>
      <c r="C236" s="39"/>
      <c r="D236" s="232" t="s">
        <v>155</v>
      </c>
      <c r="E236" s="39"/>
      <c r="F236" s="233" t="s">
        <v>333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155</v>
      </c>
      <c r="AU236" s="16" t="s">
        <v>86</v>
      </c>
    </row>
    <row r="237" s="13" customFormat="1">
      <c r="A237" s="13"/>
      <c r="B237" s="237"/>
      <c r="C237" s="238"/>
      <c r="D237" s="239" t="s">
        <v>157</v>
      </c>
      <c r="E237" s="240" t="s">
        <v>1</v>
      </c>
      <c r="F237" s="241" t="s">
        <v>334</v>
      </c>
      <c r="G237" s="238"/>
      <c r="H237" s="242">
        <v>1.2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157</v>
      </c>
      <c r="AU237" s="248" t="s">
        <v>86</v>
      </c>
      <c r="AV237" s="13" t="s">
        <v>86</v>
      </c>
      <c r="AW237" s="13" t="s">
        <v>33</v>
      </c>
      <c r="AX237" s="13" t="s">
        <v>76</v>
      </c>
      <c r="AY237" s="248" t="s">
        <v>147</v>
      </c>
    </row>
    <row r="238" s="2" customFormat="1" ht="16.5" customHeight="1">
      <c r="A238" s="37"/>
      <c r="B238" s="38"/>
      <c r="C238" s="249" t="s">
        <v>335</v>
      </c>
      <c r="D238" s="249" t="s">
        <v>206</v>
      </c>
      <c r="E238" s="250" t="s">
        <v>336</v>
      </c>
      <c r="F238" s="251" t="s">
        <v>337</v>
      </c>
      <c r="G238" s="252" t="s">
        <v>320</v>
      </c>
      <c r="H238" s="253">
        <v>2</v>
      </c>
      <c r="I238" s="254"/>
      <c r="J238" s="255">
        <f>ROUND(I238*H238,2)</f>
        <v>0</v>
      </c>
      <c r="K238" s="256"/>
      <c r="L238" s="257"/>
      <c r="M238" s="258" t="s">
        <v>1</v>
      </c>
      <c r="N238" s="259" t="s">
        <v>41</v>
      </c>
      <c r="O238" s="90"/>
      <c r="P238" s="228">
        <f>O238*H238</f>
        <v>0</v>
      </c>
      <c r="Q238" s="228">
        <v>0.0081399999999999997</v>
      </c>
      <c r="R238" s="228">
        <f>Q238*H238</f>
        <v>0.016279999999999999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195</v>
      </c>
      <c r="AT238" s="230" t="s">
        <v>206</v>
      </c>
      <c r="AU238" s="230" t="s">
        <v>86</v>
      </c>
      <c r="AY238" s="16" t="s">
        <v>147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84</v>
      </c>
      <c r="BK238" s="231">
        <f>ROUND(I238*H238,2)</f>
        <v>0</v>
      </c>
      <c r="BL238" s="16" t="s">
        <v>153</v>
      </c>
      <c r="BM238" s="230" t="s">
        <v>338</v>
      </c>
    </row>
    <row r="239" s="13" customFormat="1">
      <c r="A239" s="13"/>
      <c r="B239" s="237"/>
      <c r="C239" s="238"/>
      <c r="D239" s="239" t="s">
        <v>157</v>
      </c>
      <c r="E239" s="238"/>
      <c r="F239" s="241" t="s">
        <v>339</v>
      </c>
      <c r="G239" s="238"/>
      <c r="H239" s="242">
        <v>2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157</v>
      </c>
      <c r="AU239" s="248" t="s">
        <v>86</v>
      </c>
      <c r="AV239" s="13" t="s">
        <v>86</v>
      </c>
      <c r="AW239" s="13" t="s">
        <v>4</v>
      </c>
      <c r="AX239" s="13" t="s">
        <v>84</v>
      </c>
      <c r="AY239" s="248" t="s">
        <v>147</v>
      </c>
    </row>
    <row r="240" s="2" customFormat="1" ht="37.8" customHeight="1">
      <c r="A240" s="37"/>
      <c r="B240" s="38"/>
      <c r="C240" s="218" t="s">
        <v>340</v>
      </c>
      <c r="D240" s="218" t="s">
        <v>149</v>
      </c>
      <c r="E240" s="219" t="s">
        <v>341</v>
      </c>
      <c r="F240" s="220" t="s">
        <v>342</v>
      </c>
      <c r="G240" s="221" t="s">
        <v>152</v>
      </c>
      <c r="H240" s="222">
        <v>24.75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0.73404000000000003</v>
      </c>
      <c r="R240" s="228">
        <f>Q240*H240</f>
        <v>18.167490000000001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153</v>
      </c>
      <c r="AT240" s="230" t="s">
        <v>149</v>
      </c>
      <c r="AU240" s="230" t="s">
        <v>86</v>
      </c>
      <c r="AY240" s="16" t="s">
        <v>147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153</v>
      </c>
      <c r="BM240" s="230" t="s">
        <v>343</v>
      </c>
    </row>
    <row r="241" s="2" customFormat="1">
      <c r="A241" s="37"/>
      <c r="B241" s="38"/>
      <c r="C241" s="39"/>
      <c r="D241" s="232" t="s">
        <v>155</v>
      </c>
      <c r="E241" s="39"/>
      <c r="F241" s="233" t="s">
        <v>344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155</v>
      </c>
      <c r="AU241" s="16" t="s">
        <v>86</v>
      </c>
    </row>
    <row r="242" s="13" customFormat="1">
      <c r="A242" s="13"/>
      <c r="B242" s="237"/>
      <c r="C242" s="238"/>
      <c r="D242" s="239" t="s">
        <v>157</v>
      </c>
      <c r="E242" s="240" t="s">
        <v>1</v>
      </c>
      <c r="F242" s="241" t="s">
        <v>345</v>
      </c>
      <c r="G242" s="238"/>
      <c r="H242" s="242">
        <v>24.75</v>
      </c>
      <c r="I242" s="243"/>
      <c r="J242" s="238"/>
      <c r="K242" s="238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157</v>
      </c>
      <c r="AU242" s="248" t="s">
        <v>86</v>
      </c>
      <c r="AV242" s="13" t="s">
        <v>86</v>
      </c>
      <c r="AW242" s="13" t="s">
        <v>33</v>
      </c>
      <c r="AX242" s="13" t="s">
        <v>84</v>
      </c>
      <c r="AY242" s="248" t="s">
        <v>147</v>
      </c>
    </row>
    <row r="243" s="2" customFormat="1" ht="24.15" customHeight="1">
      <c r="A243" s="37"/>
      <c r="B243" s="38"/>
      <c r="C243" s="218" t="s">
        <v>346</v>
      </c>
      <c r="D243" s="218" t="s">
        <v>149</v>
      </c>
      <c r="E243" s="219" t="s">
        <v>347</v>
      </c>
      <c r="F243" s="220" t="s">
        <v>348</v>
      </c>
      <c r="G243" s="221" t="s">
        <v>152</v>
      </c>
      <c r="H243" s="222">
        <v>229.999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41</v>
      </c>
      <c r="O243" s="90"/>
      <c r="P243" s="228">
        <f>O243*H243</f>
        <v>0</v>
      </c>
      <c r="Q243" s="228">
        <v>0.26905000000000001</v>
      </c>
      <c r="R243" s="228">
        <f>Q243*H243</f>
        <v>61.881230950000003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153</v>
      </c>
      <c r="AT243" s="230" t="s">
        <v>149</v>
      </c>
      <c r="AU243" s="230" t="s">
        <v>86</v>
      </c>
      <c r="AY243" s="16" t="s">
        <v>147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84</v>
      </c>
      <c r="BK243" s="231">
        <f>ROUND(I243*H243,2)</f>
        <v>0</v>
      </c>
      <c r="BL243" s="16" t="s">
        <v>153</v>
      </c>
      <c r="BM243" s="230" t="s">
        <v>349</v>
      </c>
    </row>
    <row r="244" s="2" customFormat="1">
      <c r="A244" s="37"/>
      <c r="B244" s="38"/>
      <c r="C244" s="39"/>
      <c r="D244" s="232" t="s">
        <v>155</v>
      </c>
      <c r="E244" s="39"/>
      <c r="F244" s="233" t="s">
        <v>350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155</v>
      </c>
      <c r="AU244" s="16" t="s">
        <v>86</v>
      </c>
    </row>
    <row r="245" s="13" customFormat="1">
      <c r="A245" s="13"/>
      <c r="B245" s="237"/>
      <c r="C245" s="238"/>
      <c r="D245" s="239" t="s">
        <v>157</v>
      </c>
      <c r="E245" s="240" t="s">
        <v>1</v>
      </c>
      <c r="F245" s="241" t="s">
        <v>351</v>
      </c>
      <c r="G245" s="238"/>
      <c r="H245" s="242">
        <v>181.233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157</v>
      </c>
      <c r="AU245" s="248" t="s">
        <v>86</v>
      </c>
      <c r="AV245" s="13" t="s">
        <v>86</v>
      </c>
      <c r="AW245" s="13" t="s">
        <v>33</v>
      </c>
      <c r="AX245" s="13" t="s">
        <v>76</v>
      </c>
      <c r="AY245" s="248" t="s">
        <v>147</v>
      </c>
    </row>
    <row r="246" s="13" customFormat="1">
      <c r="A246" s="13"/>
      <c r="B246" s="237"/>
      <c r="C246" s="238"/>
      <c r="D246" s="239" t="s">
        <v>157</v>
      </c>
      <c r="E246" s="240" t="s">
        <v>1</v>
      </c>
      <c r="F246" s="241" t="s">
        <v>352</v>
      </c>
      <c r="G246" s="238"/>
      <c r="H246" s="242">
        <v>-14.102499999999999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157</v>
      </c>
      <c r="AU246" s="248" t="s">
        <v>86</v>
      </c>
      <c r="AV246" s="13" t="s">
        <v>86</v>
      </c>
      <c r="AW246" s="13" t="s">
        <v>33</v>
      </c>
      <c r="AX246" s="13" t="s">
        <v>76</v>
      </c>
      <c r="AY246" s="248" t="s">
        <v>147</v>
      </c>
    </row>
    <row r="247" s="13" customFormat="1">
      <c r="A247" s="13"/>
      <c r="B247" s="237"/>
      <c r="C247" s="238"/>
      <c r="D247" s="239" t="s">
        <v>157</v>
      </c>
      <c r="E247" s="240" t="s">
        <v>1</v>
      </c>
      <c r="F247" s="241" t="s">
        <v>353</v>
      </c>
      <c r="G247" s="238"/>
      <c r="H247" s="242">
        <v>74.081249999999997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157</v>
      </c>
      <c r="AU247" s="248" t="s">
        <v>86</v>
      </c>
      <c r="AV247" s="13" t="s">
        <v>86</v>
      </c>
      <c r="AW247" s="13" t="s">
        <v>33</v>
      </c>
      <c r="AX247" s="13" t="s">
        <v>76</v>
      </c>
      <c r="AY247" s="248" t="s">
        <v>147</v>
      </c>
    </row>
    <row r="248" s="13" customFormat="1">
      <c r="A248" s="13"/>
      <c r="B248" s="237"/>
      <c r="C248" s="238"/>
      <c r="D248" s="239" t="s">
        <v>157</v>
      </c>
      <c r="E248" s="240" t="s">
        <v>1</v>
      </c>
      <c r="F248" s="241" t="s">
        <v>354</v>
      </c>
      <c r="G248" s="238"/>
      <c r="H248" s="242">
        <v>-11.2125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157</v>
      </c>
      <c r="AU248" s="248" t="s">
        <v>86</v>
      </c>
      <c r="AV248" s="13" t="s">
        <v>86</v>
      </c>
      <c r="AW248" s="13" t="s">
        <v>33</v>
      </c>
      <c r="AX248" s="13" t="s">
        <v>76</v>
      </c>
      <c r="AY248" s="248" t="s">
        <v>147</v>
      </c>
    </row>
    <row r="249" s="2" customFormat="1" ht="24.15" customHeight="1">
      <c r="A249" s="37"/>
      <c r="B249" s="38"/>
      <c r="C249" s="218" t="s">
        <v>355</v>
      </c>
      <c r="D249" s="218" t="s">
        <v>149</v>
      </c>
      <c r="E249" s="219" t="s">
        <v>356</v>
      </c>
      <c r="F249" s="220" t="s">
        <v>357</v>
      </c>
      <c r="G249" s="221" t="s">
        <v>320</v>
      </c>
      <c r="H249" s="222">
        <v>115.09999999999999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41</v>
      </c>
      <c r="O249" s="90"/>
      <c r="P249" s="228">
        <f>O249*H249</f>
        <v>0</v>
      </c>
      <c r="Q249" s="228">
        <v>0.01856</v>
      </c>
      <c r="R249" s="228">
        <f>Q249*H249</f>
        <v>2.1362559999999999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153</v>
      </c>
      <c r="AT249" s="230" t="s">
        <v>149</v>
      </c>
      <c r="AU249" s="230" t="s">
        <v>86</v>
      </c>
      <c r="AY249" s="16" t="s">
        <v>147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84</v>
      </c>
      <c r="BK249" s="231">
        <f>ROUND(I249*H249,2)</f>
        <v>0</v>
      </c>
      <c r="BL249" s="16" t="s">
        <v>153</v>
      </c>
      <c r="BM249" s="230" t="s">
        <v>358</v>
      </c>
    </row>
    <row r="250" s="2" customFormat="1">
      <c r="A250" s="37"/>
      <c r="B250" s="38"/>
      <c r="C250" s="39"/>
      <c r="D250" s="232" t="s">
        <v>155</v>
      </c>
      <c r="E250" s="39"/>
      <c r="F250" s="233" t="s">
        <v>359</v>
      </c>
      <c r="G250" s="39"/>
      <c r="H250" s="39"/>
      <c r="I250" s="234"/>
      <c r="J250" s="39"/>
      <c r="K250" s="39"/>
      <c r="L250" s="43"/>
      <c r="M250" s="235"/>
      <c r="N250" s="23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155</v>
      </c>
      <c r="AU250" s="16" t="s">
        <v>86</v>
      </c>
    </row>
    <row r="251" s="13" customFormat="1">
      <c r="A251" s="13"/>
      <c r="B251" s="237"/>
      <c r="C251" s="238"/>
      <c r="D251" s="239" t="s">
        <v>157</v>
      </c>
      <c r="E251" s="240" t="s">
        <v>1</v>
      </c>
      <c r="F251" s="241" t="s">
        <v>360</v>
      </c>
      <c r="G251" s="238"/>
      <c r="H251" s="242">
        <v>87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157</v>
      </c>
      <c r="AU251" s="248" t="s">
        <v>86</v>
      </c>
      <c r="AV251" s="13" t="s">
        <v>86</v>
      </c>
      <c r="AW251" s="13" t="s">
        <v>33</v>
      </c>
      <c r="AX251" s="13" t="s">
        <v>76</v>
      </c>
      <c r="AY251" s="248" t="s">
        <v>147</v>
      </c>
    </row>
    <row r="252" s="13" customFormat="1">
      <c r="A252" s="13"/>
      <c r="B252" s="237"/>
      <c r="C252" s="238"/>
      <c r="D252" s="239" t="s">
        <v>157</v>
      </c>
      <c r="E252" s="240" t="s">
        <v>1</v>
      </c>
      <c r="F252" s="241" t="s">
        <v>361</v>
      </c>
      <c r="G252" s="238"/>
      <c r="H252" s="242">
        <v>28.100000000000001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157</v>
      </c>
      <c r="AU252" s="248" t="s">
        <v>86</v>
      </c>
      <c r="AV252" s="13" t="s">
        <v>86</v>
      </c>
      <c r="AW252" s="13" t="s">
        <v>33</v>
      </c>
      <c r="AX252" s="13" t="s">
        <v>76</v>
      </c>
      <c r="AY252" s="248" t="s">
        <v>147</v>
      </c>
    </row>
    <row r="253" s="2" customFormat="1" ht="16.5" customHeight="1">
      <c r="A253" s="37"/>
      <c r="B253" s="38"/>
      <c r="C253" s="218" t="s">
        <v>362</v>
      </c>
      <c r="D253" s="218" t="s">
        <v>149</v>
      </c>
      <c r="E253" s="219" t="s">
        <v>363</v>
      </c>
      <c r="F253" s="220" t="s">
        <v>364</v>
      </c>
      <c r="G253" s="221" t="s">
        <v>191</v>
      </c>
      <c r="H253" s="222">
        <v>0.25700000000000001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41</v>
      </c>
      <c r="O253" s="90"/>
      <c r="P253" s="228">
        <f>O253*H253</f>
        <v>0</v>
      </c>
      <c r="Q253" s="228">
        <v>1.04922</v>
      </c>
      <c r="R253" s="228">
        <f>Q253*H253</f>
        <v>0.26964954000000002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153</v>
      </c>
      <c r="AT253" s="230" t="s">
        <v>149</v>
      </c>
      <c r="AU253" s="230" t="s">
        <v>86</v>
      </c>
      <c r="AY253" s="16" t="s">
        <v>147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84</v>
      </c>
      <c r="BK253" s="231">
        <f>ROUND(I253*H253,2)</f>
        <v>0</v>
      </c>
      <c r="BL253" s="16" t="s">
        <v>153</v>
      </c>
      <c r="BM253" s="230" t="s">
        <v>365</v>
      </c>
    </row>
    <row r="254" s="2" customFormat="1">
      <c r="A254" s="37"/>
      <c r="B254" s="38"/>
      <c r="C254" s="39"/>
      <c r="D254" s="232" t="s">
        <v>155</v>
      </c>
      <c r="E254" s="39"/>
      <c r="F254" s="233" t="s">
        <v>366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155</v>
      </c>
      <c r="AU254" s="16" t="s">
        <v>86</v>
      </c>
    </row>
    <row r="255" s="13" customFormat="1">
      <c r="A255" s="13"/>
      <c r="B255" s="237"/>
      <c r="C255" s="238"/>
      <c r="D255" s="239" t="s">
        <v>157</v>
      </c>
      <c r="E255" s="240" t="s">
        <v>1</v>
      </c>
      <c r="F255" s="241" t="s">
        <v>367</v>
      </c>
      <c r="G255" s="238"/>
      <c r="H255" s="242">
        <v>0.25667200000000001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157</v>
      </c>
      <c r="AU255" s="248" t="s">
        <v>86</v>
      </c>
      <c r="AV255" s="13" t="s">
        <v>86</v>
      </c>
      <c r="AW255" s="13" t="s">
        <v>33</v>
      </c>
      <c r="AX255" s="13" t="s">
        <v>84</v>
      </c>
      <c r="AY255" s="248" t="s">
        <v>147</v>
      </c>
    </row>
    <row r="256" s="2" customFormat="1" ht="21.75" customHeight="1">
      <c r="A256" s="37"/>
      <c r="B256" s="38"/>
      <c r="C256" s="218" t="s">
        <v>368</v>
      </c>
      <c r="D256" s="218" t="s">
        <v>149</v>
      </c>
      <c r="E256" s="219" t="s">
        <v>369</v>
      </c>
      <c r="F256" s="220" t="s">
        <v>370</v>
      </c>
      <c r="G256" s="221" t="s">
        <v>371</v>
      </c>
      <c r="H256" s="222">
        <v>6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41</v>
      </c>
      <c r="O256" s="90"/>
      <c r="P256" s="228">
        <f>O256*H256</f>
        <v>0</v>
      </c>
      <c r="Q256" s="228">
        <v>0.022780000000000002</v>
      </c>
      <c r="R256" s="228">
        <f>Q256*H256</f>
        <v>0.13668000000000002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153</v>
      </c>
      <c r="AT256" s="230" t="s">
        <v>149</v>
      </c>
      <c r="AU256" s="230" t="s">
        <v>86</v>
      </c>
      <c r="AY256" s="16" t="s">
        <v>147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84</v>
      </c>
      <c r="BK256" s="231">
        <f>ROUND(I256*H256,2)</f>
        <v>0</v>
      </c>
      <c r="BL256" s="16" t="s">
        <v>153</v>
      </c>
      <c r="BM256" s="230" t="s">
        <v>372</v>
      </c>
    </row>
    <row r="257" s="2" customFormat="1">
      <c r="A257" s="37"/>
      <c r="B257" s="38"/>
      <c r="C257" s="39"/>
      <c r="D257" s="232" t="s">
        <v>155</v>
      </c>
      <c r="E257" s="39"/>
      <c r="F257" s="233" t="s">
        <v>373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155</v>
      </c>
      <c r="AU257" s="16" t="s">
        <v>86</v>
      </c>
    </row>
    <row r="258" s="13" customFormat="1">
      <c r="A258" s="13"/>
      <c r="B258" s="237"/>
      <c r="C258" s="238"/>
      <c r="D258" s="239" t="s">
        <v>157</v>
      </c>
      <c r="E258" s="240" t="s">
        <v>1</v>
      </c>
      <c r="F258" s="241" t="s">
        <v>374</v>
      </c>
      <c r="G258" s="238"/>
      <c r="H258" s="242">
        <v>6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157</v>
      </c>
      <c r="AU258" s="248" t="s">
        <v>86</v>
      </c>
      <c r="AV258" s="13" t="s">
        <v>86</v>
      </c>
      <c r="AW258" s="13" t="s">
        <v>33</v>
      </c>
      <c r="AX258" s="13" t="s">
        <v>84</v>
      </c>
      <c r="AY258" s="248" t="s">
        <v>147</v>
      </c>
    </row>
    <row r="259" s="2" customFormat="1" ht="21.75" customHeight="1">
      <c r="A259" s="37"/>
      <c r="B259" s="38"/>
      <c r="C259" s="218" t="s">
        <v>375</v>
      </c>
      <c r="D259" s="218" t="s">
        <v>149</v>
      </c>
      <c r="E259" s="219" t="s">
        <v>376</v>
      </c>
      <c r="F259" s="220" t="s">
        <v>377</v>
      </c>
      <c r="G259" s="221" t="s">
        <v>371</v>
      </c>
      <c r="H259" s="222">
        <v>3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41</v>
      </c>
      <c r="O259" s="90"/>
      <c r="P259" s="228">
        <f>O259*H259</f>
        <v>0</v>
      </c>
      <c r="Q259" s="228">
        <v>0.036549999999999999</v>
      </c>
      <c r="R259" s="228">
        <f>Q259*H259</f>
        <v>0.10965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153</v>
      </c>
      <c r="AT259" s="230" t="s">
        <v>149</v>
      </c>
      <c r="AU259" s="230" t="s">
        <v>86</v>
      </c>
      <c r="AY259" s="16" t="s">
        <v>147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153</v>
      </c>
      <c r="BM259" s="230" t="s">
        <v>378</v>
      </c>
    </row>
    <row r="260" s="2" customFormat="1">
      <c r="A260" s="37"/>
      <c r="B260" s="38"/>
      <c r="C260" s="39"/>
      <c r="D260" s="232" t="s">
        <v>155</v>
      </c>
      <c r="E260" s="39"/>
      <c r="F260" s="233" t="s">
        <v>379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155</v>
      </c>
      <c r="AU260" s="16" t="s">
        <v>86</v>
      </c>
    </row>
    <row r="261" s="2" customFormat="1" ht="16.5" customHeight="1">
      <c r="A261" s="37"/>
      <c r="B261" s="38"/>
      <c r="C261" s="218" t="s">
        <v>380</v>
      </c>
      <c r="D261" s="218" t="s">
        <v>149</v>
      </c>
      <c r="E261" s="219" t="s">
        <v>381</v>
      </c>
      <c r="F261" s="220" t="s">
        <v>382</v>
      </c>
      <c r="G261" s="221" t="s">
        <v>371</v>
      </c>
      <c r="H261" s="222">
        <v>9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41</v>
      </c>
      <c r="O261" s="90"/>
      <c r="P261" s="228">
        <f>O261*H261</f>
        <v>0</v>
      </c>
      <c r="Q261" s="228">
        <v>0.04555</v>
      </c>
      <c r="R261" s="228">
        <f>Q261*H261</f>
        <v>0.40994999999999998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153</v>
      </c>
      <c r="AT261" s="230" t="s">
        <v>149</v>
      </c>
      <c r="AU261" s="230" t="s">
        <v>86</v>
      </c>
      <c r="AY261" s="16" t="s">
        <v>147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153</v>
      </c>
      <c r="BM261" s="230" t="s">
        <v>383</v>
      </c>
    </row>
    <row r="262" s="13" customFormat="1">
      <c r="A262" s="13"/>
      <c r="B262" s="237"/>
      <c r="C262" s="238"/>
      <c r="D262" s="239" t="s">
        <v>157</v>
      </c>
      <c r="E262" s="240" t="s">
        <v>1</v>
      </c>
      <c r="F262" s="241" t="s">
        <v>384</v>
      </c>
      <c r="G262" s="238"/>
      <c r="H262" s="242">
        <v>9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157</v>
      </c>
      <c r="AU262" s="248" t="s">
        <v>86</v>
      </c>
      <c r="AV262" s="13" t="s">
        <v>86</v>
      </c>
      <c r="AW262" s="13" t="s">
        <v>33</v>
      </c>
      <c r="AX262" s="13" t="s">
        <v>84</v>
      </c>
      <c r="AY262" s="248" t="s">
        <v>147</v>
      </c>
    </row>
    <row r="263" s="2" customFormat="1" ht="21.75" customHeight="1">
      <c r="A263" s="37"/>
      <c r="B263" s="38"/>
      <c r="C263" s="218" t="s">
        <v>385</v>
      </c>
      <c r="D263" s="218" t="s">
        <v>149</v>
      </c>
      <c r="E263" s="219" t="s">
        <v>386</v>
      </c>
      <c r="F263" s="220" t="s">
        <v>387</v>
      </c>
      <c r="G263" s="221" t="s">
        <v>371</v>
      </c>
      <c r="H263" s="222">
        <v>4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41</v>
      </c>
      <c r="O263" s="90"/>
      <c r="P263" s="228">
        <f>O263*H263</f>
        <v>0</v>
      </c>
      <c r="Q263" s="228">
        <v>0.054550000000000001</v>
      </c>
      <c r="R263" s="228">
        <f>Q263*H263</f>
        <v>0.21820000000000001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153</v>
      </c>
      <c r="AT263" s="230" t="s">
        <v>149</v>
      </c>
      <c r="AU263" s="230" t="s">
        <v>86</v>
      </c>
      <c r="AY263" s="16" t="s">
        <v>147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84</v>
      </c>
      <c r="BK263" s="231">
        <f>ROUND(I263*H263,2)</f>
        <v>0</v>
      </c>
      <c r="BL263" s="16" t="s">
        <v>153</v>
      </c>
      <c r="BM263" s="230" t="s">
        <v>388</v>
      </c>
    </row>
    <row r="264" s="2" customFormat="1">
      <c r="A264" s="37"/>
      <c r="B264" s="38"/>
      <c r="C264" s="39"/>
      <c r="D264" s="232" t="s">
        <v>155</v>
      </c>
      <c r="E264" s="39"/>
      <c r="F264" s="233" t="s">
        <v>389</v>
      </c>
      <c r="G264" s="39"/>
      <c r="H264" s="39"/>
      <c r="I264" s="234"/>
      <c r="J264" s="39"/>
      <c r="K264" s="39"/>
      <c r="L264" s="43"/>
      <c r="M264" s="235"/>
      <c r="N264" s="23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155</v>
      </c>
      <c r="AU264" s="16" t="s">
        <v>86</v>
      </c>
    </row>
    <row r="265" s="2" customFormat="1" ht="21.75" customHeight="1">
      <c r="A265" s="37"/>
      <c r="B265" s="38"/>
      <c r="C265" s="218" t="s">
        <v>390</v>
      </c>
      <c r="D265" s="218" t="s">
        <v>149</v>
      </c>
      <c r="E265" s="219" t="s">
        <v>391</v>
      </c>
      <c r="F265" s="220" t="s">
        <v>392</v>
      </c>
      <c r="G265" s="221" t="s">
        <v>371</v>
      </c>
      <c r="H265" s="222">
        <v>3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41</v>
      </c>
      <c r="O265" s="90"/>
      <c r="P265" s="228">
        <f>O265*H265</f>
        <v>0</v>
      </c>
      <c r="Q265" s="228">
        <v>0.081850000000000006</v>
      </c>
      <c r="R265" s="228">
        <f>Q265*H265</f>
        <v>0.24555000000000002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153</v>
      </c>
      <c r="AT265" s="230" t="s">
        <v>149</v>
      </c>
      <c r="AU265" s="230" t="s">
        <v>86</v>
      </c>
      <c r="AY265" s="16" t="s">
        <v>147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84</v>
      </c>
      <c r="BK265" s="231">
        <f>ROUND(I265*H265,2)</f>
        <v>0</v>
      </c>
      <c r="BL265" s="16" t="s">
        <v>153</v>
      </c>
      <c r="BM265" s="230" t="s">
        <v>393</v>
      </c>
    </row>
    <row r="266" s="2" customFormat="1">
      <c r="A266" s="37"/>
      <c r="B266" s="38"/>
      <c r="C266" s="39"/>
      <c r="D266" s="232" t="s">
        <v>155</v>
      </c>
      <c r="E266" s="39"/>
      <c r="F266" s="233" t="s">
        <v>394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155</v>
      </c>
      <c r="AU266" s="16" t="s">
        <v>86</v>
      </c>
    </row>
    <row r="267" s="2" customFormat="1" ht="16.5" customHeight="1">
      <c r="A267" s="37"/>
      <c r="B267" s="38"/>
      <c r="C267" s="218" t="s">
        <v>395</v>
      </c>
      <c r="D267" s="218" t="s">
        <v>149</v>
      </c>
      <c r="E267" s="219" t="s">
        <v>396</v>
      </c>
      <c r="F267" s="220" t="s">
        <v>397</v>
      </c>
      <c r="G267" s="221" t="s">
        <v>161</v>
      </c>
      <c r="H267" s="222">
        <v>0.89100000000000001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41</v>
      </c>
      <c r="O267" s="90"/>
      <c r="P267" s="228">
        <f>O267*H267</f>
        <v>0</v>
      </c>
      <c r="Q267" s="228">
        <v>2.5018799999999999</v>
      </c>
      <c r="R267" s="228">
        <f>Q267*H267</f>
        <v>2.2291750800000001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153</v>
      </c>
      <c r="AT267" s="230" t="s">
        <v>149</v>
      </c>
      <c r="AU267" s="230" t="s">
        <v>86</v>
      </c>
      <c r="AY267" s="16" t="s">
        <v>147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84</v>
      </c>
      <c r="BK267" s="231">
        <f>ROUND(I267*H267,2)</f>
        <v>0</v>
      </c>
      <c r="BL267" s="16" t="s">
        <v>153</v>
      </c>
      <c r="BM267" s="230" t="s">
        <v>398</v>
      </c>
    </row>
    <row r="268" s="2" customFormat="1">
      <c r="A268" s="37"/>
      <c r="B268" s="38"/>
      <c r="C268" s="39"/>
      <c r="D268" s="232" t="s">
        <v>155</v>
      </c>
      <c r="E268" s="39"/>
      <c r="F268" s="233" t="s">
        <v>399</v>
      </c>
      <c r="G268" s="39"/>
      <c r="H268" s="39"/>
      <c r="I268" s="234"/>
      <c r="J268" s="39"/>
      <c r="K268" s="39"/>
      <c r="L268" s="43"/>
      <c r="M268" s="235"/>
      <c r="N268" s="236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155</v>
      </c>
      <c r="AU268" s="16" t="s">
        <v>86</v>
      </c>
    </row>
    <row r="269" s="13" customFormat="1">
      <c r="A269" s="13"/>
      <c r="B269" s="237"/>
      <c r="C269" s="238"/>
      <c r="D269" s="239" t="s">
        <v>157</v>
      </c>
      <c r="E269" s="240" t="s">
        <v>1</v>
      </c>
      <c r="F269" s="241" t="s">
        <v>400</v>
      </c>
      <c r="G269" s="238"/>
      <c r="H269" s="242">
        <v>0.890625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157</v>
      </c>
      <c r="AU269" s="248" t="s">
        <v>86</v>
      </c>
      <c r="AV269" s="13" t="s">
        <v>86</v>
      </c>
      <c r="AW269" s="13" t="s">
        <v>33</v>
      </c>
      <c r="AX269" s="13" t="s">
        <v>76</v>
      </c>
      <c r="AY269" s="248" t="s">
        <v>147</v>
      </c>
    </row>
    <row r="270" s="2" customFormat="1" ht="16.5" customHeight="1">
      <c r="A270" s="37"/>
      <c r="B270" s="38"/>
      <c r="C270" s="218" t="s">
        <v>401</v>
      </c>
      <c r="D270" s="218" t="s">
        <v>149</v>
      </c>
      <c r="E270" s="219" t="s">
        <v>402</v>
      </c>
      <c r="F270" s="220" t="s">
        <v>403</v>
      </c>
      <c r="G270" s="221" t="s">
        <v>152</v>
      </c>
      <c r="H270" s="222">
        <v>9.375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41</v>
      </c>
      <c r="O270" s="90"/>
      <c r="P270" s="228">
        <f>O270*H270</f>
        <v>0</v>
      </c>
      <c r="Q270" s="228">
        <v>0.01409</v>
      </c>
      <c r="R270" s="228">
        <f>Q270*H270</f>
        <v>0.13209375000000001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153</v>
      </c>
      <c r="AT270" s="230" t="s">
        <v>149</v>
      </c>
      <c r="AU270" s="230" t="s">
        <v>86</v>
      </c>
      <c r="AY270" s="16" t="s">
        <v>147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84</v>
      </c>
      <c r="BK270" s="231">
        <f>ROUND(I270*H270,2)</f>
        <v>0</v>
      </c>
      <c r="BL270" s="16" t="s">
        <v>153</v>
      </c>
      <c r="BM270" s="230" t="s">
        <v>404</v>
      </c>
    </row>
    <row r="271" s="2" customFormat="1">
      <c r="A271" s="37"/>
      <c r="B271" s="38"/>
      <c r="C271" s="39"/>
      <c r="D271" s="232" t="s">
        <v>155</v>
      </c>
      <c r="E271" s="39"/>
      <c r="F271" s="233" t="s">
        <v>405</v>
      </c>
      <c r="G271" s="39"/>
      <c r="H271" s="39"/>
      <c r="I271" s="234"/>
      <c r="J271" s="39"/>
      <c r="K271" s="39"/>
      <c r="L271" s="43"/>
      <c r="M271" s="235"/>
      <c r="N271" s="236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155</v>
      </c>
      <c r="AU271" s="16" t="s">
        <v>86</v>
      </c>
    </row>
    <row r="272" s="13" customFormat="1">
      <c r="A272" s="13"/>
      <c r="B272" s="237"/>
      <c r="C272" s="238"/>
      <c r="D272" s="239" t="s">
        <v>157</v>
      </c>
      <c r="E272" s="240" t="s">
        <v>1</v>
      </c>
      <c r="F272" s="241" t="s">
        <v>406</v>
      </c>
      <c r="G272" s="238"/>
      <c r="H272" s="242">
        <v>9.375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157</v>
      </c>
      <c r="AU272" s="248" t="s">
        <v>86</v>
      </c>
      <c r="AV272" s="13" t="s">
        <v>86</v>
      </c>
      <c r="AW272" s="13" t="s">
        <v>33</v>
      </c>
      <c r="AX272" s="13" t="s">
        <v>76</v>
      </c>
      <c r="AY272" s="248" t="s">
        <v>147</v>
      </c>
    </row>
    <row r="273" s="2" customFormat="1" ht="16.5" customHeight="1">
      <c r="A273" s="37"/>
      <c r="B273" s="38"/>
      <c r="C273" s="218" t="s">
        <v>407</v>
      </c>
      <c r="D273" s="218" t="s">
        <v>149</v>
      </c>
      <c r="E273" s="219" t="s">
        <v>408</v>
      </c>
      <c r="F273" s="220" t="s">
        <v>409</v>
      </c>
      <c r="G273" s="221" t="s">
        <v>152</v>
      </c>
      <c r="H273" s="222">
        <v>9.375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41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153</v>
      </c>
      <c r="AT273" s="230" t="s">
        <v>149</v>
      </c>
      <c r="AU273" s="230" t="s">
        <v>86</v>
      </c>
      <c r="AY273" s="16" t="s">
        <v>147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84</v>
      </c>
      <c r="BK273" s="231">
        <f>ROUND(I273*H273,2)</f>
        <v>0</v>
      </c>
      <c r="BL273" s="16" t="s">
        <v>153</v>
      </c>
      <c r="BM273" s="230" t="s">
        <v>410</v>
      </c>
    </row>
    <row r="274" s="2" customFormat="1">
      <c r="A274" s="37"/>
      <c r="B274" s="38"/>
      <c r="C274" s="39"/>
      <c r="D274" s="232" t="s">
        <v>155</v>
      </c>
      <c r="E274" s="39"/>
      <c r="F274" s="233" t="s">
        <v>411</v>
      </c>
      <c r="G274" s="39"/>
      <c r="H274" s="39"/>
      <c r="I274" s="234"/>
      <c r="J274" s="39"/>
      <c r="K274" s="39"/>
      <c r="L274" s="43"/>
      <c r="M274" s="235"/>
      <c r="N274" s="236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155</v>
      </c>
      <c r="AU274" s="16" t="s">
        <v>86</v>
      </c>
    </row>
    <row r="275" s="2" customFormat="1" ht="21.75" customHeight="1">
      <c r="A275" s="37"/>
      <c r="B275" s="38"/>
      <c r="C275" s="218" t="s">
        <v>412</v>
      </c>
      <c r="D275" s="218" t="s">
        <v>149</v>
      </c>
      <c r="E275" s="219" t="s">
        <v>413</v>
      </c>
      <c r="F275" s="220" t="s">
        <v>414</v>
      </c>
      <c r="G275" s="221" t="s">
        <v>191</v>
      </c>
      <c r="H275" s="222">
        <v>0.092999999999999999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41</v>
      </c>
      <c r="O275" s="90"/>
      <c r="P275" s="228">
        <f>O275*H275</f>
        <v>0</v>
      </c>
      <c r="Q275" s="228">
        <v>1.04575</v>
      </c>
      <c r="R275" s="228">
        <f>Q275*H275</f>
        <v>0.097254750000000001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153</v>
      </c>
      <c r="AT275" s="230" t="s">
        <v>149</v>
      </c>
      <c r="AU275" s="230" t="s">
        <v>86</v>
      </c>
      <c r="AY275" s="16" t="s">
        <v>147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84</v>
      </c>
      <c r="BK275" s="231">
        <f>ROUND(I275*H275,2)</f>
        <v>0</v>
      </c>
      <c r="BL275" s="16" t="s">
        <v>153</v>
      </c>
      <c r="BM275" s="230" t="s">
        <v>415</v>
      </c>
    </row>
    <row r="276" s="2" customFormat="1">
      <c r="A276" s="37"/>
      <c r="B276" s="38"/>
      <c r="C276" s="39"/>
      <c r="D276" s="232" t="s">
        <v>155</v>
      </c>
      <c r="E276" s="39"/>
      <c r="F276" s="233" t="s">
        <v>416</v>
      </c>
      <c r="G276" s="39"/>
      <c r="H276" s="39"/>
      <c r="I276" s="234"/>
      <c r="J276" s="39"/>
      <c r="K276" s="39"/>
      <c r="L276" s="43"/>
      <c r="M276" s="235"/>
      <c r="N276" s="236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155</v>
      </c>
      <c r="AU276" s="16" t="s">
        <v>86</v>
      </c>
    </row>
    <row r="277" s="14" customFormat="1">
      <c r="A277" s="14"/>
      <c r="B277" s="260"/>
      <c r="C277" s="261"/>
      <c r="D277" s="239" t="s">
        <v>157</v>
      </c>
      <c r="E277" s="262" t="s">
        <v>1</v>
      </c>
      <c r="F277" s="263" t="s">
        <v>417</v>
      </c>
      <c r="G277" s="261"/>
      <c r="H277" s="262" t="s">
        <v>1</v>
      </c>
      <c r="I277" s="264"/>
      <c r="J277" s="261"/>
      <c r="K277" s="261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157</v>
      </c>
      <c r="AU277" s="269" t="s">
        <v>86</v>
      </c>
      <c r="AV277" s="14" t="s">
        <v>84</v>
      </c>
      <c r="AW277" s="14" t="s">
        <v>33</v>
      </c>
      <c r="AX277" s="14" t="s">
        <v>76</v>
      </c>
      <c r="AY277" s="269" t="s">
        <v>147</v>
      </c>
    </row>
    <row r="278" s="13" customFormat="1">
      <c r="A278" s="13"/>
      <c r="B278" s="237"/>
      <c r="C278" s="238"/>
      <c r="D278" s="239" t="s">
        <v>157</v>
      </c>
      <c r="E278" s="240" t="s">
        <v>1</v>
      </c>
      <c r="F278" s="241" t="s">
        <v>418</v>
      </c>
      <c r="G278" s="238"/>
      <c r="H278" s="242">
        <v>0.068999039999999998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157</v>
      </c>
      <c r="AU278" s="248" t="s">
        <v>86</v>
      </c>
      <c r="AV278" s="13" t="s">
        <v>86</v>
      </c>
      <c r="AW278" s="13" t="s">
        <v>33</v>
      </c>
      <c r="AX278" s="13" t="s">
        <v>76</v>
      </c>
      <c r="AY278" s="248" t="s">
        <v>147</v>
      </c>
    </row>
    <row r="279" s="13" customFormat="1">
      <c r="A279" s="13"/>
      <c r="B279" s="237"/>
      <c r="C279" s="238"/>
      <c r="D279" s="239" t="s">
        <v>157</v>
      </c>
      <c r="E279" s="240" t="s">
        <v>1</v>
      </c>
      <c r="F279" s="241" t="s">
        <v>419</v>
      </c>
      <c r="G279" s="238"/>
      <c r="H279" s="242">
        <v>0.023650704000000002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157</v>
      </c>
      <c r="AU279" s="248" t="s">
        <v>86</v>
      </c>
      <c r="AV279" s="13" t="s">
        <v>86</v>
      </c>
      <c r="AW279" s="13" t="s">
        <v>33</v>
      </c>
      <c r="AX279" s="13" t="s">
        <v>76</v>
      </c>
      <c r="AY279" s="248" t="s">
        <v>147</v>
      </c>
    </row>
    <row r="280" s="2" customFormat="1" ht="24.15" customHeight="1">
      <c r="A280" s="37"/>
      <c r="B280" s="38"/>
      <c r="C280" s="218" t="s">
        <v>420</v>
      </c>
      <c r="D280" s="218" t="s">
        <v>149</v>
      </c>
      <c r="E280" s="219" t="s">
        <v>421</v>
      </c>
      <c r="F280" s="220" t="s">
        <v>422</v>
      </c>
      <c r="G280" s="221" t="s">
        <v>320</v>
      </c>
      <c r="H280" s="222">
        <v>21.399999999999999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41</v>
      </c>
      <c r="O280" s="90"/>
      <c r="P280" s="228">
        <f>O280*H280</f>
        <v>0</v>
      </c>
      <c r="Q280" s="228">
        <v>0.00019000000000000001</v>
      </c>
      <c r="R280" s="228">
        <f>Q280*H280</f>
        <v>0.0040660000000000002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153</v>
      </c>
      <c r="AT280" s="230" t="s">
        <v>149</v>
      </c>
      <c r="AU280" s="230" t="s">
        <v>86</v>
      </c>
      <c r="AY280" s="16" t="s">
        <v>147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153</v>
      </c>
      <c r="BM280" s="230" t="s">
        <v>423</v>
      </c>
    </row>
    <row r="281" s="2" customFormat="1">
      <c r="A281" s="37"/>
      <c r="B281" s="38"/>
      <c r="C281" s="39"/>
      <c r="D281" s="232" t="s">
        <v>155</v>
      </c>
      <c r="E281" s="39"/>
      <c r="F281" s="233" t="s">
        <v>424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155</v>
      </c>
      <c r="AU281" s="16" t="s">
        <v>86</v>
      </c>
    </row>
    <row r="282" s="13" customFormat="1">
      <c r="A282" s="13"/>
      <c r="B282" s="237"/>
      <c r="C282" s="238"/>
      <c r="D282" s="239" t="s">
        <v>157</v>
      </c>
      <c r="E282" s="240" t="s">
        <v>1</v>
      </c>
      <c r="F282" s="241" t="s">
        <v>425</v>
      </c>
      <c r="G282" s="238"/>
      <c r="H282" s="242">
        <v>21.399999999999999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157</v>
      </c>
      <c r="AU282" s="248" t="s">
        <v>86</v>
      </c>
      <c r="AV282" s="13" t="s">
        <v>86</v>
      </c>
      <c r="AW282" s="13" t="s">
        <v>33</v>
      </c>
      <c r="AX282" s="13" t="s">
        <v>84</v>
      </c>
      <c r="AY282" s="248" t="s">
        <v>147</v>
      </c>
    </row>
    <row r="283" s="2" customFormat="1" ht="24.15" customHeight="1">
      <c r="A283" s="37"/>
      <c r="B283" s="38"/>
      <c r="C283" s="218" t="s">
        <v>426</v>
      </c>
      <c r="D283" s="218" t="s">
        <v>149</v>
      </c>
      <c r="E283" s="219" t="s">
        <v>427</v>
      </c>
      <c r="F283" s="220" t="s">
        <v>428</v>
      </c>
      <c r="G283" s="221" t="s">
        <v>152</v>
      </c>
      <c r="H283" s="222">
        <v>41.232999999999997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41</v>
      </c>
      <c r="O283" s="90"/>
      <c r="P283" s="228">
        <f>O283*H283</f>
        <v>0</v>
      </c>
      <c r="Q283" s="228">
        <v>0.094479999999999995</v>
      </c>
      <c r="R283" s="228">
        <f>Q283*H283</f>
        <v>3.8956938399999994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153</v>
      </c>
      <c r="AT283" s="230" t="s">
        <v>149</v>
      </c>
      <c r="AU283" s="230" t="s">
        <v>86</v>
      </c>
      <c r="AY283" s="16" t="s">
        <v>147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84</v>
      </c>
      <c r="BK283" s="231">
        <f>ROUND(I283*H283,2)</f>
        <v>0</v>
      </c>
      <c r="BL283" s="16" t="s">
        <v>153</v>
      </c>
      <c r="BM283" s="230" t="s">
        <v>429</v>
      </c>
    </row>
    <row r="284" s="2" customFormat="1">
      <c r="A284" s="37"/>
      <c r="B284" s="38"/>
      <c r="C284" s="39"/>
      <c r="D284" s="232" t="s">
        <v>155</v>
      </c>
      <c r="E284" s="39"/>
      <c r="F284" s="233" t="s">
        <v>430</v>
      </c>
      <c r="G284" s="39"/>
      <c r="H284" s="39"/>
      <c r="I284" s="234"/>
      <c r="J284" s="39"/>
      <c r="K284" s="39"/>
      <c r="L284" s="43"/>
      <c r="M284" s="235"/>
      <c r="N284" s="23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155</v>
      </c>
      <c r="AU284" s="16" t="s">
        <v>86</v>
      </c>
    </row>
    <row r="285" s="13" customFormat="1">
      <c r="A285" s="13"/>
      <c r="B285" s="237"/>
      <c r="C285" s="238"/>
      <c r="D285" s="239" t="s">
        <v>157</v>
      </c>
      <c r="E285" s="240" t="s">
        <v>1</v>
      </c>
      <c r="F285" s="241" t="s">
        <v>431</v>
      </c>
      <c r="G285" s="238"/>
      <c r="H285" s="242">
        <v>41.232500000000002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157</v>
      </c>
      <c r="AU285" s="248" t="s">
        <v>86</v>
      </c>
      <c r="AV285" s="13" t="s">
        <v>86</v>
      </c>
      <c r="AW285" s="13" t="s">
        <v>33</v>
      </c>
      <c r="AX285" s="13" t="s">
        <v>76</v>
      </c>
      <c r="AY285" s="248" t="s">
        <v>147</v>
      </c>
    </row>
    <row r="286" s="12" customFormat="1" ht="22.8" customHeight="1">
      <c r="A286" s="12"/>
      <c r="B286" s="202"/>
      <c r="C286" s="203"/>
      <c r="D286" s="204" t="s">
        <v>75</v>
      </c>
      <c r="E286" s="216" t="s">
        <v>153</v>
      </c>
      <c r="F286" s="216" t="s">
        <v>432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SUM(P287:P321)</f>
        <v>0</v>
      </c>
      <c r="Q286" s="210"/>
      <c r="R286" s="211">
        <f>SUM(R287:R321)</f>
        <v>67.514852330000011</v>
      </c>
      <c r="S286" s="210"/>
      <c r="T286" s="212">
        <f>SUM(T287:T321)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84</v>
      </c>
      <c r="AT286" s="214" t="s">
        <v>75</v>
      </c>
      <c r="AU286" s="214" t="s">
        <v>84</v>
      </c>
      <c r="AY286" s="213" t="s">
        <v>147</v>
      </c>
      <c r="BK286" s="215">
        <f>SUM(BK287:BK321)</f>
        <v>0</v>
      </c>
    </row>
    <row r="287" s="2" customFormat="1" ht="33" customHeight="1">
      <c r="A287" s="37"/>
      <c r="B287" s="38"/>
      <c r="C287" s="218" t="s">
        <v>433</v>
      </c>
      <c r="D287" s="218" t="s">
        <v>149</v>
      </c>
      <c r="E287" s="219" t="s">
        <v>434</v>
      </c>
      <c r="F287" s="220" t="s">
        <v>435</v>
      </c>
      <c r="G287" s="221" t="s">
        <v>371</v>
      </c>
      <c r="H287" s="222">
        <v>7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41</v>
      </c>
      <c r="O287" s="90"/>
      <c r="P287" s="228">
        <f>O287*H287</f>
        <v>0</v>
      </c>
      <c r="Q287" s="228">
        <v>0.12901000000000001</v>
      </c>
      <c r="R287" s="228">
        <f>Q287*H287</f>
        <v>0.90307000000000004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153</v>
      </c>
      <c r="AT287" s="230" t="s">
        <v>149</v>
      </c>
      <c r="AU287" s="230" t="s">
        <v>86</v>
      </c>
      <c r="AY287" s="16" t="s">
        <v>147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84</v>
      </c>
      <c r="BK287" s="231">
        <f>ROUND(I287*H287,2)</f>
        <v>0</v>
      </c>
      <c r="BL287" s="16" t="s">
        <v>153</v>
      </c>
      <c r="BM287" s="230" t="s">
        <v>436</v>
      </c>
    </row>
    <row r="288" s="2" customFormat="1">
      <c r="A288" s="37"/>
      <c r="B288" s="38"/>
      <c r="C288" s="39"/>
      <c r="D288" s="232" t="s">
        <v>155</v>
      </c>
      <c r="E288" s="39"/>
      <c r="F288" s="233" t="s">
        <v>437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155</v>
      </c>
      <c r="AU288" s="16" t="s">
        <v>86</v>
      </c>
    </row>
    <row r="289" s="2" customFormat="1" ht="24.15" customHeight="1">
      <c r="A289" s="37"/>
      <c r="B289" s="38"/>
      <c r="C289" s="249" t="s">
        <v>438</v>
      </c>
      <c r="D289" s="249" t="s">
        <v>206</v>
      </c>
      <c r="E289" s="250" t="s">
        <v>439</v>
      </c>
      <c r="F289" s="251" t="s">
        <v>440</v>
      </c>
      <c r="G289" s="252" t="s">
        <v>320</v>
      </c>
      <c r="H289" s="253">
        <v>40.200000000000003</v>
      </c>
      <c r="I289" s="254"/>
      <c r="J289" s="255">
        <f>ROUND(I289*H289,2)</f>
        <v>0</v>
      </c>
      <c r="K289" s="256"/>
      <c r="L289" s="257"/>
      <c r="M289" s="258" t="s">
        <v>1</v>
      </c>
      <c r="N289" s="259" t="s">
        <v>41</v>
      </c>
      <c r="O289" s="90"/>
      <c r="P289" s="228">
        <f>O289*H289</f>
        <v>0</v>
      </c>
      <c r="Q289" s="228">
        <v>0.29499999999999998</v>
      </c>
      <c r="R289" s="228">
        <f>Q289*H289</f>
        <v>11.859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195</v>
      </c>
      <c r="AT289" s="230" t="s">
        <v>206</v>
      </c>
      <c r="AU289" s="230" t="s">
        <v>86</v>
      </c>
      <c r="AY289" s="16" t="s">
        <v>147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84</v>
      </c>
      <c r="BK289" s="231">
        <f>ROUND(I289*H289,2)</f>
        <v>0</v>
      </c>
      <c r="BL289" s="16" t="s">
        <v>153</v>
      </c>
      <c r="BM289" s="230" t="s">
        <v>441</v>
      </c>
    </row>
    <row r="290" s="13" customFormat="1">
      <c r="A290" s="13"/>
      <c r="B290" s="237"/>
      <c r="C290" s="238"/>
      <c r="D290" s="239" t="s">
        <v>157</v>
      </c>
      <c r="E290" s="240" t="s">
        <v>1</v>
      </c>
      <c r="F290" s="241" t="s">
        <v>442</v>
      </c>
      <c r="G290" s="238"/>
      <c r="H290" s="242">
        <v>40.200000000000003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157</v>
      </c>
      <c r="AU290" s="248" t="s">
        <v>86</v>
      </c>
      <c r="AV290" s="13" t="s">
        <v>86</v>
      </c>
      <c r="AW290" s="13" t="s">
        <v>33</v>
      </c>
      <c r="AX290" s="13" t="s">
        <v>76</v>
      </c>
      <c r="AY290" s="248" t="s">
        <v>147</v>
      </c>
    </row>
    <row r="291" s="2" customFormat="1" ht="16.5" customHeight="1">
      <c r="A291" s="37"/>
      <c r="B291" s="38"/>
      <c r="C291" s="249" t="s">
        <v>443</v>
      </c>
      <c r="D291" s="249" t="s">
        <v>206</v>
      </c>
      <c r="E291" s="250" t="s">
        <v>444</v>
      </c>
      <c r="F291" s="251" t="s">
        <v>445</v>
      </c>
      <c r="G291" s="252" t="s">
        <v>320</v>
      </c>
      <c r="H291" s="253">
        <v>6.7000000000000002</v>
      </c>
      <c r="I291" s="254"/>
      <c r="J291" s="255">
        <f>ROUND(I291*H291,2)</f>
        <v>0</v>
      </c>
      <c r="K291" s="256"/>
      <c r="L291" s="257"/>
      <c r="M291" s="258" t="s">
        <v>1</v>
      </c>
      <c r="N291" s="259" t="s">
        <v>41</v>
      </c>
      <c r="O291" s="90"/>
      <c r="P291" s="228">
        <f>O291*H291</f>
        <v>0</v>
      </c>
      <c r="Q291" s="228">
        <v>0.14999999999999999</v>
      </c>
      <c r="R291" s="228">
        <f>Q291*H291</f>
        <v>1.0049999999999999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195</v>
      </c>
      <c r="AT291" s="230" t="s">
        <v>206</v>
      </c>
      <c r="AU291" s="230" t="s">
        <v>86</v>
      </c>
      <c r="AY291" s="16" t="s">
        <v>147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84</v>
      </c>
      <c r="BK291" s="231">
        <f>ROUND(I291*H291,2)</f>
        <v>0</v>
      </c>
      <c r="BL291" s="16" t="s">
        <v>153</v>
      </c>
      <c r="BM291" s="230" t="s">
        <v>446</v>
      </c>
    </row>
    <row r="292" s="2" customFormat="1" ht="16.5" customHeight="1">
      <c r="A292" s="37"/>
      <c r="B292" s="38"/>
      <c r="C292" s="218" t="s">
        <v>447</v>
      </c>
      <c r="D292" s="218" t="s">
        <v>149</v>
      </c>
      <c r="E292" s="219" t="s">
        <v>448</v>
      </c>
      <c r="F292" s="220" t="s">
        <v>449</v>
      </c>
      <c r="G292" s="221" t="s">
        <v>191</v>
      </c>
      <c r="H292" s="222">
        <v>0.017000000000000001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41</v>
      </c>
      <c r="O292" s="90"/>
      <c r="P292" s="228">
        <f>O292*H292</f>
        <v>0</v>
      </c>
      <c r="Q292" s="228">
        <v>1.05555</v>
      </c>
      <c r="R292" s="228">
        <f>Q292*H292</f>
        <v>0.017944350000000001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153</v>
      </c>
      <c r="AT292" s="230" t="s">
        <v>149</v>
      </c>
      <c r="AU292" s="230" t="s">
        <v>86</v>
      </c>
      <c r="AY292" s="16" t="s">
        <v>147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84</v>
      </c>
      <c r="BK292" s="231">
        <f>ROUND(I292*H292,2)</f>
        <v>0</v>
      </c>
      <c r="BL292" s="16" t="s">
        <v>153</v>
      </c>
      <c r="BM292" s="230" t="s">
        <v>450</v>
      </c>
    </row>
    <row r="293" s="2" customFormat="1">
      <c r="A293" s="37"/>
      <c r="B293" s="38"/>
      <c r="C293" s="39"/>
      <c r="D293" s="232" t="s">
        <v>155</v>
      </c>
      <c r="E293" s="39"/>
      <c r="F293" s="233" t="s">
        <v>451</v>
      </c>
      <c r="G293" s="39"/>
      <c r="H293" s="39"/>
      <c r="I293" s="234"/>
      <c r="J293" s="39"/>
      <c r="K293" s="39"/>
      <c r="L293" s="43"/>
      <c r="M293" s="235"/>
      <c r="N293" s="23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155</v>
      </c>
      <c r="AU293" s="16" t="s">
        <v>86</v>
      </c>
    </row>
    <row r="294" s="13" customFormat="1">
      <c r="A294" s="13"/>
      <c r="B294" s="237"/>
      <c r="C294" s="238"/>
      <c r="D294" s="239" t="s">
        <v>157</v>
      </c>
      <c r="E294" s="240" t="s">
        <v>1</v>
      </c>
      <c r="F294" s="241" t="s">
        <v>452</v>
      </c>
      <c r="G294" s="238"/>
      <c r="H294" s="242">
        <v>0.016590000000000001</v>
      </c>
      <c r="I294" s="243"/>
      <c r="J294" s="238"/>
      <c r="K294" s="238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157</v>
      </c>
      <c r="AU294" s="248" t="s">
        <v>86</v>
      </c>
      <c r="AV294" s="13" t="s">
        <v>86</v>
      </c>
      <c r="AW294" s="13" t="s">
        <v>33</v>
      </c>
      <c r="AX294" s="13" t="s">
        <v>76</v>
      </c>
      <c r="AY294" s="248" t="s">
        <v>147</v>
      </c>
    </row>
    <row r="295" s="2" customFormat="1" ht="16.5" customHeight="1">
      <c r="A295" s="37"/>
      <c r="B295" s="38"/>
      <c r="C295" s="218" t="s">
        <v>453</v>
      </c>
      <c r="D295" s="218" t="s">
        <v>149</v>
      </c>
      <c r="E295" s="219" t="s">
        <v>454</v>
      </c>
      <c r="F295" s="220" t="s">
        <v>455</v>
      </c>
      <c r="G295" s="221" t="s">
        <v>161</v>
      </c>
      <c r="H295" s="222">
        <v>7.1600000000000001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41</v>
      </c>
      <c r="O295" s="90"/>
      <c r="P295" s="228">
        <f>O295*H295</f>
        <v>0</v>
      </c>
      <c r="Q295" s="228">
        <v>2.5019800000000001</v>
      </c>
      <c r="R295" s="228">
        <f>Q295*H295</f>
        <v>17.9141768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153</v>
      </c>
      <c r="AT295" s="230" t="s">
        <v>149</v>
      </c>
      <c r="AU295" s="230" t="s">
        <v>86</v>
      </c>
      <c r="AY295" s="16" t="s">
        <v>147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84</v>
      </c>
      <c r="BK295" s="231">
        <f>ROUND(I295*H295,2)</f>
        <v>0</v>
      </c>
      <c r="BL295" s="16" t="s">
        <v>153</v>
      </c>
      <c r="BM295" s="230" t="s">
        <v>456</v>
      </c>
    </row>
    <row r="296" s="2" customFormat="1">
      <c r="A296" s="37"/>
      <c r="B296" s="38"/>
      <c r="C296" s="39"/>
      <c r="D296" s="232" t="s">
        <v>155</v>
      </c>
      <c r="E296" s="39"/>
      <c r="F296" s="233" t="s">
        <v>457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155</v>
      </c>
      <c r="AU296" s="16" t="s">
        <v>86</v>
      </c>
    </row>
    <row r="297" s="13" customFormat="1">
      <c r="A297" s="13"/>
      <c r="B297" s="237"/>
      <c r="C297" s="238"/>
      <c r="D297" s="239" t="s">
        <v>157</v>
      </c>
      <c r="E297" s="240" t="s">
        <v>1</v>
      </c>
      <c r="F297" s="241" t="s">
        <v>458</v>
      </c>
      <c r="G297" s="238"/>
      <c r="H297" s="242">
        <v>4.3499999999999996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157</v>
      </c>
      <c r="AU297" s="248" t="s">
        <v>86</v>
      </c>
      <c r="AV297" s="13" t="s">
        <v>86</v>
      </c>
      <c r="AW297" s="13" t="s">
        <v>33</v>
      </c>
      <c r="AX297" s="13" t="s">
        <v>76</v>
      </c>
      <c r="AY297" s="248" t="s">
        <v>147</v>
      </c>
    </row>
    <row r="298" s="13" customFormat="1">
      <c r="A298" s="13"/>
      <c r="B298" s="237"/>
      <c r="C298" s="238"/>
      <c r="D298" s="239" t="s">
        <v>157</v>
      </c>
      <c r="E298" s="240" t="s">
        <v>1</v>
      </c>
      <c r="F298" s="241" t="s">
        <v>459</v>
      </c>
      <c r="G298" s="238"/>
      <c r="H298" s="242">
        <v>2.8100000000000001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157</v>
      </c>
      <c r="AU298" s="248" t="s">
        <v>86</v>
      </c>
      <c r="AV298" s="13" t="s">
        <v>86</v>
      </c>
      <c r="AW298" s="13" t="s">
        <v>33</v>
      </c>
      <c r="AX298" s="13" t="s">
        <v>76</v>
      </c>
      <c r="AY298" s="248" t="s">
        <v>147</v>
      </c>
    </row>
    <row r="299" s="2" customFormat="1" ht="16.5" customHeight="1">
      <c r="A299" s="37"/>
      <c r="B299" s="38"/>
      <c r="C299" s="218" t="s">
        <v>460</v>
      </c>
      <c r="D299" s="218" t="s">
        <v>149</v>
      </c>
      <c r="E299" s="219" t="s">
        <v>461</v>
      </c>
      <c r="F299" s="220" t="s">
        <v>462</v>
      </c>
      <c r="G299" s="221" t="s">
        <v>152</v>
      </c>
      <c r="H299" s="222">
        <v>64.525000000000006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41</v>
      </c>
      <c r="O299" s="90"/>
      <c r="P299" s="228">
        <f>O299*H299</f>
        <v>0</v>
      </c>
      <c r="Q299" s="228">
        <v>0.011169999999999999</v>
      </c>
      <c r="R299" s="228">
        <f>Q299*H299</f>
        <v>0.72074424999999998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153</v>
      </c>
      <c r="AT299" s="230" t="s">
        <v>149</v>
      </c>
      <c r="AU299" s="230" t="s">
        <v>86</v>
      </c>
      <c r="AY299" s="16" t="s">
        <v>147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84</v>
      </c>
      <c r="BK299" s="231">
        <f>ROUND(I299*H299,2)</f>
        <v>0</v>
      </c>
      <c r="BL299" s="16" t="s">
        <v>153</v>
      </c>
      <c r="BM299" s="230" t="s">
        <v>463</v>
      </c>
    </row>
    <row r="300" s="2" customFormat="1">
      <c r="A300" s="37"/>
      <c r="B300" s="38"/>
      <c r="C300" s="39"/>
      <c r="D300" s="232" t="s">
        <v>155</v>
      </c>
      <c r="E300" s="39"/>
      <c r="F300" s="233" t="s">
        <v>464</v>
      </c>
      <c r="G300" s="39"/>
      <c r="H300" s="39"/>
      <c r="I300" s="234"/>
      <c r="J300" s="39"/>
      <c r="K300" s="39"/>
      <c r="L300" s="43"/>
      <c r="M300" s="235"/>
      <c r="N300" s="236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155</v>
      </c>
      <c r="AU300" s="16" t="s">
        <v>86</v>
      </c>
    </row>
    <row r="301" s="13" customFormat="1">
      <c r="A301" s="13"/>
      <c r="B301" s="237"/>
      <c r="C301" s="238"/>
      <c r="D301" s="239" t="s">
        <v>157</v>
      </c>
      <c r="E301" s="240" t="s">
        <v>1</v>
      </c>
      <c r="F301" s="241" t="s">
        <v>465</v>
      </c>
      <c r="G301" s="238"/>
      <c r="H301" s="242">
        <v>56.799999999999997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157</v>
      </c>
      <c r="AU301" s="248" t="s">
        <v>86</v>
      </c>
      <c r="AV301" s="13" t="s">
        <v>86</v>
      </c>
      <c r="AW301" s="13" t="s">
        <v>33</v>
      </c>
      <c r="AX301" s="13" t="s">
        <v>76</v>
      </c>
      <c r="AY301" s="248" t="s">
        <v>147</v>
      </c>
    </row>
    <row r="302" s="13" customFormat="1">
      <c r="A302" s="13"/>
      <c r="B302" s="237"/>
      <c r="C302" s="238"/>
      <c r="D302" s="239" t="s">
        <v>157</v>
      </c>
      <c r="E302" s="240" t="s">
        <v>1</v>
      </c>
      <c r="F302" s="241" t="s">
        <v>466</v>
      </c>
      <c r="G302" s="238"/>
      <c r="H302" s="242">
        <v>7.7249999999999996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157</v>
      </c>
      <c r="AU302" s="248" t="s">
        <v>86</v>
      </c>
      <c r="AV302" s="13" t="s">
        <v>86</v>
      </c>
      <c r="AW302" s="13" t="s">
        <v>33</v>
      </c>
      <c r="AX302" s="13" t="s">
        <v>76</v>
      </c>
      <c r="AY302" s="248" t="s">
        <v>147</v>
      </c>
    </row>
    <row r="303" s="2" customFormat="1" ht="16.5" customHeight="1">
      <c r="A303" s="37"/>
      <c r="B303" s="38"/>
      <c r="C303" s="218" t="s">
        <v>467</v>
      </c>
      <c r="D303" s="218" t="s">
        <v>149</v>
      </c>
      <c r="E303" s="219" t="s">
        <v>468</v>
      </c>
      <c r="F303" s="220" t="s">
        <v>469</v>
      </c>
      <c r="G303" s="221" t="s">
        <v>152</v>
      </c>
      <c r="H303" s="222">
        <v>64.525000000000006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41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153</v>
      </c>
      <c r="AT303" s="230" t="s">
        <v>149</v>
      </c>
      <c r="AU303" s="230" t="s">
        <v>86</v>
      </c>
      <c r="AY303" s="16" t="s">
        <v>147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84</v>
      </c>
      <c r="BK303" s="231">
        <f>ROUND(I303*H303,2)</f>
        <v>0</v>
      </c>
      <c r="BL303" s="16" t="s">
        <v>153</v>
      </c>
      <c r="BM303" s="230" t="s">
        <v>470</v>
      </c>
    </row>
    <row r="304" s="2" customFormat="1">
      <c r="A304" s="37"/>
      <c r="B304" s="38"/>
      <c r="C304" s="39"/>
      <c r="D304" s="232" t="s">
        <v>155</v>
      </c>
      <c r="E304" s="39"/>
      <c r="F304" s="233" t="s">
        <v>471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155</v>
      </c>
      <c r="AU304" s="16" t="s">
        <v>86</v>
      </c>
    </row>
    <row r="305" s="2" customFormat="1" ht="24.15" customHeight="1">
      <c r="A305" s="37"/>
      <c r="B305" s="38"/>
      <c r="C305" s="218" t="s">
        <v>472</v>
      </c>
      <c r="D305" s="218" t="s">
        <v>149</v>
      </c>
      <c r="E305" s="219" t="s">
        <v>473</v>
      </c>
      <c r="F305" s="220" t="s">
        <v>474</v>
      </c>
      <c r="G305" s="221" t="s">
        <v>191</v>
      </c>
      <c r="H305" s="222">
        <v>0.93100000000000005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41</v>
      </c>
      <c r="O305" s="90"/>
      <c r="P305" s="228">
        <f>O305*H305</f>
        <v>0</v>
      </c>
      <c r="Q305" s="228">
        <v>1.05291</v>
      </c>
      <c r="R305" s="228">
        <f>Q305*H305</f>
        <v>0.98025921000000005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153</v>
      </c>
      <c r="AT305" s="230" t="s">
        <v>149</v>
      </c>
      <c r="AU305" s="230" t="s">
        <v>86</v>
      </c>
      <c r="AY305" s="16" t="s">
        <v>147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84</v>
      </c>
      <c r="BK305" s="231">
        <f>ROUND(I305*H305,2)</f>
        <v>0</v>
      </c>
      <c r="BL305" s="16" t="s">
        <v>153</v>
      </c>
      <c r="BM305" s="230" t="s">
        <v>475</v>
      </c>
    </row>
    <row r="306" s="2" customFormat="1">
      <c r="A306" s="37"/>
      <c r="B306" s="38"/>
      <c r="C306" s="39"/>
      <c r="D306" s="232" t="s">
        <v>155</v>
      </c>
      <c r="E306" s="39"/>
      <c r="F306" s="233" t="s">
        <v>476</v>
      </c>
      <c r="G306" s="39"/>
      <c r="H306" s="39"/>
      <c r="I306" s="234"/>
      <c r="J306" s="39"/>
      <c r="K306" s="39"/>
      <c r="L306" s="43"/>
      <c r="M306" s="235"/>
      <c r="N306" s="236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155</v>
      </c>
      <c r="AU306" s="16" t="s">
        <v>86</v>
      </c>
    </row>
    <row r="307" s="13" customFormat="1">
      <c r="A307" s="13"/>
      <c r="B307" s="237"/>
      <c r="C307" s="238"/>
      <c r="D307" s="239" t="s">
        <v>157</v>
      </c>
      <c r="E307" s="240" t="s">
        <v>1</v>
      </c>
      <c r="F307" s="241" t="s">
        <v>477</v>
      </c>
      <c r="G307" s="238"/>
      <c r="H307" s="242">
        <v>0.69308800000000004</v>
      </c>
      <c r="I307" s="243"/>
      <c r="J307" s="238"/>
      <c r="K307" s="238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157</v>
      </c>
      <c r="AU307" s="248" t="s">
        <v>86</v>
      </c>
      <c r="AV307" s="13" t="s">
        <v>86</v>
      </c>
      <c r="AW307" s="13" t="s">
        <v>33</v>
      </c>
      <c r="AX307" s="13" t="s">
        <v>76</v>
      </c>
      <c r="AY307" s="248" t="s">
        <v>147</v>
      </c>
    </row>
    <row r="308" s="13" customFormat="1">
      <c r="A308" s="13"/>
      <c r="B308" s="237"/>
      <c r="C308" s="238"/>
      <c r="D308" s="239" t="s">
        <v>157</v>
      </c>
      <c r="E308" s="240" t="s">
        <v>1</v>
      </c>
      <c r="F308" s="241" t="s">
        <v>478</v>
      </c>
      <c r="G308" s="238"/>
      <c r="H308" s="242">
        <v>0.2375688</v>
      </c>
      <c r="I308" s="243"/>
      <c r="J308" s="238"/>
      <c r="K308" s="238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157</v>
      </c>
      <c r="AU308" s="248" t="s">
        <v>86</v>
      </c>
      <c r="AV308" s="13" t="s">
        <v>86</v>
      </c>
      <c r="AW308" s="13" t="s">
        <v>33</v>
      </c>
      <c r="AX308" s="13" t="s">
        <v>76</v>
      </c>
      <c r="AY308" s="248" t="s">
        <v>147</v>
      </c>
    </row>
    <row r="309" s="2" customFormat="1" ht="21.75" customHeight="1">
      <c r="A309" s="37"/>
      <c r="B309" s="38"/>
      <c r="C309" s="218" t="s">
        <v>479</v>
      </c>
      <c r="D309" s="218" t="s">
        <v>149</v>
      </c>
      <c r="E309" s="219" t="s">
        <v>480</v>
      </c>
      <c r="F309" s="220" t="s">
        <v>481</v>
      </c>
      <c r="G309" s="221" t="s">
        <v>161</v>
      </c>
      <c r="H309" s="222">
        <v>3.218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41</v>
      </c>
      <c r="O309" s="90"/>
      <c r="P309" s="228">
        <f>O309*H309</f>
        <v>0</v>
      </c>
      <c r="Q309" s="228">
        <v>2.5019499999999999</v>
      </c>
      <c r="R309" s="228">
        <f>Q309*H309</f>
        <v>8.0512750999999998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153</v>
      </c>
      <c r="AT309" s="230" t="s">
        <v>149</v>
      </c>
      <c r="AU309" s="230" t="s">
        <v>86</v>
      </c>
      <c r="AY309" s="16" t="s">
        <v>147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84</v>
      </c>
      <c r="BK309" s="231">
        <f>ROUND(I309*H309,2)</f>
        <v>0</v>
      </c>
      <c r="BL309" s="16" t="s">
        <v>153</v>
      </c>
      <c r="BM309" s="230" t="s">
        <v>482</v>
      </c>
    </row>
    <row r="310" s="2" customFormat="1">
      <c r="A310" s="37"/>
      <c r="B310" s="38"/>
      <c r="C310" s="39"/>
      <c r="D310" s="232" t="s">
        <v>155</v>
      </c>
      <c r="E310" s="39"/>
      <c r="F310" s="233" t="s">
        <v>483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155</v>
      </c>
      <c r="AU310" s="16" t="s">
        <v>86</v>
      </c>
    </row>
    <row r="311" s="13" customFormat="1">
      <c r="A311" s="13"/>
      <c r="B311" s="237"/>
      <c r="C311" s="238"/>
      <c r="D311" s="239" t="s">
        <v>157</v>
      </c>
      <c r="E311" s="240" t="s">
        <v>1</v>
      </c>
      <c r="F311" s="241" t="s">
        <v>484</v>
      </c>
      <c r="G311" s="238"/>
      <c r="H311" s="242">
        <v>3.2183999999999999</v>
      </c>
      <c r="I311" s="243"/>
      <c r="J311" s="238"/>
      <c r="K311" s="238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157</v>
      </c>
      <c r="AU311" s="248" t="s">
        <v>86</v>
      </c>
      <c r="AV311" s="13" t="s">
        <v>86</v>
      </c>
      <c r="AW311" s="13" t="s">
        <v>33</v>
      </c>
      <c r="AX311" s="13" t="s">
        <v>76</v>
      </c>
      <c r="AY311" s="248" t="s">
        <v>147</v>
      </c>
    </row>
    <row r="312" s="2" customFormat="1" ht="24.15" customHeight="1">
      <c r="A312" s="37"/>
      <c r="B312" s="38"/>
      <c r="C312" s="218" t="s">
        <v>485</v>
      </c>
      <c r="D312" s="218" t="s">
        <v>149</v>
      </c>
      <c r="E312" s="219" t="s">
        <v>486</v>
      </c>
      <c r="F312" s="220" t="s">
        <v>487</v>
      </c>
      <c r="G312" s="221" t="s">
        <v>191</v>
      </c>
      <c r="H312" s="222">
        <v>0.16900000000000001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41</v>
      </c>
      <c r="O312" s="90"/>
      <c r="P312" s="228">
        <f>O312*H312</f>
        <v>0</v>
      </c>
      <c r="Q312" s="228">
        <v>1.1606300000000001</v>
      </c>
      <c r="R312" s="228">
        <f>Q312*H312</f>
        <v>0.19614647000000002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153</v>
      </c>
      <c r="AT312" s="230" t="s">
        <v>149</v>
      </c>
      <c r="AU312" s="230" t="s">
        <v>86</v>
      </c>
      <c r="AY312" s="16" t="s">
        <v>147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84</v>
      </c>
      <c r="BK312" s="231">
        <f>ROUND(I312*H312,2)</f>
        <v>0</v>
      </c>
      <c r="BL312" s="16" t="s">
        <v>153</v>
      </c>
      <c r="BM312" s="230" t="s">
        <v>488</v>
      </c>
    </row>
    <row r="313" s="2" customFormat="1">
      <c r="A313" s="37"/>
      <c r="B313" s="38"/>
      <c r="C313" s="39"/>
      <c r="D313" s="232" t="s">
        <v>155</v>
      </c>
      <c r="E313" s="39"/>
      <c r="F313" s="233" t="s">
        <v>489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155</v>
      </c>
      <c r="AU313" s="16" t="s">
        <v>86</v>
      </c>
    </row>
    <row r="314" s="13" customFormat="1">
      <c r="A314" s="13"/>
      <c r="B314" s="237"/>
      <c r="C314" s="238"/>
      <c r="D314" s="239" t="s">
        <v>157</v>
      </c>
      <c r="E314" s="240" t="s">
        <v>1</v>
      </c>
      <c r="F314" s="241" t="s">
        <v>490</v>
      </c>
      <c r="G314" s="238"/>
      <c r="H314" s="242">
        <v>0.16883773333333299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157</v>
      </c>
      <c r="AU314" s="248" t="s">
        <v>86</v>
      </c>
      <c r="AV314" s="13" t="s">
        <v>86</v>
      </c>
      <c r="AW314" s="13" t="s">
        <v>33</v>
      </c>
      <c r="AX314" s="13" t="s">
        <v>76</v>
      </c>
      <c r="AY314" s="248" t="s">
        <v>147</v>
      </c>
    </row>
    <row r="315" s="2" customFormat="1" ht="24.15" customHeight="1">
      <c r="A315" s="37"/>
      <c r="B315" s="38"/>
      <c r="C315" s="218" t="s">
        <v>491</v>
      </c>
      <c r="D315" s="218" t="s">
        <v>149</v>
      </c>
      <c r="E315" s="219" t="s">
        <v>492</v>
      </c>
      <c r="F315" s="220" t="s">
        <v>493</v>
      </c>
      <c r="G315" s="221" t="s">
        <v>320</v>
      </c>
      <c r="H315" s="222">
        <v>116.465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41</v>
      </c>
      <c r="O315" s="90"/>
      <c r="P315" s="228">
        <f>O315*H315</f>
        <v>0</v>
      </c>
      <c r="Q315" s="228">
        <v>0.03465</v>
      </c>
      <c r="R315" s="228">
        <f>Q315*H315</f>
        <v>4.03551225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153</v>
      </c>
      <c r="AT315" s="230" t="s">
        <v>149</v>
      </c>
      <c r="AU315" s="230" t="s">
        <v>86</v>
      </c>
      <c r="AY315" s="16" t="s">
        <v>147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84</v>
      </c>
      <c r="BK315" s="231">
        <f>ROUND(I315*H315,2)</f>
        <v>0</v>
      </c>
      <c r="BL315" s="16" t="s">
        <v>153</v>
      </c>
      <c r="BM315" s="230" t="s">
        <v>494</v>
      </c>
    </row>
    <row r="316" s="2" customFormat="1">
      <c r="A316" s="37"/>
      <c r="B316" s="38"/>
      <c r="C316" s="39"/>
      <c r="D316" s="232" t="s">
        <v>155</v>
      </c>
      <c r="E316" s="39"/>
      <c r="F316" s="233" t="s">
        <v>495</v>
      </c>
      <c r="G316" s="39"/>
      <c r="H316" s="39"/>
      <c r="I316" s="234"/>
      <c r="J316" s="39"/>
      <c r="K316" s="39"/>
      <c r="L316" s="43"/>
      <c r="M316" s="235"/>
      <c r="N316" s="23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155</v>
      </c>
      <c r="AU316" s="16" t="s">
        <v>86</v>
      </c>
    </row>
    <row r="317" s="2" customFormat="1" ht="24.15" customHeight="1">
      <c r="A317" s="37"/>
      <c r="B317" s="38"/>
      <c r="C317" s="249" t="s">
        <v>496</v>
      </c>
      <c r="D317" s="249" t="s">
        <v>206</v>
      </c>
      <c r="E317" s="250" t="s">
        <v>497</v>
      </c>
      <c r="F317" s="251" t="s">
        <v>498</v>
      </c>
      <c r="G317" s="252" t="s">
        <v>371</v>
      </c>
      <c r="H317" s="253">
        <v>427</v>
      </c>
      <c r="I317" s="254"/>
      <c r="J317" s="255">
        <f>ROUND(I317*H317,2)</f>
        <v>0</v>
      </c>
      <c r="K317" s="256"/>
      <c r="L317" s="257"/>
      <c r="M317" s="258" t="s">
        <v>1</v>
      </c>
      <c r="N317" s="259" t="s">
        <v>41</v>
      </c>
      <c r="O317" s="90"/>
      <c r="P317" s="228">
        <f>O317*H317</f>
        <v>0</v>
      </c>
      <c r="Q317" s="228">
        <v>0.021000000000000001</v>
      </c>
      <c r="R317" s="228">
        <f>Q317*H317</f>
        <v>8.9670000000000005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195</v>
      </c>
      <c r="AT317" s="230" t="s">
        <v>206</v>
      </c>
      <c r="AU317" s="230" t="s">
        <v>86</v>
      </c>
      <c r="AY317" s="16" t="s">
        <v>147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84</v>
      </c>
      <c r="BK317" s="231">
        <f>ROUND(I317*H317,2)</f>
        <v>0</v>
      </c>
      <c r="BL317" s="16" t="s">
        <v>153</v>
      </c>
      <c r="BM317" s="230" t="s">
        <v>499</v>
      </c>
    </row>
    <row r="318" s="13" customFormat="1">
      <c r="A318" s="13"/>
      <c r="B318" s="237"/>
      <c r="C318" s="238"/>
      <c r="D318" s="239" t="s">
        <v>157</v>
      </c>
      <c r="E318" s="240" t="s">
        <v>1</v>
      </c>
      <c r="F318" s="241" t="s">
        <v>500</v>
      </c>
      <c r="G318" s="238"/>
      <c r="H318" s="242">
        <v>427.0003333333334</v>
      </c>
      <c r="I318" s="243"/>
      <c r="J318" s="238"/>
      <c r="K318" s="238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157</v>
      </c>
      <c r="AU318" s="248" t="s">
        <v>86</v>
      </c>
      <c r="AV318" s="13" t="s">
        <v>86</v>
      </c>
      <c r="AW318" s="13" t="s">
        <v>33</v>
      </c>
      <c r="AX318" s="13" t="s">
        <v>76</v>
      </c>
      <c r="AY318" s="248" t="s">
        <v>147</v>
      </c>
    </row>
    <row r="319" s="2" customFormat="1" ht="24.15" customHeight="1">
      <c r="A319" s="37"/>
      <c r="B319" s="38"/>
      <c r="C319" s="218" t="s">
        <v>501</v>
      </c>
      <c r="D319" s="218" t="s">
        <v>149</v>
      </c>
      <c r="E319" s="219" t="s">
        <v>502</v>
      </c>
      <c r="F319" s="220" t="s">
        <v>503</v>
      </c>
      <c r="G319" s="221" t="s">
        <v>320</v>
      </c>
      <c r="H319" s="222">
        <v>116.465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41</v>
      </c>
      <c r="O319" s="90"/>
      <c r="P319" s="228">
        <f>O319*H319</f>
        <v>0</v>
      </c>
      <c r="Q319" s="228">
        <v>0.11046</v>
      </c>
      <c r="R319" s="228">
        <f>Q319*H319</f>
        <v>12.864723900000001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153</v>
      </c>
      <c r="AT319" s="230" t="s">
        <v>149</v>
      </c>
      <c r="AU319" s="230" t="s">
        <v>86</v>
      </c>
      <c r="AY319" s="16" t="s">
        <v>147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84</v>
      </c>
      <c r="BK319" s="231">
        <f>ROUND(I319*H319,2)</f>
        <v>0</v>
      </c>
      <c r="BL319" s="16" t="s">
        <v>153</v>
      </c>
      <c r="BM319" s="230" t="s">
        <v>504</v>
      </c>
    </row>
    <row r="320" s="2" customFormat="1">
      <c r="A320" s="37"/>
      <c r="B320" s="38"/>
      <c r="C320" s="39"/>
      <c r="D320" s="232" t="s">
        <v>155</v>
      </c>
      <c r="E320" s="39"/>
      <c r="F320" s="233" t="s">
        <v>505</v>
      </c>
      <c r="G320" s="39"/>
      <c r="H320" s="39"/>
      <c r="I320" s="234"/>
      <c r="J320" s="39"/>
      <c r="K320" s="39"/>
      <c r="L320" s="43"/>
      <c r="M320" s="235"/>
      <c r="N320" s="236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155</v>
      </c>
      <c r="AU320" s="16" t="s">
        <v>86</v>
      </c>
    </row>
    <row r="321" s="13" customFormat="1">
      <c r="A321" s="13"/>
      <c r="B321" s="237"/>
      <c r="C321" s="238"/>
      <c r="D321" s="239" t="s">
        <v>157</v>
      </c>
      <c r="E321" s="240" t="s">
        <v>1</v>
      </c>
      <c r="F321" s="241" t="s">
        <v>506</v>
      </c>
      <c r="G321" s="238"/>
      <c r="H321" s="242">
        <v>116.465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157</v>
      </c>
      <c r="AU321" s="248" t="s">
        <v>86</v>
      </c>
      <c r="AV321" s="13" t="s">
        <v>86</v>
      </c>
      <c r="AW321" s="13" t="s">
        <v>33</v>
      </c>
      <c r="AX321" s="13" t="s">
        <v>76</v>
      </c>
      <c r="AY321" s="248" t="s">
        <v>147</v>
      </c>
    </row>
    <row r="322" s="12" customFormat="1" ht="22.8" customHeight="1">
      <c r="A322" s="12"/>
      <c r="B322" s="202"/>
      <c r="C322" s="203"/>
      <c r="D322" s="204" t="s">
        <v>75</v>
      </c>
      <c r="E322" s="216" t="s">
        <v>176</v>
      </c>
      <c r="F322" s="216" t="s">
        <v>507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SUM(P323:P333)</f>
        <v>0</v>
      </c>
      <c r="Q322" s="210"/>
      <c r="R322" s="211">
        <f>SUM(R323:R333)</f>
        <v>20.938394000000002</v>
      </c>
      <c r="S322" s="210"/>
      <c r="T322" s="212">
        <f>SUM(T323:T333)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84</v>
      </c>
      <c r="AT322" s="214" t="s">
        <v>75</v>
      </c>
      <c r="AU322" s="214" t="s">
        <v>84</v>
      </c>
      <c r="AY322" s="213" t="s">
        <v>147</v>
      </c>
      <c r="BK322" s="215">
        <f>SUM(BK323:BK333)</f>
        <v>0</v>
      </c>
    </row>
    <row r="323" s="2" customFormat="1" ht="21.75" customHeight="1">
      <c r="A323" s="37"/>
      <c r="B323" s="38"/>
      <c r="C323" s="218" t="s">
        <v>508</v>
      </c>
      <c r="D323" s="218" t="s">
        <v>149</v>
      </c>
      <c r="E323" s="219" t="s">
        <v>509</v>
      </c>
      <c r="F323" s="220" t="s">
        <v>510</v>
      </c>
      <c r="G323" s="221" t="s">
        <v>152</v>
      </c>
      <c r="H323" s="222">
        <v>10.1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41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153</v>
      </c>
      <c r="AT323" s="230" t="s">
        <v>149</v>
      </c>
      <c r="AU323" s="230" t="s">
        <v>86</v>
      </c>
      <c r="AY323" s="16" t="s">
        <v>147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84</v>
      </c>
      <c r="BK323" s="231">
        <f>ROUND(I323*H323,2)</f>
        <v>0</v>
      </c>
      <c r="BL323" s="16" t="s">
        <v>153</v>
      </c>
      <c r="BM323" s="230" t="s">
        <v>511</v>
      </c>
    </row>
    <row r="324" s="2" customFormat="1">
      <c r="A324" s="37"/>
      <c r="B324" s="38"/>
      <c r="C324" s="39"/>
      <c r="D324" s="232" t="s">
        <v>155</v>
      </c>
      <c r="E324" s="39"/>
      <c r="F324" s="233" t="s">
        <v>512</v>
      </c>
      <c r="G324" s="39"/>
      <c r="H324" s="39"/>
      <c r="I324" s="234"/>
      <c r="J324" s="39"/>
      <c r="K324" s="39"/>
      <c r="L324" s="43"/>
      <c r="M324" s="235"/>
      <c r="N324" s="236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155</v>
      </c>
      <c r="AU324" s="16" t="s">
        <v>86</v>
      </c>
    </row>
    <row r="325" s="13" customFormat="1">
      <c r="A325" s="13"/>
      <c r="B325" s="237"/>
      <c r="C325" s="238"/>
      <c r="D325" s="239" t="s">
        <v>157</v>
      </c>
      <c r="E325" s="240" t="s">
        <v>1</v>
      </c>
      <c r="F325" s="241" t="s">
        <v>513</v>
      </c>
      <c r="G325" s="238"/>
      <c r="H325" s="242">
        <v>10.1</v>
      </c>
      <c r="I325" s="243"/>
      <c r="J325" s="238"/>
      <c r="K325" s="238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157</v>
      </c>
      <c r="AU325" s="248" t="s">
        <v>86</v>
      </c>
      <c r="AV325" s="13" t="s">
        <v>86</v>
      </c>
      <c r="AW325" s="13" t="s">
        <v>33</v>
      </c>
      <c r="AX325" s="13" t="s">
        <v>76</v>
      </c>
      <c r="AY325" s="248" t="s">
        <v>147</v>
      </c>
    </row>
    <row r="326" s="2" customFormat="1" ht="21.75" customHeight="1">
      <c r="A326" s="37"/>
      <c r="B326" s="38"/>
      <c r="C326" s="218" t="s">
        <v>514</v>
      </c>
      <c r="D326" s="218" t="s">
        <v>149</v>
      </c>
      <c r="E326" s="219" t="s">
        <v>515</v>
      </c>
      <c r="F326" s="220" t="s">
        <v>516</v>
      </c>
      <c r="G326" s="221" t="s">
        <v>152</v>
      </c>
      <c r="H326" s="222">
        <v>100.53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41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153</v>
      </c>
      <c r="AT326" s="230" t="s">
        <v>149</v>
      </c>
      <c r="AU326" s="230" t="s">
        <v>86</v>
      </c>
      <c r="AY326" s="16" t="s">
        <v>147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84</v>
      </c>
      <c r="BK326" s="231">
        <f>ROUND(I326*H326,2)</f>
        <v>0</v>
      </c>
      <c r="BL326" s="16" t="s">
        <v>153</v>
      </c>
      <c r="BM326" s="230" t="s">
        <v>517</v>
      </c>
    </row>
    <row r="327" s="2" customFormat="1">
      <c r="A327" s="37"/>
      <c r="B327" s="38"/>
      <c r="C327" s="39"/>
      <c r="D327" s="232" t="s">
        <v>155</v>
      </c>
      <c r="E327" s="39"/>
      <c r="F327" s="233" t="s">
        <v>518</v>
      </c>
      <c r="G327" s="39"/>
      <c r="H327" s="39"/>
      <c r="I327" s="234"/>
      <c r="J327" s="39"/>
      <c r="K327" s="39"/>
      <c r="L327" s="43"/>
      <c r="M327" s="235"/>
      <c r="N327" s="236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155</v>
      </c>
      <c r="AU327" s="16" t="s">
        <v>86</v>
      </c>
    </row>
    <row r="328" s="13" customFormat="1">
      <c r="A328" s="13"/>
      <c r="B328" s="237"/>
      <c r="C328" s="238"/>
      <c r="D328" s="239" t="s">
        <v>157</v>
      </c>
      <c r="E328" s="240" t="s">
        <v>1</v>
      </c>
      <c r="F328" s="241" t="s">
        <v>519</v>
      </c>
      <c r="G328" s="238"/>
      <c r="H328" s="242">
        <v>100.53</v>
      </c>
      <c r="I328" s="243"/>
      <c r="J328" s="238"/>
      <c r="K328" s="238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157</v>
      </c>
      <c r="AU328" s="248" t="s">
        <v>86</v>
      </c>
      <c r="AV328" s="13" t="s">
        <v>86</v>
      </c>
      <c r="AW328" s="13" t="s">
        <v>33</v>
      </c>
      <c r="AX328" s="13" t="s">
        <v>76</v>
      </c>
      <c r="AY328" s="248" t="s">
        <v>147</v>
      </c>
    </row>
    <row r="329" s="2" customFormat="1" ht="33" customHeight="1">
      <c r="A329" s="37"/>
      <c r="B329" s="38"/>
      <c r="C329" s="218" t="s">
        <v>520</v>
      </c>
      <c r="D329" s="218" t="s">
        <v>149</v>
      </c>
      <c r="E329" s="219" t="s">
        <v>521</v>
      </c>
      <c r="F329" s="220" t="s">
        <v>522</v>
      </c>
      <c r="G329" s="221" t="s">
        <v>152</v>
      </c>
      <c r="H329" s="222">
        <v>89.530000000000001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41</v>
      </c>
      <c r="O329" s="90"/>
      <c r="P329" s="228">
        <f>O329*H329</f>
        <v>0</v>
      </c>
      <c r="Q329" s="228">
        <v>0.10100000000000001</v>
      </c>
      <c r="R329" s="228">
        <f>Q329*H329</f>
        <v>9.0425300000000011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153</v>
      </c>
      <c r="AT329" s="230" t="s">
        <v>149</v>
      </c>
      <c r="AU329" s="230" t="s">
        <v>86</v>
      </c>
      <c r="AY329" s="16" t="s">
        <v>147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84</v>
      </c>
      <c r="BK329" s="231">
        <f>ROUND(I329*H329,2)</f>
        <v>0</v>
      </c>
      <c r="BL329" s="16" t="s">
        <v>153</v>
      </c>
      <c r="BM329" s="230" t="s">
        <v>523</v>
      </c>
    </row>
    <row r="330" s="2" customFormat="1">
      <c r="A330" s="37"/>
      <c r="B330" s="38"/>
      <c r="C330" s="39"/>
      <c r="D330" s="232" t="s">
        <v>155</v>
      </c>
      <c r="E330" s="39"/>
      <c r="F330" s="233" t="s">
        <v>524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155</v>
      </c>
      <c r="AU330" s="16" t="s">
        <v>86</v>
      </c>
    </row>
    <row r="331" s="13" customFormat="1">
      <c r="A331" s="13"/>
      <c r="B331" s="237"/>
      <c r="C331" s="238"/>
      <c r="D331" s="239" t="s">
        <v>157</v>
      </c>
      <c r="E331" s="240" t="s">
        <v>1</v>
      </c>
      <c r="F331" s="241" t="s">
        <v>525</v>
      </c>
      <c r="G331" s="238"/>
      <c r="H331" s="242">
        <v>89.530000000000001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157</v>
      </c>
      <c r="AU331" s="248" t="s">
        <v>86</v>
      </c>
      <c r="AV331" s="13" t="s">
        <v>86</v>
      </c>
      <c r="AW331" s="13" t="s">
        <v>33</v>
      </c>
      <c r="AX331" s="13" t="s">
        <v>76</v>
      </c>
      <c r="AY331" s="248" t="s">
        <v>147</v>
      </c>
    </row>
    <row r="332" s="2" customFormat="1" ht="24.15" customHeight="1">
      <c r="A332" s="37"/>
      <c r="B332" s="38"/>
      <c r="C332" s="249" t="s">
        <v>526</v>
      </c>
      <c r="D332" s="249" t="s">
        <v>206</v>
      </c>
      <c r="E332" s="250" t="s">
        <v>527</v>
      </c>
      <c r="F332" s="251" t="s">
        <v>528</v>
      </c>
      <c r="G332" s="252" t="s">
        <v>152</v>
      </c>
      <c r="H332" s="253">
        <v>92.215999999999994</v>
      </c>
      <c r="I332" s="254"/>
      <c r="J332" s="255">
        <f>ROUND(I332*H332,2)</f>
        <v>0</v>
      </c>
      <c r="K332" s="256"/>
      <c r="L332" s="257"/>
      <c r="M332" s="258" t="s">
        <v>1</v>
      </c>
      <c r="N332" s="259" t="s">
        <v>41</v>
      </c>
      <c r="O332" s="90"/>
      <c r="P332" s="228">
        <f>O332*H332</f>
        <v>0</v>
      </c>
      <c r="Q332" s="228">
        <v>0.129</v>
      </c>
      <c r="R332" s="228">
        <f>Q332*H332</f>
        <v>11.895864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195</v>
      </c>
      <c r="AT332" s="230" t="s">
        <v>206</v>
      </c>
      <c r="AU332" s="230" t="s">
        <v>86</v>
      </c>
      <c r="AY332" s="16" t="s">
        <v>147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84</v>
      </c>
      <c r="BK332" s="231">
        <f>ROUND(I332*H332,2)</f>
        <v>0</v>
      </c>
      <c r="BL332" s="16" t="s">
        <v>153</v>
      </c>
      <c r="BM332" s="230" t="s">
        <v>529</v>
      </c>
    </row>
    <row r="333" s="13" customFormat="1">
      <c r="A333" s="13"/>
      <c r="B333" s="237"/>
      <c r="C333" s="238"/>
      <c r="D333" s="239" t="s">
        <v>157</v>
      </c>
      <c r="E333" s="238"/>
      <c r="F333" s="241" t="s">
        <v>530</v>
      </c>
      <c r="G333" s="238"/>
      <c r="H333" s="242">
        <v>92.215999999999994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157</v>
      </c>
      <c r="AU333" s="248" t="s">
        <v>86</v>
      </c>
      <c r="AV333" s="13" t="s">
        <v>86</v>
      </c>
      <c r="AW333" s="13" t="s">
        <v>4</v>
      </c>
      <c r="AX333" s="13" t="s">
        <v>84</v>
      </c>
      <c r="AY333" s="248" t="s">
        <v>147</v>
      </c>
    </row>
    <row r="334" s="12" customFormat="1" ht="22.8" customHeight="1">
      <c r="A334" s="12"/>
      <c r="B334" s="202"/>
      <c r="C334" s="203"/>
      <c r="D334" s="204" t="s">
        <v>75</v>
      </c>
      <c r="E334" s="216" t="s">
        <v>182</v>
      </c>
      <c r="F334" s="216" t="s">
        <v>531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SUM(P335:P417)</f>
        <v>0</v>
      </c>
      <c r="Q334" s="210"/>
      <c r="R334" s="211">
        <f>SUM(R335:R417)</f>
        <v>59.1204863014</v>
      </c>
      <c r="S334" s="210"/>
      <c r="T334" s="212">
        <f>SUM(T335:T417)</f>
        <v>0.00161896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84</v>
      </c>
      <c r="AT334" s="214" t="s">
        <v>75</v>
      </c>
      <c r="AU334" s="214" t="s">
        <v>84</v>
      </c>
      <c r="AY334" s="213" t="s">
        <v>147</v>
      </c>
      <c r="BK334" s="215">
        <f>SUM(BK335:BK417)</f>
        <v>0</v>
      </c>
    </row>
    <row r="335" s="2" customFormat="1" ht="24.15" customHeight="1">
      <c r="A335" s="37"/>
      <c r="B335" s="38"/>
      <c r="C335" s="218" t="s">
        <v>532</v>
      </c>
      <c r="D335" s="218" t="s">
        <v>149</v>
      </c>
      <c r="E335" s="219" t="s">
        <v>533</v>
      </c>
      <c r="F335" s="220" t="s">
        <v>534</v>
      </c>
      <c r="G335" s="221" t="s">
        <v>152</v>
      </c>
      <c r="H335" s="222">
        <v>151.34999999999999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41</v>
      </c>
      <c r="O335" s="90"/>
      <c r="P335" s="228">
        <f>O335*H335</f>
        <v>0</v>
      </c>
      <c r="Q335" s="228">
        <v>0.015400000000000001</v>
      </c>
      <c r="R335" s="228">
        <f>Q335*H335</f>
        <v>2.3307899999999999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153</v>
      </c>
      <c r="AT335" s="230" t="s">
        <v>149</v>
      </c>
      <c r="AU335" s="230" t="s">
        <v>86</v>
      </c>
      <c r="AY335" s="16" t="s">
        <v>147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84</v>
      </c>
      <c r="BK335" s="231">
        <f>ROUND(I335*H335,2)</f>
        <v>0</v>
      </c>
      <c r="BL335" s="16" t="s">
        <v>153</v>
      </c>
      <c r="BM335" s="230" t="s">
        <v>535</v>
      </c>
    </row>
    <row r="336" s="2" customFormat="1">
      <c r="A336" s="37"/>
      <c r="B336" s="38"/>
      <c r="C336" s="39"/>
      <c r="D336" s="232" t="s">
        <v>155</v>
      </c>
      <c r="E336" s="39"/>
      <c r="F336" s="233" t="s">
        <v>536</v>
      </c>
      <c r="G336" s="39"/>
      <c r="H336" s="39"/>
      <c r="I336" s="234"/>
      <c r="J336" s="39"/>
      <c r="K336" s="39"/>
      <c r="L336" s="43"/>
      <c r="M336" s="235"/>
      <c r="N336" s="236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155</v>
      </c>
      <c r="AU336" s="16" t="s">
        <v>86</v>
      </c>
    </row>
    <row r="337" s="13" customFormat="1">
      <c r="A337" s="13"/>
      <c r="B337" s="237"/>
      <c r="C337" s="238"/>
      <c r="D337" s="239" t="s">
        <v>157</v>
      </c>
      <c r="E337" s="240" t="s">
        <v>1</v>
      </c>
      <c r="F337" s="241" t="s">
        <v>537</v>
      </c>
      <c r="G337" s="238"/>
      <c r="H337" s="242">
        <v>124.73</v>
      </c>
      <c r="I337" s="243"/>
      <c r="J337" s="238"/>
      <c r="K337" s="238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157</v>
      </c>
      <c r="AU337" s="248" t="s">
        <v>86</v>
      </c>
      <c r="AV337" s="13" t="s">
        <v>86</v>
      </c>
      <c r="AW337" s="13" t="s">
        <v>33</v>
      </c>
      <c r="AX337" s="13" t="s">
        <v>76</v>
      </c>
      <c r="AY337" s="248" t="s">
        <v>147</v>
      </c>
    </row>
    <row r="338" s="13" customFormat="1">
      <c r="A338" s="13"/>
      <c r="B338" s="237"/>
      <c r="C338" s="238"/>
      <c r="D338" s="239" t="s">
        <v>157</v>
      </c>
      <c r="E338" s="240" t="s">
        <v>1</v>
      </c>
      <c r="F338" s="241" t="s">
        <v>538</v>
      </c>
      <c r="G338" s="238"/>
      <c r="H338" s="242">
        <v>26.620000000000001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157</v>
      </c>
      <c r="AU338" s="248" t="s">
        <v>86</v>
      </c>
      <c r="AV338" s="13" t="s">
        <v>86</v>
      </c>
      <c r="AW338" s="13" t="s">
        <v>33</v>
      </c>
      <c r="AX338" s="13" t="s">
        <v>76</v>
      </c>
      <c r="AY338" s="248" t="s">
        <v>147</v>
      </c>
    </row>
    <row r="339" s="2" customFormat="1" ht="24.15" customHeight="1">
      <c r="A339" s="37"/>
      <c r="B339" s="38"/>
      <c r="C339" s="218" t="s">
        <v>539</v>
      </c>
      <c r="D339" s="218" t="s">
        <v>149</v>
      </c>
      <c r="E339" s="219" t="s">
        <v>540</v>
      </c>
      <c r="F339" s="220" t="s">
        <v>541</v>
      </c>
      <c r="G339" s="221" t="s">
        <v>152</v>
      </c>
      <c r="H339" s="222">
        <v>180.04300000000001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41</v>
      </c>
      <c r="O339" s="90"/>
      <c r="P339" s="228">
        <f>O339*H339</f>
        <v>0</v>
      </c>
      <c r="Q339" s="228">
        <v>0.018380000000000001</v>
      </c>
      <c r="R339" s="228">
        <f>Q339*H339</f>
        <v>3.3091903400000002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153</v>
      </c>
      <c r="AT339" s="230" t="s">
        <v>149</v>
      </c>
      <c r="AU339" s="230" t="s">
        <v>86</v>
      </c>
      <c r="AY339" s="16" t="s">
        <v>147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84</v>
      </c>
      <c r="BK339" s="231">
        <f>ROUND(I339*H339,2)</f>
        <v>0</v>
      </c>
      <c r="BL339" s="16" t="s">
        <v>153</v>
      </c>
      <c r="BM339" s="230" t="s">
        <v>542</v>
      </c>
    </row>
    <row r="340" s="2" customFormat="1">
      <c r="A340" s="37"/>
      <c r="B340" s="38"/>
      <c r="C340" s="39"/>
      <c r="D340" s="232" t="s">
        <v>155</v>
      </c>
      <c r="E340" s="39"/>
      <c r="F340" s="233" t="s">
        <v>543</v>
      </c>
      <c r="G340" s="39"/>
      <c r="H340" s="39"/>
      <c r="I340" s="234"/>
      <c r="J340" s="39"/>
      <c r="K340" s="39"/>
      <c r="L340" s="43"/>
      <c r="M340" s="235"/>
      <c r="N340" s="236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155</v>
      </c>
      <c r="AU340" s="16" t="s">
        <v>86</v>
      </c>
    </row>
    <row r="341" s="14" customFormat="1">
      <c r="A341" s="14"/>
      <c r="B341" s="260"/>
      <c r="C341" s="261"/>
      <c r="D341" s="239" t="s">
        <v>157</v>
      </c>
      <c r="E341" s="262" t="s">
        <v>1</v>
      </c>
      <c r="F341" s="263" t="s">
        <v>544</v>
      </c>
      <c r="G341" s="261"/>
      <c r="H341" s="262" t="s">
        <v>1</v>
      </c>
      <c r="I341" s="264"/>
      <c r="J341" s="261"/>
      <c r="K341" s="261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157</v>
      </c>
      <c r="AU341" s="269" t="s">
        <v>86</v>
      </c>
      <c r="AV341" s="14" t="s">
        <v>84</v>
      </c>
      <c r="AW341" s="14" t="s">
        <v>33</v>
      </c>
      <c r="AX341" s="14" t="s">
        <v>76</v>
      </c>
      <c r="AY341" s="269" t="s">
        <v>147</v>
      </c>
    </row>
    <row r="342" s="13" customFormat="1">
      <c r="A342" s="13"/>
      <c r="B342" s="237"/>
      <c r="C342" s="238"/>
      <c r="D342" s="239" t="s">
        <v>157</v>
      </c>
      <c r="E342" s="240" t="s">
        <v>1</v>
      </c>
      <c r="F342" s="241" t="s">
        <v>545</v>
      </c>
      <c r="G342" s="238"/>
      <c r="H342" s="242">
        <v>183.8425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157</v>
      </c>
      <c r="AU342" s="248" t="s">
        <v>86</v>
      </c>
      <c r="AV342" s="13" t="s">
        <v>86</v>
      </c>
      <c r="AW342" s="13" t="s">
        <v>33</v>
      </c>
      <c r="AX342" s="13" t="s">
        <v>76</v>
      </c>
      <c r="AY342" s="248" t="s">
        <v>147</v>
      </c>
    </row>
    <row r="343" s="13" customFormat="1">
      <c r="A343" s="13"/>
      <c r="B343" s="237"/>
      <c r="C343" s="238"/>
      <c r="D343" s="239" t="s">
        <v>157</v>
      </c>
      <c r="E343" s="240" t="s">
        <v>1</v>
      </c>
      <c r="F343" s="241" t="s">
        <v>546</v>
      </c>
      <c r="G343" s="238"/>
      <c r="H343" s="242">
        <v>-27.058499999999999</v>
      </c>
      <c r="I343" s="243"/>
      <c r="J343" s="238"/>
      <c r="K343" s="238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157</v>
      </c>
      <c r="AU343" s="248" t="s">
        <v>86</v>
      </c>
      <c r="AV343" s="13" t="s">
        <v>86</v>
      </c>
      <c r="AW343" s="13" t="s">
        <v>33</v>
      </c>
      <c r="AX343" s="13" t="s">
        <v>76</v>
      </c>
      <c r="AY343" s="248" t="s">
        <v>147</v>
      </c>
    </row>
    <row r="344" s="14" customFormat="1">
      <c r="A344" s="14"/>
      <c r="B344" s="260"/>
      <c r="C344" s="261"/>
      <c r="D344" s="239" t="s">
        <v>157</v>
      </c>
      <c r="E344" s="262" t="s">
        <v>1</v>
      </c>
      <c r="F344" s="263" t="s">
        <v>547</v>
      </c>
      <c r="G344" s="261"/>
      <c r="H344" s="262" t="s">
        <v>1</v>
      </c>
      <c r="I344" s="264"/>
      <c r="J344" s="261"/>
      <c r="K344" s="261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157</v>
      </c>
      <c r="AU344" s="269" t="s">
        <v>86</v>
      </c>
      <c r="AV344" s="14" t="s">
        <v>84</v>
      </c>
      <c r="AW344" s="14" t="s">
        <v>33</v>
      </c>
      <c r="AX344" s="14" t="s">
        <v>76</v>
      </c>
      <c r="AY344" s="269" t="s">
        <v>147</v>
      </c>
    </row>
    <row r="345" s="13" customFormat="1">
      <c r="A345" s="13"/>
      <c r="B345" s="237"/>
      <c r="C345" s="238"/>
      <c r="D345" s="239" t="s">
        <v>157</v>
      </c>
      <c r="E345" s="240" t="s">
        <v>1</v>
      </c>
      <c r="F345" s="241" t="s">
        <v>548</v>
      </c>
      <c r="G345" s="238"/>
      <c r="H345" s="242">
        <v>61.041235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157</v>
      </c>
      <c r="AU345" s="248" t="s">
        <v>86</v>
      </c>
      <c r="AV345" s="13" t="s">
        <v>86</v>
      </c>
      <c r="AW345" s="13" t="s">
        <v>33</v>
      </c>
      <c r="AX345" s="13" t="s">
        <v>76</v>
      </c>
      <c r="AY345" s="248" t="s">
        <v>147</v>
      </c>
    </row>
    <row r="346" s="13" customFormat="1">
      <c r="A346" s="13"/>
      <c r="B346" s="237"/>
      <c r="C346" s="238"/>
      <c r="D346" s="239" t="s">
        <v>157</v>
      </c>
      <c r="E346" s="240" t="s">
        <v>1</v>
      </c>
      <c r="F346" s="241" t="s">
        <v>549</v>
      </c>
      <c r="G346" s="238"/>
      <c r="H346" s="242">
        <v>-11.1625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157</v>
      </c>
      <c r="AU346" s="248" t="s">
        <v>86</v>
      </c>
      <c r="AV346" s="13" t="s">
        <v>86</v>
      </c>
      <c r="AW346" s="13" t="s">
        <v>33</v>
      </c>
      <c r="AX346" s="13" t="s">
        <v>76</v>
      </c>
      <c r="AY346" s="248" t="s">
        <v>147</v>
      </c>
    </row>
    <row r="347" s="13" customFormat="1">
      <c r="A347" s="13"/>
      <c r="B347" s="237"/>
      <c r="C347" s="238"/>
      <c r="D347" s="239" t="s">
        <v>157</v>
      </c>
      <c r="E347" s="240" t="s">
        <v>1</v>
      </c>
      <c r="F347" s="241" t="s">
        <v>550</v>
      </c>
      <c r="G347" s="238"/>
      <c r="H347" s="242">
        <v>-26.620000000000001</v>
      </c>
      <c r="I347" s="243"/>
      <c r="J347" s="238"/>
      <c r="K347" s="238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157</v>
      </c>
      <c r="AU347" s="248" t="s">
        <v>86</v>
      </c>
      <c r="AV347" s="13" t="s">
        <v>86</v>
      </c>
      <c r="AW347" s="13" t="s">
        <v>33</v>
      </c>
      <c r="AX347" s="13" t="s">
        <v>76</v>
      </c>
      <c r="AY347" s="248" t="s">
        <v>147</v>
      </c>
    </row>
    <row r="348" s="2" customFormat="1" ht="16.5" customHeight="1">
      <c r="A348" s="37"/>
      <c r="B348" s="38"/>
      <c r="C348" s="218" t="s">
        <v>551</v>
      </c>
      <c r="D348" s="218" t="s">
        <v>149</v>
      </c>
      <c r="E348" s="219" t="s">
        <v>552</v>
      </c>
      <c r="F348" s="220" t="s">
        <v>553</v>
      </c>
      <c r="G348" s="221" t="s">
        <v>152</v>
      </c>
      <c r="H348" s="222">
        <v>23.128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41</v>
      </c>
      <c r="O348" s="90"/>
      <c r="P348" s="228">
        <f>O348*H348</f>
        <v>0</v>
      </c>
      <c r="Q348" s="228">
        <v>0.00011</v>
      </c>
      <c r="R348" s="228">
        <f>Q348*H348</f>
        <v>0.0025440800000000002</v>
      </c>
      <c r="S348" s="228">
        <v>6.0000000000000002E-05</v>
      </c>
      <c r="T348" s="229">
        <f>S348*H348</f>
        <v>0.0013876800000000001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153</v>
      </c>
      <c r="AT348" s="230" t="s">
        <v>149</v>
      </c>
      <c r="AU348" s="230" t="s">
        <v>86</v>
      </c>
      <c r="AY348" s="16" t="s">
        <v>147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84</v>
      </c>
      <c r="BK348" s="231">
        <f>ROUND(I348*H348,2)</f>
        <v>0</v>
      </c>
      <c r="BL348" s="16" t="s">
        <v>153</v>
      </c>
      <c r="BM348" s="230" t="s">
        <v>554</v>
      </c>
    </row>
    <row r="349" s="2" customFormat="1">
      <c r="A349" s="37"/>
      <c r="B349" s="38"/>
      <c r="C349" s="39"/>
      <c r="D349" s="232" t="s">
        <v>155</v>
      </c>
      <c r="E349" s="39"/>
      <c r="F349" s="233" t="s">
        <v>555</v>
      </c>
      <c r="G349" s="39"/>
      <c r="H349" s="39"/>
      <c r="I349" s="234"/>
      <c r="J349" s="39"/>
      <c r="K349" s="39"/>
      <c r="L349" s="43"/>
      <c r="M349" s="235"/>
      <c r="N349" s="236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155</v>
      </c>
      <c r="AU349" s="16" t="s">
        <v>86</v>
      </c>
    </row>
    <row r="350" s="13" customFormat="1">
      <c r="A350" s="13"/>
      <c r="B350" s="237"/>
      <c r="C350" s="238"/>
      <c r="D350" s="239" t="s">
        <v>157</v>
      </c>
      <c r="E350" s="240" t="s">
        <v>1</v>
      </c>
      <c r="F350" s="241" t="s">
        <v>556</v>
      </c>
      <c r="G350" s="238"/>
      <c r="H350" s="242">
        <v>23.127500000000001</v>
      </c>
      <c r="I350" s="243"/>
      <c r="J350" s="238"/>
      <c r="K350" s="238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157</v>
      </c>
      <c r="AU350" s="248" t="s">
        <v>86</v>
      </c>
      <c r="AV350" s="13" t="s">
        <v>86</v>
      </c>
      <c r="AW350" s="13" t="s">
        <v>33</v>
      </c>
      <c r="AX350" s="13" t="s">
        <v>76</v>
      </c>
      <c r="AY350" s="248" t="s">
        <v>147</v>
      </c>
    </row>
    <row r="351" s="2" customFormat="1" ht="24.15" customHeight="1">
      <c r="A351" s="37"/>
      <c r="B351" s="38"/>
      <c r="C351" s="218" t="s">
        <v>557</v>
      </c>
      <c r="D351" s="218" t="s">
        <v>149</v>
      </c>
      <c r="E351" s="219" t="s">
        <v>558</v>
      </c>
      <c r="F351" s="220" t="s">
        <v>559</v>
      </c>
      <c r="G351" s="221" t="s">
        <v>152</v>
      </c>
      <c r="H351" s="222">
        <v>64.349999999999994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41</v>
      </c>
      <c r="O351" s="90"/>
      <c r="P351" s="228">
        <f>O351*H351</f>
        <v>0</v>
      </c>
      <c r="Q351" s="228">
        <v>0.0073499999999999998</v>
      </c>
      <c r="R351" s="228">
        <f>Q351*H351</f>
        <v>0.47297249999999996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153</v>
      </c>
      <c r="AT351" s="230" t="s">
        <v>149</v>
      </c>
      <c r="AU351" s="230" t="s">
        <v>86</v>
      </c>
      <c r="AY351" s="16" t="s">
        <v>147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84</v>
      </c>
      <c r="BK351" s="231">
        <f>ROUND(I351*H351,2)</f>
        <v>0</v>
      </c>
      <c r="BL351" s="16" t="s">
        <v>153</v>
      </c>
      <c r="BM351" s="230" t="s">
        <v>560</v>
      </c>
    </row>
    <row r="352" s="2" customFormat="1">
      <c r="A352" s="37"/>
      <c r="B352" s="38"/>
      <c r="C352" s="39"/>
      <c r="D352" s="232" t="s">
        <v>155</v>
      </c>
      <c r="E352" s="39"/>
      <c r="F352" s="233" t="s">
        <v>561</v>
      </c>
      <c r="G352" s="39"/>
      <c r="H352" s="39"/>
      <c r="I352" s="234"/>
      <c r="J352" s="39"/>
      <c r="K352" s="39"/>
      <c r="L352" s="43"/>
      <c r="M352" s="235"/>
      <c r="N352" s="236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155</v>
      </c>
      <c r="AU352" s="16" t="s">
        <v>86</v>
      </c>
    </row>
    <row r="353" s="13" customFormat="1">
      <c r="A353" s="13"/>
      <c r="B353" s="237"/>
      <c r="C353" s="238"/>
      <c r="D353" s="239" t="s">
        <v>157</v>
      </c>
      <c r="E353" s="240" t="s">
        <v>1</v>
      </c>
      <c r="F353" s="241" t="s">
        <v>562</v>
      </c>
      <c r="G353" s="238"/>
      <c r="H353" s="242">
        <v>64.349999999999994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157</v>
      </c>
      <c r="AU353" s="248" t="s">
        <v>86</v>
      </c>
      <c r="AV353" s="13" t="s">
        <v>86</v>
      </c>
      <c r="AW353" s="13" t="s">
        <v>33</v>
      </c>
      <c r="AX353" s="13" t="s">
        <v>76</v>
      </c>
      <c r="AY353" s="248" t="s">
        <v>147</v>
      </c>
    </row>
    <row r="354" s="2" customFormat="1" ht="24.15" customHeight="1">
      <c r="A354" s="37"/>
      <c r="B354" s="38"/>
      <c r="C354" s="218" t="s">
        <v>563</v>
      </c>
      <c r="D354" s="218" t="s">
        <v>149</v>
      </c>
      <c r="E354" s="219" t="s">
        <v>564</v>
      </c>
      <c r="F354" s="220" t="s">
        <v>565</v>
      </c>
      <c r="G354" s="221" t="s">
        <v>320</v>
      </c>
      <c r="H354" s="222">
        <v>194.024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41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153</v>
      </c>
      <c r="AT354" s="230" t="s">
        <v>149</v>
      </c>
      <c r="AU354" s="230" t="s">
        <v>86</v>
      </c>
      <c r="AY354" s="16" t="s">
        <v>147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84</v>
      </c>
      <c r="BK354" s="231">
        <f>ROUND(I354*H354,2)</f>
        <v>0</v>
      </c>
      <c r="BL354" s="16" t="s">
        <v>153</v>
      </c>
      <c r="BM354" s="230" t="s">
        <v>566</v>
      </c>
    </row>
    <row r="355" s="2" customFormat="1">
      <c r="A355" s="37"/>
      <c r="B355" s="38"/>
      <c r="C355" s="39"/>
      <c r="D355" s="232" t="s">
        <v>155</v>
      </c>
      <c r="E355" s="39"/>
      <c r="F355" s="233" t="s">
        <v>567</v>
      </c>
      <c r="G355" s="39"/>
      <c r="H355" s="39"/>
      <c r="I355" s="234"/>
      <c r="J355" s="39"/>
      <c r="K355" s="39"/>
      <c r="L355" s="43"/>
      <c r="M355" s="235"/>
      <c r="N355" s="236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155</v>
      </c>
      <c r="AU355" s="16" t="s">
        <v>86</v>
      </c>
    </row>
    <row r="356" s="13" customFormat="1">
      <c r="A356" s="13"/>
      <c r="B356" s="237"/>
      <c r="C356" s="238"/>
      <c r="D356" s="239" t="s">
        <v>157</v>
      </c>
      <c r="E356" s="240" t="s">
        <v>1</v>
      </c>
      <c r="F356" s="241" t="s">
        <v>568</v>
      </c>
      <c r="G356" s="238"/>
      <c r="H356" s="242">
        <v>22.824000000000002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157</v>
      </c>
      <c r="AU356" s="248" t="s">
        <v>86</v>
      </c>
      <c r="AV356" s="13" t="s">
        <v>86</v>
      </c>
      <c r="AW356" s="13" t="s">
        <v>33</v>
      </c>
      <c r="AX356" s="13" t="s">
        <v>76</v>
      </c>
      <c r="AY356" s="248" t="s">
        <v>147</v>
      </c>
    </row>
    <row r="357" s="13" customFormat="1">
      <c r="A357" s="13"/>
      <c r="B357" s="237"/>
      <c r="C357" s="238"/>
      <c r="D357" s="239" t="s">
        <v>157</v>
      </c>
      <c r="E357" s="240" t="s">
        <v>1</v>
      </c>
      <c r="F357" s="241" t="s">
        <v>569</v>
      </c>
      <c r="G357" s="238"/>
      <c r="H357" s="242">
        <v>95.400000000000006</v>
      </c>
      <c r="I357" s="243"/>
      <c r="J357" s="238"/>
      <c r="K357" s="238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157</v>
      </c>
      <c r="AU357" s="248" t="s">
        <v>86</v>
      </c>
      <c r="AV357" s="13" t="s">
        <v>86</v>
      </c>
      <c r="AW357" s="13" t="s">
        <v>33</v>
      </c>
      <c r="AX357" s="13" t="s">
        <v>76</v>
      </c>
      <c r="AY357" s="248" t="s">
        <v>147</v>
      </c>
    </row>
    <row r="358" s="13" customFormat="1">
      <c r="A358" s="13"/>
      <c r="B358" s="237"/>
      <c r="C358" s="238"/>
      <c r="D358" s="239" t="s">
        <v>157</v>
      </c>
      <c r="E358" s="240" t="s">
        <v>1</v>
      </c>
      <c r="F358" s="241" t="s">
        <v>570</v>
      </c>
      <c r="G358" s="238"/>
      <c r="H358" s="242">
        <v>43.5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157</v>
      </c>
      <c r="AU358" s="248" t="s">
        <v>86</v>
      </c>
      <c r="AV358" s="13" t="s">
        <v>86</v>
      </c>
      <c r="AW358" s="13" t="s">
        <v>33</v>
      </c>
      <c r="AX358" s="13" t="s">
        <v>76</v>
      </c>
      <c r="AY358" s="248" t="s">
        <v>147</v>
      </c>
    </row>
    <row r="359" s="13" customFormat="1">
      <c r="A359" s="13"/>
      <c r="B359" s="237"/>
      <c r="C359" s="238"/>
      <c r="D359" s="239" t="s">
        <v>157</v>
      </c>
      <c r="E359" s="240" t="s">
        <v>1</v>
      </c>
      <c r="F359" s="241" t="s">
        <v>571</v>
      </c>
      <c r="G359" s="238"/>
      <c r="H359" s="242">
        <v>32.299999999999997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157</v>
      </c>
      <c r="AU359" s="248" t="s">
        <v>86</v>
      </c>
      <c r="AV359" s="13" t="s">
        <v>86</v>
      </c>
      <c r="AW359" s="13" t="s">
        <v>33</v>
      </c>
      <c r="AX359" s="13" t="s">
        <v>76</v>
      </c>
      <c r="AY359" s="248" t="s">
        <v>147</v>
      </c>
    </row>
    <row r="360" s="2" customFormat="1" ht="16.5" customHeight="1">
      <c r="A360" s="37"/>
      <c r="B360" s="38"/>
      <c r="C360" s="249" t="s">
        <v>572</v>
      </c>
      <c r="D360" s="249" t="s">
        <v>206</v>
      </c>
      <c r="E360" s="250" t="s">
        <v>573</v>
      </c>
      <c r="F360" s="251" t="s">
        <v>574</v>
      </c>
      <c r="G360" s="252" t="s">
        <v>320</v>
      </c>
      <c r="H360" s="253">
        <v>203.72499999999999</v>
      </c>
      <c r="I360" s="254"/>
      <c r="J360" s="255">
        <f>ROUND(I360*H360,2)</f>
        <v>0</v>
      </c>
      <c r="K360" s="256"/>
      <c r="L360" s="257"/>
      <c r="M360" s="258" t="s">
        <v>1</v>
      </c>
      <c r="N360" s="259" t="s">
        <v>41</v>
      </c>
      <c r="O360" s="90"/>
      <c r="P360" s="228">
        <f>O360*H360</f>
        <v>0</v>
      </c>
      <c r="Q360" s="228">
        <v>0.00010000000000000001</v>
      </c>
      <c r="R360" s="228">
        <f>Q360*H360</f>
        <v>0.020372500000000002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195</v>
      </c>
      <c r="AT360" s="230" t="s">
        <v>206</v>
      </c>
      <c r="AU360" s="230" t="s">
        <v>86</v>
      </c>
      <c r="AY360" s="16" t="s">
        <v>147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84</v>
      </c>
      <c r="BK360" s="231">
        <f>ROUND(I360*H360,2)</f>
        <v>0</v>
      </c>
      <c r="BL360" s="16" t="s">
        <v>153</v>
      </c>
      <c r="BM360" s="230" t="s">
        <v>575</v>
      </c>
    </row>
    <row r="361" s="13" customFormat="1">
      <c r="A361" s="13"/>
      <c r="B361" s="237"/>
      <c r="C361" s="238"/>
      <c r="D361" s="239" t="s">
        <v>157</v>
      </c>
      <c r="E361" s="238"/>
      <c r="F361" s="241" t="s">
        <v>576</v>
      </c>
      <c r="G361" s="238"/>
      <c r="H361" s="242">
        <v>203.72499999999999</v>
      </c>
      <c r="I361" s="243"/>
      <c r="J361" s="238"/>
      <c r="K361" s="238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157</v>
      </c>
      <c r="AU361" s="248" t="s">
        <v>86</v>
      </c>
      <c r="AV361" s="13" t="s">
        <v>86</v>
      </c>
      <c r="AW361" s="13" t="s">
        <v>4</v>
      </c>
      <c r="AX361" s="13" t="s">
        <v>84</v>
      </c>
      <c r="AY361" s="248" t="s">
        <v>147</v>
      </c>
    </row>
    <row r="362" s="2" customFormat="1" ht="24.15" customHeight="1">
      <c r="A362" s="37"/>
      <c r="B362" s="38"/>
      <c r="C362" s="218" t="s">
        <v>577</v>
      </c>
      <c r="D362" s="218" t="s">
        <v>149</v>
      </c>
      <c r="E362" s="219" t="s">
        <v>578</v>
      </c>
      <c r="F362" s="220" t="s">
        <v>579</v>
      </c>
      <c r="G362" s="221" t="s">
        <v>320</v>
      </c>
      <c r="H362" s="222">
        <v>98.623999999999995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41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153</v>
      </c>
      <c r="AT362" s="230" t="s">
        <v>149</v>
      </c>
      <c r="AU362" s="230" t="s">
        <v>86</v>
      </c>
      <c r="AY362" s="16" t="s">
        <v>147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84</v>
      </c>
      <c r="BK362" s="231">
        <f>ROUND(I362*H362,2)</f>
        <v>0</v>
      </c>
      <c r="BL362" s="16" t="s">
        <v>153</v>
      </c>
      <c r="BM362" s="230" t="s">
        <v>580</v>
      </c>
    </row>
    <row r="363" s="2" customFormat="1">
      <c r="A363" s="37"/>
      <c r="B363" s="38"/>
      <c r="C363" s="39"/>
      <c r="D363" s="232" t="s">
        <v>155</v>
      </c>
      <c r="E363" s="39"/>
      <c r="F363" s="233" t="s">
        <v>581</v>
      </c>
      <c r="G363" s="39"/>
      <c r="H363" s="39"/>
      <c r="I363" s="234"/>
      <c r="J363" s="39"/>
      <c r="K363" s="39"/>
      <c r="L363" s="43"/>
      <c r="M363" s="235"/>
      <c r="N363" s="236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155</v>
      </c>
      <c r="AU363" s="16" t="s">
        <v>86</v>
      </c>
    </row>
    <row r="364" s="2" customFormat="1" ht="24.15" customHeight="1">
      <c r="A364" s="37"/>
      <c r="B364" s="38"/>
      <c r="C364" s="249" t="s">
        <v>582</v>
      </c>
      <c r="D364" s="249" t="s">
        <v>206</v>
      </c>
      <c r="E364" s="250" t="s">
        <v>583</v>
      </c>
      <c r="F364" s="251" t="s">
        <v>584</v>
      </c>
      <c r="G364" s="252" t="s">
        <v>320</v>
      </c>
      <c r="H364" s="253">
        <v>103.55500000000001</v>
      </c>
      <c r="I364" s="254"/>
      <c r="J364" s="255">
        <f>ROUND(I364*H364,2)</f>
        <v>0</v>
      </c>
      <c r="K364" s="256"/>
      <c r="L364" s="257"/>
      <c r="M364" s="258" t="s">
        <v>1</v>
      </c>
      <c r="N364" s="259" t="s">
        <v>41</v>
      </c>
      <c r="O364" s="90"/>
      <c r="P364" s="228">
        <f>O364*H364</f>
        <v>0</v>
      </c>
      <c r="Q364" s="228">
        <v>4.0000000000000003E-05</v>
      </c>
      <c r="R364" s="228">
        <f>Q364*H364</f>
        <v>0.0041422000000000004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195</v>
      </c>
      <c r="AT364" s="230" t="s">
        <v>206</v>
      </c>
      <c r="AU364" s="230" t="s">
        <v>86</v>
      </c>
      <c r="AY364" s="16" t="s">
        <v>147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84</v>
      </c>
      <c r="BK364" s="231">
        <f>ROUND(I364*H364,2)</f>
        <v>0</v>
      </c>
      <c r="BL364" s="16" t="s">
        <v>153</v>
      </c>
      <c r="BM364" s="230" t="s">
        <v>585</v>
      </c>
    </row>
    <row r="365" s="13" customFormat="1">
      <c r="A365" s="13"/>
      <c r="B365" s="237"/>
      <c r="C365" s="238"/>
      <c r="D365" s="239" t="s">
        <v>157</v>
      </c>
      <c r="E365" s="238"/>
      <c r="F365" s="241" t="s">
        <v>586</v>
      </c>
      <c r="G365" s="238"/>
      <c r="H365" s="242">
        <v>103.55500000000001</v>
      </c>
      <c r="I365" s="243"/>
      <c r="J365" s="238"/>
      <c r="K365" s="238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157</v>
      </c>
      <c r="AU365" s="248" t="s">
        <v>86</v>
      </c>
      <c r="AV365" s="13" t="s">
        <v>86</v>
      </c>
      <c r="AW365" s="13" t="s">
        <v>4</v>
      </c>
      <c r="AX365" s="13" t="s">
        <v>84</v>
      </c>
      <c r="AY365" s="248" t="s">
        <v>147</v>
      </c>
    </row>
    <row r="366" s="2" customFormat="1" ht="24.15" customHeight="1">
      <c r="A366" s="37"/>
      <c r="B366" s="38"/>
      <c r="C366" s="218" t="s">
        <v>587</v>
      </c>
      <c r="D366" s="218" t="s">
        <v>149</v>
      </c>
      <c r="E366" s="219" t="s">
        <v>588</v>
      </c>
      <c r="F366" s="220" t="s">
        <v>589</v>
      </c>
      <c r="G366" s="221" t="s">
        <v>152</v>
      </c>
      <c r="H366" s="222">
        <v>370.50400000000002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41</v>
      </c>
      <c r="O366" s="90"/>
      <c r="P366" s="228">
        <f>O366*H366</f>
        <v>0</v>
      </c>
      <c r="Q366" s="228">
        <v>0.00022000000000000001</v>
      </c>
      <c r="R366" s="228">
        <f>Q366*H366</f>
        <v>0.081510880000000008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153</v>
      </c>
      <c r="AT366" s="230" t="s">
        <v>149</v>
      </c>
      <c r="AU366" s="230" t="s">
        <v>86</v>
      </c>
      <c r="AY366" s="16" t="s">
        <v>147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84</v>
      </c>
      <c r="BK366" s="231">
        <f>ROUND(I366*H366,2)</f>
        <v>0</v>
      </c>
      <c r="BL366" s="16" t="s">
        <v>153</v>
      </c>
      <c r="BM366" s="230" t="s">
        <v>590</v>
      </c>
    </row>
    <row r="367" s="2" customFormat="1">
      <c r="A367" s="37"/>
      <c r="B367" s="38"/>
      <c r="C367" s="39"/>
      <c r="D367" s="232" t="s">
        <v>155</v>
      </c>
      <c r="E367" s="39"/>
      <c r="F367" s="233" t="s">
        <v>591</v>
      </c>
      <c r="G367" s="39"/>
      <c r="H367" s="39"/>
      <c r="I367" s="234"/>
      <c r="J367" s="39"/>
      <c r="K367" s="39"/>
      <c r="L367" s="43"/>
      <c r="M367" s="235"/>
      <c r="N367" s="236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155</v>
      </c>
      <c r="AU367" s="16" t="s">
        <v>86</v>
      </c>
    </row>
    <row r="368" s="13" customFormat="1">
      <c r="A368" s="13"/>
      <c r="B368" s="237"/>
      <c r="C368" s="238"/>
      <c r="D368" s="239" t="s">
        <v>157</v>
      </c>
      <c r="E368" s="240" t="s">
        <v>1</v>
      </c>
      <c r="F368" s="241" t="s">
        <v>592</v>
      </c>
      <c r="G368" s="238"/>
      <c r="H368" s="242">
        <v>370.50400000000002</v>
      </c>
      <c r="I368" s="243"/>
      <c r="J368" s="238"/>
      <c r="K368" s="238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157</v>
      </c>
      <c r="AU368" s="248" t="s">
        <v>86</v>
      </c>
      <c r="AV368" s="13" t="s">
        <v>86</v>
      </c>
      <c r="AW368" s="13" t="s">
        <v>33</v>
      </c>
      <c r="AX368" s="13" t="s">
        <v>76</v>
      </c>
      <c r="AY368" s="248" t="s">
        <v>147</v>
      </c>
    </row>
    <row r="369" s="2" customFormat="1" ht="24.15" customHeight="1">
      <c r="A369" s="37"/>
      <c r="B369" s="38"/>
      <c r="C369" s="218" t="s">
        <v>593</v>
      </c>
      <c r="D369" s="218" t="s">
        <v>149</v>
      </c>
      <c r="E369" s="219" t="s">
        <v>594</v>
      </c>
      <c r="F369" s="220" t="s">
        <v>595</v>
      </c>
      <c r="G369" s="221" t="s">
        <v>152</v>
      </c>
      <c r="H369" s="222">
        <v>306.154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41</v>
      </c>
      <c r="O369" s="90"/>
      <c r="P369" s="228">
        <f>O369*H369</f>
        <v>0</v>
      </c>
      <c r="Q369" s="228">
        <v>0.020500000000000001</v>
      </c>
      <c r="R369" s="228">
        <f>Q369*H369</f>
        <v>6.2761570000000004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153</v>
      </c>
      <c r="AT369" s="230" t="s">
        <v>149</v>
      </c>
      <c r="AU369" s="230" t="s">
        <v>86</v>
      </c>
      <c r="AY369" s="16" t="s">
        <v>147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84</v>
      </c>
      <c r="BK369" s="231">
        <f>ROUND(I369*H369,2)</f>
        <v>0</v>
      </c>
      <c r="BL369" s="16" t="s">
        <v>153</v>
      </c>
      <c r="BM369" s="230" t="s">
        <v>596</v>
      </c>
    </row>
    <row r="370" s="2" customFormat="1">
      <c r="A370" s="37"/>
      <c r="B370" s="38"/>
      <c r="C370" s="39"/>
      <c r="D370" s="232" t="s">
        <v>155</v>
      </c>
      <c r="E370" s="39"/>
      <c r="F370" s="233" t="s">
        <v>597</v>
      </c>
      <c r="G370" s="39"/>
      <c r="H370" s="39"/>
      <c r="I370" s="234"/>
      <c r="J370" s="39"/>
      <c r="K370" s="39"/>
      <c r="L370" s="43"/>
      <c r="M370" s="235"/>
      <c r="N370" s="236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155</v>
      </c>
      <c r="AU370" s="16" t="s">
        <v>86</v>
      </c>
    </row>
    <row r="371" s="13" customFormat="1">
      <c r="A371" s="13"/>
      <c r="B371" s="237"/>
      <c r="C371" s="238"/>
      <c r="D371" s="239" t="s">
        <v>157</v>
      </c>
      <c r="E371" s="240" t="s">
        <v>1</v>
      </c>
      <c r="F371" s="241" t="s">
        <v>598</v>
      </c>
      <c r="G371" s="238"/>
      <c r="H371" s="242">
        <v>299.99900000000002</v>
      </c>
      <c r="I371" s="243"/>
      <c r="J371" s="238"/>
      <c r="K371" s="238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157</v>
      </c>
      <c r="AU371" s="248" t="s">
        <v>86</v>
      </c>
      <c r="AV371" s="13" t="s">
        <v>86</v>
      </c>
      <c r="AW371" s="13" t="s">
        <v>33</v>
      </c>
      <c r="AX371" s="13" t="s">
        <v>76</v>
      </c>
      <c r="AY371" s="248" t="s">
        <v>147</v>
      </c>
    </row>
    <row r="372" s="13" customFormat="1">
      <c r="A372" s="13"/>
      <c r="B372" s="237"/>
      <c r="C372" s="238"/>
      <c r="D372" s="239" t="s">
        <v>157</v>
      </c>
      <c r="E372" s="240" t="s">
        <v>1</v>
      </c>
      <c r="F372" s="241" t="s">
        <v>599</v>
      </c>
      <c r="G372" s="238"/>
      <c r="H372" s="242">
        <v>3.6499999999999999</v>
      </c>
      <c r="I372" s="243"/>
      <c r="J372" s="238"/>
      <c r="K372" s="238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157</v>
      </c>
      <c r="AU372" s="248" t="s">
        <v>86</v>
      </c>
      <c r="AV372" s="13" t="s">
        <v>86</v>
      </c>
      <c r="AW372" s="13" t="s">
        <v>33</v>
      </c>
      <c r="AX372" s="13" t="s">
        <v>76</v>
      </c>
      <c r="AY372" s="248" t="s">
        <v>147</v>
      </c>
    </row>
    <row r="373" s="13" customFormat="1">
      <c r="A373" s="13"/>
      <c r="B373" s="237"/>
      <c r="C373" s="238"/>
      <c r="D373" s="239" t="s">
        <v>157</v>
      </c>
      <c r="E373" s="240" t="s">
        <v>1</v>
      </c>
      <c r="F373" s="241" t="s">
        <v>600</v>
      </c>
      <c r="G373" s="238"/>
      <c r="H373" s="242">
        <v>2.5049999999999999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157</v>
      </c>
      <c r="AU373" s="248" t="s">
        <v>86</v>
      </c>
      <c r="AV373" s="13" t="s">
        <v>86</v>
      </c>
      <c r="AW373" s="13" t="s">
        <v>33</v>
      </c>
      <c r="AX373" s="13" t="s">
        <v>76</v>
      </c>
      <c r="AY373" s="248" t="s">
        <v>147</v>
      </c>
    </row>
    <row r="374" s="2" customFormat="1" ht="24.15" customHeight="1">
      <c r="A374" s="37"/>
      <c r="B374" s="38"/>
      <c r="C374" s="218" t="s">
        <v>601</v>
      </c>
      <c r="D374" s="218" t="s">
        <v>149</v>
      </c>
      <c r="E374" s="219" t="s">
        <v>602</v>
      </c>
      <c r="F374" s="220" t="s">
        <v>603</v>
      </c>
      <c r="G374" s="221" t="s">
        <v>152</v>
      </c>
      <c r="H374" s="222">
        <v>11.07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41</v>
      </c>
      <c r="O374" s="90"/>
      <c r="P374" s="228">
        <f>O374*H374</f>
        <v>0</v>
      </c>
      <c r="Q374" s="228">
        <v>0.0057000000000000002</v>
      </c>
      <c r="R374" s="228">
        <f>Q374*H374</f>
        <v>0.063099000000000002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153</v>
      </c>
      <c r="AT374" s="230" t="s">
        <v>149</v>
      </c>
      <c r="AU374" s="230" t="s">
        <v>86</v>
      </c>
      <c r="AY374" s="16" t="s">
        <v>147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84</v>
      </c>
      <c r="BK374" s="231">
        <f>ROUND(I374*H374,2)</f>
        <v>0</v>
      </c>
      <c r="BL374" s="16" t="s">
        <v>153</v>
      </c>
      <c r="BM374" s="230" t="s">
        <v>604</v>
      </c>
    </row>
    <row r="375" s="2" customFormat="1">
      <c r="A375" s="37"/>
      <c r="B375" s="38"/>
      <c r="C375" s="39"/>
      <c r="D375" s="232" t="s">
        <v>155</v>
      </c>
      <c r="E375" s="39"/>
      <c r="F375" s="233" t="s">
        <v>605</v>
      </c>
      <c r="G375" s="39"/>
      <c r="H375" s="39"/>
      <c r="I375" s="234"/>
      <c r="J375" s="39"/>
      <c r="K375" s="39"/>
      <c r="L375" s="43"/>
      <c r="M375" s="235"/>
      <c r="N375" s="236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155</v>
      </c>
      <c r="AU375" s="16" t="s">
        <v>86</v>
      </c>
    </row>
    <row r="376" s="13" customFormat="1">
      <c r="A376" s="13"/>
      <c r="B376" s="237"/>
      <c r="C376" s="238"/>
      <c r="D376" s="239" t="s">
        <v>157</v>
      </c>
      <c r="E376" s="240" t="s">
        <v>1</v>
      </c>
      <c r="F376" s="241" t="s">
        <v>606</v>
      </c>
      <c r="G376" s="238"/>
      <c r="H376" s="242">
        <v>11.07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157</v>
      </c>
      <c r="AU376" s="248" t="s">
        <v>86</v>
      </c>
      <c r="AV376" s="13" t="s">
        <v>86</v>
      </c>
      <c r="AW376" s="13" t="s">
        <v>33</v>
      </c>
      <c r="AX376" s="13" t="s">
        <v>76</v>
      </c>
      <c r="AY376" s="248" t="s">
        <v>147</v>
      </c>
    </row>
    <row r="377" s="2" customFormat="1" ht="24.15" customHeight="1">
      <c r="A377" s="37"/>
      <c r="B377" s="38"/>
      <c r="C377" s="218" t="s">
        <v>607</v>
      </c>
      <c r="D377" s="218" t="s">
        <v>149</v>
      </c>
      <c r="E377" s="219" t="s">
        <v>608</v>
      </c>
      <c r="F377" s="220" t="s">
        <v>609</v>
      </c>
      <c r="G377" s="221" t="s">
        <v>152</v>
      </c>
      <c r="H377" s="222">
        <v>128.62799999999999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41</v>
      </c>
      <c r="O377" s="90"/>
      <c r="P377" s="228">
        <f>O377*H377</f>
        <v>0</v>
      </c>
      <c r="Q377" s="228">
        <v>0.0033800000000000002</v>
      </c>
      <c r="R377" s="228">
        <f>Q377*H377</f>
        <v>0.43476263999999998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153</v>
      </c>
      <c r="AT377" s="230" t="s">
        <v>149</v>
      </c>
      <c r="AU377" s="230" t="s">
        <v>86</v>
      </c>
      <c r="AY377" s="16" t="s">
        <v>147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84</v>
      </c>
      <c r="BK377" s="231">
        <f>ROUND(I377*H377,2)</f>
        <v>0</v>
      </c>
      <c r="BL377" s="16" t="s">
        <v>153</v>
      </c>
      <c r="BM377" s="230" t="s">
        <v>610</v>
      </c>
    </row>
    <row r="378" s="2" customFormat="1">
      <c r="A378" s="37"/>
      <c r="B378" s="38"/>
      <c r="C378" s="39"/>
      <c r="D378" s="232" t="s">
        <v>155</v>
      </c>
      <c r="E378" s="39"/>
      <c r="F378" s="233" t="s">
        <v>611</v>
      </c>
      <c r="G378" s="39"/>
      <c r="H378" s="39"/>
      <c r="I378" s="234"/>
      <c r="J378" s="39"/>
      <c r="K378" s="39"/>
      <c r="L378" s="43"/>
      <c r="M378" s="235"/>
      <c r="N378" s="23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155</v>
      </c>
      <c r="AU378" s="16" t="s">
        <v>86</v>
      </c>
    </row>
    <row r="379" s="13" customFormat="1">
      <c r="A379" s="13"/>
      <c r="B379" s="237"/>
      <c r="C379" s="238"/>
      <c r="D379" s="239" t="s">
        <v>157</v>
      </c>
      <c r="E379" s="240" t="s">
        <v>1</v>
      </c>
      <c r="F379" s="241" t="s">
        <v>612</v>
      </c>
      <c r="G379" s="238"/>
      <c r="H379" s="242">
        <v>306.154</v>
      </c>
      <c r="I379" s="243"/>
      <c r="J379" s="238"/>
      <c r="K379" s="238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157</v>
      </c>
      <c r="AU379" s="248" t="s">
        <v>86</v>
      </c>
      <c r="AV379" s="13" t="s">
        <v>86</v>
      </c>
      <c r="AW379" s="13" t="s">
        <v>33</v>
      </c>
      <c r="AX379" s="13" t="s">
        <v>76</v>
      </c>
      <c r="AY379" s="248" t="s">
        <v>147</v>
      </c>
    </row>
    <row r="380" s="13" customFormat="1">
      <c r="A380" s="13"/>
      <c r="B380" s="237"/>
      <c r="C380" s="238"/>
      <c r="D380" s="239" t="s">
        <v>157</v>
      </c>
      <c r="E380" s="240" t="s">
        <v>1</v>
      </c>
      <c r="F380" s="241" t="s">
        <v>613</v>
      </c>
      <c r="G380" s="238"/>
      <c r="H380" s="242">
        <v>-11.07</v>
      </c>
      <c r="I380" s="243"/>
      <c r="J380" s="238"/>
      <c r="K380" s="238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157</v>
      </c>
      <c r="AU380" s="248" t="s">
        <v>86</v>
      </c>
      <c r="AV380" s="13" t="s">
        <v>86</v>
      </c>
      <c r="AW380" s="13" t="s">
        <v>33</v>
      </c>
      <c r="AX380" s="13" t="s">
        <v>76</v>
      </c>
      <c r="AY380" s="248" t="s">
        <v>147</v>
      </c>
    </row>
    <row r="381" s="13" customFormat="1">
      <c r="A381" s="13"/>
      <c r="B381" s="237"/>
      <c r="C381" s="238"/>
      <c r="D381" s="239" t="s">
        <v>157</v>
      </c>
      <c r="E381" s="240" t="s">
        <v>1</v>
      </c>
      <c r="F381" s="241" t="s">
        <v>614</v>
      </c>
      <c r="G381" s="238"/>
      <c r="H381" s="242">
        <v>-166.45599999999999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157</v>
      </c>
      <c r="AU381" s="248" t="s">
        <v>86</v>
      </c>
      <c r="AV381" s="13" t="s">
        <v>86</v>
      </c>
      <c r="AW381" s="13" t="s">
        <v>33</v>
      </c>
      <c r="AX381" s="13" t="s">
        <v>76</v>
      </c>
      <c r="AY381" s="248" t="s">
        <v>147</v>
      </c>
    </row>
    <row r="382" s="2" customFormat="1" ht="24.15" customHeight="1">
      <c r="A382" s="37"/>
      <c r="B382" s="38"/>
      <c r="C382" s="218" t="s">
        <v>615</v>
      </c>
      <c r="D382" s="218" t="s">
        <v>149</v>
      </c>
      <c r="E382" s="219" t="s">
        <v>616</v>
      </c>
      <c r="F382" s="220" t="s">
        <v>617</v>
      </c>
      <c r="G382" s="221" t="s">
        <v>152</v>
      </c>
      <c r="H382" s="222">
        <v>64.349999999999994</v>
      </c>
      <c r="I382" s="223"/>
      <c r="J382" s="224">
        <f>ROUND(I382*H382,2)</f>
        <v>0</v>
      </c>
      <c r="K382" s="225"/>
      <c r="L382" s="43"/>
      <c r="M382" s="226" t="s">
        <v>1</v>
      </c>
      <c r="N382" s="227" t="s">
        <v>41</v>
      </c>
      <c r="O382" s="90"/>
      <c r="P382" s="228">
        <f>O382*H382</f>
        <v>0</v>
      </c>
      <c r="Q382" s="228">
        <v>0.020500000000000001</v>
      </c>
      <c r="R382" s="228">
        <f>Q382*H382</f>
        <v>1.319175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153</v>
      </c>
      <c r="AT382" s="230" t="s">
        <v>149</v>
      </c>
      <c r="AU382" s="230" t="s">
        <v>86</v>
      </c>
      <c r="AY382" s="16" t="s">
        <v>147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84</v>
      </c>
      <c r="BK382" s="231">
        <f>ROUND(I382*H382,2)</f>
        <v>0</v>
      </c>
      <c r="BL382" s="16" t="s">
        <v>153</v>
      </c>
      <c r="BM382" s="230" t="s">
        <v>618</v>
      </c>
    </row>
    <row r="383" s="2" customFormat="1">
      <c r="A383" s="37"/>
      <c r="B383" s="38"/>
      <c r="C383" s="39"/>
      <c r="D383" s="232" t="s">
        <v>155</v>
      </c>
      <c r="E383" s="39"/>
      <c r="F383" s="233" t="s">
        <v>619</v>
      </c>
      <c r="G383" s="39"/>
      <c r="H383" s="39"/>
      <c r="I383" s="234"/>
      <c r="J383" s="39"/>
      <c r="K383" s="39"/>
      <c r="L383" s="43"/>
      <c r="M383" s="235"/>
      <c r="N383" s="236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155</v>
      </c>
      <c r="AU383" s="16" t="s">
        <v>86</v>
      </c>
    </row>
    <row r="384" s="13" customFormat="1">
      <c r="A384" s="13"/>
      <c r="B384" s="237"/>
      <c r="C384" s="238"/>
      <c r="D384" s="239" t="s">
        <v>157</v>
      </c>
      <c r="E384" s="240" t="s">
        <v>1</v>
      </c>
      <c r="F384" s="241" t="s">
        <v>620</v>
      </c>
      <c r="G384" s="238"/>
      <c r="H384" s="242">
        <v>64.349999999999994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157</v>
      </c>
      <c r="AU384" s="248" t="s">
        <v>86</v>
      </c>
      <c r="AV384" s="13" t="s">
        <v>86</v>
      </c>
      <c r="AW384" s="13" t="s">
        <v>33</v>
      </c>
      <c r="AX384" s="13" t="s">
        <v>76</v>
      </c>
      <c r="AY384" s="248" t="s">
        <v>147</v>
      </c>
    </row>
    <row r="385" s="2" customFormat="1" ht="24.15" customHeight="1">
      <c r="A385" s="37"/>
      <c r="B385" s="38"/>
      <c r="C385" s="218" t="s">
        <v>621</v>
      </c>
      <c r="D385" s="218" t="s">
        <v>149</v>
      </c>
      <c r="E385" s="219" t="s">
        <v>622</v>
      </c>
      <c r="F385" s="220" t="s">
        <v>623</v>
      </c>
      <c r="G385" s="221" t="s">
        <v>152</v>
      </c>
      <c r="H385" s="222">
        <v>64.349999999999994</v>
      </c>
      <c r="I385" s="223"/>
      <c r="J385" s="224">
        <f>ROUND(I385*H385,2)</f>
        <v>0</v>
      </c>
      <c r="K385" s="225"/>
      <c r="L385" s="43"/>
      <c r="M385" s="226" t="s">
        <v>1</v>
      </c>
      <c r="N385" s="227" t="s">
        <v>41</v>
      </c>
      <c r="O385" s="90"/>
      <c r="P385" s="228">
        <f>O385*H385</f>
        <v>0</v>
      </c>
      <c r="Q385" s="228">
        <v>0.0033800000000000002</v>
      </c>
      <c r="R385" s="228">
        <f>Q385*H385</f>
        <v>0.217503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153</v>
      </c>
      <c r="AT385" s="230" t="s">
        <v>149</v>
      </c>
      <c r="AU385" s="230" t="s">
        <v>86</v>
      </c>
      <c r="AY385" s="16" t="s">
        <v>147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84</v>
      </c>
      <c r="BK385" s="231">
        <f>ROUND(I385*H385,2)</f>
        <v>0</v>
      </c>
      <c r="BL385" s="16" t="s">
        <v>153</v>
      </c>
      <c r="BM385" s="230" t="s">
        <v>624</v>
      </c>
    </row>
    <row r="386" s="2" customFormat="1">
      <c r="A386" s="37"/>
      <c r="B386" s="38"/>
      <c r="C386" s="39"/>
      <c r="D386" s="232" t="s">
        <v>155</v>
      </c>
      <c r="E386" s="39"/>
      <c r="F386" s="233" t="s">
        <v>625</v>
      </c>
      <c r="G386" s="39"/>
      <c r="H386" s="39"/>
      <c r="I386" s="234"/>
      <c r="J386" s="39"/>
      <c r="K386" s="39"/>
      <c r="L386" s="43"/>
      <c r="M386" s="235"/>
      <c r="N386" s="236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155</v>
      </c>
      <c r="AU386" s="16" t="s">
        <v>86</v>
      </c>
    </row>
    <row r="387" s="13" customFormat="1">
      <c r="A387" s="13"/>
      <c r="B387" s="237"/>
      <c r="C387" s="238"/>
      <c r="D387" s="239" t="s">
        <v>157</v>
      </c>
      <c r="E387" s="240" t="s">
        <v>1</v>
      </c>
      <c r="F387" s="241" t="s">
        <v>620</v>
      </c>
      <c r="G387" s="238"/>
      <c r="H387" s="242">
        <v>64.349999999999994</v>
      </c>
      <c r="I387" s="243"/>
      <c r="J387" s="238"/>
      <c r="K387" s="238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157</v>
      </c>
      <c r="AU387" s="248" t="s">
        <v>86</v>
      </c>
      <c r="AV387" s="13" t="s">
        <v>86</v>
      </c>
      <c r="AW387" s="13" t="s">
        <v>33</v>
      </c>
      <c r="AX387" s="13" t="s">
        <v>76</v>
      </c>
      <c r="AY387" s="248" t="s">
        <v>147</v>
      </c>
    </row>
    <row r="388" s="2" customFormat="1" ht="24.15" customHeight="1">
      <c r="A388" s="37"/>
      <c r="B388" s="38"/>
      <c r="C388" s="218" t="s">
        <v>626</v>
      </c>
      <c r="D388" s="218" t="s">
        <v>149</v>
      </c>
      <c r="E388" s="219" t="s">
        <v>627</v>
      </c>
      <c r="F388" s="220" t="s">
        <v>628</v>
      </c>
      <c r="G388" s="221" t="s">
        <v>152</v>
      </c>
      <c r="H388" s="222">
        <v>23.128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41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1.0000000000000001E-05</v>
      </c>
      <c r="T388" s="229">
        <f>S388*H388</f>
        <v>0.00023128000000000002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153</v>
      </c>
      <c r="AT388" s="230" t="s">
        <v>149</v>
      </c>
      <c r="AU388" s="230" t="s">
        <v>86</v>
      </c>
      <c r="AY388" s="16" t="s">
        <v>147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84</v>
      </c>
      <c r="BK388" s="231">
        <f>ROUND(I388*H388,2)</f>
        <v>0</v>
      </c>
      <c r="BL388" s="16" t="s">
        <v>153</v>
      </c>
      <c r="BM388" s="230" t="s">
        <v>629</v>
      </c>
    </row>
    <row r="389" s="2" customFormat="1">
      <c r="A389" s="37"/>
      <c r="B389" s="38"/>
      <c r="C389" s="39"/>
      <c r="D389" s="232" t="s">
        <v>155</v>
      </c>
      <c r="E389" s="39"/>
      <c r="F389" s="233" t="s">
        <v>630</v>
      </c>
      <c r="G389" s="39"/>
      <c r="H389" s="39"/>
      <c r="I389" s="234"/>
      <c r="J389" s="39"/>
      <c r="K389" s="39"/>
      <c r="L389" s="43"/>
      <c r="M389" s="235"/>
      <c r="N389" s="23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155</v>
      </c>
      <c r="AU389" s="16" t="s">
        <v>86</v>
      </c>
    </row>
    <row r="390" s="13" customFormat="1">
      <c r="A390" s="13"/>
      <c r="B390" s="237"/>
      <c r="C390" s="238"/>
      <c r="D390" s="239" t="s">
        <v>157</v>
      </c>
      <c r="E390" s="240" t="s">
        <v>1</v>
      </c>
      <c r="F390" s="241" t="s">
        <v>631</v>
      </c>
      <c r="G390" s="238"/>
      <c r="H390" s="242">
        <v>23.128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157</v>
      </c>
      <c r="AU390" s="248" t="s">
        <v>86</v>
      </c>
      <c r="AV390" s="13" t="s">
        <v>86</v>
      </c>
      <c r="AW390" s="13" t="s">
        <v>33</v>
      </c>
      <c r="AX390" s="13" t="s">
        <v>76</v>
      </c>
      <c r="AY390" s="248" t="s">
        <v>147</v>
      </c>
    </row>
    <row r="391" s="2" customFormat="1" ht="33" customHeight="1">
      <c r="A391" s="37"/>
      <c r="B391" s="38"/>
      <c r="C391" s="218" t="s">
        <v>632</v>
      </c>
      <c r="D391" s="218" t="s">
        <v>149</v>
      </c>
      <c r="E391" s="219" t="s">
        <v>633</v>
      </c>
      <c r="F391" s="220" t="s">
        <v>634</v>
      </c>
      <c r="G391" s="221" t="s">
        <v>161</v>
      </c>
      <c r="H391" s="222">
        <v>16.602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41</v>
      </c>
      <c r="O391" s="90"/>
      <c r="P391" s="228">
        <f>O391*H391</f>
        <v>0</v>
      </c>
      <c r="Q391" s="228">
        <v>2.3010199999999998</v>
      </c>
      <c r="R391" s="228">
        <f>Q391*H391</f>
        <v>38.201534039999999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153</v>
      </c>
      <c r="AT391" s="230" t="s">
        <v>149</v>
      </c>
      <c r="AU391" s="230" t="s">
        <v>86</v>
      </c>
      <c r="AY391" s="16" t="s">
        <v>147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84</v>
      </c>
      <c r="BK391" s="231">
        <f>ROUND(I391*H391,2)</f>
        <v>0</v>
      </c>
      <c r="BL391" s="16" t="s">
        <v>153</v>
      </c>
      <c r="BM391" s="230" t="s">
        <v>635</v>
      </c>
    </row>
    <row r="392" s="2" customFormat="1">
      <c r="A392" s="37"/>
      <c r="B392" s="38"/>
      <c r="C392" s="39"/>
      <c r="D392" s="232" t="s">
        <v>155</v>
      </c>
      <c r="E392" s="39"/>
      <c r="F392" s="233" t="s">
        <v>636</v>
      </c>
      <c r="G392" s="39"/>
      <c r="H392" s="39"/>
      <c r="I392" s="234"/>
      <c r="J392" s="39"/>
      <c r="K392" s="39"/>
      <c r="L392" s="43"/>
      <c r="M392" s="235"/>
      <c r="N392" s="23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155</v>
      </c>
      <c r="AU392" s="16" t="s">
        <v>86</v>
      </c>
    </row>
    <row r="393" s="13" customFormat="1">
      <c r="A393" s="13"/>
      <c r="B393" s="237"/>
      <c r="C393" s="238"/>
      <c r="D393" s="239" t="s">
        <v>157</v>
      </c>
      <c r="E393" s="240" t="s">
        <v>1</v>
      </c>
      <c r="F393" s="241" t="s">
        <v>637</v>
      </c>
      <c r="G393" s="238"/>
      <c r="H393" s="242">
        <v>12.7326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157</v>
      </c>
      <c r="AU393" s="248" t="s">
        <v>86</v>
      </c>
      <c r="AV393" s="13" t="s">
        <v>86</v>
      </c>
      <c r="AW393" s="13" t="s">
        <v>33</v>
      </c>
      <c r="AX393" s="13" t="s">
        <v>76</v>
      </c>
      <c r="AY393" s="248" t="s">
        <v>147</v>
      </c>
    </row>
    <row r="394" s="13" customFormat="1">
      <c r="A394" s="13"/>
      <c r="B394" s="237"/>
      <c r="C394" s="238"/>
      <c r="D394" s="239" t="s">
        <v>157</v>
      </c>
      <c r="E394" s="240" t="s">
        <v>1</v>
      </c>
      <c r="F394" s="241" t="s">
        <v>638</v>
      </c>
      <c r="G394" s="238"/>
      <c r="H394" s="242">
        <v>3.8696000000000002</v>
      </c>
      <c r="I394" s="243"/>
      <c r="J394" s="238"/>
      <c r="K394" s="238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157</v>
      </c>
      <c r="AU394" s="248" t="s">
        <v>86</v>
      </c>
      <c r="AV394" s="13" t="s">
        <v>86</v>
      </c>
      <c r="AW394" s="13" t="s">
        <v>33</v>
      </c>
      <c r="AX394" s="13" t="s">
        <v>76</v>
      </c>
      <c r="AY394" s="248" t="s">
        <v>147</v>
      </c>
    </row>
    <row r="395" s="2" customFormat="1" ht="24.15" customHeight="1">
      <c r="A395" s="37"/>
      <c r="B395" s="38"/>
      <c r="C395" s="218" t="s">
        <v>639</v>
      </c>
      <c r="D395" s="218" t="s">
        <v>149</v>
      </c>
      <c r="E395" s="219" t="s">
        <v>640</v>
      </c>
      <c r="F395" s="220" t="s">
        <v>641</v>
      </c>
      <c r="G395" s="221" t="s">
        <v>161</v>
      </c>
      <c r="H395" s="222">
        <v>1.0629999999999999</v>
      </c>
      <c r="I395" s="223"/>
      <c r="J395" s="224">
        <f>ROUND(I395*H395,2)</f>
        <v>0</v>
      </c>
      <c r="K395" s="225"/>
      <c r="L395" s="43"/>
      <c r="M395" s="226" t="s">
        <v>1</v>
      </c>
      <c r="N395" s="227" t="s">
        <v>41</v>
      </c>
      <c r="O395" s="90"/>
      <c r="P395" s="228">
        <f>O395*H395</f>
        <v>0</v>
      </c>
      <c r="Q395" s="228">
        <v>2.3010199999999998</v>
      </c>
      <c r="R395" s="228">
        <f>Q395*H395</f>
        <v>2.4459842599999999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153</v>
      </c>
      <c r="AT395" s="230" t="s">
        <v>149</v>
      </c>
      <c r="AU395" s="230" t="s">
        <v>86</v>
      </c>
      <c r="AY395" s="16" t="s">
        <v>147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84</v>
      </c>
      <c r="BK395" s="231">
        <f>ROUND(I395*H395,2)</f>
        <v>0</v>
      </c>
      <c r="BL395" s="16" t="s">
        <v>153</v>
      </c>
      <c r="BM395" s="230" t="s">
        <v>642</v>
      </c>
    </row>
    <row r="396" s="2" customFormat="1">
      <c r="A396" s="37"/>
      <c r="B396" s="38"/>
      <c r="C396" s="39"/>
      <c r="D396" s="232" t="s">
        <v>155</v>
      </c>
      <c r="E396" s="39"/>
      <c r="F396" s="233" t="s">
        <v>643</v>
      </c>
      <c r="G396" s="39"/>
      <c r="H396" s="39"/>
      <c r="I396" s="234"/>
      <c r="J396" s="39"/>
      <c r="K396" s="39"/>
      <c r="L396" s="43"/>
      <c r="M396" s="235"/>
      <c r="N396" s="236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155</v>
      </c>
      <c r="AU396" s="16" t="s">
        <v>86</v>
      </c>
    </row>
    <row r="397" s="13" customFormat="1">
      <c r="A397" s="13"/>
      <c r="B397" s="237"/>
      <c r="C397" s="238"/>
      <c r="D397" s="239" t="s">
        <v>157</v>
      </c>
      <c r="E397" s="240" t="s">
        <v>1</v>
      </c>
      <c r="F397" s="241" t="s">
        <v>644</v>
      </c>
      <c r="G397" s="238"/>
      <c r="H397" s="242">
        <v>1.0629500000000001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157</v>
      </c>
      <c r="AU397" s="248" t="s">
        <v>86</v>
      </c>
      <c r="AV397" s="13" t="s">
        <v>86</v>
      </c>
      <c r="AW397" s="13" t="s">
        <v>33</v>
      </c>
      <c r="AX397" s="13" t="s">
        <v>76</v>
      </c>
      <c r="AY397" s="248" t="s">
        <v>147</v>
      </c>
    </row>
    <row r="398" s="2" customFormat="1" ht="24.15" customHeight="1">
      <c r="A398" s="37"/>
      <c r="B398" s="38"/>
      <c r="C398" s="218" t="s">
        <v>645</v>
      </c>
      <c r="D398" s="218" t="s">
        <v>149</v>
      </c>
      <c r="E398" s="219" t="s">
        <v>646</v>
      </c>
      <c r="F398" s="220" t="s">
        <v>647</v>
      </c>
      <c r="G398" s="221" t="s">
        <v>161</v>
      </c>
      <c r="H398" s="222">
        <v>0.084000000000000005</v>
      </c>
      <c r="I398" s="223"/>
      <c r="J398" s="224">
        <f>ROUND(I398*H398,2)</f>
        <v>0</v>
      </c>
      <c r="K398" s="225"/>
      <c r="L398" s="43"/>
      <c r="M398" s="226" t="s">
        <v>1</v>
      </c>
      <c r="N398" s="227" t="s">
        <v>41</v>
      </c>
      <c r="O398" s="90"/>
      <c r="P398" s="228">
        <f>O398*H398</f>
        <v>0</v>
      </c>
      <c r="Q398" s="228">
        <v>2.3010199999999998</v>
      </c>
      <c r="R398" s="228">
        <f>Q398*H398</f>
        <v>0.19328567999999999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153</v>
      </c>
      <c r="AT398" s="230" t="s">
        <v>149</v>
      </c>
      <c r="AU398" s="230" t="s">
        <v>86</v>
      </c>
      <c r="AY398" s="16" t="s">
        <v>147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84</v>
      </c>
      <c r="BK398" s="231">
        <f>ROUND(I398*H398,2)</f>
        <v>0</v>
      </c>
      <c r="BL398" s="16" t="s">
        <v>153</v>
      </c>
      <c r="BM398" s="230" t="s">
        <v>648</v>
      </c>
    </row>
    <row r="399" s="2" customFormat="1">
      <c r="A399" s="37"/>
      <c r="B399" s="38"/>
      <c r="C399" s="39"/>
      <c r="D399" s="232" t="s">
        <v>155</v>
      </c>
      <c r="E399" s="39"/>
      <c r="F399" s="233" t="s">
        <v>649</v>
      </c>
      <c r="G399" s="39"/>
      <c r="H399" s="39"/>
      <c r="I399" s="234"/>
      <c r="J399" s="39"/>
      <c r="K399" s="39"/>
      <c r="L399" s="43"/>
      <c r="M399" s="235"/>
      <c r="N399" s="236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155</v>
      </c>
      <c r="AU399" s="16" t="s">
        <v>86</v>
      </c>
    </row>
    <row r="400" s="13" customFormat="1">
      <c r="A400" s="13"/>
      <c r="B400" s="237"/>
      <c r="C400" s="238"/>
      <c r="D400" s="239" t="s">
        <v>157</v>
      </c>
      <c r="E400" s="240" t="s">
        <v>1</v>
      </c>
      <c r="F400" s="241" t="s">
        <v>650</v>
      </c>
      <c r="G400" s="238"/>
      <c r="H400" s="242">
        <v>0.084419999999999995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157</v>
      </c>
      <c r="AU400" s="248" t="s">
        <v>86</v>
      </c>
      <c r="AV400" s="13" t="s">
        <v>86</v>
      </c>
      <c r="AW400" s="13" t="s">
        <v>33</v>
      </c>
      <c r="AX400" s="13" t="s">
        <v>76</v>
      </c>
      <c r="AY400" s="248" t="s">
        <v>147</v>
      </c>
    </row>
    <row r="401" s="2" customFormat="1" ht="33" customHeight="1">
      <c r="A401" s="37"/>
      <c r="B401" s="38"/>
      <c r="C401" s="218" t="s">
        <v>651</v>
      </c>
      <c r="D401" s="218" t="s">
        <v>149</v>
      </c>
      <c r="E401" s="219" t="s">
        <v>652</v>
      </c>
      <c r="F401" s="220" t="s">
        <v>653</v>
      </c>
      <c r="G401" s="221" t="s">
        <v>161</v>
      </c>
      <c r="H401" s="222">
        <v>16.602</v>
      </c>
      <c r="I401" s="223"/>
      <c r="J401" s="224">
        <f>ROUND(I401*H401,2)</f>
        <v>0</v>
      </c>
      <c r="K401" s="225"/>
      <c r="L401" s="43"/>
      <c r="M401" s="226" t="s">
        <v>1</v>
      </c>
      <c r="N401" s="227" t="s">
        <v>41</v>
      </c>
      <c r="O401" s="90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153</v>
      </c>
      <c r="AT401" s="230" t="s">
        <v>149</v>
      </c>
      <c r="AU401" s="230" t="s">
        <v>86</v>
      </c>
      <c r="AY401" s="16" t="s">
        <v>147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84</v>
      </c>
      <c r="BK401" s="231">
        <f>ROUND(I401*H401,2)</f>
        <v>0</v>
      </c>
      <c r="BL401" s="16" t="s">
        <v>153</v>
      </c>
      <c r="BM401" s="230" t="s">
        <v>654</v>
      </c>
    </row>
    <row r="402" s="2" customFormat="1">
      <c r="A402" s="37"/>
      <c r="B402" s="38"/>
      <c r="C402" s="39"/>
      <c r="D402" s="232" t="s">
        <v>155</v>
      </c>
      <c r="E402" s="39"/>
      <c r="F402" s="233" t="s">
        <v>655</v>
      </c>
      <c r="G402" s="39"/>
      <c r="H402" s="39"/>
      <c r="I402" s="234"/>
      <c r="J402" s="39"/>
      <c r="K402" s="39"/>
      <c r="L402" s="43"/>
      <c r="M402" s="235"/>
      <c r="N402" s="23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155</v>
      </c>
      <c r="AU402" s="16" t="s">
        <v>86</v>
      </c>
    </row>
    <row r="403" s="2" customFormat="1" ht="24.15" customHeight="1">
      <c r="A403" s="37"/>
      <c r="B403" s="38"/>
      <c r="C403" s="218" t="s">
        <v>656</v>
      </c>
      <c r="D403" s="218" t="s">
        <v>149</v>
      </c>
      <c r="E403" s="219" t="s">
        <v>657</v>
      </c>
      <c r="F403" s="220" t="s">
        <v>658</v>
      </c>
      <c r="G403" s="221" t="s">
        <v>161</v>
      </c>
      <c r="H403" s="222">
        <v>2.8130000000000002</v>
      </c>
      <c r="I403" s="223"/>
      <c r="J403" s="224">
        <f>ROUND(I403*H403,2)</f>
        <v>0</v>
      </c>
      <c r="K403" s="225"/>
      <c r="L403" s="43"/>
      <c r="M403" s="226" t="s">
        <v>1</v>
      </c>
      <c r="N403" s="227" t="s">
        <v>41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153</v>
      </c>
      <c r="AT403" s="230" t="s">
        <v>149</v>
      </c>
      <c r="AU403" s="230" t="s">
        <v>86</v>
      </c>
      <c r="AY403" s="16" t="s">
        <v>147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84</v>
      </c>
      <c r="BK403" s="231">
        <f>ROUND(I403*H403,2)</f>
        <v>0</v>
      </c>
      <c r="BL403" s="16" t="s">
        <v>153</v>
      </c>
      <c r="BM403" s="230" t="s">
        <v>659</v>
      </c>
    </row>
    <row r="404" s="2" customFormat="1">
      <c r="A404" s="37"/>
      <c r="B404" s="38"/>
      <c r="C404" s="39"/>
      <c r="D404" s="232" t="s">
        <v>155</v>
      </c>
      <c r="E404" s="39"/>
      <c r="F404" s="233" t="s">
        <v>660</v>
      </c>
      <c r="G404" s="39"/>
      <c r="H404" s="39"/>
      <c r="I404" s="234"/>
      <c r="J404" s="39"/>
      <c r="K404" s="39"/>
      <c r="L404" s="43"/>
      <c r="M404" s="235"/>
      <c r="N404" s="236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155</v>
      </c>
      <c r="AU404" s="16" t="s">
        <v>86</v>
      </c>
    </row>
    <row r="405" s="13" customFormat="1">
      <c r="A405" s="13"/>
      <c r="B405" s="237"/>
      <c r="C405" s="238"/>
      <c r="D405" s="239" t="s">
        <v>157</v>
      </c>
      <c r="E405" s="240" t="s">
        <v>1</v>
      </c>
      <c r="F405" s="241" t="s">
        <v>661</v>
      </c>
      <c r="G405" s="238"/>
      <c r="H405" s="242">
        <v>2.8134000000000001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157</v>
      </c>
      <c r="AU405" s="248" t="s">
        <v>86</v>
      </c>
      <c r="AV405" s="13" t="s">
        <v>86</v>
      </c>
      <c r="AW405" s="13" t="s">
        <v>33</v>
      </c>
      <c r="AX405" s="13" t="s">
        <v>76</v>
      </c>
      <c r="AY405" s="248" t="s">
        <v>147</v>
      </c>
    </row>
    <row r="406" s="2" customFormat="1" ht="21.75" customHeight="1">
      <c r="A406" s="37"/>
      <c r="B406" s="38"/>
      <c r="C406" s="218" t="s">
        <v>662</v>
      </c>
      <c r="D406" s="218" t="s">
        <v>149</v>
      </c>
      <c r="E406" s="219" t="s">
        <v>663</v>
      </c>
      <c r="F406" s="220" t="s">
        <v>664</v>
      </c>
      <c r="G406" s="221" t="s">
        <v>191</v>
      </c>
      <c r="H406" s="222">
        <v>0.92200000000000004</v>
      </c>
      <c r="I406" s="223"/>
      <c r="J406" s="224">
        <f>ROUND(I406*H406,2)</f>
        <v>0</v>
      </c>
      <c r="K406" s="225"/>
      <c r="L406" s="43"/>
      <c r="M406" s="226" t="s">
        <v>1</v>
      </c>
      <c r="N406" s="227" t="s">
        <v>41</v>
      </c>
      <c r="O406" s="90"/>
      <c r="P406" s="228">
        <f>O406*H406</f>
        <v>0</v>
      </c>
      <c r="Q406" s="228">
        <v>1.1537436999999999</v>
      </c>
      <c r="R406" s="228">
        <f>Q406*H406</f>
        <v>1.0637516914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153</v>
      </c>
      <c r="AT406" s="230" t="s">
        <v>149</v>
      </c>
      <c r="AU406" s="230" t="s">
        <v>86</v>
      </c>
      <c r="AY406" s="16" t="s">
        <v>147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84</v>
      </c>
      <c r="BK406" s="231">
        <f>ROUND(I406*H406,2)</f>
        <v>0</v>
      </c>
      <c r="BL406" s="16" t="s">
        <v>153</v>
      </c>
      <c r="BM406" s="230" t="s">
        <v>665</v>
      </c>
    </row>
    <row r="407" s="2" customFormat="1">
      <c r="A407" s="37"/>
      <c r="B407" s="38"/>
      <c r="C407" s="39"/>
      <c r="D407" s="232" t="s">
        <v>155</v>
      </c>
      <c r="E407" s="39"/>
      <c r="F407" s="233" t="s">
        <v>666</v>
      </c>
      <c r="G407" s="39"/>
      <c r="H407" s="39"/>
      <c r="I407" s="234"/>
      <c r="J407" s="39"/>
      <c r="K407" s="39"/>
      <c r="L407" s="43"/>
      <c r="M407" s="235"/>
      <c r="N407" s="236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155</v>
      </c>
      <c r="AU407" s="16" t="s">
        <v>86</v>
      </c>
    </row>
    <row r="408" s="13" customFormat="1">
      <c r="A408" s="13"/>
      <c r="B408" s="237"/>
      <c r="C408" s="238"/>
      <c r="D408" s="239" t="s">
        <v>157</v>
      </c>
      <c r="E408" s="240" t="s">
        <v>1</v>
      </c>
      <c r="F408" s="241" t="s">
        <v>667</v>
      </c>
      <c r="G408" s="238"/>
      <c r="H408" s="242">
        <v>0.92202629999999997</v>
      </c>
      <c r="I408" s="243"/>
      <c r="J408" s="238"/>
      <c r="K408" s="238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157</v>
      </c>
      <c r="AU408" s="248" t="s">
        <v>86</v>
      </c>
      <c r="AV408" s="13" t="s">
        <v>86</v>
      </c>
      <c r="AW408" s="13" t="s">
        <v>33</v>
      </c>
      <c r="AX408" s="13" t="s">
        <v>76</v>
      </c>
      <c r="AY408" s="248" t="s">
        <v>147</v>
      </c>
    </row>
    <row r="409" s="2" customFormat="1" ht="24.15" customHeight="1">
      <c r="A409" s="37"/>
      <c r="B409" s="38"/>
      <c r="C409" s="218" t="s">
        <v>668</v>
      </c>
      <c r="D409" s="218" t="s">
        <v>149</v>
      </c>
      <c r="E409" s="219" t="s">
        <v>669</v>
      </c>
      <c r="F409" s="220" t="s">
        <v>670</v>
      </c>
      <c r="G409" s="221" t="s">
        <v>152</v>
      </c>
      <c r="H409" s="222">
        <v>9.7929999999999993</v>
      </c>
      <c r="I409" s="223"/>
      <c r="J409" s="224">
        <f>ROUND(I409*H409,2)</f>
        <v>0</v>
      </c>
      <c r="K409" s="225"/>
      <c r="L409" s="43"/>
      <c r="M409" s="226" t="s">
        <v>1</v>
      </c>
      <c r="N409" s="227" t="s">
        <v>41</v>
      </c>
      <c r="O409" s="90"/>
      <c r="P409" s="228">
        <f>O409*H409</f>
        <v>0</v>
      </c>
      <c r="Q409" s="228">
        <v>0.20893000000000001</v>
      </c>
      <c r="R409" s="228">
        <f>Q409*H409</f>
        <v>2.04605149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153</v>
      </c>
      <c r="AT409" s="230" t="s">
        <v>149</v>
      </c>
      <c r="AU409" s="230" t="s">
        <v>86</v>
      </c>
      <c r="AY409" s="16" t="s">
        <v>147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84</v>
      </c>
      <c r="BK409" s="231">
        <f>ROUND(I409*H409,2)</f>
        <v>0</v>
      </c>
      <c r="BL409" s="16" t="s">
        <v>153</v>
      </c>
      <c r="BM409" s="230" t="s">
        <v>671</v>
      </c>
    </row>
    <row r="410" s="2" customFormat="1">
      <c r="A410" s="37"/>
      <c r="B410" s="38"/>
      <c r="C410" s="39"/>
      <c r="D410" s="232" t="s">
        <v>155</v>
      </c>
      <c r="E410" s="39"/>
      <c r="F410" s="233" t="s">
        <v>672</v>
      </c>
      <c r="G410" s="39"/>
      <c r="H410" s="39"/>
      <c r="I410" s="234"/>
      <c r="J410" s="39"/>
      <c r="K410" s="39"/>
      <c r="L410" s="43"/>
      <c r="M410" s="235"/>
      <c r="N410" s="236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155</v>
      </c>
      <c r="AU410" s="16" t="s">
        <v>86</v>
      </c>
    </row>
    <row r="411" s="13" customFormat="1">
      <c r="A411" s="13"/>
      <c r="B411" s="237"/>
      <c r="C411" s="238"/>
      <c r="D411" s="239" t="s">
        <v>157</v>
      </c>
      <c r="E411" s="240" t="s">
        <v>1</v>
      </c>
      <c r="F411" s="241" t="s">
        <v>673</v>
      </c>
      <c r="G411" s="238"/>
      <c r="H411" s="242">
        <v>9.7925000000000004</v>
      </c>
      <c r="I411" s="243"/>
      <c r="J411" s="238"/>
      <c r="K411" s="238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157</v>
      </c>
      <c r="AU411" s="248" t="s">
        <v>86</v>
      </c>
      <c r="AV411" s="13" t="s">
        <v>86</v>
      </c>
      <c r="AW411" s="13" t="s">
        <v>33</v>
      </c>
      <c r="AX411" s="13" t="s">
        <v>76</v>
      </c>
      <c r="AY411" s="248" t="s">
        <v>147</v>
      </c>
    </row>
    <row r="412" s="2" customFormat="1" ht="24.15" customHeight="1">
      <c r="A412" s="37"/>
      <c r="B412" s="38"/>
      <c r="C412" s="218" t="s">
        <v>674</v>
      </c>
      <c r="D412" s="218" t="s">
        <v>149</v>
      </c>
      <c r="E412" s="219" t="s">
        <v>675</v>
      </c>
      <c r="F412" s="220" t="s">
        <v>676</v>
      </c>
      <c r="G412" s="221" t="s">
        <v>371</v>
      </c>
      <c r="H412" s="222">
        <v>6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41</v>
      </c>
      <c r="O412" s="90"/>
      <c r="P412" s="228">
        <f>O412*H412</f>
        <v>0</v>
      </c>
      <c r="Q412" s="228">
        <v>0.017770000000000001</v>
      </c>
      <c r="R412" s="228">
        <f>Q412*H412</f>
        <v>0.10662000000000001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153</v>
      </c>
      <c r="AT412" s="230" t="s">
        <v>149</v>
      </c>
      <c r="AU412" s="230" t="s">
        <v>86</v>
      </c>
      <c r="AY412" s="16" t="s">
        <v>147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84</v>
      </c>
      <c r="BK412" s="231">
        <f>ROUND(I412*H412,2)</f>
        <v>0</v>
      </c>
      <c r="BL412" s="16" t="s">
        <v>153</v>
      </c>
      <c r="BM412" s="230" t="s">
        <v>677</v>
      </c>
    </row>
    <row r="413" s="2" customFormat="1">
      <c r="A413" s="37"/>
      <c r="B413" s="38"/>
      <c r="C413" s="39"/>
      <c r="D413" s="232" t="s">
        <v>155</v>
      </c>
      <c r="E413" s="39"/>
      <c r="F413" s="233" t="s">
        <v>678</v>
      </c>
      <c r="G413" s="39"/>
      <c r="H413" s="39"/>
      <c r="I413" s="234"/>
      <c r="J413" s="39"/>
      <c r="K413" s="39"/>
      <c r="L413" s="43"/>
      <c r="M413" s="235"/>
      <c r="N413" s="236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155</v>
      </c>
      <c r="AU413" s="16" t="s">
        <v>86</v>
      </c>
    </row>
    <row r="414" s="2" customFormat="1" ht="24.15" customHeight="1">
      <c r="A414" s="37"/>
      <c r="B414" s="38"/>
      <c r="C414" s="249" t="s">
        <v>679</v>
      </c>
      <c r="D414" s="249" t="s">
        <v>206</v>
      </c>
      <c r="E414" s="250" t="s">
        <v>680</v>
      </c>
      <c r="F414" s="251" t="s">
        <v>681</v>
      </c>
      <c r="G414" s="252" t="s">
        <v>371</v>
      </c>
      <c r="H414" s="253">
        <v>6</v>
      </c>
      <c r="I414" s="254"/>
      <c r="J414" s="255">
        <f>ROUND(I414*H414,2)</f>
        <v>0</v>
      </c>
      <c r="K414" s="256"/>
      <c r="L414" s="257"/>
      <c r="M414" s="258" t="s">
        <v>1</v>
      </c>
      <c r="N414" s="259" t="s">
        <v>41</v>
      </c>
      <c r="O414" s="90"/>
      <c r="P414" s="228">
        <f>O414*H414</f>
        <v>0</v>
      </c>
      <c r="Q414" s="228">
        <v>0.014890000000000001</v>
      </c>
      <c r="R414" s="228">
        <f>Q414*H414</f>
        <v>0.089340000000000003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195</v>
      </c>
      <c r="AT414" s="230" t="s">
        <v>206</v>
      </c>
      <c r="AU414" s="230" t="s">
        <v>86</v>
      </c>
      <c r="AY414" s="16" t="s">
        <v>147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84</v>
      </c>
      <c r="BK414" s="231">
        <f>ROUND(I414*H414,2)</f>
        <v>0</v>
      </c>
      <c r="BL414" s="16" t="s">
        <v>153</v>
      </c>
      <c r="BM414" s="230" t="s">
        <v>682</v>
      </c>
    </row>
    <row r="415" s="2" customFormat="1" ht="24.15" customHeight="1">
      <c r="A415" s="37"/>
      <c r="B415" s="38"/>
      <c r="C415" s="218" t="s">
        <v>683</v>
      </c>
      <c r="D415" s="218" t="s">
        <v>149</v>
      </c>
      <c r="E415" s="219" t="s">
        <v>684</v>
      </c>
      <c r="F415" s="220" t="s">
        <v>685</v>
      </c>
      <c r="G415" s="221" t="s">
        <v>371</v>
      </c>
      <c r="H415" s="222">
        <v>1</v>
      </c>
      <c r="I415" s="223"/>
      <c r="J415" s="224">
        <f>ROUND(I415*H415,2)</f>
        <v>0</v>
      </c>
      <c r="K415" s="225"/>
      <c r="L415" s="43"/>
      <c r="M415" s="226" t="s">
        <v>1</v>
      </c>
      <c r="N415" s="227" t="s">
        <v>41</v>
      </c>
      <c r="O415" s="90"/>
      <c r="P415" s="228">
        <f>O415*H415</f>
        <v>0</v>
      </c>
      <c r="Q415" s="228">
        <v>0.44169999999999998</v>
      </c>
      <c r="R415" s="228">
        <f>Q415*H415</f>
        <v>0.44169999999999998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153</v>
      </c>
      <c r="AT415" s="230" t="s">
        <v>149</v>
      </c>
      <c r="AU415" s="230" t="s">
        <v>86</v>
      </c>
      <c r="AY415" s="16" t="s">
        <v>147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84</v>
      </c>
      <c r="BK415" s="231">
        <f>ROUND(I415*H415,2)</f>
        <v>0</v>
      </c>
      <c r="BL415" s="16" t="s">
        <v>153</v>
      </c>
      <c r="BM415" s="230" t="s">
        <v>686</v>
      </c>
    </row>
    <row r="416" s="2" customFormat="1">
      <c r="A416" s="37"/>
      <c r="B416" s="38"/>
      <c r="C416" s="39"/>
      <c r="D416" s="232" t="s">
        <v>155</v>
      </c>
      <c r="E416" s="39"/>
      <c r="F416" s="233" t="s">
        <v>687</v>
      </c>
      <c r="G416" s="39"/>
      <c r="H416" s="39"/>
      <c r="I416" s="234"/>
      <c r="J416" s="39"/>
      <c r="K416" s="39"/>
      <c r="L416" s="43"/>
      <c r="M416" s="235"/>
      <c r="N416" s="236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155</v>
      </c>
      <c r="AU416" s="16" t="s">
        <v>86</v>
      </c>
    </row>
    <row r="417" s="2" customFormat="1">
      <c r="A417" s="37"/>
      <c r="B417" s="38"/>
      <c r="C417" s="39"/>
      <c r="D417" s="239" t="s">
        <v>688</v>
      </c>
      <c r="E417" s="39"/>
      <c r="F417" s="270" t="s">
        <v>689</v>
      </c>
      <c r="G417" s="39"/>
      <c r="H417" s="39"/>
      <c r="I417" s="234"/>
      <c r="J417" s="39"/>
      <c r="K417" s="39"/>
      <c r="L417" s="43"/>
      <c r="M417" s="235"/>
      <c r="N417" s="236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688</v>
      </c>
      <c r="AU417" s="16" t="s">
        <v>86</v>
      </c>
    </row>
    <row r="418" s="12" customFormat="1" ht="22.8" customHeight="1">
      <c r="A418" s="12"/>
      <c r="B418" s="202"/>
      <c r="C418" s="203"/>
      <c r="D418" s="204" t="s">
        <v>75</v>
      </c>
      <c r="E418" s="216" t="s">
        <v>200</v>
      </c>
      <c r="F418" s="216" t="s">
        <v>690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SUM(P419:P461)</f>
        <v>0</v>
      </c>
      <c r="Q418" s="210"/>
      <c r="R418" s="211">
        <f>SUM(R419:R461)</f>
        <v>2.3941411500000003</v>
      </c>
      <c r="S418" s="210"/>
      <c r="T418" s="212">
        <f>SUM(T419:T461)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84</v>
      </c>
      <c r="AT418" s="214" t="s">
        <v>75</v>
      </c>
      <c r="AU418" s="214" t="s">
        <v>84</v>
      </c>
      <c r="AY418" s="213" t="s">
        <v>147</v>
      </c>
      <c r="BK418" s="215">
        <f>SUM(BK419:BK461)</f>
        <v>0</v>
      </c>
    </row>
    <row r="419" s="2" customFormat="1" ht="24.15" customHeight="1">
      <c r="A419" s="37"/>
      <c r="B419" s="38"/>
      <c r="C419" s="218" t="s">
        <v>691</v>
      </c>
      <c r="D419" s="218" t="s">
        <v>149</v>
      </c>
      <c r="E419" s="219" t="s">
        <v>692</v>
      </c>
      <c r="F419" s="220" t="s">
        <v>693</v>
      </c>
      <c r="G419" s="221" t="s">
        <v>320</v>
      </c>
      <c r="H419" s="222">
        <v>20.085000000000001</v>
      </c>
      <c r="I419" s="223"/>
      <c r="J419" s="224">
        <f>ROUND(I419*H419,2)</f>
        <v>0</v>
      </c>
      <c r="K419" s="225"/>
      <c r="L419" s="43"/>
      <c r="M419" s="226" t="s">
        <v>1</v>
      </c>
      <c r="N419" s="227" t="s">
        <v>41</v>
      </c>
      <c r="O419" s="90"/>
      <c r="P419" s="228">
        <f>O419*H419</f>
        <v>0</v>
      </c>
      <c r="Q419" s="228">
        <v>0.085309999999999997</v>
      </c>
      <c r="R419" s="228">
        <f>Q419*H419</f>
        <v>1.7134513499999999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153</v>
      </c>
      <c r="AT419" s="230" t="s">
        <v>149</v>
      </c>
      <c r="AU419" s="230" t="s">
        <v>86</v>
      </c>
      <c r="AY419" s="16" t="s">
        <v>147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84</v>
      </c>
      <c r="BK419" s="231">
        <f>ROUND(I419*H419,2)</f>
        <v>0</v>
      </c>
      <c r="BL419" s="16" t="s">
        <v>153</v>
      </c>
      <c r="BM419" s="230" t="s">
        <v>694</v>
      </c>
    </row>
    <row r="420" s="2" customFormat="1">
      <c r="A420" s="37"/>
      <c r="B420" s="38"/>
      <c r="C420" s="39"/>
      <c r="D420" s="232" t="s">
        <v>155</v>
      </c>
      <c r="E420" s="39"/>
      <c r="F420" s="233" t="s">
        <v>695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155</v>
      </c>
      <c r="AU420" s="16" t="s">
        <v>86</v>
      </c>
    </row>
    <row r="421" s="13" customFormat="1">
      <c r="A421" s="13"/>
      <c r="B421" s="237"/>
      <c r="C421" s="238"/>
      <c r="D421" s="239" t="s">
        <v>157</v>
      </c>
      <c r="E421" s="240" t="s">
        <v>1</v>
      </c>
      <c r="F421" s="241" t="s">
        <v>696</v>
      </c>
      <c r="G421" s="238"/>
      <c r="H421" s="242">
        <v>20.085000000000001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157</v>
      </c>
      <c r="AU421" s="248" t="s">
        <v>86</v>
      </c>
      <c r="AV421" s="13" t="s">
        <v>86</v>
      </c>
      <c r="AW421" s="13" t="s">
        <v>33</v>
      </c>
      <c r="AX421" s="13" t="s">
        <v>76</v>
      </c>
      <c r="AY421" s="248" t="s">
        <v>147</v>
      </c>
    </row>
    <row r="422" s="2" customFormat="1" ht="16.5" customHeight="1">
      <c r="A422" s="37"/>
      <c r="B422" s="38"/>
      <c r="C422" s="249" t="s">
        <v>697</v>
      </c>
      <c r="D422" s="249" t="s">
        <v>206</v>
      </c>
      <c r="E422" s="250" t="s">
        <v>698</v>
      </c>
      <c r="F422" s="251" t="s">
        <v>699</v>
      </c>
      <c r="G422" s="252" t="s">
        <v>320</v>
      </c>
      <c r="H422" s="253">
        <v>21.088999999999999</v>
      </c>
      <c r="I422" s="254"/>
      <c r="J422" s="255">
        <f>ROUND(I422*H422,2)</f>
        <v>0</v>
      </c>
      <c r="K422" s="256"/>
      <c r="L422" s="257"/>
      <c r="M422" s="258" t="s">
        <v>1</v>
      </c>
      <c r="N422" s="259" t="s">
        <v>41</v>
      </c>
      <c r="O422" s="90"/>
      <c r="P422" s="228">
        <f>O422*H422</f>
        <v>0</v>
      </c>
      <c r="Q422" s="228">
        <v>0.028000000000000001</v>
      </c>
      <c r="R422" s="228">
        <f>Q422*H422</f>
        <v>0.59049200000000002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195</v>
      </c>
      <c r="AT422" s="230" t="s">
        <v>206</v>
      </c>
      <c r="AU422" s="230" t="s">
        <v>86</v>
      </c>
      <c r="AY422" s="16" t="s">
        <v>147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84</v>
      </c>
      <c r="BK422" s="231">
        <f>ROUND(I422*H422,2)</f>
        <v>0</v>
      </c>
      <c r="BL422" s="16" t="s">
        <v>153</v>
      </c>
      <c r="BM422" s="230" t="s">
        <v>700</v>
      </c>
    </row>
    <row r="423" s="13" customFormat="1">
      <c r="A423" s="13"/>
      <c r="B423" s="237"/>
      <c r="C423" s="238"/>
      <c r="D423" s="239" t="s">
        <v>157</v>
      </c>
      <c r="E423" s="238"/>
      <c r="F423" s="241" t="s">
        <v>701</v>
      </c>
      <c r="G423" s="238"/>
      <c r="H423" s="242">
        <v>21.088999999999999</v>
      </c>
      <c r="I423" s="243"/>
      <c r="J423" s="238"/>
      <c r="K423" s="238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157</v>
      </c>
      <c r="AU423" s="248" t="s">
        <v>86</v>
      </c>
      <c r="AV423" s="13" t="s">
        <v>86</v>
      </c>
      <c r="AW423" s="13" t="s">
        <v>4</v>
      </c>
      <c r="AX423" s="13" t="s">
        <v>84</v>
      </c>
      <c r="AY423" s="248" t="s">
        <v>147</v>
      </c>
    </row>
    <row r="424" s="2" customFormat="1" ht="33" customHeight="1">
      <c r="A424" s="37"/>
      <c r="B424" s="38"/>
      <c r="C424" s="218" t="s">
        <v>702</v>
      </c>
      <c r="D424" s="218" t="s">
        <v>149</v>
      </c>
      <c r="E424" s="219" t="s">
        <v>703</v>
      </c>
      <c r="F424" s="220" t="s">
        <v>704</v>
      </c>
      <c r="G424" s="221" t="s">
        <v>152</v>
      </c>
      <c r="H424" s="222">
        <v>408.58499999999998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41</v>
      </c>
      <c r="O424" s="90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153</v>
      </c>
      <c r="AT424" s="230" t="s">
        <v>149</v>
      </c>
      <c r="AU424" s="230" t="s">
        <v>86</v>
      </c>
      <c r="AY424" s="16" t="s">
        <v>147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84</v>
      </c>
      <c r="BK424" s="231">
        <f>ROUND(I424*H424,2)</f>
        <v>0</v>
      </c>
      <c r="BL424" s="16" t="s">
        <v>153</v>
      </c>
      <c r="BM424" s="230" t="s">
        <v>705</v>
      </c>
    </row>
    <row r="425" s="2" customFormat="1">
      <c r="A425" s="37"/>
      <c r="B425" s="38"/>
      <c r="C425" s="39"/>
      <c r="D425" s="232" t="s">
        <v>155</v>
      </c>
      <c r="E425" s="39"/>
      <c r="F425" s="233" t="s">
        <v>706</v>
      </c>
      <c r="G425" s="39"/>
      <c r="H425" s="39"/>
      <c r="I425" s="234"/>
      <c r="J425" s="39"/>
      <c r="K425" s="39"/>
      <c r="L425" s="43"/>
      <c r="M425" s="235"/>
      <c r="N425" s="236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155</v>
      </c>
      <c r="AU425" s="16" t="s">
        <v>86</v>
      </c>
    </row>
    <row r="426" s="13" customFormat="1">
      <c r="A426" s="13"/>
      <c r="B426" s="237"/>
      <c r="C426" s="238"/>
      <c r="D426" s="239" t="s">
        <v>157</v>
      </c>
      <c r="E426" s="240" t="s">
        <v>1</v>
      </c>
      <c r="F426" s="241" t="s">
        <v>707</v>
      </c>
      <c r="G426" s="238"/>
      <c r="H426" s="242">
        <v>408.58499999999998</v>
      </c>
      <c r="I426" s="243"/>
      <c r="J426" s="238"/>
      <c r="K426" s="238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157</v>
      </c>
      <c r="AU426" s="248" t="s">
        <v>86</v>
      </c>
      <c r="AV426" s="13" t="s">
        <v>86</v>
      </c>
      <c r="AW426" s="13" t="s">
        <v>33</v>
      </c>
      <c r="AX426" s="13" t="s">
        <v>84</v>
      </c>
      <c r="AY426" s="248" t="s">
        <v>147</v>
      </c>
    </row>
    <row r="427" s="2" customFormat="1" ht="37.8" customHeight="1">
      <c r="A427" s="37"/>
      <c r="B427" s="38"/>
      <c r="C427" s="218" t="s">
        <v>708</v>
      </c>
      <c r="D427" s="218" t="s">
        <v>149</v>
      </c>
      <c r="E427" s="219" t="s">
        <v>709</v>
      </c>
      <c r="F427" s="220" t="s">
        <v>710</v>
      </c>
      <c r="G427" s="221" t="s">
        <v>152</v>
      </c>
      <c r="H427" s="222">
        <v>49030.199999999997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41</v>
      </c>
      <c r="O427" s="90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153</v>
      </c>
      <c r="AT427" s="230" t="s">
        <v>149</v>
      </c>
      <c r="AU427" s="230" t="s">
        <v>86</v>
      </c>
      <c r="AY427" s="16" t="s">
        <v>147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84</v>
      </c>
      <c r="BK427" s="231">
        <f>ROUND(I427*H427,2)</f>
        <v>0</v>
      </c>
      <c r="BL427" s="16" t="s">
        <v>153</v>
      </c>
      <c r="BM427" s="230" t="s">
        <v>711</v>
      </c>
    </row>
    <row r="428" s="2" customFormat="1">
      <c r="A428" s="37"/>
      <c r="B428" s="38"/>
      <c r="C428" s="39"/>
      <c r="D428" s="232" t="s">
        <v>155</v>
      </c>
      <c r="E428" s="39"/>
      <c r="F428" s="233" t="s">
        <v>712</v>
      </c>
      <c r="G428" s="39"/>
      <c r="H428" s="39"/>
      <c r="I428" s="234"/>
      <c r="J428" s="39"/>
      <c r="K428" s="39"/>
      <c r="L428" s="43"/>
      <c r="M428" s="235"/>
      <c r="N428" s="236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155</v>
      </c>
      <c r="AU428" s="16" t="s">
        <v>86</v>
      </c>
    </row>
    <row r="429" s="13" customFormat="1">
      <c r="A429" s="13"/>
      <c r="B429" s="237"/>
      <c r="C429" s="238"/>
      <c r="D429" s="239" t="s">
        <v>157</v>
      </c>
      <c r="E429" s="238"/>
      <c r="F429" s="241" t="s">
        <v>713</v>
      </c>
      <c r="G429" s="238"/>
      <c r="H429" s="242">
        <v>49030.199999999997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157</v>
      </c>
      <c r="AU429" s="248" t="s">
        <v>86</v>
      </c>
      <c r="AV429" s="13" t="s">
        <v>86</v>
      </c>
      <c r="AW429" s="13" t="s">
        <v>4</v>
      </c>
      <c r="AX429" s="13" t="s">
        <v>84</v>
      </c>
      <c r="AY429" s="248" t="s">
        <v>147</v>
      </c>
    </row>
    <row r="430" s="2" customFormat="1" ht="33" customHeight="1">
      <c r="A430" s="37"/>
      <c r="B430" s="38"/>
      <c r="C430" s="218" t="s">
        <v>714</v>
      </c>
      <c r="D430" s="218" t="s">
        <v>149</v>
      </c>
      <c r="E430" s="219" t="s">
        <v>715</v>
      </c>
      <c r="F430" s="220" t="s">
        <v>716</v>
      </c>
      <c r="G430" s="221" t="s">
        <v>152</v>
      </c>
      <c r="H430" s="222">
        <v>408.58499999999998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41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153</v>
      </c>
      <c r="AT430" s="230" t="s">
        <v>149</v>
      </c>
      <c r="AU430" s="230" t="s">
        <v>86</v>
      </c>
      <c r="AY430" s="16" t="s">
        <v>147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84</v>
      </c>
      <c r="BK430" s="231">
        <f>ROUND(I430*H430,2)</f>
        <v>0</v>
      </c>
      <c r="BL430" s="16" t="s">
        <v>153</v>
      </c>
      <c r="BM430" s="230" t="s">
        <v>717</v>
      </c>
    </row>
    <row r="431" s="2" customFormat="1">
      <c r="A431" s="37"/>
      <c r="B431" s="38"/>
      <c r="C431" s="39"/>
      <c r="D431" s="232" t="s">
        <v>155</v>
      </c>
      <c r="E431" s="39"/>
      <c r="F431" s="233" t="s">
        <v>718</v>
      </c>
      <c r="G431" s="39"/>
      <c r="H431" s="39"/>
      <c r="I431" s="234"/>
      <c r="J431" s="39"/>
      <c r="K431" s="39"/>
      <c r="L431" s="43"/>
      <c r="M431" s="235"/>
      <c r="N431" s="236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155</v>
      </c>
      <c r="AU431" s="16" t="s">
        <v>86</v>
      </c>
    </row>
    <row r="432" s="2" customFormat="1" ht="16.5" customHeight="1">
      <c r="A432" s="37"/>
      <c r="B432" s="38"/>
      <c r="C432" s="218" t="s">
        <v>719</v>
      </c>
      <c r="D432" s="218" t="s">
        <v>149</v>
      </c>
      <c r="E432" s="219" t="s">
        <v>720</v>
      </c>
      <c r="F432" s="220" t="s">
        <v>721</v>
      </c>
      <c r="G432" s="221" t="s">
        <v>152</v>
      </c>
      <c r="H432" s="222">
        <v>408.58499999999998</v>
      </c>
      <c r="I432" s="223"/>
      <c r="J432" s="224">
        <f>ROUND(I432*H432,2)</f>
        <v>0</v>
      </c>
      <c r="K432" s="225"/>
      <c r="L432" s="43"/>
      <c r="M432" s="226" t="s">
        <v>1</v>
      </c>
      <c r="N432" s="227" t="s">
        <v>41</v>
      </c>
      <c r="O432" s="90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153</v>
      </c>
      <c r="AT432" s="230" t="s">
        <v>149</v>
      </c>
      <c r="AU432" s="230" t="s">
        <v>86</v>
      </c>
      <c r="AY432" s="16" t="s">
        <v>147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84</v>
      </c>
      <c r="BK432" s="231">
        <f>ROUND(I432*H432,2)</f>
        <v>0</v>
      </c>
      <c r="BL432" s="16" t="s">
        <v>153</v>
      </c>
      <c r="BM432" s="230" t="s">
        <v>722</v>
      </c>
    </row>
    <row r="433" s="2" customFormat="1">
      <c r="A433" s="37"/>
      <c r="B433" s="38"/>
      <c r="C433" s="39"/>
      <c r="D433" s="232" t="s">
        <v>155</v>
      </c>
      <c r="E433" s="39"/>
      <c r="F433" s="233" t="s">
        <v>723</v>
      </c>
      <c r="G433" s="39"/>
      <c r="H433" s="39"/>
      <c r="I433" s="234"/>
      <c r="J433" s="39"/>
      <c r="K433" s="39"/>
      <c r="L433" s="43"/>
      <c r="M433" s="235"/>
      <c r="N433" s="236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155</v>
      </c>
      <c r="AU433" s="16" t="s">
        <v>86</v>
      </c>
    </row>
    <row r="434" s="2" customFormat="1" ht="16.5" customHeight="1">
      <c r="A434" s="37"/>
      <c r="B434" s="38"/>
      <c r="C434" s="218" t="s">
        <v>724</v>
      </c>
      <c r="D434" s="218" t="s">
        <v>149</v>
      </c>
      <c r="E434" s="219" t="s">
        <v>725</v>
      </c>
      <c r="F434" s="220" t="s">
        <v>726</v>
      </c>
      <c r="G434" s="221" t="s">
        <v>152</v>
      </c>
      <c r="H434" s="222">
        <v>49030.199999999997</v>
      </c>
      <c r="I434" s="223"/>
      <c r="J434" s="224">
        <f>ROUND(I434*H434,2)</f>
        <v>0</v>
      </c>
      <c r="K434" s="225"/>
      <c r="L434" s="43"/>
      <c r="M434" s="226" t="s">
        <v>1</v>
      </c>
      <c r="N434" s="227" t="s">
        <v>41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153</v>
      </c>
      <c r="AT434" s="230" t="s">
        <v>149</v>
      </c>
      <c r="AU434" s="230" t="s">
        <v>86</v>
      </c>
      <c r="AY434" s="16" t="s">
        <v>147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84</v>
      </c>
      <c r="BK434" s="231">
        <f>ROUND(I434*H434,2)</f>
        <v>0</v>
      </c>
      <c r="BL434" s="16" t="s">
        <v>153</v>
      </c>
      <c r="BM434" s="230" t="s">
        <v>727</v>
      </c>
    </row>
    <row r="435" s="2" customFormat="1">
      <c r="A435" s="37"/>
      <c r="B435" s="38"/>
      <c r="C435" s="39"/>
      <c r="D435" s="232" t="s">
        <v>155</v>
      </c>
      <c r="E435" s="39"/>
      <c r="F435" s="233" t="s">
        <v>728</v>
      </c>
      <c r="G435" s="39"/>
      <c r="H435" s="39"/>
      <c r="I435" s="234"/>
      <c r="J435" s="39"/>
      <c r="K435" s="39"/>
      <c r="L435" s="43"/>
      <c r="M435" s="235"/>
      <c r="N435" s="236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155</v>
      </c>
      <c r="AU435" s="16" t="s">
        <v>86</v>
      </c>
    </row>
    <row r="436" s="13" customFormat="1">
      <c r="A436" s="13"/>
      <c r="B436" s="237"/>
      <c r="C436" s="238"/>
      <c r="D436" s="239" t="s">
        <v>157</v>
      </c>
      <c r="E436" s="238"/>
      <c r="F436" s="241" t="s">
        <v>713</v>
      </c>
      <c r="G436" s="238"/>
      <c r="H436" s="242">
        <v>49030.199999999997</v>
      </c>
      <c r="I436" s="243"/>
      <c r="J436" s="238"/>
      <c r="K436" s="238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157</v>
      </c>
      <c r="AU436" s="248" t="s">
        <v>86</v>
      </c>
      <c r="AV436" s="13" t="s">
        <v>86</v>
      </c>
      <c r="AW436" s="13" t="s">
        <v>4</v>
      </c>
      <c r="AX436" s="13" t="s">
        <v>84</v>
      </c>
      <c r="AY436" s="248" t="s">
        <v>147</v>
      </c>
    </row>
    <row r="437" s="2" customFormat="1" ht="21.75" customHeight="1">
      <c r="A437" s="37"/>
      <c r="B437" s="38"/>
      <c r="C437" s="218" t="s">
        <v>729</v>
      </c>
      <c r="D437" s="218" t="s">
        <v>149</v>
      </c>
      <c r="E437" s="219" t="s">
        <v>730</v>
      </c>
      <c r="F437" s="220" t="s">
        <v>731</v>
      </c>
      <c r="G437" s="221" t="s">
        <v>152</v>
      </c>
      <c r="H437" s="222">
        <v>408.58499999999998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41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153</v>
      </c>
      <c r="AT437" s="230" t="s">
        <v>149</v>
      </c>
      <c r="AU437" s="230" t="s">
        <v>86</v>
      </c>
      <c r="AY437" s="16" t="s">
        <v>147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84</v>
      </c>
      <c r="BK437" s="231">
        <f>ROUND(I437*H437,2)</f>
        <v>0</v>
      </c>
      <c r="BL437" s="16" t="s">
        <v>153</v>
      </c>
      <c r="BM437" s="230" t="s">
        <v>732</v>
      </c>
    </row>
    <row r="438" s="2" customFormat="1">
      <c r="A438" s="37"/>
      <c r="B438" s="38"/>
      <c r="C438" s="39"/>
      <c r="D438" s="232" t="s">
        <v>155</v>
      </c>
      <c r="E438" s="39"/>
      <c r="F438" s="233" t="s">
        <v>733</v>
      </c>
      <c r="G438" s="39"/>
      <c r="H438" s="39"/>
      <c r="I438" s="234"/>
      <c r="J438" s="39"/>
      <c r="K438" s="39"/>
      <c r="L438" s="43"/>
      <c r="M438" s="235"/>
      <c r="N438" s="236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155</v>
      </c>
      <c r="AU438" s="16" t="s">
        <v>86</v>
      </c>
    </row>
    <row r="439" s="2" customFormat="1" ht="33" customHeight="1">
      <c r="A439" s="37"/>
      <c r="B439" s="38"/>
      <c r="C439" s="218" t="s">
        <v>734</v>
      </c>
      <c r="D439" s="218" t="s">
        <v>149</v>
      </c>
      <c r="E439" s="219" t="s">
        <v>735</v>
      </c>
      <c r="F439" s="220" t="s">
        <v>736</v>
      </c>
      <c r="G439" s="221" t="s">
        <v>152</v>
      </c>
      <c r="H439" s="222">
        <v>290.74000000000001</v>
      </c>
      <c r="I439" s="223"/>
      <c r="J439" s="224">
        <f>ROUND(I439*H439,2)</f>
        <v>0</v>
      </c>
      <c r="K439" s="225"/>
      <c r="L439" s="43"/>
      <c r="M439" s="226" t="s">
        <v>1</v>
      </c>
      <c r="N439" s="227" t="s">
        <v>41</v>
      </c>
      <c r="O439" s="90"/>
      <c r="P439" s="228">
        <f>O439*H439</f>
        <v>0</v>
      </c>
      <c r="Q439" s="228">
        <v>0.00012999999999999999</v>
      </c>
      <c r="R439" s="228">
        <f>Q439*H439</f>
        <v>0.037796199999999995</v>
      </c>
      <c r="S439" s="228">
        <v>0</v>
      </c>
      <c r="T439" s="22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0" t="s">
        <v>153</v>
      </c>
      <c r="AT439" s="230" t="s">
        <v>149</v>
      </c>
      <c r="AU439" s="230" t="s">
        <v>86</v>
      </c>
      <c r="AY439" s="16" t="s">
        <v>147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6" t="s">
        <v>84</v>
      </c>
      <c r="BK439" s="231">
        <f>ROUND(I439*H439,2)</f>
        <v>0</v>
      </c>
      <c r="BL439" s="16" t="s">
        <v>153</v>
      </c>
      <c r="BM439" s="230" t="s">
        <v>737</v>
      </c>
    </row>
    <row r="440" s="2" customFormat="1">
      <c r="A440" s="37"/>
      <c r="B440" s="38"/>
      <c r="C440" s="39"/>
      <c r="D440" s="232" t="s">
        <v>155</v>
      </c>
      <c r="E440" s="39"/>
      <c r="F440" s="233" t="s">
        <v>738</v>
      </c>
      <c r="G440" s="39"/>
      <c r="H440" s="39"/>
      <c r="I440" s="234"/>
      <c r="J440" s="39"/>
      <c r="K440" s="39"/>
      <c r="L440" s="43"/>
      <c r="M440" s="235"/>
      <c r="N440" s="236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155</v>
      </c>
      <c r="AU440" s="16" t="s">
        <v>86</v>
      </c>
    </row>
    <row r="441" s="13" customFormat="1">
      <c r="A441" s="13"/>
      <c r="B441" s="237"/>
      <c r="C441" s="238"/>
      <c r="D441" s="239" t="s">
        <v>157</v>
      </c>
      <c r="E441" s="240" t="s">
        <v>1</v>
      </c>
      <c r="F441" s="241" t="s">
        <v>739</v>
      </c>
      <c r="G441" s="238"/>
      <c r="H441" s="242">
        <v>290.74000000000001</v>
      </c>
      <c r="I441" s="243"/>
      <c r="J441" s="238"/>
      <c r="K441" s="238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157</v>
      </c>
      <c r="AU441" s="248" t="s">
        <v>86</v>
      </c>
      <c r="AV441" s="13" t="s">
        <v>86</v>
      </c>
      <c r="AW441" s="13" t="s">
        <v>33</v>
      </c>
      <c r="AX441" s="13" t="s">
        <v>84</v>
      </c>
      <c r="AY441" s="248" t="s">
        <v>147</v>
      </c>
    </row>
    <row r="442" s="2" customFormat="1" ht="24.15" customHeight="1">
      <c r="A442" s="37"/>
      <c r="B442" s="38"/>
      <c r="C442" s="218" t="s">
        <v>740</v>
      </c>
      <c r="D442" s="218" t="s">
        <v>149</v>
      </c>
      <c r="E442" s="219" t="s">
        <v>741</v>
      </c>
      <c r="F442" s="220" t="s">
        <v>742</v>
      </c>
      <c r="G442" s="221" t="s">
        <v>152</v>
      </c>
      <c r="H442" s="222">
        <v>319.79000000000002</v>
      </c>
      <c r="I442" s="223"/>
      <c r="J442" s="224">
        <f>ROUND(I442*H442,2)</f>
        <v>0</v>
      </c>
      <c r="K442" s="225"/>
      <c r="L442" s="43"/>
      <c r="M442" s="226" t="s">
        <v>1</v>
      </c>
      <c r="N442" s="227" t="s">
        <v>41</v>
      </c>
      <c r="O442" s="90"/>
      <c r="P442" s="228">
        <f>O442*H442</f>
        <v>0</v>
      </c>
      <c r="Q442" s="228">
        <v>4.0000000000000003E-05</v>
      </c>
      <c r="R442" s="228">
        <f>Q442*H442</f>
        <v>0.012791600000000002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153</v>
      </c>
      <c r="AT442" s="230" t="s">
        <v>149</v>
      </c>
      <c r="AU442" s="230" t="s">
        <v>86</v>
      </c>
      <c r="AY442" s="16" t="s">
        <v>147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84</v>
      </c>
      <c r="BK442" s="231">
        <f>ROUND(I442*H442,2)</f>
        <v>0</v>
      </c>
      <c r="BL442" s="16" t="s">
        <v>153</v>
      </c>
      <c r="BM442" s="230" t="s">
        <v>743</v>
      </c>
    </row>
    <row r="443" s="2" customFormat="1">
      <c r="A443" s="37"/>
      <c r="B443" s="38"/>
      <c r="C443" s="39"/>
      <c r="D443" s="232" t="s">
        <v>155</v>
      </c>
      <c r="E443" s="39"/>
      <c r="F443" s="233" t="s">
        <v>744</v>
      </c>
      <c r="G443" s="39"/>
      <c r="H443" s="39"/>
      <c r="I443" s="234"/>
      <c r="J443" s="39"/>
      <c r="K443" s="39"/>
      <c r="L443" s="43"/>
      <c r="M443" s="235"/>
      <c r="N443" s="236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155</v>
      </c>
      <c r="AU443" s="16" t="s">
        <v>86</v>
      </c>
    </row>
    <row r="444" s="13" customFormat="1">
      <c r="A444" s="13"/>
      <c r="B444" s="237"/>
      <c r="C444" s="238"/>
      <c r="D444" s="239" t="s">
        <v>157</v>
      </c>
      <c r="E444" s="240" t="s">
        <v>1</v>
      </c>
      <c r="F444" s="241" t="s">
        <v>745</v>
      </c>
      <c r="G444" s="238"/>
      <c r="H444" s="242">
        <v>319.79000000000002</v>
      </c>
      <c r="I444" s="243"/>
      <c r="J444" s="238"/>
      <c r="K444" s="238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157</v>
      </c>
      <c r="AU444" s="248" t="s">
        <v>86</v>
      </c>
      <c r="AV444" s="13" t="s">
        <v>86</v>
      </c>
      <c r="AW444" s="13" t="s">
        <v>4</v>
      </c>
      <c r="AX444" s="13" t="s">
        <v>84</v>
      </c>
      <c r="AY444" s="248" t="s">
        <v>147</v>
      </c>
    </row>
    <row r="445" s="2" customFormat="1" ht="16.5" customHeight="1">
      <c r="A445" s="37"/>
      <c r="B445" s="38"/>
      <c r="C445" s="218" t="s">
        <v>746</v>
      </c>
      <c r="D445" s="218" t="s">
        <v>149</v>
      </c>
      <c r="E445" s="219" t="s">
        <v>747</v>
      </c>
      <c r="F445" s="220" t="s">
        <v>748</v>
      </c>
      <c r="G445" s="221" t="s">
        <v>749</v>
      </c>
      <c r="H445" s="222">
        <v>2</v>
      </c>
      <c r="I445" s="223"/>
      <c r="J445" s="224">
        <f>ROUND(I445*H445,2)</f>
        <v>0</v>
      </c>
      <c r="K445" s="225"/>
      <c r="L445" s="43"/>
      <c r="M445" s="226" t="s">
        <v>1</v>
      </c>
      <c r="N445" s="227" t="s">
        <v>41</v>
      </c>
      <c r="O445" s="90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0" t="s">
        <v>153</v>
      </c>
      <c r="AT445" s="230" t="s">
        <v>149</v>
      </c>
      <c r="AU445" s="230" t="s">
        <v>86</v>
      </c>
      <c r="AY445" s="16" t="s">
        <v>147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6" t="s">
        <v>84</v>
      </c>
      <c r="BK445" s="231">
        <f>ROUND(I445*H445,2)</f>
        <v>0</v>
      </c>
      <c r="BL445" s="16" t="s">
        <v>153</v>
      </c>
      <c r="BM445" s="230" t="s">
        <v>750</v>
      </c>
    </row>
    <row r="446" s="13" customFormat="1">
      <c r="A446" s="13"/>
      <c r="B446" s="237"/>
      <c r="C446" s="238"/>
      <c r="D446" s="239" t="s">
        <v>157</v>
      </c>
      <c r="E446" s="240" t="s">
        <v>1</v>
      </c>
      <c r="F446" s="241" t="s">
        <v>751</v>
      </c>
      <c r="G446" s="238"/>
      <c r="H446" s="242">
        <v>2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157</v>
      </c>
      <c r="AU446" s="248" t="s">
        <v>86</v>
      </c>
      <c r="AV446" s="13" t="s">
        <v>86</v>
      </c>
      <c r="AW446" s="13" t="s">
        <v>33</v>
      </c>
      <c r="AX446" s="13" t="s">
        <v>76</v>
      </c>
      <c r="AY446" s="248" t="s">
        <v>147</v>
      </c>
    </row>
    <row r="447" s="2" customFormat="1" ht="16.5" customHeight="1">
      <c r="A447" s="37"/>
      <c r="B447" s="38"/>
      <c r="C447" s="249" t="s">
        <v>752</v>
      </c>
      <c r="D447" s="249" t="s">
        <v>206</v>
      </c>
      <c r="E447" s="250" t="s">
        <v>753</v>
      </c>
      <c r="F447" s="251" t="s">
        <v>754</v>
      </c>
      <c r="G447" s="252" t="s">
        <v>320</v>
      </c>
      <c r="H447" s="253">
        <v>1.3200000000000001</v>
      </c>
      <c r="I447" s="254"/>
      <c r="J447" s="255">
        <f>ROUND(I447*H447,2)</f>
        <v>0</v>
      </c>
      <c r="K447" s="256"/>
      <c r="L447" s="257"/>
      <c r="M447" s="258" t="s">
        <v>1</v>
      </c>
      <c r="N447" s="259" t="s">
        <v>41</v>
      </c>
      <c r="O447" s="90"/>
      <c r="P447" s="228">
        <f>O447*H447</f>
        <v>0</v>
      </c>
      <c r="Q447" s="228">
        <v>0.0035000000000000001</v>
      </c>
      <c r="R447" s="228">
        <f>Q447*H447</f>
        <v>0.00462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195</v>
      </c>
      <c r="AT447" s="230" t="s">
        <v>206</v>
      </c>
      <c r="AU447" s="230" t="s">
        <v>86</v>
      </c>
      <c r="AY447" s="16" t="s">
        <v>147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84</v>
      </c>
      <c r="BK447" s="231">
        <f>ROUND(I447*H447,2)</f>
        <v>0</v>
      </c>
      <c r="BL447" s="16" t="s">
        <v>153</v>
      </c>
      <c r="BM447" s="230" t="s">
        <v>755</v>
      </c>
    </row>
    <row r="448" s="13" customFormat="1">
      <c r="A448" s="13"/>
      <c r="B448" s="237"/>
      <c r="C448" s="238"/>
      <c r="D448" s="239" t="s">
        <v>157</v>
      </c>
      <c r="E448" s="240" t="s">
        <v>1</v>
      </c>
      <c r="F448" s="241" t="s">
        <v>756</v>
      </c>
      <c r="G448" s="238"/>
      <c r="H448" s="242">
        <v>1.2</v>
      </c>
      <c r="I448" s="243"/>
      <c r="J448" s="238"/>
      <c r="K448" s="238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157</v>
      </c>
      <c r="AU448" s="248" t="s">
        <v>86</v>
      </c>
      <c r="AV448" s="13" t="s">
        <v>86</v>
      </c>
      <c r="AW448" s="13" t="s">
        <v>33</v>
      </c>
      <c r="AX448" s="13" t="s">
        <v>76</v>
      </c>
      <c r="AY448" s="248" t="s">
        <v>147</v>
      </c>
    </row>
    <row r="449" s="13" customFormat="1">
      <c r="A449" s="13"/>
      <c r="B449" s="237"/>
      <c r="C449" s="238"/>
      <c r="D449" s="239" t="s">
        <v>157</v>
      </c>
      <c r="E449" s="238"/>
      <c r="F449" s="241" t="s">
        <v>757</v>
      </c>
      <c r="G449" s="238"/>
      <c r="H449" s="242">
        <v>1.3200000000000001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157</v>
      </c>
      <c r="AU449" s="248" t="s">
        <v>86</v>
      </c>
      <c r="AV449" s="13" t="s">
        <v>86</v>
      </c>
      <c r="AW449" s="13" t="s">
        <v>4</v>
      </c>
      <c r="AX449" s="13" t="s">
        <v>84</v>
      </c>
      <c r="AY449" s="248" t="s">
        <v>147</v>
      </c>
    </row>
    <row r="450" s="2" customFormat="1" ht="21.75" customHeight="1">
      <c r="A450" s="37"/>
      <c r="B450" s="38"/>
      <c r="C450" s="249" t="s">
        <v>758</v>
      </c>
      <c r="D450" s="249" t="s">
        <v>206</v>
      </c>
      <c r="E450" s="250" t="s">
        <v>759</v>
      </c>
      <c r="F450" s="251" t="s">
        <v>760</v>
      </c>
      <c r="G450" s="252" t="s">
        <v>371</v>
      </c>
      <c r="H450" s="253">
        <v>2</v>
      </c>
      <c r="I450" s="254"/>
      <c r="J450" s="255">
        <f>ROUND(I450*H450,2)</f>
        <v>0</v>
      </c>
      <c r="K450" s="256"/>
      <c r="L450" s="257"/>
      <c r="M450" s="258" t="s">
        <v>1</v>
      </c>
      <c r="N450" s="259" t="s">
        <v>41</v>
      </c>
      <c r="O450" s="90"/>
      <c r="P450" s="228">
        <f>O450*H450</f>
        <v>0</v>
      </c>
      <c r="Q450" s="228">
        <v>0.0015</v>
      </c>
      <c r="R450" s="228">
        <f>Q450*H450</f>
        <v>0.0030000000000000001</v>
      </c>
      <c r="S450" s="228">
        <v>0</v>
      </c>
      <c r="T450" s="22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0" t="s">
        <v>195</v>
      </c>
      <c r="AT450" s="230" t="s">
        <v>206</v>
      </c>
      <c r="AU450" s="230" t="s">
        <v>86</v>
      </c>
      <c r="AY450" s="16" t="s">
        <v>147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6" t="s">
        <v>84</v>
      </c>
      <c r="BK450" s="231">
        <f>ROUND(I450*H450,2)</f>
        <v>0</v>
      </c>
      <c r="BL450" s="16" t="s">
        <v>153</v>
      </c>
      <c r="BM450" s="230" t="s">
        <v>761</v>
      </c>
    </row>
    <row r="451" s="2" customFormat="1" ht="16.5" customHeight="1">
      <c r="A451" s="37"/>
      <c r="B451" s="38"/>
      <c r="C451" s="218" t="s">
        <v>762</v>
      </c>
      <c r="D451" s="218" t="s">
        <v>149</v>
      </c>
      <c r="E451" s="219" t="s">
        <v>763</v>
      </c>
      <c r="F451" s="220" t="s">
        <v>764</v>
      </c>
      <c r="G451" s="221" t="s">
        <v>371</v>
      </c>
      <c r="H451" s="222">
        <v>2</v>
      </c>
      <c r="I451" s="223"/>
      <c r="J451" s="224">
        <f>ROUND(I451*H451,2)</f>
        <v>0</v>
      </c>
      <c r="K451" s="225"/>
      <c r="L451" s="43"/>
      <c r="M451" s="226" t="s">
        <v>1</v>
      </c>
      <c r="N451" s="227" t="s">
        <v>41</v>
      </c>
      <c r="O451" s="90"/>
      <c r="P451" s="228">
        <f>O451*H451</f>
        <v>0</v>
      </c>
      <c r="Q451" s="228">
        <v>0.00018000000000000001</v>
      </c>
      <c r="R451" s="228">
        <f>Q451*H451</f>
        <v>0.00036000000000000002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153</v>
      </c>
      <c r="AT451" s="230" t="s">
        <v>149</v>
      </c>
      <c r="AU451" s="230" t="s">
        <v>86</v>
      </c>
      <c r="AY451" s="16" t="s">
        <v>147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84</v>
      </c>
      <c r="BK451" s="231">
        <f>ROUND(I451*H451,2)</f>
        <v>0</v>
      </c>
      <c r="BL451" s="16" t="s">
        <v>153</v>
      </c>
      <c r="BM451" s="230" t="s">
        <v>765</v>
      </c>
    </row>
    <row r="452" s="2" customFormat="1">
      <c r="A452" s="37"/>
      <c r="B452" s="38"/>
      <c r="C452" s="39"/>
      <c r="D452" s="232" t="s">
        <v>155</v>
      </c>
      <c r="E452" s="39"/>
      <c r="F452" s="233" t="s">
        <v>766</v>
      </c>
      <c r="G452" s="39"/>
      <c r="H452" s="39"/>
      <c r="I452" s="234"/>
      <c r="J452" s="39"/>
      <c r="K452" s="39"/>
      <c r="L452" s="43"/>
      <c r="M452" s="235"/>
      <c r="N452" s="236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155</v>
      </c>
      <c r="AU452" s="16" t="s">
        <v>86</v>
      </c>
    </row>
    <row r="453" s="2" customFormat="1" ht="16.5" customHeight="1">
      <c r="A453" s="37"/>
      <c r="B453" s="38"/>
      <c r="C453" s="249" t="s">
        <v>767</v>
      </c>
      <c r="D453" s="249" t="s">
        <v>206</v>
      </c>
      <c r="E453" s="250" t="s">
        <v>768</v>
      </c>
      <c r="F453" s="251" t="s">
        <v>769</v>
      </c>
      <c r="G453" s="252" t="s">
        <v>371</v>
      </c>
      <c r="H453" s="253">
        <v>2</v>
      </c>
      <c r="I453" s="254"/>
      <c r="J453" s="255">
        <f>ROUND(I453*H453,2)</f>
        <v>0</v>
      </c>
      <c r="K453" s="256"/>
      <c r="L453" s="257"/>
      <c r="M453" s="258" t="s">
        <v>1</v>
      </c>
      <c r="N453" s="259" t="s">
        <v>41</v>
      </c>
      <c r="O453" s="90"/>
      <c r="P453" s="228">
        <f>O453*H453</f>
        <v>0</v>
      </c>
      <c r="Q453" s="228">
        <v>0.012</v>
      </c>
      <c r="R453" s="228">
        <f>Q453*H453</f>
        <v>0.024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195</v>
      </c>
      <c r="AT453" s="230" t="s">
        <v>206</v>
      </c>
      <c r="AU453" s="230" t="s">
        <v>86</v>
      </c>
      <c r="AY453" s="16" t="s">
        <v>147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84</v>
      </c>
      <c r="BK453" s="231">
        <f>ROUND(I453*H453,2)</f>
        <v>0</v>
      </c>
      <c r="BL453" s="16" t="s">
        <v>153</v>
      </c>
      <c r="BM453" s="230" t="s">
        <v>770</v>
      </c>
    </row>
    <row r="454" s="2" customFormat="1" ht="24.15" customHeight="1">
      <c r="A454" s="37"/>
      <c r="B454" s="38"/>
      <c r="C454" s="218" t="s">
        <v>771</v>
      </c>
      <c r="D454" s="218" t="s">
        <v>149</v>
      </c>
      <c r="E454" s="219" t="s">
        <v>772</v>
      </c>
      <c r="F454" s="220" t="s">
        <v>773</v>
      </c>
      <c r="G454" s="221" t="s">
        <v>371</v>
      </c>
      <c r="H454" s="222">
        <v>109</v>
      </c>
      <c r="I454" s="223"/>
      <c r="J454" s="224">
        <f>ROUND(I454*H454,2)</f>
        <v>0</v>
      </c>
      <c r="K454" s="225"/>
      <c r="L454" s="43"/>
      <c r="M454" s="226" t="s">
        <v>1</v>
      </c>
      <c r="N454" s="227" t="s">
        <v>41</v>
      </c>
      <c r="O454" s="90"/>
      <c r="P454" s="228">
        <f>O454*H454</f>
        <v>0</v>
      </c>
      <c r="Q454" s="228">
        <v>6.9999999999999994E-05</v>
      </c>
      <c r="R454" s="228">
        <f>Q454*H454</f>
        <v>0.0076299999999999996</v>
      </c>
      <c r="S454" s="228">
        <v>0</v>
      </c>
      <c r="T454" s="229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0" t="s">
        <v>153</v>
      </c>
      <c r="AT454" s="230" t="s">
        <v>149</v>
      </c>
      <c r="AU454" s="230" t="s">
        <v>86</v>
      </c>
      <c r="AY454" s="16" t="s">
        <v>147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6" t="s">
        <v>84</v>
      </c>
      <c r="BK454" s="231">
        <f>ROUND(I454*H454,2)</f>
        <v>0</v>
      </c>
      <c r="BL454" s="16" t="s">
        <v>153</v>
      </c>
      <c r="BM454" s="230" t="s">
        <v>774</v>
      </c>
    </row>
    <row r="455" s="2" customFormat="1">
      <c r="A455" s="37"/>
      <c r="B455" s="38"/>
      <c r="C455" s="39"/>
      <c r="D455" s="232" t="s">
        <v>155</v>
      </c>
      <c r="E455" s="39"/>
      <c r="F455" s="233" t="s">
        <v>775</v>
      </c>
      <c r="G455" s="39"/>
      <c r="H455" s="39"/>
      <c r="I455" s="234"/>
      <c r="J455" s="39"/>
      <c r="K455" s="39"/>
      <c r="L455" s="43"/>
      <c r="M455" s="235"/>
      <c r="N455" s="236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155</v>
      </c>
      <c r="AU455" s="16" t="s">
        <v>86</v>
      </c>
    </row>
    <row r="456" s="13" customFormat="1">
      <c r="A456" s="13"/>
      <c r="B456" s="237"/>
      <c r="C456" s="238"/>
      <c r="D456" s="239" t="s">
        <v>157</v>
      </c>
      <c r="E456" s="240" t="s">
        <v>1</v>
      </c>
      <c r="F456" s="241" t="s">
        <v>776</v>
      </c>
      <c r="G456" s="238"/>
      <c r="H456" s="242">
        <v>109</v>
      </c>
      <c r="I456" s="243"/>
      <c r="J456" s="238"/>
      <c r="K456" s="238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157</v>
      </c>
      <c r="AU456" s="248" t="s">
        <v>86</v>
      </c>
      <c r="AV456" s="13" t="s">
        <v>86</v>
      </c>
      <c r="AW456" s="13" t="s">
        <v>33</v>
      </c>
      <c r="AX456" s="13" t="s">
        <v>76</v>
      </c>
      <c r="AY456" s="248" t="s">
        <v>147</v>
      </c>
    </row>
    <row r="457" s="2" customFormat="1" ht="24.15" customHeight="1">
      <c r="A457" s="37"/>
      <c r="B457" s="38"/>
      <c r="C457" s="218" t="s">
        <v>777</v>
      </c>
      <c r="D457" s="218" t="s">
        <v>149</v>
      </c>
      <c r="E457" s="219" t="s">
        <v>778</v>
      </c>
      <c r="F457" s="220" t="s">
        <v>779</v>
      </c>
      <c r="G457" s="221" t="s">
        <v>152</v>
      </c>
      <c r="H457" s="222">
        <v>408.58499999999998</v>
      </c>
      <c r="I457" s="223"/>
      <c r="J457" s="224">
        <f>ROUND(I457*H457,2)</f>
        <v>0</v>
      </c>
      <c r="K457" s="225"/>
      <c r="L457" s="43"/>
      <c r="M457" s="226" t="s">
        <v>1</v>
      </c>
      <c r="N457" s="227" t="s">
        <v>41</v>
      </c>
      <c r="O457" s="90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0" t="s">
        <v>153</v>
      </c>
      <c r="AT457" s="230" t="s">
        <v>149</v>
      </c>
      <c r="AU457" s="230" t="s">
        <v>86</v>
      </c>
      <c r="AY457" s="16" t="s">
        <v>147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6" t="s">
        <v>84</v>
      </c>
      <c r="BK457" s="231">
        <f>ROUND(I457*H457,2)</f>
        <v>0</v>
      </c>
      <c r="BL457" s="16" t="s">
        <v>153</v>
      </c>
      <c r="BM457" s="230" t="s">
        <v>780</v>
      </c>
    </row>
    <row r="458" s="2" customFormat="1">
      <c r="A458" s="37"/>
      <c r="B458" s="38"/>
      <c r="C458" s="39"/>
      <c r="D458" s="232" t="s">
        <v>155</v>
      </c>
      <c r="E458" s="39"/>
      <c r="F458" s="233" t="s">
        <v>781</v>
      </c>
      <c r="G458" s="39"/>
      <c r="H458" s="39"/>
      <c r="I458" s="234"/>
      <c r="J458" s="39"/>
      <c r="K458" s="39"/>
      <c r="L458" s="43"/>
      <c r="M458" s="235"/>
      <c r="N458" s="236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155</v>
      </c>
      <c r="AU458" s="16" t="s">
        <v>86</v>
      </c>
    </row>
    <row r="459" s="2" customFormat="1" ht="24.15" customHeight="1">
      <c r="A459" s="37"/>
      <c r="B459" s="38"/>
      <c r="C459" s="218" t="s">
        <v>782</v>
      </c>
      <c r="D459" s="218" t="s">
        <v>149</v>
      </c>
      <c r="E459" s="219" t="s">
        <v>783</v>
      </c>
      <c r="F459" s="220" t="s">
        <v>784</v>
      </c>
      <c r="G459" s="221" t="s">
        <v>152</v>
      </c>
      <c r="H459" s="222">
        <v>4085.8499999999999</v>
      </c>
      <c r="I459" s="223"/>
      <c r="J459" s="224">
        <f>ROUND(I459*H459,2)</f>
        <v>0</v>
      </c>
      <c r="K459" s="225"/>
      <c r="L459" s="43"/>
      <c r="M459" s="226" t="s">
        <v>1</v>
      </c>
      <c r="N459" s="227" t="s">
        <v>41</v>
      </c>
      <c r="O459" s="90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0" t="s">
        <v>153</v>
      </c>
      <c r="AT459" s="230" t="s">
        <v>149</v>
      </c>
      <c r="AU459" s="230" t="s">
        <v>86</v>
      </c>
      <c r="AY459" s="16" t="s">
        <v>147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6" t="s">
        <v>84</v>
      </c>
      <c r="BK459" s="231">
        <f>ROUND(I459*H459,2)</f>
        <v>0</v>
      </c>
      <c r="BL459" s="16" t="s">
        <v>153</v>
      </c>
      <c r="BM459" s="230" t="s">
        <v>785</v>
      </c>
    </row>
    <row r="460" s="2" customFormat="1">
      <c r="A460" s="37"/>
      <c r="B460" s="38"/>
      <c r="C460" s="39"/>
      <c r="D460" s="232" t="s">
        <v>155</v>
      </c>
      <c r="E460" s="39"/>
      <c r="F460" s="233" t="s">
        <v>786</v>
      </c>
      <c r="G460" s="39"/>
      <c r="H460" s="39"/>
      <c r="I460" s="234"/>
      <c r="J460" s="39"/>
      <c r="K460" s="39"/>
      <c r="L460" s="43"/>
      <c r="M460" s="235"/>
      <c r="N460" s="236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155</v>
      </c>
      <c r="AU460" s="16" t="s">
        <v>86</v>
      </c>
    </row>
    <row r="461" s="13" customFormat="1">
      <c r="A461" s="13"/>
      <c r="B461" s="237"/>
      <c r="C461" s="238"/>
      <c r="D461" s="239" t="s">
        <v>157</v>
      </c>
      <c r="E461" s="238"/>
      <c r="F461" s="241" t="s">
        <v>787</v>
      </c>
      <c r="G461" s="238"/>
      <c r="H461" s="242">
        <v>4085.8499999999999</v>
      </c>
      <c r="I461" s="243"/>
      <c r="J461" s="238"/>
      <c r="K461" s="238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157</v>
      </c>
      <c r="AU461" s="248" t="s">
        <v>86</v>
      </c>
      <c r="AV461" s="13" t="s">
        <v>86</v>
      </c>
      <c r="AW461" s="13" t="s">
        <v>4</v>
      </c>
      <c r="AX461" s="13" t="s">
        <v>84</v>
      </c>
      <c r="AY461" s="248" t="s">
        <v>147</v>
      </c>
    </row>
    <row r="462" s="12" customFormat="1" ht="22.8" customHeight="1">
      <c r="A462" s="12"/>
      <c r="B462" s="202"/>
      <c r="C462" s="203"/>
      <c r="D462" s="204" t="s">
        <v>75</v>
      </c>
      <c r="E462" s="216" t="s">
        <v>788</v>
      </c>
      <c r="F462" s="216" t="s">
        <v>789</v>
      </c>
      <c r="G462" s="203"/>
      <c r="H462" s="203"/>
      <c r="I462" s="206"/>
      <c r="J462" s="217">
        <f>BK462</f>
        <v>0</v>
      </c>
      <c r="K462" s="203"/>
      <c r="L462" s="208"/>
      <c r="M462" s="209"/>
      <c r="N462" s="210"/>
      <c r="O462" s="210"/>
      <c r="P462" s="211">
        <f>SUM(P463:P464)</f>
        <v>0</v>
      </c>
      <c r="Q462" s="210"/>
      <c r="R462" s="211">
        <f>SUM(R463:R464)</f>
        <v>0</v>
      </c>
      <c r="S462" s="210"/>
      <c r="T462" s="212">
        <f>SUM(T463:T464)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3" t="s">
        <v>84</v>
      </c>
      <c r="AT462" s="214" t="s">
        <v>75</v>
      </c>
      <c r="AU462" s="214" t="s">
        <v>84</v>
      </c>
      <c r="AY462" s="213" t="s">
        <v>147</v>
      </c>
      <c r="BK462" s="215">
        <f>SUM(BK463:BK464)</f>
        <v>0</v>
      </c>
    </row>
    <row r="463" s="2" customFormat="1" ht="21.75" customHeight="1">
      <c r="A463" s="37"/>
      <c r="B463" s="38"/>
      <c r="C463" s="218" t="s">
        <v>790</v>
      </c>
      <c r="D463" s="218" t="s">
        <v>149</v>
      </c>
      <c r="E463" s="219" t="s">
        <v>791</v>
      </c>
      <c r="F463" s="220" t="s">
        <v>792</v>
      </c>
      <c r="G463" s="221" t="s">
        <v>191</v>
      </c>
      <c r="H463" s="222">
        <v>776.70299999999997</v>
      </c>
      <c r="I463" s="223"/>
      <c r="J463" s="224">
        <f>ROUND(I463*H463,2)</f>
        <v>0</v>
      </c>
      <c r="K463" s="225"/>
      <c r="L463" s="43"/>
      <c r="M463" s="226" t="s">
        <v>1</v>
      </c>
      <c r="N463" s="227" t="s">
        <v>41</v>
      </c>
      <c r="O463" s="90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0" t="s">
        <v>153</v>
      </c>
      <c r="AT463" s="230" t="s">
        <v>149</v>
      </c>
      <c r="AU463" s="230" t="s">
        <v>86</v>
      </c>
      <c r="AY463" s="16" t="s">
        <v>147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6" t="s">
        <v>84</v>
      </c>
      <c r="BK463" s="231">
        <f>ROUND(I463*H463,2)</f>
        <v>0</v>
      </c>
      <c r="BL463" s="16" t="s">
        <v>153</v>
      </c>
      <c r="BM463" s="230" t="s">
        <v>793</v>
      </c>
    </row>
    <row r="464" s="2" customFormat="1">
      <c r="A464" s="37"/>
      <c r="B464" s="38"/>
      <c r="C464" s="39"/>
      <c r="D464" s="232" t="s">
        <v>155</v>
      </c>
      <c r="E464" s="39"/>
      <c r="F464" s="233" t="s">
        <v>794</v>
      </c>
      <c r="G464" s="39"/>
      <c r="H464" s="39"/>
      <c r="I464" s="234"/>
      <c r="J464" s="39"/>
      <c r="K464" s="39"/>
      <c r="L464" s="43"/>
      <c r="M464" s="235"/>
      <c r="N464" s="236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155</v>
      </c>
      <c r="AU464" s="16" t="s">
        <v>86</v>
      </c>
    </row>
    <row r="465" s="12" customFormat="1" ht="25.92" customHeight="1">
      <c r="A465" s="12"/>
      <c r="B465" s="202"/>
      <c r="C465" s="203"/>
      <c r="D465" s="204" t="s">
        <v>75</v>
      </c>
      <c r="E465" s="205" t="s">
        <v>795</v>
      </c>
      <c r="F465" s="205" t="s">
        <v>796</v>
      </c>
      <c r="G465" s="203"/>
      <c r="H465" s="203"/>
      <c r="I465" s="206"/>
      <c r="J465" s="207">
        <f>BK465</f>
        <v>0</v>
      </c>
      <c r="K465" s="203"/>
      <c r="L465" s="208"/>
      <c r="M465" s="209"/>
      <c r="N465" s="210"/>
      <c r="O465" s="210"/>
      <c r="P465" s="211">
        <f>P466+P483+P528+P545+P562+P667+P698+P794+P808+P880+P924+P932+P950+P963+P979+P1001+P1006+P1011</f>
        <v>0</v>
      </c>
      <c r="Q465" s="210"/>
      <c r="R465" s="211">
        <f>R466+R483+R528+R545+R562+R667+R698+R794+R808+R880+R924+R932+R950+R963+R979+R1001+R1006+R1011</f>
        <v>37.301922459999993</v>
      </c>
      <c r="S465" s="210"/>
      <c r="T465" s="212">
        <f>T466+T483+T528+T545+T562+T667+T698+T794+T808+T880+T924+T932+T950+T963+T979+T1001+T1006+T1011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3" t="s">
        <v>86</v>
      </c>
      <c r="AT465" s="214" t="s">
        <v>75</v>
      </c>
      <c r="AU465" s="214" t="s">
        <v>76</v>
      </c>
      <c r="AY465" s="213" t="s">
        <v>147</v>
      </c>
      <c r="BK465" s="215">
        <f>BK466+BK483+BK528+BK545+BK562+BK667+BK698+BK794+BK808+BK880+BK924+BK932+BK950+BK963+BK979+BK1001+BK1006+BK1011</f>
        <v>0</v>
      </c>
    </row>
    <row r="466" s="12" customFormat="1" ht="22.8" customHeight="1">
      <c r="A466" s="12"/>
      <c r="B466" s="202"/>
      <c r="C466" s="203"/>
      <c r="D466" s="204" t="s">
        <v>75</v>
      </c>
      <c r="E466" s="216" t="s">
        <v>797</v>
      </c>
      <c r="F466" s="216" t="s">
        <v>798</v>
      </c>
      <c r="G466" s="203"/>
      <c r="H466" s="203"/>
      <c r="I466" s="206"/>
      <c r="J466" s="217">
        <f>BK466</f>
        <v>0</v>
      </c>
      <c r="K466" s="203"/>
      <c r="L466" s="208"/>
      <c r="M466" s="209"/>
      <c r="N466" s="210"/>
      <c r="O466" s="210"/>
      <c r="P466" s="211">
        <f>SUM(P467:P482)</f>
        <v>0</v>
      </c>
      <c r="Q466" s="210"/>
      <c r="R466" s="211">
        <f>SUM(R467:R482)</f>
        <v>1.0970072</v>
      </c>
      <c r="S466" s="210"/>
      <c r="T466" s="212">
        <f>SUM(T467:T482)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3" t="s">
        <v>86</v>
      </c>
      <c r="AT466" s="214" t="s">
        <v>75</v>
      </c>
      <c r="AU466" s="214" t="s">
        <v>84</v>
      </c>
      <c r="AY466" s="213" t="s">
        <v>147</v>
      </c>
      <c r="BK466" s="215">
        <f>SUM(BK467:BK482)</f>
        <v>0</v>
      </c>
    </row>
    <row r="467" s="2" customFormat="1" ht="24.15" customHeight="1">
      <c r="A467" s="37"/>
      <c r="B467" s="38"/>
      <c r="C467" s="218" t="s">
        <v>799</v>
      </c>
      <c r="D467" s="218" t="s">
        <v>149</v>
      </c>
      <c r="E467" s="219" t="s">
        <v>800</v>
      </c>
      <c r="F467" s="220" t="s">
        <v>801</v>
      </c>
      <c r="G467" s="221" t="s">
        <v>152</v>
      </c>
      <c r="H467" s="222">
        <v>177.40700000000001</v>
      </c>
      <c r="I467" s="223"/>
      <c r="J467" s="224">
        <f>ROUND(I467*H467,2)</f>
        <v>0</v>
      </c>
      <c r="K467" s="225"/>
      <c r="L467" s="43"/>
      <c r="M467" s="226" t="s">
        <v>1</v>
      </c>
      <c r="N467" s="227" t="s">
        <v>41</v>
      </c>
      <c r="O467" s="90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242</v>
      </c>
      <c r="AT467" s="230" t="s">
        <v>149</v>
      </c>
      <c r="AU467" s="230" t="s">
        <v>86</v>
      </c>
      <c r="AY467" s="16" t="s">
        <v>147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84</v>
      </c>
      <c r="BK467" s="231">
        <f>ROUND(I467*H467,2)</f>
        <v>0</v>
      </c>
      <c r="BL467" s="16" t="s">
        <v>242</v>
      </c>
      <c r="BM467" s="230" t="s">
        <v>802</v>
      </c>
    </row>
    <row r="468" s="2" customFormat="1">
      <c r="A468" s="37"/>
      <c r="B468" s="38"/>
      <c r="C468" s="39"/>
      <c r="D468" s="232" t="s">
        <v>155</v>
      </c>
      <c r="E468" s="39"/>
      <c r="F468" s="233" t="s">
        <v>803</v>
      </c>
      <c r="G468" s="39"/>
      <c r="H468" s="39"/>
      <c r="I468" s="234"/>
      <c r="J468" s="39"/>
      <c r="K468" s="39"/>
      <c r="L468" s="43"/>
      <c r="M468" s="235"/>
      <c r="N468" s="236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155</v>
      </c>
      <c r="AU468" s="16" t="s">
        <v>86</v>
      </c>
    </row>
    <row r="469" s="13" customFormat="1">
      <c r="A469" s="13"/>
      <c r="B469" s="237"/>
      <c r="C469" s="238"/>
      <c r="D469" s="239" t="s">
        <v>157</v>
      </c>
      <c r="E469" s="240" t="s">
        <v>1</v>
      </c>
      <c r="F469" s="241" t="s">
        <v>804</v>
      </c>
      <c r="G469" s="238"/>
      <c r="H469" s="242">
        <v>177.40700000000001</v>
      </c>
      <c r="I469" s="243"/>
      <c r="J469" s="238"/>
      <c r="K469" s="238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157</v>
      </c>
      <c r="AU469" s="248" t="s">
        <v>86</v>
      </c>
      <c r="AV469" s="13" t="s">
        <v>86</v>
      </c>
      <c r="AW469" s="13" t="s">
        <v>33</v>
      </c>
      <c r="AX469" s="13" t="s">
        <v>84</v>
      </c>
      <c r="AY469" s="248" t="s">
        <v>147</v>
      </c>
    </row>
    <row r="470" s="2" customFormat="1" ht="16.5" customHeight="1">
      <c r="A470" s="37"/>
      <c r="B470" s="38"/>
      <c r="C470" s="249" t="s">
        <v>805</v>
      </c>
      <c r="D470" s="249" t="s">
        <v>206</v>
      </c>
      <c r="E470" s="250" t="s">
        <v>806</v>
      </c>
      <c r="F470" s="251" t="s">
        <v>807</v>
      </c>
      <c r="G470" s="252" t="s">
        <v>191</v>
      </c>
      <c r="H470" s="253">
        <v>0.052999999999999998</v>
      </c>
      <c r="I470" s="254"/>
      <c r="J470" s="255">
        <f>ROUND(I470*H470,2)</f>
        <v>0</v>
      </c>
      <c r="K470" s="256"/>
      <c r="L470" s="257"/>
      <c r="M470" s="258" t="s">
        <v>1</v>
      </c>
      <c r="N470" s="259" t="s">
        <v>41</v>
      </c>
      <c r="O470" s="90"/>
      <c r="P470" s="228">
        <f>O470*H470</f>
        <v>0</v>
      </c>
      <c r="Q470" s="228">
        <v>1</v>
      </c>
      <c r="R470" s="228">
        <f>Q470*H470</f>
        <v>0.052999999999999998</v>
      </c>
      <c r="S470" s="228">
        <v>0</v>
      </c>
      <c r="T470" s="229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30" t="s">
        <v>340</v>
      </c>
      <c r="AT470" s="230" t="s">
        <v>206</v>
      </c>
      <c r="AU470" s="230" t="s">
        <v>86</v>
      </c>
      <c r="AY470" s="16" t="s">
        <v>147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6" t="s">
        <v>84</v>
      </c>
      <c r="BK470" s="231">
        <f>ROUND(I470*H470,2)</f>
        <v>0</v>
      </c>
      <c r="BL470" s="16" t="s">
        <v>242</v>
      </c>
      <c r="BM470" s="230" t="s">
        <v>808</v>
      </c>
    </row>
    <row r="471" s="13" customFormat="1">
      <c r="A471" s="13"/>
      <c r="B471" s="237"/>
      <c r="C471" s="238"/>
      <c r="D471" s="239" t="s">
        <v>157</v>
      </c>
      <c r="E471" s="238"/>
      <c r="F471" s="241" t="s">
        <v>809</v>
      </c>
      <c r="G471" s="238"/>
      <c r="H471" s="242">
        <v>0.052999999999999998</v>
      </c>
      <c r="I471" s="243"/>
      <c r="J471" s="238"/>
      <c r="K471" s="238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157</v>
      </c>
      <c r="AU471" s="248" t="s">
        <v>86</v>
      </c>
      <c r="AV471" s="13" t="s">
        <v>86</v>
      </c>
      <c r="AW471" s="13" t="s">
        <v>4</v>
      </c>
      <c r="AX471" s="13" t="s">
        <v>84</v>
      </c>
      <c r="AY471" s="248" t="s">
        <v>147</v>
      </c>
    </row>
    <row r="472" s="2" customFormat="1" ht="24.15" customHeight="1">
      <c r="A472" s="37"/>
      <c r="B472" s="38"/>
      <c r="C472" s="218" t="s">
        <v>810</v>
      </c>
      <c r="D472" s="218" t="s">
        <v>149</v>
      </c>
      <c r="E472" s="219" t="s">
        <v>811</v>
      </c>
      <c r="F472" s="220" t="s">
        <v>812</v>
      </c>
      <c r="G472" s="221" t="s">
        <v>152</v>
      </c>
      <c r="H472" s="222">
        <v>21.495000000000001</v>
      </c>
      <c r="I472" s="223"/>
      <c r="J472" s="224">
        <f>ROUND(I472*H472,2)</f>
        <v>0</v>
      </c>
      <c r="K472" s="225"/>
      <c r="L472" s="43"/>
      <c r="M472" s="226" t="s">
        <v>1</v>
      </c>
      <c r="N472" s="227" t="s">
        <v>41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242</v>
      </c>
      <c r="AT472" s="230" t="s">
        <v>149</v>
      </c>
      <c r="AU472" s="230" t="s">
        <v>86</v>
      </c>
      <c r="AY472" s="16" t="s">
        <v>147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84</v>
      </c>
      <c r="BK472" s="231">
        <f>ROUND(I472*H472,2)</f>
        <v>0</v>
      </c>
      <c r="BL472" s="16" t="s">
        <v>242</v>
      </c>
      <c r="BM472" s="230" t="s">
        <v>813</v>
      </c>
    </row>
    <row r="473" s="2" customFormat="1">
      <c r="A473" s="37"/>
      <c r="B473" s="38"/>
      <c r="C473" s="39"/>
      <c r="D473" s="232" t="s">
        <v>155</v>
      </c>
      <c r="E473" s="39"/>
      <c r="F473" s="233" t="s">
        <v>814</v>
      </c>
      <c r="G473" s="39"/>
      <c r="H473" s="39"/>
      <c r="I473" s="234"/>
      <c r="J473" s="39"/>
      <c r="K473" s="39"/>
      <c r="L473" s="43"/>
      <c r="M473" s="235"/>
      <c r="N473" s="236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155</v>
      </c>
      <c r="AU473" s="16" t="s">
        <v>86</v>
      </c>
    </row>
    <row r="474" s="13" customFormat="1">
      <c r="A474" s="13"/>
      <c r="B474" s="237"/>
      <c r="C474" s="238"/>
      <c r="D474" s="239" t="s">
        <v>157</v>
      </c>
      <c r="E474" s="240" t="s">
        <v>1</v>
      </c>
      <c r="F474" s="241" t="s">
        <v>815</v>
      </c>
      <c r="G474" s="238"/>
      <c r="H474" s="242">
        <v>21.495000000000001</v>
      </c>
      <c r="I474" s="243"/>
      <c r="J474" s="238"/>
      <c r="K474" s="238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157</v>
      </c>
      <c r="AU474" s="248" t="s">
        <v>86</v>
      </c>
      <c r="AV474" s="13" t="s">
        <v>86</v>
      </c>
      <c r="AW474" s="13" t="s">
        <v>33</v>
      </c>
      <c r="AX474" s="13" t="s">
        <v>76</v>
      </c>
      <c r="AY474" s="248" t="s">
        <v>147</v>
      </c>
    </row>
    <row r="475" s="2" customFormat="1" ht="24.15" customHeight="1">
      <c r="A475" s="37"/>
      <c r="B475" s="38"/>
      <c r="C475" s="249" t="s">
        <v>816</v>
      </c>
      <c r="D475" s="249" t="s">
        <v>206</v>
      </c>
      <c r="E475" s="250" t="s">
        <v>817</v>
      </c>
      <c r="F475" s="251" t="s">
        <v>818</v>
      </c>
      <c r="G475" s="252" t="s">
        <v>152</v>
      </c>
      <c r="H475" s="253">
        <v>25.052</v>
      </c>
      <c r="I475" s="254"/>
      <c r="J475" s="255">
        <f>ROUND(I475*H475,2)</f>
        <v>0</v>
      </c>
      <c r="K475" s="256"/>
      <c r="L475" s="257"/>
      <c r="M475" s="258" t="s">
        <v>1</v>
      </c>
      <c r="N475" s="259" t="s">
        <v>41</v>
      </c>
      <c r="O475" s="90"/>
      <c r="P475" s="228">
        <f>O475*H475</f>
        <v>0</v>
      </c>
      <c r="Q475" s="228">
        <v>0.0016999999999999999</v>
      </c>
      <c r="R475" s="228">
        <f>Q475*H475</f>
        <v>0.042588399999999998</v>
      </c>
      <c r="S475" s="228">
        <v>0</v>
      </c>
      <c r="T475" s="22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0" t="s">
        <v>340</v>
      </c>
      <c r="AT475" s="230" t="s">
        <v>206</v>
      </c>
      <c r="AU475" s="230" t="s">
        <v>86</v>
      </c>
      <c r="AY475" s="16" t="s">
        <v>147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6" t="s">
        <v>84</v>
      </c>
      <c r="BK475" s="231">
        <f>ROUND(I475*H475,2)</f>
        <v>0</v>
      </c>
      <c r="BL475" s="16" t="s">
        <v>242</v>
      </c>
      <c r="BM475" s="230" t="s">
        <v>819</v>
      </c>
    </row>
    <row r="476" s="13" customFormat="1">
      <c r="A476" s="13"/>
      <c r="B476" s="237"/>
      <c r="C476" s="238"/>
      <c r="D476" s="239" t="s">
        <v>157</v>
      </c>
      <c r="E476" s="238"/>
      <c r="F476" s="241" t="s">
        <v>820</v>
      </c>
      <c r="G476" s="238"/>
      <c r="H476" s="242">
        <v>25.052</v>
      </c>
      <c r="I476" s="243"/>
      <c r="J476" s="238"/>
      <c r="K476" s="238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157</v>
      </c>
      <c r="AU476" s="248" t="s">
        <v>86</v>
      </c>
      <c r="AV476" s="13" t="s">
        <v>86</v>
      </c>
      <c r="AW476" s="13" t="s">
        <v>4</v>
      </c>
      <c r="AX476" s="13" t="s">
        <v>84</v>
      </c>
      <c r="AY476" s="248" t="s">
        <v>147</v>
      </c>
    </row>
    <row r="477" s="2" customFormat="1" ht="24.15" customHeight="1">
      <c r="A477" s="37"/>
      <c r="B477" s="38"/>
      <c r="C477" s="218" t="s">
        <v>821</v>
      </c>
      <c r="D477" s="218" t="s">
        <v>149</v>
      </c>
      <c r="E477" s="219" t="s">
        <v>822</v>
      </c>
      <c r="F477" s="220" t="s">
        <v>823</v>
      </c>
      <c r="G477" s="221" t="s">
        <v>152</v>
      </c>
      <c r="H477" s="222">
        <v>177.40700000000001</v>
      </c>
      <c r="I477" s="223"/>
      <c r="J477" s="224">
        <f>ROUND(I477*H477,2)</f>
        <v>0</v>
      </c>
      <c r="K477" s="225"/>
      <c r="L477" s="43"/>
      <c r="M477" s="226" t="s">
        <v>1</v>
      </c>
      <c r="N477" s="227" t="s">
        <v>41</v>
      </c>
      <c r="O477" s="90"/>
      <c r="P477" s="228">
        <f>O477*H477</f>
        <v>0</v>
      </c>
      <c r="Q477" s="228">
        <v>0.00040000000000000002</v>
      </c>
      <c r="R477" s="228">
        <f>Q477*H477</f>
        <v>0.070962800000000006</v>
      </c>
      <c r="S477" s="228">
        <v>0</v>
      </c>
      <c r="T477" s="229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0" t="s">
        <v>242</v>
      </c>
      <c r="AT477" s="230" t="s">
        <v>149</v>
      </c>
      <c r="AU477" s="230" t="s">
        <v>86</v>
      </c>
      <c r="AY477" s="16" t="s">
        <v>147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6" t="s">
        <v>84</v>
      </c>
      <c r="BK477" s="231">
        <f>ROUND(I477*H477,2)</f>
        <v>0</v>
      </c>
      <c r="BL477" s="16" t="s">
        <v>242</v>
      </c>
      <c r="BM477" s="230" t="s">
        <v>824</v>
      </c>
    </row>
    <row r="478" s="2" customFormat="1">
      <c r="A478" s="37"/>
      <c r="B478" s="38"/>
      <c r="C478" s="39"/>
      <c r="D478" s="232" t="s">
        <v>155</v>
      </c>
      <c r="E478" s="39"/>
      <c r="F478" s="233" t="s">
        <v>825</v>
      </c>
      <c r="G478" s="39"/>
      <c r="H478" s="39"/>
      <c r="I478" s="234"/>
      <c r="J478" s="39"/>
      <c r="K478" s="39"/>
      <c r="L478" s="43"/>
      <c r="M478" s="235"/>
      <c r="N478" s="236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155</v>
      </c>
      <c r="AU478" s="16" t="s">
        <v>86</v>
      </c>
    </row>
    <row r="479" s="2" customFormat="1" ht="37.8" customHeight="1">
      <c r="A479" s="37"/>
      <c r="B479" s="38"/>
      <c r="C479" s="249" t="s">
        <v>826</v>
      </c>
      <c r="D479" s="249" t="s">
        <v>206</v>
      </c>
      <c r="E479" s="250" t="s">
        <v>827</v>
      </c>
      <c r="F479" s="251" t="s">
        <v>828</v>
      </c>
      <c r="G479" s="252" t="s">
        <v>152</v>
      </c>
      <c r="H479" s="253">
        <v>206.768</v>
      </c>
      <c r="I479" s="254"/>
      <c r="J479" s="255">
        <f>ROUND(I479*H479,2)</f>
        <v>0</v>
      </c>
      <c r="K479" s="256"/>
      <c r="L479" s="257"/>
      <c r="M479" s="258" t="s">
        <v>1</v>
      </c>
      <c r="N479" s="259" t="s">
        <v>41</v>
      </c>
      <c r="O479" s="90"/>
      <c r="P479" s="228">
        <f>O479*H479</f>
        <v>0</v>
      </c>
      <c r="Q479" s="228">
        <v>0.0044999999999999997</v>
      </c>
      <c r="R479" s="228">
        <f>Q479*H479</f>
        <v>0.93045599999999995</v>
      </c>
      <c r="S479" s="228">
        <v>0</v>
      </c>
      <c r="T479" s="22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0" t="s">
        <v>340</v>
      </c>
      <c r="AT479" s="230" t="s">
        <v>206</v>
      </c>
      <c r="AU479" s="230" t="s">
        <v>86</v>
      </c>
      <c r="AY479" s="16" t="s">
        <v>147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6" t="s">
        <v>84</v>
      </c>
      <c r="BK479" s="231">
        <f>ROUND(I479*H479,2)</f>
        <v>0</v>
      </c>
      <c r="BL479" s="16" t="s">
        <v>242</v>
      </c>
      <c r="BM479" s="230" t="s">
        <v>829</v>
      </c>
    </row>
    <row r="480" s="13" customFormat="1">
      <c r="A480" s="13"/>
      <c r="B480" s="237"/>
      <c r="C480" s="238"/>
      <c r="D480" s="239" t="s">
        <v>157</v>
      </c>
      <c r="E480" s="238"/>
      <c r="F480" s="241" t="s">
        <v>830</v>
      </c>
      <c r="G480" s="238"/>
      <c r="H480" s="242">
        <v>206.768</v>
      </c>
      <c r="I480" s="243"/>
      <c r="J480" s="238"/>
      <c r="K480" s="238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157</v>
      </c>
      <c r="AU480" s="248" t="s">
        <v>86</v>
      </c>
      <c r="AV480" s="13" t="s">
        <v>86</v>
      </c>
      <c r="AW480" s="13" t="s">
        <v>4</v>
      </c>
      <c r="AX480" s="13" t="s">
        <v>84</v>
      </c>
      <c r="AY480" s="248" t="s">
        <v>147</v>
      </c>
    </row>
    <row r="481" s="2" customFormat="1" ht="33" customHeight="1">
      <c r="A481" s="37"/>
      <c r="B481" s="38"/>
      <c r="C481" s="218" t="s">
        <v>831</v>
      </c>
      <c r="D481" s="218" t="s">
        <v>149</v>
      </c>
      <c r="E481" s="219" t="s">
        <v>832</v>
      </c>
      <c r="F481" s="220" t="s">
        <v>833</v>
      </c>
      <c r="G481" s="221" t="s">
        <v>191</v>
      </c>
      <c r="H481" s="222">
        <v>1.097</v>
      </c>
      <c r="I481" s="223"/>
      <c r="J481" s="224">
        <f>ROUND(I481*H481,2)</f>
        <v>0</v>
      </c>
      <c r="K481" s="225"/>
      <c r="L481" s="43"/>
      <c r="M481" s="226" t="s">
        <v>1</v>
      </c>
      <c r="N481" s="227" t="s">
        <v>41</v>
      </c>
      <c r="O481" s="90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30" t="s">
        <v>242</v>
      </c>
      <c r="AT481" s="230" t="s">
        <v>149</v>
      </c>
      <c r="AU481" s="230" t="s">
        <v>86</v>
      </c>
      <c r="AY481" s="16" t="s">
        <v>147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6" t="s">
        <v>84</v>
      </c>
      <c r="BK481" s="231">
        <f>ROUND(I481*H481,2)</f>
        <v>0</v>
      </c>
      <c r="BL481" s="16" t="s">
        <v>242</v>
      </c>
      <c r="BM481" s="230" t="s">
        <v>834</v>
      </c>
    </row>
    <row r="482" s="2" customFormat="1">
      <c r="A482" s="37"/>
      <c r="B482" s="38"/>
      <c r="C482" s="39"/>
      <c r="D482" s="232" t="s">
        <v>155</v>
      </c>
      <c r="E482" s="39"/>
      <c r="F482" s="233" t="s">
        <v>835</v>
      </c>
      <c r="G482" s="39"/>
      <c r="H482" s="39"/>
      <c r="I482" s="234"/>
      <c r="J482" s="39"/>
      <c r="K482" s="39"/>
      <c r="L482" s="43"/>
      <c r="M482" s="235"/>
      <c r="N482" s="236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155</v>
      </c>
      <c r="AU482" s="16" t="s">
        <v>86</v>
      </c>
    </row>
    <row r="483" s="12" customFormat="1" ht="22.8" customHeight="1">
      <c r="A483" s="12"/>
      <c r="B483" s="202"/>
      <c r="C483" s="203"/>
      <c r="D483" s="204" t="s">
        <v>75</v>
      </c>
      <c r="E483" s="216" t="s">
        <v>836</v>
      </c>
      <c r="F483" s="216" t="s">
        <v>837</v>
      </c>
      <c r="G483" s="203"/>
      <c r="H483" s="203"/>
      <c r="I483" s="206"/>
      <c r="J483" s="217">
        <f>BK483</f>
        <v>0</v>
      </c>
      <c r="K483" s="203"/>
      <c r="L483" s="208"/>
      <c r="M483" s="209"/>
      <c r="N483" s="210"/>
      <c r="O483" s="210"/>
      <c r="P483" s="211">
        <f>SUM(P484:P527)</f>
        <v>0</v>
      </c>
      <c r="Q483" s="210"/>
      <c r="R483" s="211">
        <f>SUM(R484:R527)</f>
        <v>2.4063919999999999</v>
      </c>
      <c r="S483" s="210"/>
      <c r="T483" s="212">
        <f>SUM(T484:T527)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3" t="s">
        <v>86</v>
      </c>
      <c r="AT483" s="214" t="s">
        <v>75</v>
      </c>
      <c r="AU483" s="214" t="s">
        <v>84</v>
      </c>
      <c r="AY483" s="213" t="s">
        <v>147</v>
      </c>
      <c r="BK483" s="215">
        <f>SUM(BK484:BK527)</f>
        <v>0</v>
      </c>
    </row>
    <row r="484" s="2" customFormat="1" ht="24.15" customHeight="1">
      <c r="A484" s="37"/>
      <c r="B484" s="38"/>
      <c r="C484" s="218" t="s">
        <v>838</v>
      </c>
      <c r="D484" s="218" t="s">
        <v>149</v>
      </c>
      <c r="E484" s="219" t="s">
        <v>839</v>
      </c>
      <c r="F484" s="220" t="s">
        <v>840</v>
      </c>
      <c r="G484" s="221" t="s">
        <v>152</v>
      </c>
      <c r="H484" s="222">
        <v>46.899999999999999</v>
      </c>
      <c r="I484" s="223"/>
      <c r="J484" s="224">
        <f>ROUND(I484*H484,2)</f>
        <v>0</v>
      </c>
      <c r="K484" s="225"/>
      <c r="L484" s="43"/>
      <c r="M484" s="226" t="s">
        <v>1</v>
      </c>
      <c r="N484" s="227" t="s">
        <v>41</v>
      </c>
      <c r="O484" s="90"/>
      <c r="P484" s="228">
        <f>O484*H484</f>
        <v>0</v>
      </c>
      <c r="Q484" s="228">
        <v>0.0060000000000000001</v>
      </c>
      <c r="R484" s="228">
        <f>Q484*H484</f>
        <v>0.28139999999999998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242</v>
      </c>
      <c r="AT484" s="230" t="s">
        <v>149</v>
      </c>
      <c r="AU484" s="230" t="s">
        <v>86</v>
      </c>
      <c r="AY484" s="16" t="s">
        <v>147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84</v>
      </c>
      <c r="BK484" s="231">
        <f>ROUND(I484*H484,2)</f>
        <v>0</v>
      </c>
      <c r="BL484" s="16" t="s">
        <v>242</v>
      </c>
      <c r="BM484" s="230" t="s">
        <v>841</v>
      </c>
    </row>
    <row r="485" s="2" customFormat="1">
      <c r="A485" s="37"/>
      <c r="B485" s="38"/>
      <c r="C485" s="39"/>
      <c r="D485" s="232" t="s">
        <v>155</v>
      </c>
      <c r="E485" s="39"/>
      <c r="F485" s="233" t="s">
        <v>842</v>
      </c>
      <c r="G485" s="39"/>
      <c r="H485" s="39"/>
      <c r="I485" s="234"/>
      <c r="J485" s="39"/>
      <c r="K485" s="39"/>
      <c r="L485" s="43"/>
      <c r="M485" s="235"/>
      <c r="N485" s="236"/>
      <c r="O485" s="90"/>
      <c r="P485" s="90"/>
      <c r="Q485" s="90"/>
      <c r="R485" s="90"/>
      <c r="S485" s="90"/>
      <c r="T485" s="91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6" t="s">
        <v>155</v>
      </c>
      <c r="AU485" s="16" t="s">
        <v>86</v>
      </c>
    </row>
    <row r="486" s="13" customFormat="1">
      <c r="A486" s="13"/>
      <c r="B486" s="237"/>
      <c r="C486" s="238"/>
      <c r="D486" s="239" t="s">
        <v>157</v>
      </c>
      <c r="E486" s="240" t="s">
        <v>1</v>
      </c>
      <c r="F486" s="241" t="s">
        <v>843</v>
      </c>
      <c r="G486" s="238"/>
      <c r="H486" s="242">
        <v>46.899999999999999</v>
      </c>
      <c r="I486" s="243"/>
      <c r="J486" s="238"/>
      <c r="K486" s="238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157</v>
      </c>
      <c r="AU486" s="248" t="s">
        <v>86</v>
      </c>
      <c r="AV486" s="13" t="s">
        <v>86</v>
      </c>
      <c r="AW486" s="13" t="s">
        <v>33</v>
      </c>
      <c r="AX486" s="13" t="s">
        <v>76</v>
      </c>
      <c r="AY486" s="248" t="s">
        <v>147</v>
      </c>
    </row>
    <row r="487" s="2" customFormat="1" ht="24.15" customHeight="1">
      <c r="A487" s="37"/>
      <c r="B487" s="38"/>
      <c r="C487" s="218" t="s">
        <v>844</v>
      </c>
      <c r="D487" s="218" t="s">
        <v>149</v>
      </c>
      <c r="E487" s="219" t="s">
        <v>845</v>
      </c>
      <c r="F487" s="220" t="s">
        <v>846</v>
      </c>
      <c r="G487" s="221" t="s">
        <v>152</v>
      </c>
      <c r="H487" s="222">
        <v>219.25999999999999</v>
      </c>
      <c r="I487" s="223"/>
      <c r="J487" s="224">
        <f>ROUND(I487*H487,2)</f>
        <v>0</v>
      </c>
      <c r="K487" s="225"/>
      <c r="L487" s="43"/>
      <c r="M487" s="226" t="s">
        <v>1</v>
      </c>
      <c r="N487" s="227" t="s">
        <v>41</v>
      </c>
      <c r="O487" s="90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0" t="s">
        <v>242</v>
      </c>
      <c r="AT487" s="230" t="s">
        <v>149</v>
      </c>
      <c r="AU487" s="230" t="s">
        <v>86</v>
      </c>
      <c r="AY487" s="16" t="s">
        <v>147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6" t="s">
        <v>84</v>
      </c>
      <c r="BK487" s="231">
        <f>ROUND(I487*H487,2)</f>
        <v>0</v>
      </c>
      <c r="BL487" s="16" t="s">
        <v>242</v>
      </c>
      <c r="BM487" s="230" t="s">
        <v>847</v>
      </c>
    </row>
    <row r="488" s="2" customFormat="1">
      <c r="A488" s="37"/>
      <c r="B488" s="38"/>
      <c r="C488" s="39"/>
      <c r="D488" s="232" t="s">
        <v>155</v>
      </c>
      <c r="E488" s="39"/>
      <c r="F488" s="233" t="s">
        <v>848</v>
      </c>
      <c r="G488" s="39"/>
      <c r="H488" s="39"/>
      <c r="I488" s="234"/>
      <c r="J488" s="39"/>
      <c r="K488" s="39"/>
      <c r="L488" s="43"/>
      <c r="M488" s="235"/>
      <c r="N488" s="236"/>
      <c r="O488" s="90"/>
      <c r="P488" s="90"/>
      <c r="Q488" s="90"/>
      <c r="R488" s="90"/>
      <c r="S488" s="90"/>
      <c r="T488" s="91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6" t="s">
        <v>155</v>
      </c>
      <c r="AU488" s="16" t="s">
        <v>86</v>
      </c>
    </row>
    <row r="489" s="13" customFormat="1">
      <c r="A489" s="13"/>
      <c r="B489" s="237"/>
      <c r="C489" s="238"/>
      <c r="D489" s="239" t="s">
        <v>157</v>
      </c>
      <c r="E489" s="240" t="s">
        <v>1</v>
      </c>
      <c r="F489" s="241" t="s">
        <v>849</v>
      </c>
      <c r="G489" s="238"/>
      <c r="H489" s="242">
        <v>46.899999999999999</v>
      </c>
      <c r="I489" s="243"/>
      <c r="J489" s="238"/>
      <c r="K489" s="238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157</v>
      </c>
      <c r="AU489" s="248" t="s">
        <v>86</v>
      </c>
      <c r="AV489" s="13" t="s">
        <v>86</v>
      </c>
      <c r="AW489" s="13" t="s">
        <v>33</v>
      </c>
      <c r="AX489" s="13" t="s">
        <v>76</v>
      </c>
      <c r="AY489" s="248" t="s">
        <v>147</v>
      </c>
    </row>
    <row r="490" s="13" customFormat="1">
      <c r="A490" s="13"/>
      <c r="B490" s="237"/>
      <c r="C490" s="238"/>
      <c r="D490" s="239" t="s">
        <v>157</v>
      </c>
      <c r="E490" s="240" t="s">
        <v>1</v>
      </c>
      <c r="F490" s="241" t="s">
        <v>850</v>
      </c>
      <c r="G490" s="238"/>
      <c r="H490" s="242">
        <v>172.36000000000001</v>
      </c>
      <c r="I490" s="243"/>
      <c r="J490" s="238"/>
      <c r="K490" s="238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157</v>
      </c>
      <c r="AU490" s="248" t="s">
        <v>86</v>
      </c>
      <c r="AV490" s="13" t="s">
        <v>86</v>
      </c>
      <c r="AW490" s="13" t="s">
        <v>33</v>
      </c>
      <c r="AX490" s="13" t="s">
        <v>76</v>
      </c>
      <c r="AY490" s="248" t="s">
        <v>147</v>
      </c>
    </row>
    <row r="491" s="2" customFormat="1" ht="24.15" customHeight="1">
      <c r="A491" s="37"/>
      <c r="B491" s="38"/>
      <c r="C491" s="249" t="s">
        <v>851</v>
      </c>
      <c r="D491" s="249" t="s">
        <v>206</v>
      </c>
      <c r="E491" s="250" t="s">
        <v>852</v>
      </c>
      <c r="F491" s="251" t="s">
        <v>853</v>
      </c>
      <c r="G491" s="252" t="s">
        <v>152</v>
      </c>
      <c r="H491" s="253">
        <v>130.19</v>
      </c>
      <c r="I491" s="254"/>
      <c r="J491" s="255">
        <f>ROUND(I491*H491,2)</f>
        <v>0</v>
      </c>
      <c r="K491" s="256"/>
      <c r="L491" s="257"/>
      <c r="M491" s="258" t="s">
        <v>1</v>
      </c>
      <c r="N491" s="259" t="s">
        <v>41</v>
      </c>
      <c r="O491" s="90"/>
      <c r="P491" s="228">
        <f>O491*H491</f>
        <v>0</v>
      </c>
      <c r="Q491" s="228">
        <v>0.00025999999999999998</v>
      </c>
      <c r="R491" s="228">
        <f>Q491*H491</f>
        <v>0.033849399999999995</v>
      </c>
      <c r="S491" s="228">
        <v>0</v>
      </c>
      <c r="T491" s="229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30" t="s">
        <v>340</v>
      </c>
      <c r="AT491" s="230" t="s">
        <v>206</v>
      </c>
      <c r="AU491" s="230" t="s">
        <v>86</v>
      </c>
      <c r="AY491" s="16" t="s">
        <v>147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6" t="s">
        <v>84</v>
      </c>
      <c r="BK491" s="231">
        <f>ROUND(I491*H491,2)</f>
        <v>0</v>
      </c>
      <c r="BL491" s="16" t="s">
        <v>242</v>
      </c>
      <c r="BM491" s="230" t="s">
        <v>854</v>
      </c>
    </row>
    <row r="492" s="13" customFormat="1">
      <c r="A492" s="13"/>
      <c r="B492" s="237"/>
      <c r="C492" s="238"/>
      <c r="D492" s="239" t="s">
        <v>157</v>
      </c>
      <c r="E492" s="240" t="s">
        <v>1</v>
      </c>
      <c r="F492" s="241" t="s">
        <v>855</v>
      </c>
      <c r="G492" s="238"/>
      <c r="H492" s="242">
        <v>123.99</v>
      </c>
      <c r="I492" s="243"/>
      <c r="J492" s="238"/>
      <c r="K492" s="238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157</v>
      </c>
      <c r="AU492" s="248" t="s">
        <v>86</v>
      </c>
      <c r="AV492" s="13" t="s">
        <v>86</v>
      </c>
      <c r="AW492" s="13" t="s">
        <v>33</v>
      </c>
      <c r="AX492" s="13" t="s">
        <v>76</v>
      </c>
      <c r="AY492" s="248" t="s">
        <v>147</v>
      </c>
    </row>
    <row r="493" s="13" customFormat="1">
      <c r="A493" s="13"/>
      <c r="B493" s="237"/>
      <c r="C493" s="238"/>
      <c r="D493" s="239" t="s">
        <v>157</v>
      </c>
      <c r="E493" s="238"/>
      <c r="F493" s="241" t="s">
        <v>856</v>
      </c>
      <c r="G493" s="238"/>
      <c r="H493" s="242">
        <v>130.19</v>
      </c>
      <c r="I493" s="243"/>
      <c r="J493" s="238"/>
      <c r="K493" s="238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157</v>
      </c>
      <c r="AU493" s="248" t="s">
        <v>86</v>
      </c>
      <c r="AV493" s="13" t="s">
        <v>86</v>
      </c>
      <c r="AW493" s="13" t="s">
        <v>4</v>
      </c>
      <c r="AX493" s="13" t="s">
        <v>84</v>
      </c>
      <c r="AY493" s="248" t="s">
        <v>147</v>
      </c>
    </row>
    <row r="494" s="2" customFormat="1" ht="24.15" customHeight="1">
      <c r="A494" s="37"/>
      <c r="B494" s="38"/>
      <c r="C494" s="249" t="s">
        <v>857</v>
      </c>
      <c r="D494" s="249" t="s">
        <v>206</v>
      </c>
      <c r="E494" s="250" t="s">
        <v>858</v>
      </c>
      <c r="F494" s="251" t="s">
        <v>859</v>
      </c>
      <c r="G494" s="252" t="s">
        <v>152</v>
      </c>
      <c r="H494" s="253">
        <v>50.789000000000001</v>
      </c>
      <c r="I494" s="254"/>
      <c r="J494" s="255">
        <f>ROUND(I494*H494,2)</f>
        <v>0</v>
      </c>
      <c r="K494" s="256"/>
      <c r="L494" s="257"/>
      <c r="M494" s="258" t="s">
        <v>1</v>
      </c>
      <c r="N494" s="259" t="s">
        <v>41</v>
      </c>
      <c r="O494" s="90"/>
      <c r="P494" s="228">
        <f>O494*H494</f>
        <v>0</v>
      </c>
      <c r="Q494" s="228">
        <v>0.002</v>
      </c>
      <c r="R494" s="228">
        <f>Q494*H494</f>
        <v>0.101578</v>
      </c>
      <c r="S494" s="228">
        <v>0</v>
      </c>
      <c r="T494" s="229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30" t="s">
        <v>340</v>
      </c>
      <c r="AT494" s="230" t="s">
        <v>206</v>
      </c>
      <c r="AU494" s="230" t="s">
        <v>86</v>
      </c>
      <c r="AY494" s="16" t="s">
        <v>147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6" t="s">
        <v>84</v>
      </c>
      <c r="BK494" s="231">
        <f>ROUND(I494*H494,2)</f>
        <v>0</v>
      </c>
      <c r="BL494" s="16" t="s">
        <v>242</v>
      </c>
      <c r="BM494" s="230" t="s">
        <v>860</v>
      </c>
    </row>
    <row r="495" s="13" customFormat="1">
      <c r="A495" s="13"/>
      <c r="B495" s="237"/>
      <c r="C495" s="238"/>
      <c r="D495" s="239" t="s">
        <v>157</v>
      </c>
      <c r="E495" s="240" t="s">
        <v>1</v>
      </c>
      <c r="F495" s="241" t="s">
        <v>861</v>
      </c>
      <c r="G495" s="238"/>
      <c r="H495" s="242">
        <v>48.369999999999997</v>
      </c>
      <c r="I495" s="243"/>
      <c r="J495" s="238"/>
      <c r="K495" s="238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157</v>
      </c>
      <c r="AU495" s="248" t="s">
        <v>86</v>
      </c>
      <c r="AV495" s="13" t="s">
        <v>86</v>
      </c>
      <c r="AW495" s="13" t="s">
        <v>33</v>
      </c>
      <c r="AX495" s="13" t="s">
        <v>76</v>
      </c>
      <c r="AY495" s="248" t="s">
        <v>147</v>
      </c>
    </row>
    <row r="496" s="13" customFormat="1">
      <c r="A496" s="13"/>
      <c r="B496" s="237"/>
      <c r="C496" s="238"/>
      <c r="D496" s="239" t="s">
        <v>157</v>
      </c>
      <c r="E496" s="238"/>
      <c r="F496" s="241" t="s">
        <v>862</v>
      </c>
      <c r="G496" s="238"/>
      <c r="H496" s="242">
        <v>50.789000000000001</v>
      </c>
      <c r="I496" s="243"/>
      <c r="J496" s="238"/>
      <c r="K496" s="238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157</v>
      </c>
      <c r="AU496" s="248" t="s">
        <v>86</v>
      </c>
      <c r="AV496" s="13" t="s">
        <v>86</v>
      </c>
      <c r="AW496" s="13" t="s">
        <v>4</v>
      </c>
      <c r="AX496" s="13" t="s">
        <v>84</v>
      </c>
      <c r="AY496" s="248" t="s">
        <v>147</v>
      </c>
    </row>
    <row r="497" s="2" customFormat="1" ht="24.15" customHeight="1">
      <c r="A497" s="37"/>
      <c r="B497" s="38"/>
      <c r="C497" s="249" t="s">
        <v>863</v>
      </c>
      <c r="D497" s="249" t="s">
        <v>206</v>
      </c>
      <c r="E497" s="250" t="s">
        <v>864</v>
      </c>
      <c r="F497" s="251" t="s">
        <v>865</v>
      </c>
      <c r="G497" s="252" t="s">
        <v>152</v>
      </c>
      <c r="H497" s="253">
        <v>49.244999999999997</v>
      </c>
      <c r="I497" s="254"/>
      <c r="J497" s="255">
        <f>ROUND(I497*H497,2)</f>
        <v>0</v>
      </c>
      <c r="K497" s="256"/>
      <c r="L497" s="257"/>
      <c r="M497" s="258" t="s">
        <v>1</v>
      </c>
      <c r="N497" s="259" t="s">
        <v>41</v>
      </c>
      <c r="O497" s="90"/>
      <c r="P497" s="228">
        <f>O497*H497</f>
        <v>0</v>
      </c>
      <c r="Q497" s="228">
        <v>0.00051999999999999995</v>
      </c>
      <c r="R497" s="228">
        <f>Q497*H497</f>
        <v>0.025607399999999995</v>
      </c>
      <c r="S497" s="228">
        <v>0</v>
      </c>
      <c r="T497" s="229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30" t="s">
        <v>340</v>
      </c>
      <c r="AT497" s="230" t="s">
        <v>206</v>
      </c>
      <c r="AU497" s="230" t="s">
        <v>86</v>
      </c>
      <c r="AY497" s="16" t="s">
        <v>147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6" t="s">
        <v>84</v>
      </c>
      <c r="BK497" s="231">
        <f>ROUND(I497*H497,2)</f>
        <v>0</v>
      </c>
      <c r="BL497" s="16" t="s">
        <v>242</v>
      </c>
      <c r="BM497" s="230" t="s">
        <v>866</v>
      </c>
    </row>
    <row r="498" s="13" customFormat="1">
      <c r="A498" s="13"/>
      <c r="B498" s="237"/>
      <c r="C498" s="238"/>
      <c r="D498" s="239" t="s">
        <v>157</v>
      </c>
      <c r="E498" s="240" t="s">
        <v>1</v>
      </c>
      <c r="F498" s="241" t="s">
        <v>849</v>
      </c>
      <c r="G498" s="238"/>
      <c r="H498" s="242">
        <v>46.899999999999999</v>
      </c>
      <c r="I498" s="243"/>
      <c r="J498" s="238"/>
      <c r="K498" s="238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157</v>
      </c>
      <c r="AU498" s="248" t="s">
        <v>86</v>
      </c>
      <c r="AV498" s="13" t="s">
        <v>86</v>
      </c>
      <c r="AW498" s="13" t="s">
        <v>33</v>
      </c>
      <c r="AX498" s="13" t="s">
        <v>76</v>
      </c>
      <c r="AY498" s="248" t="s">
        <v>147</v>
      </c>
    </row>
    <row r="499" s="13" customFormat="1">
      <c r="A499" s="13"/>
      <c r="B499" s="237"/>
      <c r="C499" s="238"/>
      <c r="D499" s="239" t="s">
        <v>157</v>
      </c>
      <c r="E499" s="238"/>
      <c r="F499" s="241" t="s">
        <v>867</v>
      </c>
      <c r="G499" s="238"/>
      <c r="H499" s="242">
        <v>49.244999999999997</v>
      </c>
      <c r="I499" s="243"/>
      <c r="J499" s="238"/>
      <c r="K499" s="238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157</v>
      </c>
      <c r="AU499" s="248" t="s">
        <v>86</v>
      </c>
      <c r="AV499" s="13" t="s">
        <v>86</v>
      </c>
      <c r="AW499" s="13" t="s">
        <v>4</v>
      </c>
      <c r="AX499" s="13" t="s">
        <v>84</v>
      </c>
      <c r="AY499" s="248" t="s">
        <v>147</v>
      </c>
    </row>
    <row r="500" s="2" customFormat="1" ht="24.15" customHeight="1">
      <c r="A500" s="37"/>
      <c r="B500" s="38"/>
      <c r="C500" s="218" t="s">
        <v>868</v>
      </c>
      <c r="D500" s="218" t="s">
        <v>149</v>
      </c>
      <c r="E500" s="219" t="s">
        <v>869</v>
      </c>
      <c r="F500" s="220" t="s">
        <v>870</v>
      </c>
      <c r="G500" s="221" t="s">
        <v>320</v>
      </c>
      <c r="H500" s="222">
        <v>178.84999999999999</v>
      </c>
      <c r="I500" s="223"/>
      <c r="J500" s="224">
        <f>ROUND(I500*H500,2)</f>
        <v>0</v>
      </c>
      <c r="K500" s="225"/>
      <c r="L500" s="43"/>
      <c r="M500" s="226" t="s">
        <v>1</v>
      </c>
      <c r="N500" s="227" t="s">
        <v>41</v>
      </c>
      <c r="O500" s="90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30" t="s">
        <v>242</v>
      </c>
      <c r="AT500" s="230" t="s">
        <v>149</v>
      </c>
      <c r="AU500" s="230" t="s">
        <v>86</v>
      </c>
      <c r="AY500" s="16" t="s">
        <v>147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6" t="s">
        <v>84</v>
      </c>
      <c r="BK500" s="231">
        <f>ROUND(I500*H500,2)</f>
        <v>0</v>
      </c>
      <c r="BL500" s="16" t="s">
        <v>242</v>
      </c>
      <c r="BM500" s="230" t="s">
        <v>871</v>
      </c>
    </row>
    <row r="501" s="2" customFormat="1">
      <c r="A501" s="37"/>
      <c r="B501" s="38"/>
      <c r="C501" s="39"/>
      <c r="D501" s="232" t="s">
        <v>155</v>
      </c>
      <c r="E501" s="39"/>
      <c r="F501" s="233" t="s">
        <v>872</v>
      </c>
      <c r="G501" s="39"/>
      <c r="H501" s="39"/>
      <c r="I501" s="234"/>
      <c r="J501" s="39"/>
      <c r="K501" s="39"/>
      <c r="L501" s="43"/>
      <c r="M501" s="235"/>
      <c r="N501" s="236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155</v>
      </c>
      <c r="AU501" s="16" t="s">
        <v>86</v>
      </c>
    </row>
    <row r="502" s="14" customFormat="1">
      <c r="A502" s="14"/>
      <c r="B502" s="260"/>
      <c r="C502" s="261"/>
      <c r="D502" s="239" t="s">
        <v>157</v>
      </c>
      <c r="E502" s="262" t="s">
        <v>1</v>
      </c>
      <c r="F502" s="263" t="s">
        <v>873</v>
      </c>
      <c r="G502" s="261"/>
      <c r="H502" s="262" t="s">
        <v>1</v>
      </c>
      <c r="I502" s="264"/>
      <c r="J502" s="261"/>
      <c r="K502" s="261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157</v>
      </c>
      <c r="AU502" s="269" t="s">
        <v>86</v>
      </c>
      <c r="AV502" s="14" t="s">
        <v>84</v>
      </c>
      <c r="AW502" s="14" t="s">
        <v>33</v>
      </c>
      <c r="AX502" s="14" t="s">
        <v>76</v>
      </c>
      <c r="AY502" s="269" t="s">
        <v>147</v>
      </c>
    </row>
    <row r="503" s="13" customFormat="1">
      <c r="A503" s="13"/>
      <c r="B503" s="237"/>
      <c r="C503" s="238"/>
      <c r="D503" s="239" t="s">
        <v>157</v>
      </c>
      <c r="E503" s="240" t="s">
        <v>1</v>
      </c>
      <c r="F503" s="241" t="s">
        <v>874</v>
      </c>
      <c r="G503" s="238"/>
      <c r="H503" s="242">
        <v>150.94999999999999</v>
      </c>
      <c r="I503" s="243"/>
      <c r="J503" s="238"/>
      <c r="K503" s="238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157</v>
      </c>
      <c r="AU503" s="248" t="s">
        <v>86</v>
      </c>
      <c r="AV503" s="13" t="s">
        <v>86</v>
      </c>
      <c r="AW503" s="13" t="s">
        <v>33</v>
      </c>
      <c r="AX503" s="13" t="s">
        <v>76</v>
      </c>
      <c r="AY503" s="248" t="s">
        <v>147</v>
      </c>
    </row>
    <row r="504" s="13" customFormat="1">
      <c r="A504" s="13"/>
      <c r="B504" s="237"/>
      <c r="C504" s="238"/>
      <c r="D504" s="239" t="s">
        <v>157</v>
      </c>
      <c r="E504" s="240" t="s">
        <v>1</v>
      </c>
      <c r="F504" s="241" t="s">
        <v>875</v>
      </c>
      <c r="G504" s="238"/>
      <c r="H504" s="242">
        <v>27.899999999999999</v>
      </c>
      <c r="I504" s="243"/>
      <c r="J504" s="238"/>
      <c r="K504" s="238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157</v>
      </c>
      <c r="AU504" s="248" t="s">
        <v>86</v>
      </c>
      <c r="AV504" s="13" t="s">
        <v>86</v>
      </c>
      <c r="AW504" s="13" t="s">
        <v>33</v>
      </c>
      <c r="AX504" s="13" t="s">
        <v>76</v>
      </c>
      <c r="AY504" s="248" t="s">
        <v>147</v>
      </c>
    </row>
    <row r="505" s="2" customFormat="1" ht="24.15" customHeight="1">
      <c r="A505" s="37"/>
      <c r="B505" s="38"/>
      <c r="C505" s="249" t="s">
        <v>876</v>
      </c>
      <c r="D505" s="249" t="s">
        <v>206</v>
      </c>
      <c r="E505" s="250" t="s">
        <v>877</v>
      </c>
      <c r="F505" s="251" t="s">
        <v>878</v>
      </c>
      <c r="G505" s="252" t="s">
        <v>320</v>
      </c>
      <c r="H505" s="253">
        <v>187.79300000000001</v>
      </c>
      <c r="I505" s="254"/>
      <c r="J505" s="255">
        <f>ROUND(I505*H505,2)</f>
        <v>0</v>
      </c>
      <c r="K505" s="256"/>
      <c r="L505" s="257"/>
      <c r="M505" s="258" t="s">
        <v>1</v>
      </c>
      <c r="N505" s="259" t="s">
        <v>41</v>
      </c>
      <c r="O505" s="90"/>
      <c r="P505" s="228">
        <f>O505*H505</f>
        <v>0</v>
      </c>
      <c r="Q505" s="228">
        <v>0.00029999999999999997</v>
      </c>
      <c r="R505" s="228">
        <f>Q505*H505</f>
        <v>0.056337899999999996</v>
      </c>
      <c r="S505" s="228">
        <v>0</v>
      </c>
      <c r="T505" s="229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30" t="s">
        <v>340</v>
      </c>
      <c r="AT505" s="230" t="s">
        <v>206</v>
      </c>
      <c r="AU505" s="230" t="s">
        <v>86</v>
      </c>
      <c r="AY505" s="16" t="s">
        <v>147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6" t="s">
        <v>84</v>
      </c>
      <c r="BK505" s="231">
        <f>ROUND(I505*H505,2)</f>
        <v>0</v>
      </c>
      <c r="BL505" s="16" t="s">
        <v>242</v>
      </c>
      <c r="BM505" s="230" t="s">
        <v>879</v>
      </c>
    </row>
    <row r="506" s="13" customFormat="1">
      <c r="A506" s="13"/>
      <c r="B506" s="237"/>
      <c r="C506" s="238"/>
      <c r="D506" s="239" t="s">
        <v>157</v>
      </c>
      <c r="E506" s="238"/>
      <c r="F506" s="241" t="s">
        <v>880</v>
      </c>
      <c r="G506" s="238"/>
      <c r="H506" s="242">
        <v>187.79300000000001</v>
      </c>
      <c r="I506" s="243"/>
      <c r="J506" s="238"/>
      <c r="K506" s="238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157</v>
      </c>
      <c r="AU506" s="248" t="s">
        <v>86</v>
      </c>
      <c r="AV506" s="13" t="s">
        <v>86</v>
      </c>
      <c r="AW506" s="13" t="s">
        <v>4</v>
      </c>
      <c r="AX506" s="13" t="s">
        <v>84</v>
      </c>
      <c r="AY506" s="248" t="s">
        <v>147</v>
      </c>
    </row>
    <row r="507" s="2" customFormat="1" ht="24.15" customHeight="1">
      <c r="A507" s="37"/>
      <c r="B507" s="38"/>
      <c r="C507" s="218" t="s">
        <v>881</v>
      </c>
      <c r="D507" s="218" t="s">
        <v>149</v>
      </c>
      <c r="E507" s="219" t="s">
        <v>882</v>
      </c>
      <c r="F507" s="220" t="s">
        <v>883</v>
      </c>
      <c r="G507" s="221" t="s">
        <v>152</v>
      </c>
      <c r="H507" s="222">
        <v>84.090000000000003</v>
      </c>
      <c r="I507" s="223"/>
      <c r="J507" s="224">
        <f>ROUND(I507*H507,2)</f>
        <v>0</v>
      </c>
      <c r="K507" s="225"/>
      <c r="L507" s="43"/>
      <c r="M507" s="226" t="s">
        <v>1</v>
      </c>
      <c r="N507" s="227" t="s">
        <v>41</v>
      </c>
      <c r="O507" s="90"/>
      <c r="P507" s="228">
        <f>O507*H507</f>
        <v>0</v>
      </c>
      <c r="Q507" s="228">
        <v>0.0060000000000000001</v>
      </c>
      <c r="R507" s="228">
        <f>Q507*H507</f>
        <v>0.50453999999999999</v>
      </c>
      <c r="S507" s="228">
        <v>0</v>
      </c>
      <c r="T507" s="229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30" t="s">
        <v>242</v>
      </c>
      <c r="AT507" s="230" t="s">
        <v>149</v>
      </c>
      <c r="AU507" s="230" t="s">
        <v>86</v>
      </c>
      <c r="AY507" s="16" t="s">
        <v>147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6" t="s">
        <v>84</v>
      </c>
      <c r="BK507" s="231">
        <f>ROUND(I507*H507,2)</f>
        <v>0</v>
      </c>
      <c r="BL507" s="16" t="s">
        <v>242</v>
      </c>
      <c r="BM507" s="230" t="s">
        <v>884</v>
      </c>
    </row>
    <row r="508" s="2" customFormat="1">
      <c r="A508" s="37"/>
      <c r="B508" s="38"/>
      <c r="C508" s="39"/>
      <c r="D508" s="232" t="s">
        <v>155</v>
      </c>
      <c r="E508" s="39"/>
      <c r="F508" s="233" t="s">
        <v>885</v>
      </c>
      <c r="G508" s="39"/>
      <c r="H508" s="39"/>
      <c r="I508" s="234"/>
      <c r="J508" s="39"/>
      <c r="K508" s="39"/>
      <c r="L508" s="43"/>
      <c r="M508" s="235"/>
      <c r="N508" s="236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155</v>
      </c>
      <c r="AU508" s="16" t="s">
        <v>86</v>
      </c>
    </row>
    <row r="509" s="13" customFormat="1">
      <c r="A509" s="13"/>
      <c r="B509" s="237"/>
      <c r="C509" s="238"/>
      <c r="D509" s="239" t="s">
        <v>157</v>
      </c>
      <c r="E509" s="240" t="s">
        <v>1</v>
      </c>
      <c r="F509" s="241" t="s">
        <v>886</v>
      </c>
      <c r="G509" s="238"/>
      <c r="H509" s="242">
        <v>84.090000000000003</v>
      </c>
      <c r="I509" s="243"/>
      <c r="J509" s="238"/>
      <c r="K509" s="238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157</v>
      </c>
      <c r="AU509" s="248" t="s">
        <v>86</v>
      </c>
      <c r="AV509" s="13" t="s">
        <v>86</v>
      </c>
      <c r="AW509" s="13" t="s">
        <v>33</v>
      </c>
      <c r="AX509" s="13" t="s">
        <v>76</v>
      </c>
      <c r="AY509" s="248" t="s">
        <v>147</v>
      </c>
    </row>
    <row r="510" s="2" customFormat="1" ht="37.8" customHeight="1">
      <c r="A510" s="37"/>
      <c r="B510" s="38"/>
      <c r="C510" s="249" t="s">
        <v>887</v>
      </c>
      <c r="D510" s="249" t="s">
        <v>206</v>
      </c>
      <c r="E510" s="250" t="s">
        <v>888</v>
      </c>
      <c r="F510" s="251" t="s">
        <v>889</v>
      </c>
      <c r="G510" s="252" t="s">
        <v>152</v>
      </c>
      <c r="H510" s="253">
        <v>137.53999999999999</v>
      </c>
      <c r="I510" s="254"/>
      <c r="J510" s="255">
        <f>ROUND(I510*H510,2)</f>
        <v>0</v>
      </c>
      <c r="K510" s="256"/>
      <c r="L510" s="257"/>
      <c r="M510" s="258" t="s">
        <v>1</v>
      </c>
      <c r="N510" s="259" t="s">
        <v>41</v>
      </c>
      <c r="O510" s="90"/>
      <c r="P510" s="228">
        <f>O510*H510</f>
        <v>0</v>
      </c>
      <c r="Q510" s="228">
        <v>0.0070000000000000001</v>
      </c>
      <c r="R510" s="228">
        <f>Q510*H510</f>
        <v>0.96277999999999997</v>
      </c>
      <c r="S510" s="228">
        <v>0</v>
      </c>
      <c r="T510" s="229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30" t="s">
        <v>340</v>
      </c>
      <c r="AT510" s="230" t="s">
        <v>206</v>
      </c>
      <c r="AU510" s="230" t="s">
        <v>86</v>
      </c>
      <c r="AY510" s="16" t="s">
        <v>147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6" t="s">
        <v>84</v>
      </c>
      <c r="BK510" s="231">
        <f>ROUND(I510*H510,2)</f>
        <v>0</v>
      </c>
      <c r="BL510" s="16" t="s">
        <v>242</v>
      </c>
      <c r="BM510" s="230" t="s">
        <v>890</v>
      </c>
    </row>
    <row r="511" s="13" customFormat="1">
      <c r="A511" s="13"/>
      <c r="B511" s="237"/>
      <c r="C511" s="238"/>
      <c r="D511" s="239" t="s">
        <v>157</v>
      </c>
      <c r="E511" s="240" t="s">
        <v>1</v>
      </c>
      <c r="F511" s="241" t="s">
        <v>891</v>
      </c>
      <c r="G511" s="238"/>
      <c r="H511" s="242">
        <v>130.99000000000001</v>
      </c>
      <c r="I511" s="243"/>
      <c r="J511" s="238"/>
      <c r="K511" s="238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157</v>
      </c>
      <c r="AU511" s="248" t="s">
        <v>86</v>
      </c>
      <c r="AV511" s="13" t="s">
        <v>86</v>
      </c>
      <c r="AW511" s="13" t="s">
        <v>33</v>
      </c>
      <c r="AX511" s="13" t="s">
        <v>76</v>
      </c>
      <c r="AY511" s="248" t="s">
        <v>147</v>
      </c>
    </row>
    <row r="512" s="13" customFormat="1">
      <c r="A512" s="13"/>
      <c r="B512" s="237"/>
      <c r="C512" s="238"/>
      <c r="D512" s="239" t="s">
        <v>157</v>
      </c>
      <c r="E512" s="238"/>
      <c r="F512" s="241" t="s">
        <v>892</v>
      </c>
      <c r="G512" s="238"/>
      <c r="H512" s="242">
        <v>137.53999999999999</v>
      </c>
      <c r="I512" s="243"/>
      <c r="J512" s="238"/>
      <c r="K512" s="238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157</v>
      </c>
      <c r="AU512" s="248" t="s">
        <v>86</v>
      </c>
      <c r="AV512" s="13" t="s">
        <v>86</v>
      </c>
      <c r="AW512" s="13" t="s">
        <v>4</v>
      </c>
      <c r="AX512" s="13" t="s">
        <v>84</v>
      </c>
      <c r="AY512" s="248" t="s">
        <v>147</v>
      </c>
    </row>
    <row r="513" s="2" customFormat="1" ht="37.8" customHeight="1">
      <c r="A513" s="37"/>
      <c r="B513" s="38"/>
      <c r="C513" s="218" t="s">
        <v>893</v>
      </c>
      <c r="D513" s="218" t="s">
        <v>149</v>
      </c>
      <c r="E513" s="219" t="s">
        <v>894</v>
      </c>
      <c r="F513" s="220" t="s">
        <v>895</v>
      </c>
      <c r="G513" s="221" t="s">
        <v>152</v>
      </c>
      <c r="H513" s="222">
        <v>43.649999999999999</v>
      </c>
      <c r="I513" s="223"/>
      <c r="J513" s="224">
        <f>ROUND(I513*H513,2)</f>
        <v>0</v>
      </c>
      <c r="K513" s="225"/>
      <c r="L513" s="43"/>
      <c r="M513" s="226" t="s">
        <v>1</v>
      </c>
      <c r="N513" s="227" t="s">
        <v>41</v>
      </c>
      <c r="O513" s="90"/>
      <c r="P513" s="228">
        <f>O513*H513</f>
        <v>0</v>
      </c>
      <c r="Q513" s="228">
        <v>0.0061199999999999996</v>
      </c>
      <c r="R513" s="228">
        <f>Q513*H513</f>
        <v>0.26713799999999999</v>
      </c>
      <c r="S513" s="228">
        <v>0</v>
      </c>
      <c r="T513" s="229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0" t="s">
        <v>242</v>
      </c>
      <c r="AT513" s="230" t="s">
        <v>149</v>
      </c>
      <c r="AU513" s="230" t="s">
        <v>86</v>
      </c>
      <c r="AY513" s="16" t="s">
        <v>147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6" t="s">
        <v>84</v>
      </c>
      <c r="BK513" s="231">
        <f>ROUND(I513*H513,2)</f>
        <v>0</v>
      </c>
      <c r="BL513" s="16" t="s">
        <v>242</v>
      </c>
      <c r="BM513" s="230" t="s">
        <v>896</v>
      </c>
    </row>
    <row r="514" s="2" customFormat="1">
      <c r="A514" s="37"/>
      <c r="B514" s="38"/>
      <c r="C514" s="39"/>
      <c r="D514" s="232" t="s">
        <v>155</v>
      </c>
      <c r="E514" s="39"/>
      <c r="F514" s="233" t="s">
        <v>897</v>
      </c>
      <c r="G514" s="39"/>
      <c r="H514" s="39"/>
      <c r="I514" s="234"/>
      <c r="J514" s="39"/>
      <c r="K514" s="39"/>
      <c r="L514" s="43"/>
      <c r="M514" s="235"/>
      <c r="N514" s="236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155</v>
      </c>
      <c r="AU514" s="16" t="s">
        <v>86</v>
      </c>
    </row>
    <row r="515" s="13" customFormat="1">
      <c r="A515" s="13"/>
      <c r="B515" s="237"/>
      <c r="C515" s="238"/>
      <c r="D515" s="239" t="s">
        <v>157</v>
      </c>
      <c r="E515" s="240" t="s">
        <v>1</v>
      </c>
      <c r="F515" s="241" t="s">
        <v>898</v>
      </c>
      <c r="G515" s="238"/>
      <c r="H515" s="242">
        <v>27.012499999999999</v>
      </c>
      <c r="I515" s="243"/>
      <c r="J515" s="238"/>
      <c r="K515" s="238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157</v>
      </c>
      <c r="AU515" s="248" t="s">
        <v>86</v>
      </c>
      <c r="AV515" s="13" t="s">
        <v>86</v>
      </c>
      <c r="AW515" s="13" t="s">
        <v>33</v>
      </c>
      <c r="AX515" s="13" t="s">
        <v>76</v>
      </c>
      <c r="AY515" s="248" t="s">
        <v>147</v>
      </c>
    </row>
    <row r="516" s="13" customFormat="1">
      <c r="A516" s="13"/>
      <c r="B516" s="237"/>
      <c r="C516" s="238"/>
      <c r="D516" s="239" t="s">
        <v>157</v>
      </c>
      <c r="E516" s="240" t="s">
        <v>1</v>
      </c>
      <c r="F516" s="241" t="s">
        <v>466</v>
      </c>
      <c r="G516" s="238"/>
      <c r="H516" s="242">
        <v>7.7249999999999996</v>
      </c>
      <c r="I516" s="243"/>
      <c r="J516" s="238"/>
      <c r="K516" s="238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157</v>
      </c>
      <c r="AU516" s="248" t="s">
        <v>86</v>
      </c>
      <c r="AV516" s="13" t="s">
        <v>86</v>
      </c>
      <c r="AW516" s="13" t="s">
        <v>33</v>
      </c>
      <c r="AX516" s="13" t="s">
        <v>76</v>
      </c>
      <c r="AY516" s="248" t="s">
        <v>147</v>
      </c>
    </row>
    <row r="517" s="13" customFormat="1">
      <c r="A517" s="13"/>
      <c r="B517" s="237"/>
      <c r="C517" s="238"/>
      <c r="D517" s="239" t="s">
        <v>157</v>
      </c>
      <c r="E517" s="240" t="s">
        <v>1</v>
      </c>
      <c r="F517" s="241" t="s">
        <v>899</v>
      </c>
      <c r="G517" s="238"/>
      <c r="H517" s="242">
        <v>5.3499999999999996</v>
      </c>
      <c r="I517" s="243"/>
      <c r="J517" s="238"/>
      <c r="K517" s="238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157</v>
      </c>
      <c r="AU517" s="248" t="s">
        <v>86</v>
      </c>
      <c r="AV517" s="13" t="s">
        <v>86</v>
      </c>
      <c r="AW517" s="13" t="s">
        <v>33</v>
      </c>
      <c r="AX517" s="13" t="s">
        <v>76</v>
      </c>
      <c r="AY517" s="248" t="s">
        <v>147</v>
      </c>
    </row>
    <row r="518" s="13" customFormat="1">
      <c r="A518" s="13"/>
      <c r="B518" s="237"/>
      <c r="C518" s="238"/>
      <c r="D518" s="239" t="s">
        <v>157</v>
      </c>
      <c r="E518" s="240" t="s">
        <v>1</v>
      </c>
      <c r="F518" s="241" t="s">
        <v>900</v>
      </c>
      <c r="G518" s="238"/>
      <c r="H518" s="242">
        <v>3.5625</v>
      </c>
      <c r="I518" s="243"/>
      <c r="J518" s="238"/>
      <c r="K518" s="238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157</v>
      </c>
      <c r="AU518" s="248" t="s">
        <v>86</v>
      </c>
      <c r="AV518" s="13" t="s">
        <v>86</v>
      </c>
      <c r="AW518" s="13" t="s">
        <v>33</v>
      </c>
      <c r="AX518" s="13" t="s">
        <v>76</v>
      </c>
      <c r="AY518" s="248" t="s">
        <v>147</v>
      </c>
    </row>
    <row r="519" s="2" customFormat="1" ht="24.15" customHeight="1">
      <c r="A519" s="37"/>
      <c r="B519" s="38"/>
      <c r="C519" s="249" t="s">
        <v>901</v>
      </c>
      <c r="D519" s="249" t="s">
        <v>206</v>
      </c>
      <c r="E519" s="250" t="s">
        <v>902</v>
      </c>
      <c r="F519" s="251" t="s">
        <v>903</v>
      </c>
      <c r="G519" s="252" t="s">
        <v>152</v>
      </c>
      <c r="H519" s="253">
        <v>45.832999999999998</v>
      </c>
      <c r="I519" s="254"/>
      <c r="J519" s="255">
        <f>ROUND(I519*H519,2)</f>
        <v>0</v>
      </c>
      <c r="K519" s="256"/>
      <c r="L519" s="257"/>
      <c r="M519" s="258" t="s">
        <v>1</v>
      </c>
      <c r="N519" s="259" t="s">
        <v>41</v>
      </c>
      <c r="O519" s="90"/>
      <c r="P519" s="228">
        <f>O519*H519</f>
        <v>0</v>
      </c>
      <c r="Q519" s="228">
        <v>0.0015</v>
      </c>
      <c r="R519" s="228">
        <f>Q519*H519</f>
        <v>0.068749500000000005</v>
      </c>
      <c r="S519" s="228">
        <v>0</v>
      </c>
      <c r="T519" s="229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0" t="s">
        <v>340</v>
      </c>
      <c r="AT519" s="230" t="s">
        <v>206</v>
      </c>
      <c r="AU519" s="230" t="s">
        <v>86</v>
      </c>
      <c r="AY519" s="16" t="s">
        <v>147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6" t="s">
        <v>84</v>
      </c>
      <c r="BK519" s="231">
        <f>ROUND(I519*H519,2)</f>
        <v>0</v>
      </c>
      <c r="BL519" s="16" t="s">
        <v>242</v>
      </c>
      <c r="BM519" s="230" t="s">
        <v>904</v>
      </c>
    </row>
    <row r="520" s="13" customFormat="1">
      <c r="A520" s="13"/>
      <c r="B520" s="237"/>
      <c r="C520" s="238"/>
      <c r="D520" s="239" t="s">
        <v>157</v>
      </c>
      <c r="E520" s="238"/>
      <c r="F520" s="241" t="s">
        <v>905</v>
      </c>
      <c r="G520" s="238"/>
      <c r="H520" s="242">
        <v>45.832999999999998</v>
      </c>
      <c r="I520" s="243"/>
      <c r="J520" s="238"/>
      <c r="K520" s="238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157</v>
      </c>
      <c r="AU520" s="248" t="s">
        <v>86</v>
      </c>
      <c r="AV520" s="13" t="s">
        <v>86</v>
      </c>
      <c r="AW520" s="13" t="s">
        <v>4</v>
      </c>
      <c r="AX520" s="13" t="s">
        <v>84</v>
      </c>
      <c r="AY520" s="248" t="s">
        <v>147</v>
      </c>
    </row>
    <row r="521" s="2" customFormat="1" ht="24.15" customHeight="1">
      <c r="A521" s="37"/>
      <c r="B521" s="38"/>
      <c r="C521" s="218" t="s">
        <v>906</v>
      </c>
      <c r="D521" s="218" t="s">
        <v>149</v>
      </c>
      <c r="E521" s="219" t="s">
        <v>907</v>
      </c>
      <c r="F521" s="220" t="s">
        <v>908</v>
      </c>
      <c r="G521" s="221" t="s">
        <v>152</v>
      </c>
      <c r="H521" s="222">
        <v>219.25999999999999</v>
      </c>
      <c r="I521" s="223"/>
      <c r="J521" s="224">
        <f>ROUND(I521*H521,2)</f>
        <v>0</v>
      </c>
      <c r="K521" s="225"/>
      <c r="L521" s="43"/>
      <c r="M521" s="226" t="s">
        <v>1</v>
      </c>
      <c r="N521" s="227" t="s">
        <v>41</v>
      </c>
      <c r="O521" s="90"/>
      <c r="P521" s="228">
        <f>O521*H521</f>
        <v>0</v>
      </c>
      <c r="Q521" s="228">
        <v>1.0000000000000001E-05</v>
      </c>
      <c r="R521" s="228">
        <f>Q521*H521</f>
        <v>0.0021926000000000003</v>
      </c>
      <c r="S521" s="228">
        <v>0</v>
      </c>
      <c r="T521" s="229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30" t="s">
        <v>242</v>
      </c>
      <c r="AT521" s="230" t="s">
        <v>149</v>
      </c>
      <c r="AU521" s="230" t="s">
        <v>86</v>
      </c>
      <c r="AY521" s="16" t="s">
        <v>147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6" t="s">
        <v>84</v>
      </c>
      <c r="BK521" s="231">
        <f>ROUND(I521*H521,2)</f>
        <v>0</v>
      </c>
      <c r="BL521" s="16" t="s">
        <v>242</v>
      </c>
      <c r="BM521" s="230" t="s">
        <v>909</v>
      </c>
    </row>
    <row r="522" s="2" customFormat="1">
      <c r="A522" s="37"/>
      <c r="B522" s="38"/>
      <c r="C522" s="39"/>
      <c r="D522" s="232" t="s">
        <v>155</v>
      </c>
      <c r="E522" s="39"/>
      <c r="F522" s="233" t="s">
        <v>910</v>
      </c>
      <c r="G522" s="39"/>
      <c r="H522" s="39"/>
      <c r="I522" s="234"/>
      <c r="J522" s="39"/>
      <c r="K522" s="39"/>
      <c r="L522" s="43"/>
      <c r="M522" s="235"/>
      <c r="N522" s="236"/>
      <c r="O522" s="90"/>
      <c r="P522" s="90"/>
      <c r="Q522" s="90"/>
      <c r="R522" s="90"/>
      <c r="S522" s="90"/>
      <c r="T522" s="91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6" t="s">
        <v>155</v>
      </c>
      <c r="AU522" s="16" t="s">
        <v>86</v>
      </c>
    </row>
    <row r="523" s="13" customFormat="1">
      <c r="A523" s="13"/>
      <c r="B523" s="237"/>
      <c r="C523" s="238"/>
      <c r="D523" s="239" t="s">
        <v>157</v>
      </c>
      <c r="E523" s="240" t="s">
        <v>1</v>
      </c>
      <c r="F523" s="241" t="s">
        <v>911</v>
      </c>
      <c r="G523" s="238"/>
      <c r="H523" s="242">
        <v>219.25999999999999</v>
      </c>
      <c r="I523" s="243"/>
      <c r="J523" s="238"/>
      <c r="K523" s="238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157</v>
      </c>
      <c r="AU523" s="248" t="s">
        <v>86</v>
      </c>
      <c r="AV523" s="13" t="s">
        <v>86</v>
      </c>
      <c r="AW523" s="13" t="s">
        <v>33</v>
      </c>
      <c r="AX523" s="13" t="s">
        <v>76</v>
      </c>
      <c r="AY523" s="248" t="s">
        <v>147</v>
      </c>
    </row>
    <row r="524" s="2" customFormat="1" ht="16.5" customHeight="1">
      <c r="A524" s="37"/>
      <c r="B524" s="38"/>
      <c r="C524" s="249" t="s">
        <v>912</v>
      </c>
      <c r="D524" s="249" t="s">
        <v>206</v>
      </c>
      <c r="E524" s="250" t="s">
        <v>913</v>
      </c>
      <c r="F524" s="251" t="s">
        <v>914</v>
      </c>
      <c r="G524" s="252" t="s">
        <v>152</v>
      </c>
      <c r="H524" s="253">
        <v>255.548</v>
      </c>
      <c r="I524" s="254"/>
      <c r="J524" s="255">
        <f>ROUND(I524*H524,2)</f>
        <v>0</v>
      </c>
      <c r="K524" s="256"/>
      <c r="L524" s="257"/>
      <c r="M524" s="258" t="s">
        <v>1</v>
      </c>
      <c r="N524" s="259" t="s">
        <v>41</v>
      </c>
      <c r="O524" s="90"/>
      <c r="P524" s="228">
        <f>O524*H524</f>
        <v>0</v>
      </c>
      <c r="Q524" s="228">
        <v>0.00040000000000000002</v>
      </c>
      <c r="R524" s="228">
        <f>Q524*H524</f>
        <v>0.10221920000000001</v>
      </c>
      <c r="S524" s="228">
        <v>0</v>
      </c>
      <c r="T524" s="229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0" t="s">
        <v>340</v>
      </c>
      <c r="AT524" s="230" t="s">
        <v>206</v>
      </c>
      <c r="AU524" s="230" t="s">
        <v>86</v>
      </c>
      <c r="AY524" s="16" t="s">
        <v>147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6" t="s">
        <v>84</v>
      </c>
      <c r="BK524" s="231">
        <f>ROUND(I524*H524,2)</f>
        <v>0</v>
      </c>
      <c r="BL524" s="16" t="s">
        <v>242</v>
      </c>
      <c r="BM524" s="230" t="s">
        <v>915</v>
      </c>
    </row>
    <row r="525" s="13" customFormat="1">
      <c r="A525" s="13"/>
      <c r="B525" s="237"/>
      <c r="C525" s="238"/>
      <c r="D525" s="239" t="s">
        <v>157</v>
      </c>
      <c r="E525" s="238"/>
      <c r="F525" s="241" t="s">
        <v>916</v>
      </c>
      <c r="G525" s="238"/>
      <c r="H525" s="242">
        <v>255.548</v>
      </c>
      <c r="I525" s="243"/>
      <c r="J525" s="238"/>
      <c r="K525" s="238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157</v>
      </c>
      <c r="AU525" s="248" t="s">
        <v>86</v>
      </c>
      <c r="AV525" s="13" t="s">
        <v>86</v>
      </c>
      <c r="AW525" s="13" t="s">
        <v>4</v>
      </c>
      <c r="AX525" s="13" t="s">
        <v>84</v>
      </c>
      <c r="AY525" s="248" t="s">
        <v>147</v>
      </c>
    </row>
    <row r="526" s="2" customFormat="1" ht="33" customHeight="1">
      <c r="A526" s="37"/>
      <c r="B526" s="38"/>
      <c r="C526" s="218" t="s">
        <v>917</v>
      </c>
      <c r="D526" s="218" t="s">
        <v>149</v>
      </c>
      <c r="E526" s="219" t="s">
        <v>918</v>
      </c>
      <c r="F526" s="220" t="s">
        <v>919</v>
      </c>
      <c r="G526" s="221" t="s">
        <v>191</v>
      </c>
      <c r="H526" s="222">
        <v>2.4060000000000001</v>
      </c>
      <c r="I526" s="223"/>
      <c r="J526" s="224">
        <f>ROUND(I526*H526,2)</f>
        <v>0</v>
      </c>
      <c r="K526" s="225"/>
      <c r="L526" s="43"/>
      <c r="M526" s="226" t="s">
        <v>1</v>
      </c>
      <c r="N526" s="227" t="s">
        <v>41</v>
      </c>
      <c r="O526" s="90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30" t="s">
        <v>242</v>
      </c>
      <c r="AT526" s="230" t="s">
        <v>149</v>
      </c>
      <c r="AU526" s="230" t="s">
        <v>86</v>
      </c>
      <c r="AY526" s="16" t="s">
        <v>147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6" t="s">
        <v>84</v>
      </c>
      <c r="BK526" s="231">
        <f>ROUND(I526*H526,2)</f>
        <v>0</v>
      </c>
      <c r="BL526" s="16" t="s">
        <v>242</v>
      </c>
      <c r="BM526" s="230" t="s">
        <v>920</v>
      </c>
    </row>
    <row r="527" s="2" customFormat="1">
      <c r="A527" s="37"/>
      <c r="B527" s="38"/>
      <c r="C527" s="39"/>
      <c r="D527" s="232" t="s">
        <v>155</v>
      </c>
      <c r="E527" s="39"/>
      <c r="F527" s="233" t="s">
        <v>921</v>
      </c>
      <c r="G527" s="39"/>
      <c r="H527" s="39"/>
      <c r="I527" s="234"/>
      <c r="J527" s="39"/>
      <c r="K527" s="39"/>
      <c r="L527" s="43"/>
      <c r="M527" s="235"/>
      <c r="N527" s="236"/>
      <c r="O527" s="90"/>
      <c r="P527" s="90"/>
      <c r="Q527" s="90"/>
      <c r="R527" s="90"/>
      <c r="S527" s="90"/>
      <c r="T527" s="91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6" t="s">
        <v>155</v>
      </c>
      <c r="AU527" s="16" t="s">
        <v>86</v>
      </c>
    </row>
    <row r="528" s="12" customFormat="1" ht="22.8" customHeight="1">
      <c r="A528" s="12"/>
      <c r="B528" s="202"/>
      <c r="C528" s="203"/>
      <c r="D528" s="204" t="s">
        <v>75</v>
      </c>
      <c r="E528" s="216" t="s">
        <v>922</v>
      </c>
      <c r="F528" s="216" t="s">
        <v>923</v>
      </c>
      <c r="G528" s="203"/>
      <c r="H528" s="203"/>
      <c r="I528" s="206"/>
      <c r="J528" s="217">
        <f>BK528</f>
        <v>0</v>
      </c>
      <c r="K528" s="203"/>
      <c r="L528" s="208"/>
      <c r="M528" s="209"/>
      <c r="N528" s="210"/>
      <c r="O528" s="210"/>
      <c r="P528" s="211">
        <f>SUM(P529:P544)</f>
        <v>0</v>
      </c>
      <c r="Q528" s="210"/>
      <c r="R528" s="211">
        <f>SUM(R529:R544)</f>
        <v>3.6917731800000002</v>
      </c>
      <c r="S528" s="210"/>
      <c r="T528" s="212">
        <f>SUM(T529:T544)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3" t="s">
        <v>86</v>
      </c>
      <c r="AT528" s="214" t="s">
        <v>75</v>
      </c>
      <c r="AU528" s="214" t="s">
        <v>84</v>
      </c>
      <c r="AY528" s="213" t="s">
        <v>147</v>
      </c>
      <c r="BK528" s="215">
        <f>SUM(BK529:BK544)</f>
        <v>0</v>
      </c>
    </row>
    <row r="529" s="2" customFormat="1" ht="24.15" customHeight="1">
      <c r="A529" s="37"/>
      <c r="B529" s="38"/>
      <c r="C529" s="218" t="s">
        <v>924</v>
      </c>
      <c r="D529" s="218" t="s">
        <v>149</v>
      </c>
      <c r="E529" s="219" t="s">
        <v>925</v>
      </c>
      <c r="F529" s="220" t="s">
        <v>926</v>
      </c>
      <c r="G529" s="221" t="s">
        <v>152</v>
      </c>
      <c r="H529" s="222">
        <v>172.05799999999999</v>
      </c>
      <c r="I529" s="223"/>
      <c r="J529" s="224">
        <f>ROUND(I529*H529,2)</f>
        <v>0</v>
      </c>
      <c r="K529" s="225"/>
      <c r="L529" s="43"/>
      <c r="M529" s="226" t="s">
        <v>1</v>
      </c>
      <c r="N529" s="227" t="s">
        <v>41</v>
      </c>
      <c r="O529" s="90"/>
      <c r="P529" s="228">
        <f>O529*H529</f>
        <v>0</v>
      </c>
      <c r="Q529" s="228">
        <v>0.00036000000000000002</v>
      </c>
      <c r="R529" s="228">
        <f>Q529*H529</f>
        <v>0.061940880000000004</v>
      </c>
      <c r="S529" s="228">
        <v>0</v>
      </c>
      <c r="T529" s="229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30" t="s">
        <v>242</v>
      </c>
      <c r="AT529" s="230" t="s">
        <v>149</v>
      </c>
      <c r="AU529" s="230" t="s">
        <v>86</v>
      </c>
      <c r="AY529" s="16" t="s">
        <v>147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6" t="s">
        <v>84</v>
      </c>
      <c r="BK529" s="231">
        <f>ROUND(I529*H529,2)</f>
        <v>0</v>
      </c>
      <c r="BL529" s="16" t="s">
        <v>242</v>
      </c>
      <c r="BM529" s="230" t="s">
        <v>927</v>
      </c>
    </row>
    <row r="530" s="13" customFormat="1">
      <c r="A530" s="13"/>
      <c r="B530" s="237"/>
      <c r="C530" s="238"/>
      <c r="D530" s="239" t="s">
        <v>157</v>
      </c>
      <c r="E530" s="240" t="s">
        <v>1</v>
      </c>
      <c r="F530" s="241" t="s">
        <v>928</v>
      </c>
      <c r="G530" s="238"/>
      <c r="H530" s="242">
        <v>172.05750000000001</v>
      </c>
      <c r="I530" s="243"/>
      <c r="J530" s="238"/>
      <c r="K530" s="238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157</v>
      </c>
      <c r="AU530" s="248" t="s">
        <v>86</v>
      </c>
      <c r="AV530" s="13" t="s">
        <v>86</v>
      </c>
      <c r="AW530" s="13" t="s">
        <v>33</v>
      </c>
      <c r="AX530" s="13" t="s">
        <v>76</v>
      </c>
      <c r="AY530" s="248" t="s">
        <v>147</v>
      </c>
    </row>
    <row r="531" s="2" customFormat="1" ht="21.75" customHeight="1">
      <c r="A531" s="37"/>
      <c r="B531" s="38"/>
      <c r="C531" s="249" t="s">
        <v>929</v>
      </c>
      <c r="D531" s="249" t="s">
        <v>206</v>
      </c>
      <c r="E531" s="250" t="s">
        <v>930</v>
      </c>
      <c r="F531" s="251" t="s">
        <v>931</v>
      </c>
      <c r="G531" s="252" t="s">
        <v>152</v>
      </c>
      <c r="H531" s="253">
        <v>185.82300000000001</v>
      </c>
      <c r="I531" s="254"/>
      <c r="J531" s="255">
        <f>ROUND(I531*H531,2)</f>
        <v>0</v>
      </c>
      <c r="K531" s="256"/>
      <c r="L531" s="257"/>
      <c r="M531" s="258" t="s">
        <v>1</v>
      </c>
      <c r="N531" s="259" t="s">
        <v>41</v>
      </c>
      <c r="O531" s="90"/>
      <c r="P531" s="228">
        <f>O531*H531</f>
        <v>0</v>
      </c>
      <c r="Q531" s="228">
        <v>0.010500000000000001</v>
      </c>
      <c r="R531" s="228">
        <f>Q531*H531</f>
        <v>1.9511415000000003</v>
      </c>
      <c r="S531" s="228">
        <v>0</v>
      </c>
      <c r="T531" s="229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30" t="s">
        <v>340</v>
      </c>
      <c r="AT531" s="230" t="s">
        <v>206</v>
      </c>
      <c r="AU531" s="230" t="s">
        <v>86</v>
      </c>
      <c r="AY531" s="16" t="s">
        <v>147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6" t="s">
        <v>84</v>
      </c>
      <c r="BK531" s="231">
        <f>ROUND(I531*H531,2)</f>
        <v>0</v>
      </c>
      <c r="BL531" s="16" t="s">
        <v>242</v>
      </c>
      <c r="BM531" s="230" t="s">
        <v>932</v>
      </c>
    </row>
    <row r="532" s="13" customFormat="1">
      <c r="A532" s="13"/>
      <c r="B532" s="237"/>
      <c r="C532" s="238"/>
      <c r="D532" s="239" t="s">
        <v>157</v>
      </c>
      <c r="E532" s="238"/>
      <c r="F532" s="241" t="s">
        <v>933</v>
      </c>
      <c r="G532" s="238"/>
      <c r="H532" s="242">
        <v>185.82300000000001</v>
      </c>
      <c r="I532" s="243"/>
      <c r="J532" s="238"/>
      <c r="K532" s="238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157</v>
      </c>
      <c r="AU532" s="248" t="s">
        <v>86</v>
      </c>
      <c r="AV532" s="13" t="s">
        <v>86</v>
      </c>
      <c r="AW532" s="13" t="s">
        <v>4</v>
      </c>
      <c r="AX532" s="13" t="s">
        <v>84</v>
      </c>
      <c r="AY532" s="248" t="s">
        <v>147</v>
      </c>
    </row>
    <row r="533" s="2" customFormat="1" ht="24.15" customHeight="1">
      <c r="A533" s="37"/>
      <c r="B533" s="38"/>
      <c r="C533" s="218" t="s">
        <v>934</v>
      </c>
      <c r="D533" s="218" t="s">
        <v>149</v>
      </c>
      <c r="E533" s="219" t="s">
        <v>935</v>
      </c>
      <c r="F533" s="220" t="s">
        <v>936</v>
      </c>
      <c r="G533" s="221" t="s">
        <v>320</v>
      </c>
      <c r="H533" s="222">
        <v>351.32299999999998</v>
      </c>
      <c r="I533" s="223"/>
      <c r="J533" s="224">
        <f>ROUND(I533*H533,2)</f>
        <v>0</v>
      </c>
      <c r="K533" s="225"/>
      <c r="L533" s="43"/>
      <c r="M533" s="226" t="s">
        <v>1</v>
      </c>
      <c r="N533" s="227" t="s">
        <v>41</v>
      </c>
      <c r="O533" s="90"/>
      <c r="P533" s="228">
        <f>O533*H533</f>
        <v>0</v>
      </c>
      <c r="Q533" s="228">
        <v>3.0000000000000001E-05</v>
      </c>
      <c r="R533" s="228">
        <f>Q533*H533</f>
        <v>0.010539689999999999</v>
      </c>
      <c r="S533" s="228">
        <v>0</v>
      </c>
      <c r="T533" s="229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0" t="s">
        <v>242</v>
      </c>
      <c r="AT533" s="230" t="s">
        <v>149</v>
      </c>
      <c r="AU533" s="230" t="s">
        <v>86</v>
      </c>
      <c r="AY533" s="16" t="s">
        <v>147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6" t="s">
        <v>84</v>
      </c>
      <c r="BK533" s="231">
        <f>ROUND(I533*H533,2)</f>
        <v>0</v>
      </c>
      <c r="BL533" s="16" t="s">
        <v>242</v>
      </c>
      <c r="BM533" s="230" t="s">
        <v>937</v>
      </c>
    </row>
    <row r="534" s="2" customFormat="1">
      <c r="A534" s="37"/>
      <c r="B534" s="38"/>
      <c r="C534" s="39"/>
      <c r="D534" s="232" t="s">
        <v>155</v>
      </c>
      <c r="E534" s="39"/>
      <c r="F534" s="233" t="s">
        <v>938</v>
      </c>
      <c r="G534" s="39"/>
      <c r="H534" s="39"/>
      <c r="I534" s="234"/>
      <c r="J534" s="39"/>
      <c r="K534" s="39"/>
      <c r="L534" s="43"/>
      <c r="M534" s="235"/>
      <c r="N534" s="236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155</v>
      </c>
      <c r="AU534" s="16" t="s">
        <v>86</v>
      </c>
    </row>
    <row r="535" s="13" customFormat="1">
      <c r="A535" s="13"/>
      <c r="B535" s="237"/>
      <c r="C535" s="238"/>
      <c r="D535" s="239" t="s">
        <v>157</v>
      </c>
      <c r="E535" s="240" t="s">
        <v>1</v>
      </c>
      <c r="F535" s="241" t="s">
        <v>939</v>
      </c>
      <c r="G535" s="238"/>
      <c r="H535" s="242">
        <v>351.32299999999998</v>
      </c>
      <c r="I535" s="243"/>
      <c r="J535" s="238"/>
      <c r="K535" s="238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157</v>
      </c>
      <c r="AU535" s="248" t="s">
        <v>86</v>
      </c>
      <c r="AV535" s="13" t="s">
        <v>86</v>
      </c>
      <c r="AW535" s="13" t="s">
        <v>33</v>
      </c>
      <c r="AX535" s="13" t="s">
        <v>76</v>
      </c>
      <c r="AY535" s="248" t="s">
        <v>147</v>
      </c>
    </row>
    <row r="536" s="2" customFormat="1" ht="21.75" customHeight="1">
      <c r="A536" s="37"/>
      <c r="B536" s="38"/>
      <c r="C536" s="249" t="s">
        <v>940</v>
      </c>
      <c r="D536" s="249" t="s">
        <v>206</v>
      </c>
      <c r="E536" s="250" t="s">
        <v>941</v>
      </c>
      <c r="F536" s="251" t="s">
        <v>942</v>
      </c>
      <c r="G536" s="252" t="s">
        <v>320</v>
      </c>
      <c r="H536" s="253">
        <v>368.88900000000001</v>
      </c>
      <c r="I536" s="254"/>
      <c r="J536" s="255">
        <f>ROUND(I536*H536,2)</f>
        <v>0</v>
      </c>
      <c r="K536" s="256"/>
      <c r="L536" s="257"/>
      <c r="M536" s="258" t="s">
        <v>1</v>
      </c>
      <c r="N536" s="259" t="s">
        <v>41</v>
      </c>
      <c r="O536" s="90"/>
      <c r="P536" s="228">
        <f>O536*H536</f>
        <v>0</v>
      </c>
      <c r="Q536" s="228">
        <v>0.00054000000000000001</v>
      </c>
      <c r="R536" s="228">
        <f>Q536*H536</f>
        <v>0.19920006000000001</v>
      </c>
      <c r="S536" s="228">
        <v>0</v>
      </c>
      <c r="T536" s="229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30" t="s">
        <v>340</v>
      </c>
      <c r="AT536" s="230" t="s">
        <v>206</v>
      </c>
      <c r="AU536" s="230" t="s">
        <v>86</v>
      </c>
      <c r="AY536" s="16" t="s">
        <v>147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6" t="s">
        <v>84</v>
      </c>
      <c r="BK536" s="231">
        <f>ROUND(I536*H536,2)</f>
        <v>0</v>
      </c>
      <c r="BL536" s="16" t="s">
        <v>242</v>
      </c>
      <c r="BM536" s="230" t="s">
        <v>943</v>
      </c>
    </row>
    <row r="537" s="13" customFormat="1">
      <c r="A537" s="13"/>
      <c r="B537" s="237"/>
      <c r="C537" s="238"/>
      <c r="D537" s="239" t="s">
        <v>157</v>
      </c>
      <c r="E537" s="238"/>
      <c r="F537" s="241" t="s">
        <v>944</v>
      </c>
      <c r="G537" s="238"/>
      <c r="H537" s="242">
        <v>368.88900000000001</v>
      </c>
      <c r="I537" s="243"/>
      <c r="J537" s="238"/>
      <c r="K537" s="238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157</v>
      </c>
      <c r="AU537" s="248" t="s">
        <v>86</v>
      </c>
      <c r="AV537" s="13" t="s">
        <v>86</v>
      </c>
      <c r="AW537" s="13" t="s">
        <v>4</v>
      </c>
      <c r="AX537" s="13" t="s">
        <v>84</v>
      </c>
      <c r="AY537" s="248" t="s">
        <v>147</v>
      </c>
    </row>
    <row r="538" s="2" customFormat="1" ht="33" customHeight="1">
      <c r="A538" s="37"/>
      <c r="B538" s="38"/>
      <c r="C538" s="218" t="s">
        <v>945</v>
      </c>
      <c r="D538" s="218" t="s">
        <v>149</v>
      </c>
      <c r="E538" s="219" t="s">
        <v>946</v>
      </c>
      <c r="F538" s="220" t="s">
        <v>947</v>
      </c>
      <c r="G538" s="221" t="s">
        <v>152</v>
      </c>
      <c r="H538" s="222">
        <v>78.215000000000003</v>
      </c>
      <c r="I538" s="223"/>
      <c r="J538" s="224">
        <f>ROUND(I538*H538,2)</f>
        <v>0</v>
      </c>
      <c r="K538" s="225"/>
      <c r="L538" s="43"/>
      <c r="M538" s="226" t="s">
        <v>1</v>
      </c>
      <c r="N538" s="227" t="s">
        <v>41</v>
      </c>
      <c r="O538" s="90"/>
      <c r="P538" s="228">
        <f>O538*H538</f>
        <v>0</v>
      </c>
      <c r="Q538" s="228">
        <v>0.00023000000000000001</v>
      </c>
      <c r="R538" s="228">
        <f>Q538*H538</f>
        <v>0.017989450000000001</v>
      </c>
      <c r="S538" s="228">
        <v>0</v>
      </c>
      <c r="T538" s="229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30" t="s">
        <v>242</v>
      </c>
      <c r="AT538" s="230" t="s">
        <v>149</v>
      </c>
      <c r="AU538" s="230" t="s">
        <v>86</v>
      </c>
      <c r="AY538" s="16" t="s">
        <v>147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6" t="s">
        <v>84</v>
      </c>
      <c r="BK538" s="231">
        <f>ROUND(I538*H538,2)</f>
        <v>0</v>
      </c>
      <c r="BL538" s="16" t="s">
        <v>242</v>
      </c>
      <c r="BM538" s="230" t="s">
        <v>948</v>
      </c>
    </row>
    <row r="539" s="2" customFormat="1">
      <c r="A539" s="37"/>
      <c r="B539" s="38"/>
      <c r="C539" s="39"/>
      <c r="D539" s="232" t="s">
        <v>155</v>
      </c>
      <c r="E539" s="39"/>
      <c r="F539" s="233" t="s">
        <v>949</v>
      </c>
      <c r="G539" s="39"/>
      <c r="H539" s="39"/>
      <c r="I539" s="234"/>
      <c r="J539" s="39"/>
      <c r="K539" s="39"/>
      <c r="L539" s="43"/>
      <c r="M539" s="235"/>
      <c r="N539" s="236"/>
      <c r="O539" s="90"/>
      <c r="P539" s="90"/>
      <c r="Q539" s="90"/>
      <c r="R539" s="90"/>
      <c r="S539" s="90"/>
      <c r="T539" s="91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155</v>
      </c>
      <c r="AU539" s="16" t="s">
        <v>86</v>
      </c>
    </row>
    <row r="540" s="13" customFormat="1">
      <c r="A540" s="13"/>
      <c r="B540" s="237"/>
      <c r="C540" s="238"/>
      <c r="D540" s="239" t="s">
        <v>157</v>
      </c>
      <c r="E540" s="240" t="s">
        <v>1</v>
      </c>
      <c r="F540" s="241" t="s">
        <v>950</v>
      </c>
      <c r="G540" s="238"/>
      <c r="H540" s="242">
        <v>78.215000000000003</v>
      </c>
      <c r="I540" s="243"/>
      <c r="J540" s="238"/>
      <c r="K540" s="238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157</v>
      </c>
      <c r="AU540" s="248" t="s">
        <v>86</v>
      </c>
      <c r="AV540" s="13" t="s">
        <v>86</v>
      </c>
      <c r="AW540" s="13" t="s">
        <v>33</v>
      </c>
      <c r="AX540" s="13" t="s">
        <v>76</v>
      </c>
      <c r="AY540" s="248" t="s">
        <v>147</v>
      </c>
    </row>
    <row r="541" s="2" customFormat="1" ht="24.15" customHeight="1">
      <c r="A541" s="37"/>
      <c r="B541" s="38"/>
      <c r="C541" s="249" t="s">
        <v>951</v>
      </c>
      <c r="D541" s="249" t="s">
        <v>206</v>
      </c>
      <c r="E541" s="250" t="s">
        <v>952</v>
      </c>
      <c r="F541" s="251" t="s">
        <v>953</v>
      </c>
      <c r="G541" s="252" t="s">
        <v>152</v>
      </c>
      <c r="H541" s="253">
        <v>82.441000000000002</v>
      </c>
      <c r="I541" s="254"/>
      <c r="J541" s="255">
        <f>ROUND(I541*H541,2)</f>
        <v>0</v>
      </c>
      <c r="K541" s="256"/>
      <c r="L541" s="257"/>
      <c r="M541" s="258" t="s">
        <v>1</v>
      </c>
      <c r="N541" s="259" t="s">
        <v>41</v>
      </c>
      <c r="O541" s="90"/>
      <c r="P541" s="228">
        <f>O541*H541</f>
        <v>0</v>
      </c>
      <c r="Q541" s="228">
        <v>0.017600000000000001</v>
      </c>
      <c r="R541" s="228">
        <f>Q541*H541</f>
        <v>1.4509616000000001</v>
      </c>
      <c r="S541" s="228">
        <v>0</v>
      </c>
      <c r="T541" s="229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30" t="s">
        <v>340</v>
      </c>
      <c r="AT541" s="230" t="s">
        <v>206</v>
      </c>
      <c r="AU541" s="230" t="s">
        <v>86</v>
      </c>
      <c r="AY541" s="16" t="s">
        <v>147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6" t="s">
        <v>84</v>
      </c>
      <c r="BK541" s="231">
        <f>ROUND(I541*H541,2)</f>
        <v>0</v>
      </c>
      <c r="BL541" s="16" t="s">
        <v>242</v>
      </c>
      <c r="BM541" s="230" t="s">
        <v>954</v>
      </c>
    </row>
    <row r="542" s="13" customFormat="1">
      <c r="A542" s="13"/>
      <c r="B542" s="237"/>
      <c r="C542" s="238"/>
      <c r="D542" s="239" t="s">
        <v>157</v>
      </c>
      <c r="E542" s="238"/>
      <c r="F542" s="241" t="s">
        <v>955</v>
      </c>
      <c r="G542" s="238"/>
      <c r="H542" s="242">
        <v>82.441000000000002</v>
      </c>
      <c r="I542" s="243"/>
      <c r="J542" s="238"/>
      <c r="K542" s="238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157</v>
      </c>
      <c r="AU542" s="248" t="s">
        <v>86</v>
      </c>
      <c r="AV542" s="13" t="s">
        <v>86</v>
      </c>
      <c r="AW542" s="13" t="s">
        <v>4</v>
      </c>
      <c r="AX542" s="13" t="s">
        <v>84</v>
      </c>
      <c r="AY542" s="248" t="s">
        <v>147</v>
      </c>
    </row>
    <row r="543" s="2" customFormat="1" ht="37.8" customHeight="1">
      <c r="A543" s="37"/>
      <c r="B543" s="38"/>
      <c r="C543" s="218" t="s">
        <v>956</v>
      </c>
      <c r="D543" s="218" t="s">
        <v>149</v>
      </c>
      <c r="E543" s="219" t="s">
        <v>957</v>
      </c>
      <c r="F543" s="220" t="s">
        <v>958</v>
      </c>
      <c r="G543" s="221" t="s">
        <v>191</v>
      </c>
      <c r="H543" s="222">
        <v>3.6920000000000002</v>
      </c>
      <c r="I543" s="223"/>
      <c r="J543" s="224">
        <f>ROUND(I543*H543,2)</f>
        <v>0</v>
      </c>
      <c r="K543" s="225"/>
      <c r="L543" s="43"/>
      <c r="M543" s="226" t="s">
        <v>1</v>
      </c>
      <c r="N543" s="227" t="s">
        <v>41</v>
      </c>
      <c r="O543" s="90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30" t="s">
        <v>242</v>
      </c>
      <c r="AT543" s="230" t="s">
        <v>149</v>
      </c>
      <c r="AU543" s="230" t="s">
        <v>86</v>
      </c>
      <c r="AY543" s="16" t="s">
        <v>147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6" t="s">
        <v>84</v>
      </c>
      <c r="BK543" s="231">
        <f>ROUND(I543*H543,2)</f>
        <v>0</v>
      </c>
      <c r="BL543" s="16" t="s">
        <v>242</v>
      </c>
      <c r="BM543" s="230" t="s">
        <v>959</v>
      </c>
    </row>
    <row r="544" s="2" customFormat="1">
      <c r="A544" s="37"/>
      <c r="B544" s="38"/>
      <c r="C544" s="39"/>
      <c r="D544" s="232" t="s">
        <v>155</v>
      </c>
      <c r="E544" s="39"/>
      <c r="F544" s="233" t="s">
        <v>960</v>
      </c>
      <c r="G544" s="39"/>
      <c r="H544" s="39"/>
      <c r="I544" s="234"/>
      <c r="J544" s="39"/>
      <c r="K544" s="39"/>
      <c r="L544" s="43"/>
      <c r="M544" s="235"/>
      <c r="N544" s="236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155</v>
      </c>
      <c r="AU544" s="16" t="s">
        <v>86</v>
      </c>
    </row>
    <row r="545" s="12" customFormat="1" ht="22.8" customHeight="1">
      <c r="A545" s="12"/>
      <c r="B545" s="202"/>
      <c r="C545" s="203"/>
      <c r="D545" s="204" t="s">
        <v>75</v>
      </c>
      <c r="E545" s="216" t="s">
        <v>961</v>
      </c>
      <c r="F545" s="216" t="s">
        <v>962</v>
      </c>
      <c r="G545" s="203"/>
      <c r="H545" s="203"/>
      <c r="I545" s="206"/>
      <c r="J545" s="217">
        <f>BK545</f>
        <v>0</v>
      </c>
      <c r="K545" s="203"/>
      <c r="L545" s="208"/>
      <c r="M545" s="209"/>
      <c r="N545" s="210"/>
      <c r="O545" s="210"/>
      <c r="P545" s="211">
        <f>SUM(P546:P561)</f>
        <v>0</v>
      </c>
      <c r="Q545" s="210"/>
      <c r="R545" s="211">
        <f>SUM(R546:R561)</f>
        <v>0.038199999999999998</v>
      </c>
      <c r="S545" s="210"/>
      <c r="T545" s="212">
        <f>SUM(T546:T561)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3" t="s">
        <v>86</v>
      </c>
      <c r="AT545" s="214" t="s">
        <v>75</v>
      </c>
      <c r="AU545" s="214" t="s">
        <v>84</v>
      </c>
      <c r="AY545" s="213" t="s">
        <v>147</v>
      </c>
      <c r="BK545" s="215">
        <f>SUM(BK546:BK561)</f>
        <v>0</v>
      </c>
    </row>
    <row r="546" s="2" customFormat="1" ht="16.5" customHeight="1">
      <c r="A546" s="37"/>
      <c r="B546" s="38"/>
      <c r="C546" s="218" t="s">
        <v>963</v>
      </c>
      <c r="D546" s="218" t="s">
        <v>149</v>
      </c>
      <c r="E546" s="219" t="s">
        <v>964</v>
      </c>
      <c r="F546" s="220" t="s">
        <v>965</v>
      </c>
      <c r="G546" s="221" t="s">
        <v>371</v>
      </c>
      <c r="H546" s="222">
        <v>2</v>
      </c>
      <c r="I546" s="223"/>
      <c r="J546" s="224">
        <f>ROUND(I546*H546,2)</f>
        <v>0</v>
      </c>
      <c r="K546" s="225"/>
      <c r="L546" s="43"/>
      <c r="M546" s="226" t="s">
        <v>1</v>
      </c>
      <c r="N546" s="227" t="s">
        <v>41</v>
      </c>
      <c r="O546" s="90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30" t="s">
        <v>242</v>
      </c>
      <c r="AT546" s="230" t="s">
        <v>149</v>
      </c>
      <c r="AU546" s="230" t="s">
        <v>86</v>
      </c>
      <c r="AY546" s="16" t="s">
        <v>147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6" t="s">
        <v>84</v>
      </c>
      <c r="BK546" s="231">
        <f>ROUND(I546*H546,2)</f>
        <v>0</v>
      </c>
      <c r="BL546" s="16" t="s">
        <v>242</v>
      </c>
      <c r="BM546" s="230" t="s">
        <v>966</v>
      </c>
    </row>
    <row r="547" s="2" customFormat="1">
      <c r="A547" s="37"/>
      <c r="B547" s="38"/>
      <c r="C547" s="39"/>
      <c r="D547" s="232" t="s">
        <v>155</v>
      </c>
      <c r="E547" s="39"/>
      <c r="F547" s="233" t="s">
        <v>967</v>
      </c>
      <c r="G547" s="39"/>
      <c r="H547" s="39"/>
      <c r="I547" s="234"/>
      <c r="J547" s="39"/>
      <c r="K547" s="39"/>
      <c r="L547" s="43"/>
      <c r="M547" s="235"/>
      <c r="N547" s="236"/>
      <c r="O547" s="90"/>
      <c r="P547" s="90"/>
      <c r="Q547" s="90"/>
      <c r="R547" s="90"/>
      <c r="S547" s="90"/>
      <c r="T547" s="91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155</v>
      </c>
      <c r="AU547" s="16" t="s">
        <v>86</v>
      </c>
    </row>
    <row r="548" s="13" customFormat="1">
      <c r="A548" s="13"/>
      <c r="B548" s="237"/>
      <c r="C548" s="238"/>
      <c r="D548" s="239" t="s">
        <v>157</v>
      </c>
      <c r="E548" s="240" t="s">
        <v>1</v>
      </c>
      <c r="F548" s="241" t="s">
        <v>968</v>
      </c>
      <c r="G548" s="238"/>
      <c r="H548" s="242">
        <v>2</v>
      </c>
      <c r="I548" s="243"/>
      <c r="J548" s="238"/>
      <c r="K548" s="238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157</v>
      </c>
      <c r="AU548" s="248" t="s">
        <v>86</v>
      </c>
      <c r="AV548" s="13" t="s">
        <v>86</v>
      </c>
      <c r="AW548" s="13" t="s">
        <v>33</v>
      </c>
      <c r="AX548" s="13" t="s">
        <v>76</v>
      </c>
      <c r="AY548" s="248" t="s">
        <v>147</v>
      </c>
    </row>
    <row r="549" s="2" customFormat="1" ht="21.75" customHeight="1">
      <c r="A549" s="37"/>
      <c r="B549" s="38"/>
      <c r="C549" s="249" t="s">
        <v>969</v>
      </c>
      <c r="D549" s="249" t="s">
        <v>206</v>
      </c>
      <c r="E549" s="250" t="s">
        <v>970</v>
      </c>
      <c r="F549" s="251" t="s">
        <v>971</v>
      </c>
      <c r="G549" s="252" t="s">
        <v>371</v>
      </c>
      <c r="H549" s="253">
        <v>2</v>
      </c>
      <c r="I549" s="254"/>
      <c r="J549" s="255">
        <f>ROUND(I549*H549,2)</f>
        <v>0</v>
      </c>
      <c r="K549" s="256"/>
      <c r="L549" s="257"/>
      <c r="M549" s="258" t="s">
        <v>1</v>
      </c>
      <c r="N549" s="259" t="s">
        <v>41</v>
      </c>
      <c r="O549" s="90"/>
      <c r="P549" s="228">
        <f>O549*H549</f>
        <v>0</v>
      </c>
      <c r="Q549" s="228">
        <v>0.00020000000000000001</v>
      </c>
      <c r="R549" s="228">
        <f>Q549*H549</f>
        <v>0.00040000000000000002</v>
      </c>
      <c r="S549" s="228">
        <v>0</v>
      </c>
      <c r="T549" s="229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30" t="s">
        <v>340</v>
      </c>
      <c r="AT549" s="230" t="s">
        <v>206</v>
      </c>
      <c r="AU549" s="230" t="s">
        <v>86</v>
      </c>
      <c r="AY549" s="16" t="s">
        <v>147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6" t="s">
        <v>84</v>
      </c>
      <c r="BK549" s="231">
        <f>ROUND(I549*H549,2)</f>
        <v>0</v>
      </c>
      <c r="BL549" s="16" t="s">
        <v>242</v>
      </c>
      <c r="BM549" s="230" t="s">
        <v>972</v>
      </c>
    </row>
    <row r="550" s="2" customFormat="1" ht="21.75" customHeight="1">
      <c r="A550" s="37"/>
      <c r="B550" s="38"/>
      <c r="C550" s="218" t="s">
        <v>973</v>
      </c>
      <c r="D550" s="218" t="s">
        <v>149</v>
      </c>
      <c r="E550" s="219" t="s">
        <v>974</v>
      </c>
      <c r="F550" s="220" t="s">
        <v>975</v>
      </c>
      <c r="G550" s="221" t="s">
        <v>371</v>
      </c>
      <c r="H550" s="222">
        <v>2</v>
      </c>
      <c r="I550" s="223"/>
      <c r="J550" s="224">
        <f>ROUND(I550*H550,2)</f>
        <v>0</v>
      </c>
      <c r="K550" s="225"/>
      <c r="L550" s="43"/>
      <c r="M550" s="226" t="s">
        <v>1</v>
      </c>
      <c r="N550" s="227" t="s">
        <v>41</v>
      </c>
      <c r="O550" s="90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30" t="s">
        <v>242</v>
      </c>
      <c r="AT550" s="230" t="s">
        <v>149</v>
      </c>
      <c r="AU550" s="230" t="s">
        <v>86</v>
      </c>
      <c r="AY550" s="16" t="s">
        <v>147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6" t="s">
        <v>84</v>
      </c>
      <c r="BK550" s="231">
        <f>ROUND(I550*H550,2)</f>
        <v>0</v>
      </c>
      <c r="BL550" s="16" t="s">
        <v>242</v>
      </c>
      <c r="BM550" s="230" t="s">
        <v>976</v>
      </c>
    </row>
    <row r="551" s="2" customFormat="1">
      <c r="A551" s="37"/>
      <c r="B551" s="38"/>
      <c r="C551" s="39"/>
      <c r="D551" s="232" t="s">
        <v>155</v>
      </c>
      <c r="E551" s="39"/>
      <c r="F551" s="233" t="s">
        <v>977</v>
      </c>
      <c r="G551" s="39"/>
      <c r="H551" s="39"/>
      <c r="I551" s="234"/>
      <c r="J551" s="39"/>
      <c r="K551" s="39"/>
      <c r="L551" s="43"/>
      <c r="M551" s="235"/>
      <c r="N551" s="236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155</v>
      </c>
      <c r="AU551" s="16" t="s">
        <v>86</v>
      </c>
    </row>
    <row r="552" s="13" customFormat="1">
      <c r="A552" s="13"/>
      <c r="B552" s="237"/>
      <c r="C552" s="238"/>
      <c r="D552" s="239" t="s">
        <v>157</v>
      </c>
      <c r="E552" s="240" t="s">
        <v>1</v>
      </c>
      <c r="F552" s="241" t="s">
        <v>978</v>
      </c>
      <c r="G552" s="238"/>
      <c r="H552" s="242">
        <v>2</v>
      </c>
      <c r="I552" s="243"/>
      <c r="J552" s="238"/>
      <c r="K552" s="238"/>
      <c r="L552" s="244"/>
      <c r="M552" s="245"/>
      <c r="N552" s="246"/>
      <c r="O552" s="246"/>
      <c r="P552" s="246"/>
      <c r="Q552" s="246"/>
      <c r="R552" s="246"/>
      <c r="S552" s="246"/>
      <c r="T552" s="24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8" t="s">
        <v>157</v>
      </c>
      <c r="AU552" s="248" t="s">
        <v>86</v>
      </c>
      <c r="AV552" s="13" t="s">
        <v>86</v>
      </c>
      <c r="AW552" s="13" t="s">
        <v>33</v>
      </c>
      <c r="AX552" s="13" t="s">
        <v>76</v>
      </c>
      <c r="AY552" s="248" t="s">
        <v>147</v>
      </c>
    </row>
    <row r="553" s="2" customFormat="1" ht="24.15" customHeight="1">
      <c r="A553" s="37"/>
      <c r="B553" s="38"/>
      <c r="C553" s="249" t="s">
        <v>979</v>
      </c>
      <c r="D553" s="249" t="s">
        <v>206</v>
      </c>
      <c r="E553" s="250" t="s">
        <v>980</v>
      </c>
      <c r="F553" s="251" t="s">
        <v>981</v>
      </c>
      <c r="G553" s="252" t="s">
        <v>371</v>
      </c>
      <c r="H553" s="253">
        <v>2</v>
      </c>
      <c r="I553" s="254"/>
      <c r="J553" s="255">
        <f>ROUND(I553*H553,2)</f>
        <v>0</v>
      </c>
      <c r="K553" s="256"/>
      <c r="L553" s="257"/>
      <c r="M553" s="258" t="s">
        <v>1</v>
      </c>
      <c r="N553" s="259" t="s">
        <v>41</v>
      </c>
      <c r="O553" s="90"/>
      <c r="P553" s="228">
        <f>O553*H553</f>
        <v>0</v>
      </c>
      <c r="Q553" s="228">
        <v>0.0011000000000000001</v>
      </c>
      <c r="R553" s="228">
        <f>Q553*H553</f>
        <v>0.0022000000000000001</v>
      </c>
      <c r="S553" s="228">
        <v>0</v>
      </c>
      <c r="T553" s="229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30" t="s">
        <v>340</v>
      </c>
      <c r="AT553" s="230" t="s">
        <v>206</v>
      </c>
      <c r="AU553" s="230" t="s">
        <v>86</v>
      </c>
      <c r="AY553" s="16" t="s">
        <v>147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6" t="s">
        <v>84</v>
      </c>
      <c r="BK553" s="231">
        <f>ROUND(I553*H553,2)</f>
        <v>0</v>
      </c>
      <c r="BL553" s="16" t="s">
        <v>242</v>
      </c>
      <c r="BM553" s="230" t="s">
        <v>982</v>
      </c>
    </row>
    <row r="554" s="2" customFormat="1" ht="37.8" customHeight="1">
      <c r="A554" s="37"/>
      <c r="B554" s="38"/>
      <c r="C554" s="218" t="s">
        <v>983</v>
      </c>
      <c r="D554" s="218" t="s">
        <v>149</v>
      </c>
      <c r="E554" s="219" t="s">
        <v>984</v>
      </c>
      <c r="F554" s="220" t="s">
        <v>985</v>
      </c>
      <c r="G554" s="221" t="s">
        <v>320</v>
      </c>
      <c r="H554" s="222">
        <v>2.5</v>
      </c>
      <c r="I554" s="223"/>
      <c r="J554" s="224">
        <f>ROUND(I554*H554,2)</f>
        <v>0</v>
      </c>
      <c r="K554" s="225"/>
      <c r="L554" s="43"/>
      <c r="M554" s="226" t="s">
        <v>1</v>
      </c>
      <c r="N554" s="227" t="s">
        <v>41</v>
      </c>
      <c r="O554" s="90"/>
      <c r="P554" s="228">
        <f>O554*H554</f>
        <v>0</v>
      </c>
      <c r="Q554" s="228">
        <v>0.0034399999999999999</v>
      </c>
      <c r="R554" s="228">
        <f>Q554*H554</f>
        <v>0.0086</v>
      </c>
      <c r="S554" s="228">
        <v>0</v>
      </c>
      <c r="T554" s="229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30" t="s">
        <v>242</v>
      </c>
      <c r="AT554" s="230" t="s">
        <v>149</v>
      </c>
      <c r="AU554" s="230" t="s">
        <v>86</v>
      </c>
      <c r="AY554" s="16" t="s">
        <v>147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6" t="s">
        <v>84</v>
      </c>
      <c r="BK554" s="231">
        <f>ROUND(I554*H554,2)</f>
        <v>0</v>
      </c>
      <c r="BL554" s="16" t="s">
        <v>242</v>
      </c>
      <c r="BM554" s="230" t="s">
        <v>986</v>
      </c>
    </row>
    <row r="555" s="2" customFormat="1">
      <c r="A555" s="37"/>
      <c r="B555" s="38"/>
      <c r="C555" s="39"/>
      <c r="D555" s="232" t="s">
        <v>155</v>
      </c>
      <c r="E555" s="39"/>
      <c r="F555" s="233" t="s">
        <v>987</v>
      </c>
      <c r="G555" s="39"/>
      <c r="H555" s="39"/>
      <c r="I555" s="234"/>
      <c r="J555" s="39"/>
      <c r="K555" s="39"/>
      <c r="L555" s="43"/>
      <c r="M555" s="235"/>
      <c r="N555" s="236"/>
      <c r="O555" s="90"/>
      <c r="P555" s="90"/>
      <c r="Q555" s="90"/>
      <c r="R555" s="90"/>
      <c r="S555" s="90"/>
      <c r="T555" s="91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155</v>
      </c>
      <c r="AU555" s="16" t="s">
        <v>86</v>
      </c>
    </row>
    <row r="556" s="13" customFormat="1">
      <c r="A556" s="13"/>
      <c r="B556" s="237"/>
      <c r="C556" s="238"/>
      <c r="D556" s="239" t="s">
        <v>157</v>
      </c>
      <c r="E556" s="240" t="s">
        <v>1</v>
      </c>
      <c r="F556" s="241" t="s">
        <v>988</v>
      </c>
      <c r="G556" s="238"/>
      <c r="H556" s="242">
        <v>2.5</v>
      </c>
      <c r="I556" s="243"/>
      <c r="J556" s="238"/>
      <c r="K556" s="238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157</v>
      </c>
      <c r="AU556" s="248" t="s">
        <v>86</v>
      </c>
      <c r="AV556" s="13" t="s">
        <v>86</v>
      </c>
      <c r="AW556" s="13" t="s">
        <v>33</v>
      </c>
      <c r="AX556" s="13" t="s">
        <v>76</v>
      </c>
      <c r="AY556" s="248" t="s">
        <v>147</v>
      </c>
    </row>
    <row r="557" s="2" customFormat="1" ht="37.8" customHeight="1">
      <c r="A557" s="37"/>
      <c r="B557" s="38"/>
      <c r="C557" s="218" t="s">
        <v>989</v>
      </c>
      <c r="D557" s="218" t="s">
        <v>149</v>
      </c>
      <c r="E557" s="219" t="s">
        <v>990</v>
      </c>
      <c r="F557" s="220" t="s">
        <v>991</v>
      </c>
      <c r="G557" s="221" t="s">
        <v>371</v>
      </c>
      <c r="H557" s="222">
        <v>5</v>
      </c>
      <c r="I557" s="223"/>
      <c r="J557" s="224">
        <f>ROUND(I557*H557,2)</f>
        <v>0</v>
      </c>
      <c r="K557" s="225"/>
      <c r="L557" s="43"/>
      <c r="M557" s="226" t="s">
        <v>1</v>
      </c>
      <c r="N557" s="227" t="s">
        <v>41</v>
      </c>
      <c r="O557" s="90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30" t="s">
        <v>242</v>
      </c>
      <c r="AT557" s="230" t="s">
        <v>149</v>
      </c>
      <c r="AU557" s="230" t="s">
        <v>86</v>
      </c>
      <c r="AY557" s="16" t="s">
        <v>147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6" t="s">
        <v>84</v>
      </c>
      <c r="BK557" s="231">
        <f>ROUND(I557*H557,2)</f>
        <v>0</v>
      </c>
      <c r="BL557" s="16" t="s">
        <v>242</v>
      </c>
      <c r="BM557" s="230" t="s">
        <v>992</v>
      </c>
    </row>
    <row r="558" s="2" customFormat="1">
      <c r="A558" s="37"/>
      <c r="B558" s="38"/>
      <c r="C558" s="39"/>
      <c r="D558" s="232" t="s">
        <v>155</v>
      </c>
      <c r="E558" s="39"/>
      <c r="F558" s="233" t="s">
        <v>993</v>
      </c>
      <c r="G558" s="39"/>
      <c r="H558" s="39"/>
      <c r="I558" s="234"/>
      <c r="J558" s="39"/>
      <c r="K558" s="39"/>
      <c r="L558" s="43"/>
      <c r="M558" s="235"/>
      <c r="N558" s="236"/>
      <c r="O558" s="90"/>
      <c r="P558" s="90"/>
      <c r="Q558" s="90"/>
      <c r="R558" s="90"/>
      <c r="S558" s="90"/>
      <c r="T558" s="91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16" t="s">
        <v>155</v>
      </c>
      <c r="AU558" s="16" t="s">
        <v>86</v>
      </c>
    </row>
    <row r="559" s="2" customFormat="1" ht="16.5" customHeight="1">
      <c r="A559" s="37"/>
      <c r="B559" s="38"/>
      <c r="C559" s="249" t="s">
        <v>994</v>
      </c>
      <c r="D559" s="249" t="s">
        <v>206</v>
      </c>
      <c r="E559" s="250" t="s">
        <v>995</v>
      </c>
      <c r="F559" s="251" t="s">
        <v>996</v>
      </c>
      <c r="G559" s="252" t="s">
        <v>371</v>
      </c>
      <c r="H559" s="253">
        <v>5</v>
      </c>
      <c r="I559" s="254"/>
      <c r="J559" s="255">
        <f>ROUND(I559*H559,2)</f>
        <v>0</v>
      </c>
      <c r="K559" s="256"/>
      <c r="L559" s="257"/>
      <c r="M559" s="258" t="s">
        <v>1</v>
      </c>
      <c r="N559" s="259" t="s">
        <v>41</v>
      </c>
      <c r="O559" s="90"/>
      <c r="P559" s="228">
        <f>O559*H559</f>
        <v>0</v>
      </c>
      <c r="Q559" s="228">
        <v>0.0054000000000000003</v>
      </c>
      <c r="R559" s="228">
        <f>Q559*H559</f>
        <v>0.027000000000000003</v>
      </c>
      <c r="S559" s="228">
        <v>0</v>
      </c>
      <c r="T559" s="229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30" t="s">
        <v>340</v>
      </c>
      <c r="AT559" s="230" t="s">
        <v>206</v>
      </c>
      <c r="AU559" s="230" t="s">
        <v>86</v>
      </c>
      <c r="AY559" s="16" t="s">
        <v>147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6" t="s">
        <v>84</v>
      </c>
      <c r="BK559" s="231">
        <f>ROUND(I559*H559,2)</f>
        <v>0</v>
      </c>
      <c r="BL559" s="16" t="s">
        <v>242</v>
      </c>
      <c r="BM559" s="230" t="s">
        <v>997</v>
      </c>
    </row>
    <row r="560" s="2" customFormat="1" ht="24.15" customHeight="1">
      <c r="A560" s="37"/>
      <c r="B560" s="38"/>
      <c r="C560" s="218" t="s">
        <v>998</v>
      </c>
      <c r="D560" s="218" t="s">
        <v>149</v>
      </c>
      <c r="E560" s="219" t="s">
        <v>999</v>
      </c>
      <c r="F560" s="220" t="s">
        <v>1000</v>
      </c>
      <c r="G560" s="221" t="s">
        <v>191</v>
      </c>
      <c r="H560" s="222">
        <v>0.037999999999999999</v>
      </c>
      <c r="I560" s="223"/>
      <c r="J560" s="224">
        <f>ROUND(I560*H560,2)</f>
        <v>0</v>
      </c>
      <c r="K560" s="225"/>
      <c r="L560" s="43"/>
      <c r="M560" s="226" t="s">
        <v>1</v>
      </c>
      <c r="N560" s="227" t="s">
        <v>41</v>
      </c>
      <c r="O560" s="90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30" t="s">
        <v>242</v>
      </c>
      <c r="AT560" s="230" t="s">
        <v>149</v>
      </c>
      <c r="AU560" s="230" t="s">
        <v>86</v>
      </c>
      <c r="AY560" s="16" t="s">
        <v>147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6" t="s">
        <v>84</v>
      </c>
      <c r="BK560" s="231">
        <f>ROUND(I560*H560,2)</f>
        <v>0</v>
      </c>
      <c r="BL560" s="16" t="s">
        <v>242</v>
      </c>
      <c r="BM560" s="230" t="s">
        <v>1001</v>
      </c>
    </row>
    <row r="561" s="2" customFormat="1">
      <c r="A561" s="37"/>
      <c r="B561" s="38"/>
      <c r="C561" s="39"/>
      <c r="D561" s="232" t="s">
        <v>155</v>
      </c>
      <c r="E561" s="39"/>
      <c r="F561" s="233" t="s">
        <v>1002</v>
      </c>
      <c r="G561" s="39"/>
      <c r="H561" s="39"/>
      <c r="I561" s="234"/>
      <c r="J561" s="39"/>
      <c r="K561" s="39"/>
      <c r="L561" s="43"/>
      <c r="M561" s="235"/>
      <c r="N561" s="236"/>
      <c r="O561" s="90"/>
      <c r="P561" s="90"/>
      <c r="Q561" s="90"/>
      <c r="R561" s="90"/>
      <c r="S561" s="90"/>
      <c r="T561" s="91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6" t="s">
        <v>155</v>
      </c>
      <c r="AU561" s="16" t="s">
        <v>86</v>
      </c>
    </row>
    <row r="562" s="12" customFormat="1" ht="22.8" customHeight="1">
      <c r="A562" s="12"/>
      <c r="B562" s="202"/>
      <c r="C562" s="203"/>
      <c r="D562" s="204" t="s">
        <v>75</v>
      </c>
      <c r="E562" s="216" t="s">
        <v>1003</v>
      </c>
      <c r="F562" s="216" t="s">
        <v>1004</v>
      </c>
      <c r="G562" s="203"/>
      <c r="H562" s="203"/>
      <c r="I562" s="206"/>
      <c r="J562" s="217">
        <f>BK562</f>
        <v>0</v>
      </c>
      <c r="K562" s="203"/>
      <c r="L562" s="208"/>
      <c r="M562" s="209"/>
      <c r="N562" s="210"/>
      <c r="O562" s="210"/>
      <c r="P562" s="211">
        <f>SUM(P563:P666)</f>
        <v>0</v>
      </c>
      <c r="Q562" s="210"/>
      <c r="R562" s="211">
        <f>SUM(R563:R666)</f>
        <v>14.96215093</v>
      </c>
      <c r="S562" s="210"/>
      <c r="T562" s="212">
        <f>SUM(T563:T666)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3" t="s">
        <v>86</v>
      </c>
      <c r="AT562" s="214" t="s">
        <v>75</v>
      </c>
      <c r="AU562" s="214" t="s">
        <v>84</v>
      </c>
      <c r="AY562" s="213" t="s">
        <v>147</v>
      </c>
      <c r="BK562" s="215">
        <f>SUM(BK563:BK666)</f>
        <v>0</v>
      </c>
    </row>
    <row r="563" s="2" customFormat="1" ht="16.5" customHeight="1">
      <c r="A563" s="37"/>
      <c r="B563" s="38"/>
      <c r="C563" s="218" t="s">
        <v>1005</v>
      </c>
      <c r="D563" s="218" t="s">
        <v>149</v>
      </c>
      <c r="E563" s="219" t="s">
        <v>1006</v>
      </c>
      <c r="F563" s="220" t="s">
        <v>1007</v>
      </c>
      <c r="G563" s="221" t="s">
        <v>161</v>
      </c>
      <c r="H563" s="222">
        <v>7.6470000000000002</v>
      </c>
      <c r="I563" s="223"/>
      <c r="J563" s="224">
        <f>ROUND(I563*H563,2)</f>
        <v>0</v>
      </c>
      <c r="K563" s="225"/>
      <c r="L563" s="43"/>
      <c r="M563" s="226" t="s">
        <v>1</v>
      </c>
      <c r="N563" s="227" t="s">
        <v>41</v>
      </c>
      <c r="O563" s="90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30" t="s">
        <v>242</v>
      </c>
      <c r="AT563" s="230" t="s">
        <v>149</v>
      </c>
      <c r="AU563" s="230" t="s">
        <v>86</v>
      </c>
      <c r="AY563" s="16" t="s">
        <v>147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6" t="s">
        <v>84</v>
      </c>
      <c r="BK563" s="231">
        <f>ROUND(I563*H563,2)</f>
        <v>0</v>
      </c>
      <c r="BL563" s="16" t="s">
        <v>242</v>
      </c>
      <c r="BM563" s="230" t="s">
        <v>1008</v>
      </c>
    </row>
    <row r="564" s="2" customFormat="1">
      <c r="A564" s="37"/>
      <c r="B564" s="38"/>
      <c r="C564" s="39"/>
      <c r="D564" s="232" t="s">
        <v>155</v>
      </c>
      <c r="E564" s="39"/>
      <c r="F564" s="233" t="s">
        <v>1009</v>
      </c>
      <c r="G564" s="39"/>
      <c r="H564" s="39"/>
      <c r="I564" s="234"/>
      <c r="J564" s="39"/>
      <c r="K564" s="39"/>
      <c r="L564" s="43"/>
      <c r="M564" s="235"/>
      <c r="N564" s="236"/>
      <c r="O564" s="90"/>
      <c r="P564" s="90"/>
      <c r="Q564" s="90"/>
      <c r="R564" s="90"/>
      <c r="S564" s="90"/>
      <c r="T564" s="91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155</v>
      </c>
      <c r="AU564" s="16" t="s">
        <v>86</v>
      </c>
    </row>
    <row r="565" s="13" customFormat="1">
      <c r="A565" s="13"/>
      <c r="B565" s="237"/>
      <c r="C565" s="238"/>
      <c r="D565" s="239" t="s">
        <v>157</v>
      </c>
      <c r="E565" s="240" t="s">
        <v>1</v>
      </c>
      <c r="F565" s="241" t="s">
        <v>1010</v>
      </c>
      <c r="G565" s="238"/>
      <c r="H565" s="242">
        <v>1.1187</v>
      </c>
      <c r="I565" s="243"/>
      <c r="J565" s="238"/>
      <c r="K565" s="238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157</v>
      </c>
      <c r="AU565" s="248" t="s">
        <v>86</v>
      </c>
      <c r="AV565" s="13" t="s">
        <v>86</v>
      </c>
      <c r="AW565" s="13" t="s">
        <v>33</v>
      </c>
      <c r="AX565" s="13" t="s">
        <v>76</v>
      </c>
      <c r="AY565" s="248" t="s">
        <v>147</v>
      </c>
    </row>
    <row r="566" s="13" customFormat="1">
      <c r="A566" s="13"/>
      <c r="B566" s="237"/>
      <c r="C566" s="238"/>
      <c r="D566" s="239" t="s">
        <v>157</v>
      </c>
      <c r="E566" s="240" t="s">
        <v>1</v>
      </c>
      <c r="F566" s="241" t="s">
        <v>1011</v>
      </c>
      <c r="G566" s="238"/>
      <c r="H566" s="242">
        <v>0.67071599999999998</v>
      </c>
      <c r="I566" s="243"/>
      <c r="J566" s="238"/>
      <c r="K566" s="238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157</v>
      </c>
      <c r="AU566" s="248" t="s">
        <v>86</v>
      </c>
      <c r="AV566" s="13" t="s">
        <v>86</v>
      </c>
      <c r="AW566" s="13" t="s">
        <v>33</v>
      </c>
      <c r="AX566" s="13" t="s">
        <v>76</v>
      </c>
      <c r="AY566" s="248" t="s">
        <v>147</v>
      </c>
    </row>
    <row r="567" s="13" customFormat="1">
      <c r="A567" s="13"/>
      <c r="B567" s="237"/>
      <c r="C567" s="238"/>
      <c r="D567" s="239" t="s">
        <v>157</v>
      </c>
      <c r="E567" s="240" t="s">
        <v>1</v>
      </c>
      <c r="F567" s="241" t="s">
        <v>1012</v>
      </c>
      <c r="G567" s="238"/>
      <c r="H567" s="242">
        <v>0.16911999999999999</v>
      </c>
      <c r="I567" s="243"/>
      <c r="J567" s="238"/>
      <c r="K567" s="238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157</v>
      </c>
      <c r="AU567" s="248" t="s">
        <v>86</v>
      </c>
      <c r="AV567" s="13" t="s">
        <v>86</v>
      </c>
      <c r="AW567" s="13" t="s">
        <v>33</v>
      </c>
      <c r="AX567" s="13" t="s">
        <v>76</v>
      </c>
      <c r="AY567" s="248" t="s">
        <v>147</v>
      </c>
    </row>
    <row r="568" s="13" customFormat="1">
      <c r="A568" s="13"/>
      <c r="B568" s="237"/>
      <c r="C568" s="238"/>
      <c r="D568" s="239" t="s">
        <v>157</v>
      </c>
      <c r="E568" s="240" t="s">
        <v>1</v>
      </c>
      <c r="F568" s="241" t="s">
        <v>1013</v>
      </c>
      <c r="G568" s="238"/>
      <c r="H568" s="242">
        <v>0.45312000000000002</v>
      </c>
      <c r="I568" s="243"/>
      <c r="J568" s="238"/>
      <c r="K568" s="238"/>
      <c r="L568" s="244"/>
      <c r="M568" s="245"/>
      <c r="N568" s="246"/>
      <c r="O568" s="246"/>
      <c r="P568" s="246"/>
      <c r="Q568" s="246"/>
      <c r="R568" s="246"/>
      <c r="S568" s="246"/>
      <c r="T568" s="24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8" t="s">
        <v>157</v>
      </c>
      <c r="AU568" s="248" t="s">
        <v>86</v>
      </c>
      <c r="AV568" s="13" t="s">
        <v>86</v>
      </c>
      <c r="AW568" s="13" t="s">
        <v>33</v>
      </c>
      <c r="AX568" s="13" t="s">
        <v>76</v>
      </c>
      <c r="AY568" s="248" t="s">
        <v>147</v>
      </c>
    </row>
    <row r="569" s="13" customFormat="1">
      <c r="A569" s="13"/>
      <c r="B569" s="237"/>
      <c r="C569" s="238"/>
      <c r="D569" s="239" t="s">
        <v>157</v>
      </c>
      <c r="E569" s="240" t="s">
        <v>1</v>
      </c>
      <c r="F569" s="241" t="s">
        <v>1014</v>
      </c>
      <c r="G569" s="238"/>
      <c r="H569" s="242">
        <v>1.2529440000000001</v>
      </c>
      <c r="I569" s="243"/>
      <c r="J569" s="238"/>
      <c r="K569" s="238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157</v>
      </c>
      <c r="AU569" s="248" t="s">
        <v>86</v>
      </c>
      <c r="AV569" s="13" t="s">
        <v>86</v>
      </c>
      <c r="AW569" s="13" t="s">
        <v>33</v>
      </c>
      <c r="AX569" s="13" t="s">
        <v>76</v>
      </c>
      <c r="AY569" s="248" t="s">
        <v>147</v>
      </c>
    </row>
    <row r="570" s="13" customFormat="1">
      <c r="A570" s="13"/>
      <c r="B570" s="237"/>
      <c r="C570" s="238"/>
      <c r="D570" s="239" t="s">
        <v>157</v>
      </c>
      <c r="E570" s="240" t="s">
        <v>1</v>
      </c>
      <c r="F570" s="241" t="s">
        <v>1015</v>
      </c>
      <c r="G570" s="238"/>
      <c r="H570" s="242">
        <v>2.46496</v>
      </c>
      <c r="I570" s="243"/>
      <c r="J570" s="238"/>
      <c r="K570" s="238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157</v>
      </c>
      <c r="AU570" s="248" t="s">
        <v>86</v>
      </c>
      <c r="AV570" s="13" t="s">
        <v>86</v>
      </c>
      <c r="AW570" s="13" t="s">
        <v>33</v>
      </c>
      <c r="AX570" s="13" t="s">
        <v>76</v>
      </c>
      <c r="AY570" s="248" t="s">
        <v>147</v>
      </c>
    </row>
    <row r="571" s="13" customFormat="1">
      <c r="A571" s="13"/>
      <c r="B571" s="237"/>
      <c r="C571" s="238"/>
      <c r="D571" s="239" t="s">
        <v>157</v>
      </c>
      <c r="E571" s="240" t="s">
        <v>1</v>
      </c>
      <c r="F571" s="241" t="s">
        <v>1016</v>
      </c>
      <c r="G571" s="238"/>
      <c r="H571" s="242">
        <v>0.021600000000000001</v>
      </c>
      <c r="I571" s="243"/>
      <c r="J571" s="238"/>
      <c r="K571" s="238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157</v>
      </c>
      <c r="AU571" s="248" t="s">
        <v>86</v>
      </c>
      <c r="AV571" s="13" t="s">
        <v>86</v>
      </c>
      <c r="AW571" s="13" t="s">
        <v>33</v>
      </c>
      <c r="AX571" s="13" t="s">
        <v>76</v>
      </c>
      <c r="AY571" s="248" t="s">
        <v>147</v>
      </c>
    </row>
    <row r="572" s="13" customFormat="1">
      <c r="A572" s="13"/>
      <c r="B572" s="237"/>
      <c r="C572" s="238"/>
      <c r="D572" s="239" t="s">
        <v>157</v>
      </c>
      <c r="E572" s="240" t="s">
        <v>1</v>
      </c>
      <c r="F572" s="241" t="s">
        <v>1017</v>
      </c>
      <c r="G572" s="238"/>
      <c r="H572" s="242">
        <v>1.38148</v>
      </c>
      <c r="I572" s="243"/>
      <c r="J572" s="238"/>
      <c r="K572" s="238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157</v>
      </c>
      <c r="AU572" s="248" t="s">
        <v>86</v>
      </c>
      <c r="AV572" s="13" t="s">
        <v>86</v>
      </c>
      <c r="AW572" s="13" t="s">
        <v>33</v>
      </c>
      <c r="AX572" s="13" t="s">
        <v>76</v>
      </c>
      <c r="AY572" s="248" t="s">
        <v>147</v>
      </c>
    </row>
    <row r="573" s="13" customFormat="1">
      <c r="A573" s="13"/>
      <c r="B573" s="237"/>
      <c r="C573" s="238"/>
      <c r="D573" s="239" t="s">
        <v>157</v>
      </c>
      <c r="E573" s="240" t="s">
        <v>1</v>
      </c>
      <c r="F573" s="241" t="s">
        <v>1018</v>
      </c>
      <c r="G573" s="238"/>
      <c r="H573" s="242">
        <v>0.114688</v>
      </c>
      <c r="I573" s="243"/>
      <c r="J573" s="238"/>
      <c r="K573" s="238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157</v>
      </c>
      <c r="AU573" s="248" t="s">
        <v>86</v>
      </c>
      <c r="AV573" s="13" t="s">
        <v>86</v>
      </c>
      <c r="AW573" s="13" t="s">
        <v>33</v>
      </c>
      <c r="AX573" s="13" t="s">
        <v>76</v>
      </c>
      <c r="AY573" s="248" t="s">
        <v>147</v>
      </c>
    </row>
    <row r="574" s="2" customFormat="1" ht="33" customHeight="1">
      <c r="A574" s="37"/>
      <c r="B574" s="38"/>
      <c r="C574" s="218" t="s">
        <v>1019</v>
      </c>
      <c r="D574" s="218" t="s">
        <v>149</v>
      </c>
      <c r="E574" s="219" t="s">
        <v>1020</v>
      </c>
      <c r="F574" s="220" t="s">
        <v>1021</v>
      </c>
      <c r="G574" s="221" t="s">
        <v>371</v>
      </c>
      <c r="H574" s="222">
        <v>2</v>
      </c>
      <c r="I574" s="223"/>
      <c r="J574" s="224">
        <f>ROUND(I574*H574,2)</f>
        <v>0</v>
      </c>
      <c r="K574" s="225"/>
      <c r="L574" s="43"/>
      <c r="M574" s="226" t="s">
        <v>1</v>
      </c>
      <c r="N574" s="227" t="s">
        <v>41</v>
      </c>
      <c r="O574" s="90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30" t="s">
        <v>242</v>
      </c>
      <c r="AT574" s="230" t="s">
        <v>149</v>
      </c>
      <c r="AU574" s="230" t="s">
        <v>86</v>
      </c>
      <c r="AY574" s="16" t="s">
        <v>147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6" t="s">
        <v>84</v>
      </c>
      <c r="BK574" s="231">
        <f>ROUND(I574*H574,2)</f>
        <v>0</v>
      </c>
      <c r="BL574" s="16" t="s">
        <v>242</v>
      </c>
      <c r="BM574" s="230" t="s">
        <v>1022</v>
      </c>
    </row>
    <row r="575" s="2" customFormat="1">
      <c r="A575" s="37"/>
      <c r="B575" s="38"/>
      <c r="C575" s="39"/>
      <c r="D575" s="232" t="s">
        <v>155</v>
      </c>
      <c r="E575" s="39"/>
      <c r="F575" s="233" t="s">
        <v>1023</v>
      </c>
      <c r="G575" s="39"/>
      <c r="H575" s="39"/>
      <c r="I575" s="234"/>
      <c r="J575" s="39"/>
      <c r="K575" s="39"/>
      <c r="L575" s="43"/>
      <c r="M575" s="235"/>
      <c r="N575" s="236"/>
      <c r="O575" s="90"/>
      <c r="P575" s="90"/>
      <c r="Q575" s="90"/>
      <c r="R575" s="90"/>
      <c r="S575" s="90"/>
      <c r="T575" s="91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6" t="s">
        <v>155</v>
      </c>
      <c r="AU575" s="16" t="s">
        <v>86</v>
      </c>
    </row>
    <row r="576" s="13" customFormat="1">
      <c r="A576" s="13"/>
      <c r="B576" s="237"/>
      <c r="C576" s="238"/>
      <c r="D576" s="239" t="s">
        <v>157</v>
      </c>
      <c r="E576" s="240" t="s">
        <v>1</v>
      </c>
      <c r="F576" s="241" t="s">
        <v>1024</v>
      </c>
      <c r="G576" s="238"/>
      <c r="H576" s="242">
        <v>2</v>
      </c>
      <c r="I576" s="243"/>
      <c r="J576" s="238"/>
      <c r="K576" s="238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157</v>
      </c>
      <c r="AU576" s="248" t="s">
        <v>86</v>
      </c>
      <c r="AV576" s="13" t="s">
        <v>86</v>
      </c>
      <c r="AW576" s="13" t="s">
        <v>33</v>
      </c>
      <c r="AX576" s="13" t="s">
        <v>76</v>
      </c>
      <c r="AY576" s="248" t="s">
        <v>147</v>
      </c>
    </row>
    <row r="577" s="2" customFormat="1" ht="33" customHeight="1">
      <c r="A577" s="37"/>
      <c r="B577" s="38"/>
      <c r="C577" s="218" t="s">
        <v>1025</v>
      </c>
      <c r="D577" s="218" t="s">
        <v>149</v>
      </c>
      <c r="E577" s="219" t="s">
        <v>1026</v>
      </c>
      <c r="F577" s="220" t="s">
        <v>1027</v>
      </c>
      <c r="G577" s="221" t="s">
        <v>161</v>
      </c>
      <c r="H577" s="222">
        <v>16.170999999999999</v>
      </c>
      <c r="I577" s="223"/>
      <c r="J577" s="224">
        <f>ROUND(I577*H577,2)</f>
        <v>0</v>
      </c>
      <c r="K577" s="225"/>
      <c r="L577" s="43"/>
      <c r="M577" s="226" t="s">
        <v>1</v>
      </c>
      <c r="N577" s="227" t="s">
        <v>41</v>
      </c>
      <c r="O577" s="90"/>
      <c r="P577" s="228">
        <f>O577*H577</f>
        <v>0</v>
      </c>
      <c r="Q577" s="228">
        <v>0.00189</v>
      </c>
      <c r="R577" s="228">
        <f>Q577*H577</f>
        <v>0.030563189999999997</v>
      </c>
      <c r="S577" s="228">
        <v>0</v>
      </c>
      <c r="T577" s="229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30" t="s">
        <v>242</v>
      </c>
      <c r="AT577" s="230" t="s">
        <v>149</v>
      </c>
      <c r="AU577" s="230" t="s">
        <v>86</v>
      </c>
      <c r="AY577" s="16" t="s">
        <v>147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6" t="s">
        <v>84</v>
      </c>
      <c r="BK577" s="231">
        <f>ROUND(I577*H577,2)</f>
        <v>0</v>
      </c>
      <c r="BL577" s="16" t="s">
        <v>242</v>
      </c>
      <c r="BM577" s="230" t="s">
        <v>1028</v>
      </c>
    </row>
    <row r="578" s="2" customFormat="1">
      <c r="A578" s="37"/>
      <c r="B578" s="38"/>
      <c r="C578" s="39"/>
      <c r="D578" s="232" t="s">
        <v>155</v>
      </c>
      <c r="E578" s="39"/>
      <c r="F578" s="233" t="s">
        <v>1029</v>
      </c>
      <c r="G578" s="39"/>
      <c r="H578" s="39"/>
      <c r="I578" s="234"/>
      <c r="J578" s="39"/>
      <c r="K578" s="39"/>
      <c r="L578" s="43"/>
      <c r="M578" s="235"/>
      <c r="N578" s="236"/>
      <c r="O578" s="90"/>
      <c r="P578" s="90"/>
      <c r="Q578" s="90"/>
      <c r="R578" s="90"/>
      <c r="S578" s="90"/>
      <c r="T578" s="91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155</v>
      </c>
      <c r="AU578" s="16" t="s">
        <v>86</v>
      </c>
    </row>
    <row r="579" s="13" customFormat="1">
      <c r="A579" s="13"/>
      <c r="B579" s="237"/>
      <c r="C579" s="238"/>
      <c r="D579" s="239" t="s">
        <v>157</v>
      </c>
      <c r="E579" s="240" t="s">
        <v>1</v>
      </c>
      <c r="F579" s="241" t="s">
        <v>1030</v>
      </c>
      <c r="G579" s="238"/>
      <c r="H579" s="242">
        <v>16.170999999999999</v>
      </c>
      <c r="I579" s="243"/>
      <c r="J579" s="238"/>
      <c r="K579" s="238"/>
      <c r="L579" s="244"/>
      <c r="M579" s="245"/>
      <c r="N579" s="246"/>
      <c r="O579" s="246"/>
      <c r="P579" s="246"/>
      <c r="Q579" s="246"/>
      <c r="R579" s="246"/>
      <c r="S579" s="246"/>
      <c r="T579" s="24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8" t="s">
        <v>157</v>
      </c>
      <c r="AU579" s="248" t="s">
        <v>86</v>
      </c>
      <c r="AV579" s="13" t="s">
        <v>86</v>
      </c>
      <c r="AW579" s="13" t="s">
        <v>33</v>
      </c>
      <c r="AX579" s="13" t="s">
        <v>76</v>
      </c>
      <c r="AY579" s="248" t="s">
        <v>147</v>
      </c>
    </row>
    <row r="580" s="2" customFormat="1" ht="21.75" customHeight="1">
      <c r="A580" s="37"/>
      <c r="B580" s="38"/>
      <c r="C580" s="218" t="s">
        <v>1031</v>
      </c>
      <c r="D580" s="218" t="s">
        <v>149</v>
      </c>
      <c r="E580" s="219" t="s">
        <v>1032</v>
      </c>
      <c r="F580" s="220" t="s">
        <v>1033</v>
      </c>
      <c r="G580" s="221" t="s">
        <v>371</v>
      </c>
      <c r="H580" s="222">
        <v>109</v>
      </c>
      <c r="I580" s="223"/>
      <c r="J580" s="224">
        <f>ROUND(I580*H580,2)</f>
        <v>0</v>
      </c>
      <c r="K580" s="225"/>
      <c r="L580" s="43"/>
      <c r="M580" s="226" t="s">
        <v>1</v>
      </c>
      <c r="N580" s="227" t="s">
        <v>41</v>
      </c>
      <c r="O580" s="90"/>
      <c r="P580" s="228">
        <f>O580*H580</f>
        <v>0</v>
      </c>
      <c r="Q580" s="228">
        <v>0.0026700000000000001</v>
      </c>
      <c r="R580" s="228">
        <f>Q580*H580</f>
        <v>0.29103000000000001</v>
      </c>
      <c r="S580" s="228">
        <v>0</v>
      </c>
      <c r="T580" s="229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30" t="s">
        <v>242</v>
      </c>
      <c r="AT580" s="230" t="s">
        <v>149</v>
      </c>
      <c r="AU580" s="230" t="s">
        <v>86</v>
      </c>
      <c r="AY580" s="16" t="s">
        <v>147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6" t="s">
        <v>84</v>
      </c>
      <c r="BK580" s="231">
        <f>ROUND(I580*H580,2)</f>
        <v>0</v>
      </c>
      <c r="BL580" s="16" t="s">
        <v>242</v>
      </c>
      <c r="BM580" s="230" t="s">
        <v>1034</v>
      </c>
    </row>
    <row r="581" s="2" customFormat="1">
      <c r="A581" s="37"/>
      <c r="B581" s="38"/>
      <c r="C581" s="39"/>
      <c r="D581" s="232" t="s">
        <v>155</v>
      </c>
      <c r="E581" s="39"/>
      <c r="F581" s="233" t="s">
        <v>1035</v>
      </c>
      <c r="G581" s="39"/>
      <c r="H581" s="39"/>
      <c r="I581" s="234"/>
      <c r="J581" s="39"/>
      <c r="K581" s="39"/>
      <c r="L581" s="43"/>
      <c r="M581" s="235"/>
      <c r="N581" s="236"/>
      <c r="O581" s="90"/>
      <c r="P581" s="90"/>
      <c r="Q581" s="90"/>
      <c r="R581" s="90"/>
      <c r="S581" s="90"/>
      <c r="T581" s="91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6" t="s">
        <v>155</v>
      </c>
      <c r="AU581" s="16" t="s">
        <v>86</v>
      </c>
    </row>
    <row r="582" s="13" customFormat="1">
      <c r="A582" s="13"/>
      <c r="B582" s="237"/>
      <c r="C582" s="238"/>
      <c r="D582" s="239" t="s">
        <v>157</v>
      </c>
      <c r="E582" s="240" t="s">
        <v>1</v>
      </c>
      <c r="F582" s="241" t="s">
        <v>1036</v>
      </c>
      <c r="G582" s="238"/>
      <c r="H582" s="242">
        <v>109.000333333333</v>
      </c>
      <c r="I582" s="243"/>
      <c r="J582" s="238"/>
      <c r="K582" s="238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157</v>
      </c>
      <c r="AU582" s="248" t="s">
        <v>86</v>
      </c>
      <c r="AV582" s="13" t="s">
        <v>86</v>
      </c>
      <c r="AW582" s="13" t="s">
        <v>33</v>
      </c>
      <c r="AX582" s="13" t="s">
        <v>76</v>
      </c>
      <c r="AY582" s="248" t="s">
        <v>147</v>
      </c>
    </row>
    <row r="583" s="2" customFormat="1" ht="16.5" customHeight="1">
      <c r="A583" s="37"/>
      <c r="B583" s="38"/>
      <c r="C583" s="249" t="s">
        <v>1037</v>
      </c>
      <c r="D583" s="249" t="s">
        <v>206</v>
      </c>
      <c r="E583" s="250" t="s">
        <v>1038</v>
      </c>
      <c r="F583" s="251" t="s">
        <v>1039</v>
      </c>
      <c r="G583" s="252" t="s">
        <v>371</v>
      </c>
      <c r="H583" s="253">
        <v>109</v>
      </c>
      <c r="I583" s="254"/>
      <c r="J583" s="255">
        <f>ROUND(I583*H583,2)</f>
        <v>0</v>
      </c>
      <c r="K583" s="256"/>
      <c r="L583" s="257"/>
      <c r="M583" s="258" t="s">
        <v>1</v>
      </c>
      <c r="N583" s="259" t="s">
        <v>41</v>
      </c>
      <c r="O583" s="90"/>
      <c r="P583" s="228">
        <f>O583*H583</f>
        <v>0</v>
      </c>
      <c r="Q583" s="228">
        <v>0.00016000000000000001</v>
      </c>
      <c r="R583" s="228">
        <f>Q583*H583</f>
        <v>0.017440000000000001</v>
      </c>
      <c r="S583" s="228">
        <v>0</v>
      </c>
      <c r="T583" s="229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30" t="s">
        <v>340</v>
      </c>
      <c r="AT583" s="230" t="s">
        <v>206</v>
      </c>
      <c r="AU583" s="230" t="s">
        <v>86</v>
      </c>
      <c r="AY583" s="16" t="s">
        <v>147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6" t="s">
        <v>84</v>
      </c>
      <c r="BK583" s="231">
        <f>ROUND(I583*H583,2)</f>
        <v>0</v>
      </c>
      <c r="BL583" s="16" t="s">
        <v>242</v>
      </c>
      <c r="BM583" s="230" t="s">
        <v>1040</v>
      </c>
    </row>
    <row r="584" s="2" customFormat="1" ht="33" customHeight="1">
      <c r="A584" s="37"/>
      <c r="B584" s="38"/>
      <c r="C584" s="218" t="s">
        <v>1041</v>
      </c>
      <c r="D584" s="218" t="s">
        <v>149</v>
      </c>
      <c r="E584" s="219" t="s">
        <v>1042</v>
      </c>
      <c r="F584" s="220" t="s">
        <v>1043</v>
      </c>
      <c r="G584" s="221" t="s">
        <v>320</v>
      </c>
      <c r="H584" s="222">
        <v>204.29499999999999</v>
      </c>
      <c r="I584" s="223"/>
      <c r="J584" s="224">
        <f>ROUND(I584*H584,2)</f>
        <v>0</v>
      </c>
      <c r="K584" s="225"/>
      <c r="L584" s="43"/>
      <c r="M584" s="226" t="s">
        <v>1</v>
      </c>
      <c r="N584" s="227" t="s">
        <v>41</v>
      </c>
      <c r="O584" s="90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30" t="s">
        <v>242</v>
      </c>
      <c r="AT584" s="230" t="s">
        <v>149</v>
      </c>
      <c r="AU584" s="230" t="s">
        <v>86</v>
      </c>
      <c r="AY584" s="16" t="s">
        <v>147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6" t="s">
        <v>84</v>
      </c>
      <c r="BK584" s="231">
        <f>ROUND(I584*H584,2)</f>
        <v>0</v>
      </c>
      <c r="BL584" s="16" t="s">
        <v>242</v>
      </c>
      <c r="BM584" s="230" t="s">
        <v>1044</v>
      </c>
    </row>
    <row r="585" s="2" customFormat="1">
      <c r="A585" s="37"/>
      <c r="B585" s="38"/>
      <c r="C585" s="39"/>
      <c r="D585" s="232" t="s">
        <v>155</v>
      </c>
      <c r="E585" s="39"/>
      <c r="F585" s="233" t="s">
        <v>1045</v>
      </c>
      <c r="G585" s="39"/>
      <c r="H585" s="39"/>
      <c r="I585" s="234"/>
      <c r="J585" s="39"/>
      <c r="K585" s="39"/>
      <c r="L585" s="43"/>
      <c r="M585" s="235"/>
      <c r="N585" s="236"/>
      <c r="O585" s="90"/>
      <c r="P585" s="90"/>
      <c r="Q585" s="90"/>
      <c r="R585" s="90"/>
      <c r="S585" s="90"/>
      <c r="T585" s="91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6" t="s">
        <v>155</v>
      </c>
      <c r="AU585" s="16" t="s">
        <v>86</v>
      </c>
    </row>
    <row r="586" s="13" customFormat="1">
      <c r="A586" s="13"/>
      <c r="B586" s="237"/>
      <c r="C586" s="238"/>
      <c r="D586" s="239" t="s">
        <v>157</v>
      </c>
      <c r="E586" s="240" t="s">
        <v>1</v>
      </c>
      <c r="F586" s="241" t="s">
        <v>1046</v>
      </c>
      <c r="G586" s="238"/>
      <c r="H586" s="242">
        <v>23.600000000000001</v>
      </c>
      <c r="I586" s="243"/>
      <c r="J586" s="238"/>
      <c r="K586" s="238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157</v>
      </c>
      <c r="AU586" s="248" t="s">
        <v>86</v>
      </c>
      <c r="AV586" s="13" t="s">
        <v>86</v>
      </c>
      <c r="AW586" s="13" t="s">
        <v>33</v>
      </c>
      <c r="AX586" s="13" t="s">
        <v>76</v>
      </c>
      <c r="AY586" s="248" t="s">
        <v>147</v>
      </c>
    </row>
    <row r="587" s="13" customFormat="1">
      <c r="A587" s="13"/>
      <c r="B587" s="237"/>
      <c r="C587" s="238"/>
      <c r="D587" s="239" t="s">
        <v>157</v>
      </c>
      <c r="E587" s="240" t="s">
        <v>1</v>
      </c>
      <c r="F587" s="241" t="s">
        <v>1047</v>
      </c>
      <c r="G587" s="238"/>
      <c r="H587" s="242">
        <v>15.855</v>
      </c>
      <c r="I587" s="243"/>
      <c r="J587" s="238"/>
      <c r="K587" s="238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157</v>
      </c>
      <c r="AU587" s="248" t="s">
        <v>86</v>
      </c>
      <c r="AV587" s="13" t="s">
        <v>86</v>
      </c>
      <c r="AW587" s="13" t="s">
        <v>33</v>
      </c>
      <c r="AX587" s="13" t="s">
        <v>76</v>
      </c>
      <c r="AY587" s="248" t="s">
        <v>147</v>
      </c>
    </row>
    <row r="588" s="13" customFormat="1">
      <c r="A588" s="13"/>
      <c r="B588" s="237"/>
      <c r="C588" s="238"/>
      <c r="D588" s="239" t="s">
        <v>157</v>
      </c>
      <c r="E588" s="240" t="s">
        <v>1</v>
      </c>
      <c r="F588" s="241" t="s">
        <v>1048</v>
      </c>
      <c r="G588" s="238"/>
      <c r="H588" s="242">
        <v>96</v>
      </c>
      <c r="I588" s="243"/>
      <c r="J588" s="238"/>
      <c r="K588" s="238"/>
      <c r="L588" s="244"/>
      <c r="M588" s="245"/>
      <c r="N588" s="246"/>
      <c r="O588" s="246"/>
      <c r="P588" s="246"/>
      <c r="Q588" s="246"/>
      <c r="R588" s="246"/>
      <c r="S588" s="246"/>
      <c r="T588" s="24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8" t="s">
        <v>157</v>
      </c>
      <c r="AU588" s="248" t="s">
        <v>86</v>
      </c>
      <c r="AV588" s="13" t="s">
        <v>86</v>
      </c>
      <c r="AW588" s="13" t="s">
        <v>33</v>
      </c>
      <c r="AX588" s="13" t="s">
        <v>76</v>
      </c>
      <c r="AY588" s="248" t="s">
        <v>147</v>
      </c>
    </row>
    <row r="589" s="13" customFormat="1">
      <c r="A589" s="13"/>
      <c r="B589" s="237"/>
      <c r="C589" s="238"/>
      <c r="D589" s="239" t="s">
        <v>157</v>
      </c>
      <c r="E589" s="240" t="s">
        <v>1</v>
      </c>
      <c r="F589" s="241" t="s">
        <v>1049</v>
      </c>
      <c r="G589" s="238"/>
      <c r="H589" s="242">
        <v>36.740000000000002</v>
      </c>
      <c r="I589" s="243"/>
      <c r="J589" s="238"/>
      <c r="K589" s="238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157</v>
      </c>
      <c r="AU589" s="248" t="s">
        <v>86</v>
      </c>
      <c r="AV589" s="13" t="s">
        <v>86</v>
      </c>
      <c r="AW589" s="13" t="s">
        <v>33</v>
      </c>
      <c r="AX589" s="13" t="s">
        <v>76</v>
      </c>
      <c r="AY589" s="248" t="s">
        <v>147</v>
      </c>
    </row>
    <row r="590" s="13" customFormat="1">
      <c r="A590" s="13"/>
      <c r="B590" s="237"/>
      <c r="C590" s="238"/>
      <c r="D590" s="239" t="s">
        <v>157</v>
      </c>
      <c r="E590" s="240" t="s">
        <v>1</v>
      </c>
      <c r="F590" s="241" t="s">
        <v>1050</v>
      </c>
      <c r="G590" s="238"/>
      <c r="H590" s="242">
        <v>30.300000000000001</v>
      </c>
      <c r="I590" s="243"/>
      <c r="J590" s="238"/>
      <c r="K590" s="238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157</v>
      </c>
      <c r="AU590" s="248" t="s">
        <v>86</v>
      </c>
      <c r="AV590" s="13" t="s">
        <v>86</v>
      </c>
      <c r="AW590" s="13" t="s">
        <v>33</v>
      </c>
      <c r="AX590" s="13" t="s">
        <v>76</v>
      </c>
      <c r="AY590" s="248" t="s">
        <v>147</v>
      </c>
    </row>
    <row r="591" s="13" customFormat="1">
      <c r="A591" s="13"/>
      <c r="B591" s="237"/>
      <c r="C591" s="238"/>
      <c r="D591" s="239" t="s">
        <v>157</v>
      </c>
      <c r="E591" s="240" t="s">
        <v>1</v>
      </c>
      <c r="F591" s="241" t="s">
        <v>1051</v>
      </c>
      <c r="G591" s="238"/>
      <c r="H591" s="242">
        <v>1.8</v>
      </c>
      <c r="I591" s="243"/>
      <c r="J591" s="238"/>
      <c r="K591" s="238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157</v>
      </c>
      <c r="AU591" s="248" t="s">
        <v>86</v>
      </c>
      <c r="AV591" s="13" t="s">
        <v>86</v>
      </c>
      <c r="AW591" s="13" t="s">
        <v>33</v>
      </c>
      <c r="AX591" s="13" t="s">
        <v>76</v>
      </c>
      <c r="AY591" s="248" t="s">
        <v>147</v>
      </c>
    </row>
    <row r="592" s="2" customFormat="1" ht="21.75" customHeight="1">
      <c r="A592" s="37"/>
      <c r="B592" s="38"/>
      <c r="C592" s="249" t="s">
        <v>1052</v>
      </c>
      <c r="D592" s="249" t="s">
        <v>206</v>
      </c>
      <c r="E592" s="250" t="s">
        <v>1053</v>
      </c>
      <c r="F592" s="251" t="s">
        <v>1054</v>
      </c>
      <c r="G592" s="252" t="s">
        <v>161</v>
      </c>
      <c r="H592" s="253">
        <v>2.0750000000000002</v>
      </c>
      <c r="I592" s="254"/>
      <c r="J592" s="255">
        <f>ROUND(I592*H592,2)</f>
        <v>0</v>
      </c>
      <c r="K592" s="256"/>
      <c r="L592" s="257"/>
      <c r="M592" s="258" t="s">
        <v>1</v>
      </c>
      <c r="N592" s="259" t="s">
        <v>41</v>
      </c>
      <c r="O592" s="90"/>
      <c r="P592" s="228">
        <f>O592*H592</f>
        <v>0</v>
      </c>
      <c r="Q592" s="228">
        <v>0.55000000000000004</v>
      </c>
      <c r="R592" s="228">
        <f>Q592*H592</f>
        <v>1.1412500000000001</v>
      </c>
      <c r="S592" s="228">
        <v>0</v>
      </c>
      <c r="T592" s="229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0" t="s">
        <v>340</v>
      </c>
      <c r="AT592" s="230" t="s">
        <v>206</v>
      </c>
      <c r="AU592" s="230" t="s">
        <v>86</v>
      </c>
      <c r="AY592" s="16" t="s">
        <v>147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6" t="s">
        <v>84</v>
      </c>
      <c r="BK592" s="231">
        <f>ROUND(I592*H592,2)</f>
        <v>0</v>
      </c>
      <c r="BL592" s="16" t="s">
        <v>242</v>
      </c>
      <c r="BM592" s="230" t="s">
        <v>1055</v>
      </c>
    </row>
    <row r="593" s="13" customFormat="1">
      <c r="A593" s="13"/>
      <c r="B593" s="237"/>
      <c r="C593" s="238"/>
      <c r="D593" s="239" t="s">
        <v>157</v>
      </c>
      <c r="E593" s="240" t="s">
        <v>1</v>
      </c>
      <c r="F593" s="241" t="s">
        <v>1056</v>
      </c>
      <c r="G593" s="238"/>
      <c r="H593" s="242">
        <v>0.133182</v>
      </c>
      <c r="I593" s="243"/>
      <c r="J593" s="238"/>
      <c r="K593" s="238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157</v>
      </c>
      <c r="AU593" s="248" t="s">
        <v>86</v>
      </c>
      <c r="AV593" s="13" t="s">
        <v>86</v>
      </c>
      <c r="AW593" s="13" t="s">
        <v>33</v>
      </c>
      <c r="AX593" s="13" t="s">
        <v>76</v>
      </c>
      <c r="AY593" s="248" t="s">
        <v>147</v>
      </c>
    </row>
    <row r="594" s="13" customFormat="1">
      <c r="A594" s="13"/>
      <c r="B594" s="237"/>
      <c r="C594" s="238"/>
      <c r="D594" s="239" t="s">
        <v>157</v>
      </c>
      <c r="E594" s="240" t="s">
        <v>1</v>
      </c>
      <c r="F594" s="241" t="s">
        <v>1057</v>
      </c>
      <c r="G594" s="238"/>
      <c r="H594" s="242">
        <v>0.579264</v>
      </c>
      <c r="I594" s="243"/>
      <c r="J594" s="238"/>
      <c r="K594" s="238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157</v>
      </c>
      <c r="AU594" s="248" t="s">
        <v>86</v>
      </c>
      <c r="AV594" s="13" t="s">
        <v>86</v>
      </c>
      <c r="AW594" s="13" t="s">
        <v>33</v>
      </c>
      <c r="AX594" s="13" t="s">
        <v>76</v>
      </c>
      <c r="AY594" s="248" t="s">
        <v>147</v>
      </c>
    </row>
    <row r="595" s="13" customFormat="1">
      <c r="A595" s="13"/>
      <c r="B595" s="237"/>
      <c r="C595" s="238"/>
      <c r="D595" s="239" t="s">
        <v>157</v>
      </c>
      <c r="E595" s="240" t="s">
        <v>1</v>
      </c>
      <c r="F595" s="241" t="s">
        <v>1058</v>
      </c>
      <c r="G595" s="238"/>
      <c r="H595" s="242">
        <v>1.1736</v>
      </c>
      <c r="I595" s="243"/>
      <c r="J595" s="238"/>
      <c r="K595" s="238"/>
      <c r="L595" s="244"/>
      <c r="M595" s="245"/>
      <c r="N595" s="246"/>
      <c r="O595" s="246"/>
      <c r="P595" s="246"/>
      <c r="Q595" s="246"/>
      <c r="R595" s="246"/>
      <c r="S595" s="246"/>
      <c r="T595" s="24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8" t="s">
        <v>157</v>
      </c>
      <c r="AU595" s="248" t="s">
        <v>86</v>
      </c>
      <c r="AV595" s="13" t="s">
        <v>86</v>
      </c>
      <c r="AW595" s="13" t="s">
        <v>33</v>
      </c>
      <c r="AX595" s="13" t="s">
        <v>76</v>
      </c>
      <c r="AY595" s="248" t="s">
        <v>147</v>
      </c>
    </row>
    <row r="596" s="13" customFormat="1">
      <c r="A596" s="13"/>
      <c r="B596" s="237"/>
      <c r="C596" s="238"/>
      <c r="D596" s="239" t="s">
        <v>157</v>
      </c>
      <c r="E596" s="238"/>
      <c r="F596" s="241" t="s">
        <v>1059</v>
      </c>
      <c r="G596" s="238"/>
      <c r="H596" s="242">
        <v>2.0750000000000002</v>
      </c>
      <c r="I596" s="243"/>
      <c r="J596" s="238"/>
      <c r="K596" s="238"/>
      <c r="L596" s="244"/>
      <c r="M596" s="245"/>
      <c r="N596" s="246"/>
      <c r="O596" s="246"/>
      <c r="P596" s="246"/>
      <c r="Q596" s="246"/>
      <c r="R596" s="246"/>
      <c r="S596" s="246"/>
      <c r="T596" s="24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8" t="s">
        <v>157</v>
      </c>
      <c r="AU596" s="248" t="s">
        <v>86</v>
      </c>
      <c r="AV596" s="13" t="s">
        <v>86</v>
      </c>
      <c r="AW596" s="13" t="s">
        <v>4</v>
      </c>
      <c r="AX596" s="13" t="s">
        <v>84</v>
      </c>
      <c r="AY596" s="248" t="s">
        <v>147</v>
      </c>
    </row>
    <row r="597" s="2" customFormat="1" ht="24.15" customHeight="1">
      <c r="A597" s="37"/>
      <c r="B597" s="38"/>
      <c r="C597" s="249" t="s">
        <v>1060</v>
      </c>
      <c r="D597" s="249" t="s">
        <v>206</v>
      </c>
      <c r="E597" s="250" t="s">
        <v>1061</v>
      </c>
      <c r="F597" s="251" t="s">
        <v>1062</v>
      </c>
      <c r="G597" s="252" t="s">
        <v>161</v>
      </c>
      <c r="H597" s="253">
        <v>0.187</v>
      </c>
      <c r="I597" s="254"/>
      <c r="J597" s="255">
        <f>ROUND(I597*H597,2)</f>
        <v>0</v>
      </c>
      <c r="K597" s="256"/>
      <c r="L597" s="257"/>
      <c r="M597" s="258" t="s">
        <v>1</v>
      </c>
      <c r="N597" s="259" t="s">
        <v>41</v>
      </c>
      <c r="O597" s="90"/>
      <c r="P597" s="228">
        <f>O597*H597</f>
        <v>0</v>
      </c>
      <c r="Q597" s="228">
        <v>0.55000000000000004</v>
      </c>
      <c r="R597" s="228">
        <f>Q597*H597</f>
        <v>0.10285000000000001</v>
      </c>
      <c r="S597" s="228">
        <v>0</v>
      </c>
      <c r="T597" s="229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30" t="s">
        <v>340</v>
      </c>
      <c r="AT597" s="230" t="s">
        <v>206</v>
      </c>
      <c r="AU597" s="230" t="s">
        <v>86</v>
      </c>
      <c r="AY597" s="16" t="s">
        <v>147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6" t="s">
        <v>84</v>
      </c>
      <c r="BK597" s="231">
        <f>ROUND(I597*H597,2)</f>
        <v>0</v>
      </c>
      <c r="BL597" s="16" t="s">
        <v>242</v>
      </c>
      <c r="BM597" s="230" t="s">
        <v>1063</v>
      </c>
    </row>
    <row r="598" s="13" customFormat="1">
      <c r="A598" s="13"/>
      <c r="B598" s="237"/>
      <c r="C598" s="238"/>
      <c r="D598" s="239" t="s">
        <v>157</v>
      </c>
      <c r="E598" s="240" t="s">
        <v>1</v>
      </c>
      <c r="F598" s="241" t="s">
        <v>1064</v>
      </c>
      <c r="G598" s="238"/>
      <c r="H598" s="242">
        <v>0.16968</v>
      </c>
      <c r="I598" s="243"/>
      <c r="J598" s="238"/>
      <c r="K598" s="238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157</v>
      </c>
      <c r="AU598" s="248" t="s">
        <v>86</v>
      </c>
      <c r="AV598" s="13" t="s">
        <v>86</v>
      </c>
      <c r="AW598" s="13" t="s">
        <v>33</v>
      </c>
      <c r="AX598" s="13" t="s">
        <v>76</v>
      </c>
      <c r="AY598" s="248" t="s">
        <v>147</v>
      </c>
    </row>
    <row r="599" s="13" customFormat="1">
      <c r="A599" s="13"/>
      <c r="B599" s="237"/>
      <c r="C599" s="238"/>
      <c r="D599" s="239" t="s">
        <v>157</v>
      </c>
      <c r="E599" s="238"/>
      <c r="F599" s="241" t="s">
        <v>1065</v>
      </c>
      <c r="G599" s="238"/>
      <c r="H599" s="242">
        <v>0.187</v>
      </c>
      <c r="I599" s="243"/>
      <c r="J599" s="238"/>
      <c r="K599" s="238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157</v>
      </c>
      <c r="AU599" s="248" t="s">
        <v>86</v>
      </c>
      <c r="AV599" s="13" t="s">
        <v>86</v>
      </c>
      <c r="AW599" s="13" t="s">
        <v>4</v>
      </c>
      <c r="AX599" s="13" t="s">
        <v>84</v>
      </c>
      <c r="AY599" s="248" t="s">
        <v>147</v>
      </c>
    </row>
    <row r="600" s="2" customFormat="1" ht="33" customHeight="1">
      <c r="A600" s="37"/>
      <c r="B600" s="38"/>
      <c r="C600" s="218" t="s">
        <v>1066</v>
      </c>
      <c r="D600" s="218" t="s">
        <v>149</v>
      </c>
      <c r="E600" s="219" t="s">
        <v>1067</v>
      </c>
      <c r="F600" s="220" t="s">
        <v>1068</v>
      </c>
      <c r="G600" s="221" t="s">
        <v>320</v>
      </c>
      <c r="H600" s="222">
        <v>472.54199999999997</v>
      </c>
      <c r="I600" s="223"/>
      <c r="J600" s="224">
        <f>ROUND(I600*H600,2)</f>
        <v>0</v>
      </c>
      <c r="K600" s="225"/>
      <c r="L600" s="43"/>
      <c r="M600" s="226" t="s">
        <v>1</v>
      </c>
      <c r="N600" s="227" t="s">
        <v>41</v>
      </c>
      <c r="O600" s="90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230" t="s">
        <v>242</v>
      </c>
      <c r="AT600" s="230" t="s">
        <v>149</v>
      </c>
      <c r="AU600" s="230" t="s">
        <v>86</v>
      </c>
      <c r="AY600" s="16" t="s">
        <v>147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6" t="s">
        <v>84</v>
      </c>
      <c r="BK600" s="231">
        <f>ROUND(I600*H600,2)</f>
        <v>0</v>
      </c>
      <c r="BL600" s="16" t="s">
        <v>242</v>
      </c>
      <c r="BM600" s="230" t="s">
        <v>1069</v>
      </c>
    </row>
    <row r="601" s="2" customFormat="1">
      <c r="A601" s="37"/>
      <c r="B601" s="38"/>
      <c r="C601" s="39"/>
      <c r="D601" s="232" t="s">
        <v>155</v>
      </c>
      <c r="E601" s="39"/>
      <c r="F601" s="233" t="s">
        <v>1070</v>
      </c>
      <c r="G601" s="39"/>
      <c r="H601" s="39"/>
      <c r="I601" s="234"/>
      <c r="J601" s="39"/>
      <c r="K601" s="39"/>
      <c r="L601" s="43"/>
      <c r="M601" s="235"/>
      <c r="N601" s="236"/>
      <c r="O601" s="90"/>
      <c r="P601" s="90"/>
      <c r="Q601" s="90"/>
      <c r="R601" s="90"/>
      <c r="S601" s="90"/>
      <c r="T601" s="91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16" t="s">
        <v>155</v>
      </c>
      <c r="AU601" s="16" t="s">
        <v>86</v>
      </c>
    </row>
    <row r="602" s="14" customFormat="1">
      <c r="A602" s="14"/>
      <c r="B602" s="260"/>
      <c r="C602" s="261"/>
      <c r="D602" s="239" t="s">
        <v>157</v>
      </c>
      <c r="E602" s="262" t="s">
        <v>1</v>
      </c>
      <c r="F602" s="263" t="s">
        <v>1071</v>
      </c>
      <c r="G602" s="261"/>
      <c r="H602" s="262" t="s">
        <v>1</v>
      </c>
      <c r="I602" s="264"/>
      <c r="J602" s="261"/>
      <c r="K602" s="261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157</v>
      </c>
      <c r="AU602" s="269" t="s">
        <v>86</v>
      </c>
      <c r="AV602" s="14" t="s">
        <v>84</v>
      </c>
      <c r="AW602" s="14" t="s">
        <v>33</v>
      </c>
      <c r="AX602" s="14" t="s">
        <v>76</v>
      </c>
      <c r="AY602" s="269" t="s">
        <v>147</v>
      </c>
    </row>
    <row r="603" s="13" customFormat="1">
      <c r="A603" s="13"/>
      <c r="B603" s="237"/>
      <c r="C603" s="238"/>
      <c r="D603" s="239" t="s">
        <v>157</v>
      </c>
      <c r="E603" s="240" t="s">
        <v>1</v>
      </c>
      <c r="F603" s="241" t="s">
        <v>1072</v>
      </c>
      <c r="G603" s="238"/>
      <c r="H603" s="242">
        <v>23.600000000000001</v>
      </c>
      <c r="I603" s="243"/>
      <c r="J603" s="238"/>
      <c r="K603" s="238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157</v>
      </c>
      <c r="AU603" s="248" t="s">
        <v>86</v>
      </c>
      <c r="AV603" s="13" t="s">
        <v>86</v>
      </c>
      <c r="AW603" s="13" t="s">
        <v>33</v>
      </c>
      <c r="AX603" s="13" t="s">
        <v>76</v>
      </c>
      <c r="AY603" s="248" t="s">
        <v>147</v>
      </c>
    </row>
    <row r="604" s="13" customFormat="1">
      <c r="A604" s="13"/>
      <c r="B604" s="237"/>
      <c r="C604" s="238"/>
      <c r="D604" s="239" t="s">
        <v>157</v>
      </c>
      <c r="E604" s="240" t="s">
        <v>1</v>
      </c>
      <c r="F604" s="241" t="s">
        <v>1073</v>
      </c>
      <c r="G604" s="238"/>
      <c r="H604" s="242">
        <v>279.274</v>
      </c>
      <c r="I604" s="243"/>
      <c r="J604" s="238"/>
      <c r="K604" s="238"/>
      <c r="L604" s="244"/>
      <c r="M604" s="245"/>
      <c r="N604" s="246"/>
      <c r="O604" s="246"/>
      <c r="P604" s="246"/>
      <c r="Q604" s="246"/>
      <c r="R604" s="246"/>
      <c r="S604" s="246"/>
      <c r="T604" s="24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8" t="s">
        <v>157</v>
      </c>
      <c r="AU604" s="248" t="s">
        <v>86</v>
      </c>
      <c r="AV604" s="13" t="s">
        <v>86</v>
      </c>
      <c r="AW604" s="13" t="s">
        <v>33</v>
      </c>
      <c r="AX604" s="13" t="s">
        <v>76</v>
      </c>
      <c r="AY604" s="248" t="s">
        <v>147</v>
      </c>
    </row>
    <row r="605" s="13" customFormat="1">
      <c r="A605" s="13"/>
      <c r="B605" s="237"/>
      <c r="C605" s="238"/>
      <c r="D605" s="239" t="s">
        <v>157</v>
      </c>
      <c r="E605" s="240" t="s">
        <v>1</v>
      </c>
      <c r="F605" s="241" t="s">
        <v>1074</v>
      </c>
      <c r="G605" s="238"/>
      <c r="H605" s="242">
        <v>23.600000000000001</v>
      </c>
      <c r="I605" s="243"/>
      <c r="J605" s="238"/>
      <c r="K605" s="238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157</v>
      </c>
      <c r="AU605" s="248" t="s">
        <v>86</v>
      </c>
      <c r="AV605" s="13" t="s">
        <v>86</v>
      </c>
      <c r="AW605" s="13" t="s">
        <v>33</v>
      </c>
      <c r="AX605" s="13" t="s">
        <v>76</v>
      </c>
      <c r="AY605" s="248" t="s">
        <v>147</v>
      </c>
    </row>
    <row r="606" s="13" customFormat="1">
      <c r="A606" s="13"/>
      <c r="B606" s="237"/>
      <c r="C606" s="238"/>
      <c r="D606" s="239" t="s">
        <v>157</v>
      </c>
      <c r="E606" s="240" t="s">
        <v>1</v>
      </c>
      <c r="F606" s="241" t="s">
        <v>1075</v>
      </c>
      <c r="G606" s="238"/>
      <c r="H606" s="242">
        <v>0.75</v>
      </c>
      <c r="I606" s="243"/>
      <c r="J606" s="238"/>
      <c r="K606" s="238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157</v>
      </c>
      <c r="AU606" s="248" t="s">
        <v>86</v>
      </c>
      <c r="AV606" s="13" t="s">
        <v>86</v>
      </c>
      <c r="AW606" s="13" t="s">
        <v>33</v>
      </c>
      <c r="AX606" s="13" t="s">
        <v>76</v>
      </c>
      <c r="AY606" s="248" t="s">
        <v>147</v>
      </c>
    </row>
    <row r="607" s="13" customFormat="1">
      <c r="A607" s="13"/>
      <c r="B607" s="237"/>
      <c r="C607" s="238"/>
      <c r="D607" s="239" t="s">
        <v>157</v>
      </c>
      <c r="E607" s="240" t="s">
        <v>1</v>
      </c>
      <c r="F607" s="241" t="s">
        <v>1076</v>
      </c>
      <c r="G607" s="238"/>
      <c r="H607" s="242">
        <v>7.0499999999999998</v>
      </c>
      <c r="I607" s="243"/>
      <c r="J607" s="238"/>
      <c r="K607" s="238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157</v>
      </c>
      <c r="AU607" s="248" t="s">
        <v>86</v>
      </c>
      <c r="AV607" s="13" t="s">
        <v>86</v>
      </c>
      <c r="AW607" s="13" t="s">
        <v>33</v>
      </c>
      <c r="AX607" s="13" t="s">
        <v>76</v>
      </c>
      <c r="AY607" s="248" t="s">
        <v>147</v>
      </c>
    </row>
    <row r="608" s="13" customFormat="1">
      <c r="A608" s="13"/>
      <c r="B608" s="237"/>
      <c r="C608" s="238"/>
      <c r="D608" s="239" t="s">
        <v>157</v>
      </c>
      <c r="E608" s="240" t="s">
        <v>1</v>
      </c>
      <c r="F608" s="241" t="s">
        <v>1077</v>
      </c>
      <c r="G608" s="238"/>
      <c r="H608" s="242">
        <v>7.0499999999999998</v>
      </c>
      <c r="I608" s="243"/>
      <c r="J608" s="238"/>
      <c r="K608" s="238"/>
      <c r="L608" s="244"/>
      <c r="M608" s="245"/>
      <c r="N608" s="246"/>
      <c r="O608" s="246"/>
      <c r="P608" s="246"/>
      <c r="Q608" s="246"/>
      <c r="R608" s="246"/>
      <c r="S608" s="246"/>
      <c r="T608" s="24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8" t="s">
        <v>157</v>
      </c>
      <c r="AU608" s="248" t="s">
        <v>86</v>
      </c>
      <c r="AV608" s="13" t="s">
        <v>86</v>
      </c>
      <c r="AW608" s="13" t="s">
        <v>33</v>
      </c>
      <c r="AX608" s="13" t="s">
        <v>76</v>
      </c>
      <c r="AY608" s="248" t="s">
        <v>147</v>
      </c>
    </row>
    <row r="609" s="13" customFormat="1">
      <c r="A609" s="13"/>
      <c r="B609" s="237"/>
      <c r="C609" s="238"/>
      <c r="D609" s="239" t="s">
        <v>157</v>
      </c>
      <c r="E609" s="240" t="s">
        <v>1</v>
      </c>
      <c r="F609" s="241" t="s">
        <v>1078</v>
      </c>
      <c r="G609" s="238"/>
      <c r="H609" s="242">
        <v>3.5249999999999999</v>
      </c>
      <c r="I609" s="243"/>
      <c r="J609" s="238"/>
      <c r="K609" s="238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157</v>
      </c>
      <c r="AU609" s="248" t="s">
        <v>86</v>
      </c>
      <c r="AV609" s="13" t="s">
        <v>86</v>
      </c>
      <c r="AW609" s="13" t="s">
        <v>33</v>
      </c>
      <c r="AX609" s="13" t="s">
        <v>76</v>
      </c>
      <c r="AY609" s="248" t="s">
        <v>147</v>
      </c>
    </row>
    <row r="610" s="14" customFormat="1">
      <c r="A610" s="14"/>
      <c r="B610" s="260"/>
      <c r="C610" s="261"/>
      <c r="D610" s="239" t="s">
        <v>157</v>
      </c>
      <c r="E610" s="262" t="s">
        <v>1</v>
      </c>
      <c r="F610" s="263" t="s">
        <v>547</v>
      </c>
      <c r="G610" s="261"/>
      <c r="H610" s="262" t="s">
        <v>1</v>
      </c>
      <c r="I610" s="264"/>
      <c r="J610" s="261"/>
      <c r="K610" s="261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157</v>
      </c>
      <c r="AU610" s="269" t="s">
        <v>86</v>
      </c>
      <c r="AV610" s="14" t="s">
        <v>84</v>
      </c>
      <c r="AW610" s="14" t="s">
        <v>33</v>
      </c>
      <c r="AX610" s="14" t="s">
        <v>76</v>
      </c>
      <c r="AY610" s="269" t="s">
        <v>147</v>
      </c>
    </row>
    <row r="611" s="13" customFormat="1">
      <c r="A611" s="13"/>
      <c r="B611" s="237"/>
      <c r="C611" s="238"/>
      <c r="D611" s="239" t="s">
        <v>157</v>
      </c>
      <c r="E611" s="240" t="s">
        <v>1</v>
      </c>
      <c r="F611" s="241" t="s">
        <v>1079</v>
      </c>
      <c r="G611" s="238"/>
      <c r="H611" s="242">
        <v>17.399999999999999</v>
      </c>
      <c r="I611" s="243"/>
      <c r="J611" s="238"/>
      <c r="K611" s="238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157</v>
      </c>
      <c r="AU611" s="248" t="s">
        <v>86</v>
      </c>
      <c r="AV611" s="13" t="s">
        <v>86</v>
      </c>
      <c r="AW611" s="13" t="s">
        <v>33</v>
      </c>
      <c r="AX611" s="13" t="s">
        <v>76</v>
      </c>
      <c r="AY611" s="248" t="s">
        <v>147</v>
      </c>
    </row>
    <row r="612" s="13" customFormat="1">
      <c r="A612" s="13"/>
      <c r="B612" s="237"/>
      <c r="C612" s="238"/>
      <c r="D612" s="239" t="s">
        <v>157</v>
      </c>
      <c r="E612" s="240" t="s">
        <v>1</v>
      </c>
      <c r="F612" s="241" t="s">
        <v>1080</v>
      </c>
      <c r="G612" s="238"/>
      <c r="H612" s="242">
        <v>108.493</v>
      </c>
      <c r="I612" s="243"/>
      <c r="J612" s="238"/>
      <c r="K612" s="238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157</v>
      </c>
      <c r="AU612" s="248" t="s">
        <v>86</v>
      </c>
      <c r="AV612" s="13" t="s">
        <v>86</v>
      </c>
      <c r="AW612" s="13" t="s">
        <v>33</v>
      </c>
      <c r="AX612" s="13" t="s">
        <v>76</v>
      </c>
      <c r="AY612" s="248" t="s">
        <v>147</v>
      </c>
    </row>
    <row r="613" s="13" customFormat="1">
      <c r="A613" s="13"/>
      <c r="B613" s="237"/>
      <c r="C613" s="238"/>
      <c r="D613" s="239" t="s">
        <v>157</v>
      </c>
      <c r="E613" s="240" t="s">
        <v>1</v>
      </c>
      <c r="F613" s="241" t="s">
        <v>1081</v>
      </c>
      <c r="G613" s="238"/>
      <c r="H613" s="242">
        <v>1.8</v>
      </c>
      <c r="I613" s="243"/>
      <c r="J613" s="238"/>
      <c r="K613" s="238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157</v>
      </c>
      <c r="AU613" s="248" t="s">
        <v>86</v>
      </c>
      <c r="AV613" s="13" t="s">
        <v>86</v>
      </c>
      <c r="AW613" s="13" t="s">
        <v>33</v>
      </c>
      <c r="AX613" s="13" t="s">
        <v>76</v>
      </c>
      <c r="AY613" s="248" t="s">
        <v>147</v>
      </c>
    </row>
    <row r="614" s="2" customFormat="1" ht="21.75" customHeight="1">
      <c r="A614" s="37"/>
      <c r="B614" s="38"/>
      <c r="C614" s="249" t="s">
        <v>1082</v>
      </c>
      <c r="D614" s="249" t="s">
        <v>206</v>
      </c>
      <c r="E614" s="250" t="s">
        <v>1083</v>
      </c>
      <c r="F614" s="251" t="s">
        <v>1084</v>
      </c>
      <c r="G614" s="252" t="s">
        <v>161</v>
      </c>
      <c r="H614" s="253">
        <v>9.3800000000000008</v>
      </c>
      <c r="I614" s="254"/>
      <c r="J614" s="255">
        <f>ROUND(I614*H614,2)</f>
        <v>0</v>
      </c>
      <c r="K614" s="256"/>
      <c r="L614" s="257"/>
      <c r="M614" s="258" t="s">
        <v>1</v>
      </c>
      <c r="N614" s="259" t="s">
        <v>41</v>
      </c>
      <c r="O614" s="90"/>
      <c r="P614" s="228">
        <f>O614*H614</f>
        <v>0</v>
      </c>
      <c r="Q614" s="228">
        <v>0.55000000000000004</v>
      </c>
      <c r="R614" s="228">
        <f>Q614*H614</f>
        <v>5.1590000000000007</v>
      </c>
      <c r="S614" s="228">
        <v>0</v>
      </c>
      <c r="T614" s="229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0" t="s">
        <v>340</v>
      </c>
      <c r="AT614" s="230" t="s">
        <v>206</v>
      </c>
      <c r="AU614" s="230" t="s">
        <v>86</v>
      </c>
      <c r="AY614" s="16" t="s">
        <v>147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6" t="s">
        <v>84</v>
      </c>
      <c r="BK614" s="231">
        <f>ROUND(I614*H614,2)</f>
        <v>0</v>
      </c>
      <c r="BL614" s="16" t="s">
        <v>242</v>
      </c>
      <c r="BM614" s="230" t="s">
        <v>1085</v>
      </c>
    </row>
    <row r="615" s="13" customFormat="1">
      <c r="A615" s="13"/>
      <c r="B615" s="237"/>
      <c r="C615" s="238"/>
      <c r="D615" s="239" t="s">
        <v>157</v>
      </c>
      <c r="E615" s="240" t="s">
        <v>1</v>
      </c>
      <c r="F615" s="241" t="s">
        <v>1086</v>
      </c>
      <c r="G615" s="238"/>
      <c r="H615" s="242">
        <v>0.077759999999999996</v>
      </c>
      <c r="I615" s="243"/>
      <c r="J615" s="238"/>
      <c r="K615" s="238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157</v>
      </c>
      <c r="AU615" s="248" t="s">
        <v>86</v>
      </c>
      <c r="AV615" s="13" t="s">
        <v>86</v>
      </c>
      <c r="AW615" s="13" t="s">
        <v>33</v>
      </c>
      <c r="AX615" s="13" t="s">
        <v>76</v>
      </c>
      <c r="AY615" s="248" t="s">
        <v>147</v>
      </c>
    </row>
    <row r="616" s="13" customFormat="1">
      <c r="A616" s="13"/>
      <c r="B616" s="237"/>
      <c r="C616" s="238"/>
      <c r="D616" s="239" t="s">
        <v>157</v>
      </c>
      <c r="E616" s="240" t="s">
        <v>1</v>
      </c>
      <c r="F616" s="241" t="s">
        <v>1087</v>
      </c>
      <c r="G616" s="238"/>
      <c r="H616" s="242">
        <v>0.10152</v>
      </c>
      <c r="I616" s="243"/>
      <c r="J616" s="238"/>
      <c r="K616" s="238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157</v>
      </c>
      <c r="AU616" s="248" t="s">
        <v>86</v>
      </c>
      <c r="AV616" s="13" t="s">
        <v>86</v>
      </c>
      <c r="AW616" s="13" t="s">
        <v>33</v>
      </c>
      <c r="AX616" s="13" t="s">
        <v>76</v>
      </c>
      <c r="AY616" s="248" t="s">
        <v>147</v>
      </c>
    </row>
    <row r="617" s="13" customFormat="1">
      <c r="A617" s="13"/>
      <c r="B617" s="237"/>
      <c r="C617" s="238"/>
      <c r="D617" s="239" t="s">
        <v>157</v>
      </c>
      <c r="E617" s="240" t="s">
        <v>1</v>
      </c>
      <c r="F617" s="241" t="s">
        <v>1088</v>
      </c>
      <c r="G617" s="238"/>
      <c r="H617" s="242">
        <v>7.107246</v>
      </c>
      <c r="I617" s="243"/>
      <c r="J617" s="238"/>
      <c r="K617" s="238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157</v>
      </c>
      <c r="AU617" s="248" t="s">
        <v>86</v>
      </c>
      <c r="AV617" s="13" t="s">
        <v>86</v>
      </c>
      <c r="AW617" s="13" t="s">
        <v>33</v>
      </c>
      <c r="AX617" s="13" t="s">
        <v>76</v>
      </c>
      <c r="AY617" s="248" t="s">
        <v>147</v>
      </c>
    </row>
    <row r="618" s="13" customFormat="1">
      <c r="A618" s="13"/>
      <c r="B618" s="237"/>
      <c r="C618" s="238"/>
      <c r="D618" s="239" t="s">
        <v>157</v>
      </c>
      <c r="E618" s="240" t="s">
        <v>1</v>
      </c>
      <c r="F618" s="241" t="s">
        <v>1089</v>
      </c>
      <c r="G618" s="238"/>
      <c r="H618" s="242">
        <v>1.2403200000000001</v>
      </c>
      <c r="I618" s="243"/>
      <c r="J618" s="238"/>
      <c r="K618" s="238"/>
      <c r="L618" s="244"/>
      <c r="M618" s="245"/>
      <c r="N618" s="246"/>
      <c r="O618" s="246"/>
      <c r="P618" s="246"/>
      <c r="Q618" s="246"/>
      <c r="R618" s="246"/>
      <c r="S618" s="246"/>
      <c r="T618" s="24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8" t="s">
        <v>157</v>
      </c>
      <c r="AU618" s="248" t="s">
        <v>86</v>
      </c>
      <c r="AV618" s="13" t="s">
        <v>86</v>
      </c>
      <c r="AW618" s="13" t="s">
        <v>33</v>
      </c>
      <c r="AX618" s="13" t="s">
        <v>76</v>
      </c>
      <c r="AY618" s="248" t="s">
        <v>147</v>
      </c>
    </row>
    <row r="619" s="13" customFormat="1">
      <c r="A619" s="13"/>
      <c r="B619" s="237"/>
      <c r="C619" s="238"/>
      <c r="D619" s="239" t="s">
        <v>157</v>
      </c>
      <c r="E619" s="238"/>
      <c r="F619" s="241" t="s">
        <v>1090</v>
      </c>
      <c r="G619" s="238"/>
      <c r="H619" s="242">
        <v>9.3800000000000008</v>
      </c>
      <c r="I619" s="243"/>
      <c r="J619" s="238"/>
      <c r="K619" s="238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157</v>
      </c>
      <c r="AU619" s="248" t="s">
        <v>86</v>
      </c>
      <c r="AV619" s="13" t="s">
        <v>86</v>
      </c>
      <c r="AW619" s="13" t="s">
        <v>4</v>
      </c>
      <c r="AX619" s="13" t="s">
        <v>84</v>
      </c>
      <c r="AY619" s="248" t="s">
        <v>147</v>
      </c>
    </row>
    <row r="620" s="2" customFormat="1" ht="33" customHeight="1">
      <c r="A620" s="37"/>
      <c r="B620" s="38"/>
      <c r="C620" s="218" t="s">
        <v>1091</v>
      </c>
      <c r="D620" s="218" t="s">
        <v>149</v>
      </c>
      <c r="E620" s="219" t="s">
        <v>1092</v>
      </c>
      <c r="F620" s="220" t="s">
        <v>1093</v>
      </c>
      <c r="G620" s="221" t="s">
        <v>320</v>
      </c>
      <c r="H620" s="222">
        <v>87.230000000000004</v>
      </c>
      <c r="I620" s="223"/>
      <c r="J620" s="224">
        <f>ROUND(I620*H620,2)</f>
        <v>0</v>
      </c>
      <c r="K620" s="225"/>
      <c r="L620" s="43"/>
      <c r="M620" s="226" t="s">
        <v>1</v>
      </c>
      <c r="N620" s="227" t="s">
        <v>41</v>
      </c>
      <c r="O620" s="90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30" t="s">
        <v>242</v>
      </c>
      <c r="AT620" s="230" t="s">
        <v>149</v>
      </c>
      <c r="AU620" s="230" t="s">
        <v>86</v>
      </c>
      <c r="AY620" s="16" t="s">
        <v>147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6" t="s">
        <v>84</v>
      </c>
      <c r="BK620" s="231">
        <f>ROUND(I620*H620,2)</f>
        <v>0</v>
      </c>
      <c r="BL620" s="16" t="s">
        <v>242</v>
      </c>
      <c r="BM620" s="230" t="s">
        <v>1094</v>
      </c>
    </row>
    <row r="621" s="2" customFormat="1">
      <c r="A621" s="37"/>
      <c r="B621" s="38"/>
      <c r="C621" s="39"/>
      <c r="D621" s="232" t="s">
        <v>155</v>
      </c>
      <c r="E621" s="39"/>
      <c r="F621" s="233" t="s">
        <v>1095</v>
      </c>
      <c r="G621" s="39"/>
      <c r="H621" s="39"/>
      <c r="I621" s="234"/>
      <c r="J621" s="39"/>
      <c r="K621" s="39"/>
      <c r="L621" s="43"/>
      <c r="M621" s="235"/>
      <c r="N621" s="236"/>
      <c r="O621" s="90"/>
      <c r="P621" s="90"/>
      <c r="Q621" s="90"/>
      <c r="R621" s="90"/>
      <c r="S621" s="90"/>
      <c r="T621" s="91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6" t="s">
        <v>155</v>
      </c>
      <c r="AU621" s="16" t="s">
        <v>86</v>
      </c>
    </row>
    <row r="622" s="13" customFormat="1">
      <c r="A622" s="13"/>
      <c r="B622" s="237"/>
      <c r="C622" s="238"/>
      <c r="D622" s="239" t="s">
        <v>157</v>
      </c>
      <c r="E622" s="240" t="s">
        <v>1</v>
      </c>
      <c r="F622" s="241" t="s">
        <v>1096</v>
      </c>
      <c r="G622" s="238"/>
      <c r="H622" s="242">
        <v>37.509999999999998</v>
      </c>
      <c r="I622" s="243"/>
      <c r="J622" s="238"/>
      <c r="K622" s="238"/>
      <c r="L622" s="244"/>
      <c r="M622" s="245"/>
      <c r="N622" s="246"/>
      <c r="O622" s="246"/>
      <c r="P622" s="246"/>
      <c r="Q622" s="246"/>
      <c r="R622" s="246"/>
      <c r="S622" s="246"/>
      <c r="T622" s="24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8" t="s">
        <v>157</v>
      </c>
      <c r="AU622" s="248" t="s">
        <v>86</v>
      </c>
      <c r="AV622" s="13" t="s">
        <v>86</v>
      </c>
      <c r="AW622" s="13" t="s">
        <v>33</v>
      </c>
      <c r="AX622" s="13" t="s">
        <v>76</v>
      </c>
      <c r="AY622" s="248" t="s">
        <v>147</v>
      </c>
    </row>
    <row r="623" s="13" customFormat="1">
      <c r="A623" s="13"/>
      <c r="B623" s="237"/>
      <c r="C623" s="238"/>
      <c r="D623" s="239" t="s">
        <v>157</v>
      </c>
      <c r="E623" s="240" t="s">
        <v>1</v>
      </c>
      <c r="F623" s="241" t="s">
        <v>1097</v>
      </c>
      <c r="G623" s="238"/>
      <c r="H623" s="242">
        <v>49.719999999999999</v>
      </c>
      <c r="I623" s="243"/>
      <c r="J623" s="238"/>
      <c r="K623" s="238"/>
      <c r="L623" s="244"/>
      <c r="M623" s="245"/>
      <c r="N623" s="246"/>
      <c r="O623" s="246"/>
      <c r="P623" s="246"/>
      <c r="Q623" s="246"/>
      <c r="R623" s="246"/>
      <c r="S623" s="246"/>
      <c r="T623" s="24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8" t="s">
        <v>157</v>
      </c>
      <c r="AU623" s="248" t="s">
        <v>86</v>
      </c>
      <c r="AV623" s="13" t="s">
        <v>86</v>
      </c>
      <c r="AW623" s="13" t="s">
        <v>33</v>
      </c>
      <c r="AX623" s="13" t="s">
        <v>76</v>
      </c>
      <c r="AY623" s="248" t="s">
        <v>147</v>
      </c>
    </row>
    <row r="624" s="2" customFormat="1" ht="21.75" customHeight="1">
      <c r="A624" s="37"/>
      <c r="B624" s="38"/>
      <c r="C624" s="249" t="s">
        <v>1098</v>
      </c>
      <c r="D624" s="249" t="s">
        <v>206</v>
      </c>
      <c r="E624" s="250" t="s">
        <v>1099</v>
      </c>
      <c r="F624" s="251" t="s">
        <v>1100</v>
      </c>
      <c r="G624" s="252" t="s">
        <v>161</v>
      </c>
      <c r="H624" s="253">
        <v>2.4350000000000001</v>
      </c>
      <c r="I624" s="254"/>
      <c r="J624" s="255">
        <f>ROUND(I624*H624,2)</f>
        <v>0</v>
      </c>
      <c r="K624" s="256"/>
      <c r="L624" s="257"/>
      <c r="M624" s="258" t="s">
        <v>1</v>
      </c>
      <c r="N624" s="259" t="s">
        <v>41</v>
      </c>
      <c r="O624" s="90"/>
      <c r="P624" s="228">
        <f>O624*H624</f>
        <v>0</v>
      </c>
      <c r="Q624" s="228">
        <v>0.55000000000000004</v>
      </c>
      <c r="R624" s="228">
        <f>Q624*H624</f>
        <v>1.3392500000000001</v>
      </c>
      <c r="S624" s="228">
        <v>0</v>
      </c>
      <c r="T624" s="229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30" t="s">
        <v>340</v>
      </c>
      <c r="AT624" s="230" t="s">
        <v>206</v>
      </c>
      <c r="AU624" s="230" t="s">
        <v>86</v>
      </c>
      <c r="AY624" s="16" t="s">
        <v>147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6" t="s">
        <v>84</v>
      </c>
      <c r="BK624" s="231">
        <f>ROUND(I624*H624,2)</f>
        <v>0</v>
      </c>
      <c r="BL624" s="16" t="s">
        <v>242</v>
      </c>
      <c r="BM624" s="230" t="s">
        <v>1101</v>
      </c>
    </row>
    <row r="625" s="13" customFormat="1">
      <c r="A625" s="13"/>
      <c r="B625" s="237"/>
      <c r="C625" s="238"/>
      <c r="D625" s="239" t="s">
        <v>157</v>
      </c>
      <c r="E625" s="240" t="s">
        <v>1</v>
      </c>
      <c r="F625" s="241" t="s">
        <v>1102</v>
      </c>
      <c r="G625" s="238"/>
      <c r="H625" s="242">
        <v>1.2529440000000001</v>
      </c>
      <c r="I625" s="243"/>
      <c r="J625" s="238"/>
      <c r="K625" s="238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157</v>
      </c>
      <c r="AU625" s="248" t="s">
        <v>86</v>
      </c>
      <c r="AV625" s="13" t="s">
        <v>86</v>
      </c>
      <c r="AW625" s="13" t="s">
        <v>33</v>
      </c>
      <c r="AX625" s="13" t="s">
        <v>76</v>
      </c>
      <c r="AY625" s="248" t="s">
        <v>147</v>
      </c>
    </row>
    <row r="626" s="13" customFormat="1">
      <c r="A626" s="13"/>
      <c r="B626" s="237"/>
      <c r="C626" s="238"/>
      <c r="D626" s="239" t="s">
        <v>157</v>
      </c>
      <c r="E626" s="240" t="s">
        <v>1</v>
      </c>
      <c r="F626" s="241" t="s">
        <v>1103</v>
      </c>
      <c r="G626" s="238"/>
      <c r="H626" s="242">
        <v>0.960256</v>
      </c>
      <c r="I626" s="243"/>
      <c r="J626" s="238"/>
      <c r="K626" s="238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157</v>
      </c>
      <c r="AU626" s="248" t="s">
        <v>86</v>
      </c>
      <c r="AV626" s="13" t="s">
        <v>86</v>
      </c>
      <c r="AW626" s="13" t="s">
        <v>33</v>
      </c>
      <c r="AX626" s="13" t="s">
        <v>76</v>
      </c>
      <c r="AY626" s="248" t="s">
        <v>147</v>
      </c>
    </row>
    <row r="627" s="13" customFormat="1">
      <c r="A627" s="13"/>
      <c r="B627" s="237"/>
      <c r="C627" s="238"/>
      <c r="D627" s="239" t="s">
        <v>157</v>
      </c>
      <c r="E627" s="238"/>
      <c r="F627" s="241" t="s">
        <v>1104</v>
      </c>
      <c r="G627" s="238"/>
      <c r="H627" s="242">
        <v>2.4350000000000001</v>
      </c>
      <c r="I627" s="243"/>
      <c r="J627" s="238"/>
      <c r="K627" s="238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157</v>
      </c>
      <c r="AU627" s="248" t="s">
        <v>86</v>
      </c>
      <c r="AV627" s="13" t="s">
        <v>86</v>
      </c>
      <c r="AW627" s="13" t="s">
        <v>4</v>
      </c>
      <c r="AX627" s="13" t="s">
        <v>84</v>
      </c>
      <c r="AY627" s="248" t="s">
        <v>147</v>
      </c>
    </row>
    <row r="628" s="2" customFormat="1" ht="33" customHeight="1">
      <c r="A628" s="37"/>
      <c r="B628" s="38"/>
      <c r="C628" s="218" t="s">
        <v>1105</v>
      </c>
      <c r="D628" s="218" t="s">
        <v>149</v>
      </c>
      <c r="E628" s="219" t="s">
        <v>1106</v>
      </c>
      <c r="F628" s="220" t="s">
        <v>1107</v>
      </c>
      <c r="G628" s="221" t="s">
        <v>320</v>
      </c>
      <c r="H628" s="222">
        <v>55.899999999999999</v>
      </c>
      <c r="I628" s="223"/>
      <c r="J628" s="224">
        <f>ROUND(I628*H628,2)</f>
        <v>0</v>
      </c>
      <c r="K628" s="225"/>
      <c r="L628" s="43"/>
      <c r="M628" s="226" t="s">
        <v>1</v>
      </c>
      <c r="N628" s="227" t="s">
        <v>41</v>
      </c>
      <c r="O628" s="90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30" t="s">
        <v>242</v>
      </c>
      <c r="AT628" s="230" t="s">
        <v>149</v>
      </c>
      <c r="AU628" s="230" t="s">
        <v>86</v>
      </c>
      <c r="AY628" s="16" t="s">
        <v>147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6" t="s">
        <v>84</v>
      </c>
      <c r="BK628" s="231">
        <f>ROUND(I628*H628,2)</f>
        <v>0</v>
      </c>
      <c r="BL628" s="16" t="s">
        <v>242</v>
      </c>
      <c r="BM628" s="230" t="s">
        <v>1108</v>
      </c>
    </row>
    <row r="629" s="2" customFormat="1">
      <c r="A629" s="37"/>
      <c r="B629" s="38"/>
      <c r="C629" s="39"/>
      <c r="D629" s="232" t="s">
        <v>155</v>
      </c>
      <c r="E629" s="39"/>
      <c r="F629" s="233" t="s">
        <v>1109</v>
      </c>
      <c r="G629" s="39"/>
      <c r="H629" s="39"/>
      <c r="I629" s="234"/>
      <c r="J629" s="39"/>
      <c r="K629" s="39"/>
      <c r="L629" s="43"/>
      <c r="M629" s="235"/>
      <c r="N629" s="236"/>
      <c r="O629" s="90"/>
      <c r="P629" s="90"/>
      <c r="Q629" s="90"/>
      <c r="R629" s="90"/>
      <c r="S629" s="90"/>
      <c r="T629" s="91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16" t="s">
        <v>155</v>
      </c>
      <c r="AU629" s="16" t="s">
        <v>86</v>
      </c>
    </row>
    <row r="630" s="13" customFormat="1">
      <c r="A630" s="13"/>
      <c r="B630" s="237"/>
      <c r="C630" s="238"/>
      <c r="D630" s="239" t="s">
        <v>157</v>
      </c>
      <c r="E630" s="240" t="s">
        <v>1</v>
      </c>
      <c r="F630" s="241" t="s">
        <v>1110</v>
      </c>
      <c r="G630" s="238"/>
      <c r="H630" s="242">
        <v>47.200000000000003</v>
      </c>
      <c r="I630" s="243"/>
      <c r="J630" s="238"/>
      <c r="K630" s="238"/>
      <c r="L630" s="244"/>
      <c r="M630" s="245"/>
      <c r="N630" s="246"/>
      <c r="O630" s="246"/>
      <c r="P630" s="246"/>
      <c r="Q630" s="246"/>
      <c r="R630" s="246"/>
      <c r="S630" s="246"/>
      <c r="T630" s="24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8" t="s">
        <v>157</v>
      </c>
      <c r="AU630" s="248" t="s">
        <v>86</v>
      </c>
      <c r="AV630" s="13" t="s">
        <v>86</v>
      </c>
      <c r="AW630" s="13" t="s">
        <v>33</v>
      </c>
      <c r="AX630" s="13" t="s">
        <v>76</v>
      </c>
      <c r="AY630" s="248" t="s">
        <v>147</v>
      </c>
    </row>
    <row r="631" s="13" customFormat="1">
      <c r="A631" s="13"/>
      <c r="B631" s="237"/>
      <c r="C631" s="238"/>
      <c r="D631" s="239" t="s">
        <v>157</v>
      </c>
      <c r="E631" s="240" t="s">
        <v>1</v>
      </c>
      <c r="F631" s="241" t="s">
        <v>1111</v>
      </c>
      <c r="G631" s="238"/>
      <c r="H631" s="242">
        <v>8.6999999999999993</v>
      </c>
      <c r="I631" s="243"/>
      <c r="J631" s="238"/>
      <c r="K631" s="238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157</v>
      </c>
      <c r="AU631" s="248" t="s">
        <v>86</v>
      </c>
      <c r="AV631" s="13" t="s">
        <v>86</v>
      </c>
      <c r="AW631" s="13" t="s">
        <v>33</v>
      </c>
      <c r="AX631" s="13" t="s">
        <v>76</v>
      </c>
      <c r="AY631" s="248" t="s">
        <v>147</v>
      </c>
    </row>
    <row r="632" s="2" customFormat="1" ht="21.75" customHeight="1">
      <c r="A632" s="37"/>
      <c r="B632" s="38"/>
      <c r="C632" s="249" t="s">
        <v>1112</v>
      </c>
      <c r="D632" s="249" t="s">
        <v>206</v>
      </c>
      <c r="E632" s="250" t="s">
        <v>1113</v>
      </c>
      <c r="F632" s="251" t="s">
        <v>1114</v>
      </c>
      <c r="G632" s="252" t="s">
        <v>161</v>
      </c>
      <c r="H632" s="253">
        <v>1.968</v>
      </c>
      <c r="I632" s="254"/>
      <c r="J632" s="255">
        <f>ROUND(I632*H632,2)</f>
        <v>0</v>
      </c>
      <c r="K632" s="256"/>
      <c r="L632" s="257"/>
      <c r="M632" s="258" t="s">
        <v>1</v>
      </c>
      <c r="N632" s="259" t="s">
        <v>41</v>
      </c>
      <c r="O632" s="90"/>
      <c r="P632" s="228">
        <f>O632*H632</f>
        <v>0</v>
      </c>
      <c r="Q632" s="228">
        <v>0.55000000000000004</v>
      </c>
      <c r="R632" s="228">
        <f>Q632*H632</f>
        <v>1.0824</v>
      </c>
      <c r="S632" s="228">
        <v>0</v>
      </c>
      <c r="T632" s="229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30" t="s">
        <v>340</v>
      </c>
      <c r="AT632" s="230" t="s">
        <v>206</v>
      </c>
      <c r="AU632" s="230" t="s">
        <v>86</v>
      </c>
      <c r="AY632" s="16" t="s">
        <v>147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6" t="s">
        <v>84</v>
      </c>
      <c r="BK632" s="231">
        <f>ROUND(I632*H632,2)</f>
        <v>0</v>
      </c>
      <c r="BL632" s="16" t="s">
        <v>242</v>
      </c>
      <c r="BM632" s="230" t="s">
        <v>1115</v>
      </c>
    </row>
    <row r="633" s="13" customFormat="1">
      <c r="A633" s="13"/>
      <c r="B633" s="237"/>
      <c r="C633" s="238"/>
      <c r="D633" s="239" t="s">
        <v>157</v>
      </c>
      <c r="E633" s="240" t="s">
        <v>1</v>
      </c>
      <c r="F633" s="241" t="s">
        <v>1116</v>
      </c>
      <c r="G633" s="238"/>
      <c r="H633" s="242">
        <v>1.7888</v>
      </c>
      <c r="I633" s="243"/>
      <c r="J633" s="238"/>
      <c r="K633" s="238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157</v>
      </c>
      <c r="AU633" s="248" t="s">
        <v>86</v>
      </c>
      <c r="AV633" s="13" t="s">
        <v>86</v>
      </c>
      <c r="AW633" s="13" t="s">
        <v>33</v>
      </c>
      <c r="AX633" s="13" t="s">
        <v>76</v>
      </c>
      <c r="AY633" s="248" t="s">
        <v>147</v>
      </c>
    </row>
    <row r="634" s="13" customFormat="1">
      <c r="A634" s="13"/>
      <c r="B634" s="237"/>
      <c r="C634" s="238"/>
      <c r="D634" s="239" t="s">
        <v>157</v>
      </c>
      <c r="E634" s="238"/>
      <c r="F634" s="241" t="s">
        <v>1117</v>
      </c>
      <c r="G634" s="238"/>
      <c r="H634" s="242">
        <v>1.968</v>
      </c>
      <c r="I634" s="243"/>
      <c r="J634" s="238"/>
      <c r="K634" s="238"/>
      <c r="L634" s="244"/>
      <c r="M634" s="245"/>
      <c r="N634" s="246"/>
      <c r="O634" s="246"/>
      <c r="P634" s="246"/>
      <c r="Q634" s="246"/>
      <c r="R634" s="246"/>
      <c r="S634" s="246"/>
      <c r="T634" s="24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8" t="s">
        <v>157</v>
      </c>
      <c r="AU634" s="248" t="s">
        <v>86</v>
      </c>
      <c r="AV634" s="13" t="s">
        <v>86</v>
      </c>
      <c r="AW634" s="13" t="s">
        <v>4</v>
      </c>
      <c r="AX634" s="13" t="s">
        <v>84</v>
      </c>
      <c r="AY634" s="248" t="s">
        <v>147</v>
      </c>
    </row>
    <row r="635" s="2" customFormat="1" ht="24.15" customHeight="1">
      <c r="A635" s="37"/>
      <c r="B635" s="38"/>
      <c r="C635" s="218" t="s">
        <v>1118</v>
      </c>
      <c r="D635" s="218" t="s">
        <v>149</v>
      </c>
      <c r="E635" s="219" t="s">
        <v>1119</v>
      </c>
      <c r="F635" s="220" t="s">
        <v>1120</v>
      </c>
      <c r="G635" s="221" t="s">
        <v>320</v>
      </c>
      <c r="H635" s="222">
        <v>8.6999999999999993</v>
      </c>
      <c r="I635" s="223"/>
      <c r="J635" s="224">
        <f>ROUND(I635*H635,2)</f>
        <v>0</v>
      </c>
      <c r="K635" s="225"/>
      <c r="L635" s="43"/>
      <c r="M635" s="226" t="s">
        <v>1</v>
      </c>
      <c r="N635" s="227" t="s">
        <v>41</v>
      </c>
      <c r="O635" s="90"/>
      <c r="P635" s="228">
        <f>O635*H635</f>
        <v>0</v>
      </c>
      <c r="Q635" s="228">
        <v>0</v>
      </c>
      <c r="R635" s="228">
        <f>Q635*H635</f>
        <v>0</v>
      </c>
      <c r="S635" s="228">
        <v>0</v>
      </c>
      <c r="T635" s="229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30" t="s">
        <v>242</v>
      </c>
      <c r="AT635" s="230" t="s">
        <v>149</v>
      </c>
      <c r="AU635" s="230" t="s">
        <v>86</v>
      </c>
      <c r="AY635" s="16" t="s">
        <v>147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6" t="s">
        <v>84</v>
      </c>
      <c r="BK635" s="231">
        <f>ROUND(I635*H635,2)</f>
        <v>0</v>
      </c>
      <c r="BL635" s="16" t="s">
        <v>242</v>
      </c>
      <c r="BM635" s="230" t="s">
        <v>1121</v>
      </c>
    </row>
    <row r="636" s="2" customFormat="1">
      <c r="A636" s="37"/>
      <c r="B636" s="38"/>
      <c r="C636" s="39"/>
      <c r="D636" s="232" t="s">
        <v>155</v>
      </c>
      <c r="E636" s="39"/>
      <c r="F636" s="233" t="s">
        <v>1122</v>
      </c>
      <c r="G636" s="39"/>
      <c r="H636" s="39"/>
      <c r="I636" s="234"/>
      <c r="J636" s="39"/>
      <c r="K636" s="39"/>
      <c r="L636" s="43"/>
      <c r="M636" s="235"/>
      <c r="N636" s="236"/>
      <c r="O636" s="90"/>
      <c r="P636" s="90"/>
      <c r="Q636" s="90"/>
      <c r="R636" s="90"/>
      <c r="S636" s="90"/>
      <c r="T636" s="91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155</v>
      </c>
      <c r="AU636" s="16" t="s">
        <v>86</v>
      </c>
    </row>
    <row r="637" s="13" customFormat="1">
      <c r="A637" s="13"/>
      <c r="B637" s="237"/>
      <c r="C637" s="238"/>
      <c r="D637" s="239" t="s">
        <v>157</v>
      </c>
      <c r="E637" s="240" t="s">
        <v>1</v>
      </c>
      <c r="F637" s="241" t="s">
        <v>1123</v>
      </c>
      <c r="G637" s="238"/>
      <c r="H637" s="242">
        <v>8.6999999999999993</v>
      </c>
      <c r="I637" s="243"/>
      <c r="J637" s="238"/>
      <c r="K637" s="238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157</v>
      </c>
      <c r="AU637" s="248" t="s">
        <v>86</v>
      </c>
      <c r="AV637" s="13" t="s">
        <v>86</v>
      </c>
      <c r="AW637" s="13" t="s">
        <v>33</v>
      </c>
      <c r="AX637" s="13" t="s">
        <v>76</v>
      </c>
      <c r="AY637" s="248" t="s">
        <v>147</v>
      </c>
    </row>
    <row r="638" s="2" customFormat="1" ht="21.75" customHeight="1">
      <c r="A638" s="37"/>
      <c r="B638" s="38"/>
      <c r="C638" s="249" t="s">
        <v>1124</v>
      </c>
      <c r="D638" s="249" t="s">
        <v>206</v>
      </c>
      <c r="E638" s="250" t="s">
        <v>1125</v>
      </c>
      <c r="F638" s="251" t="s">
        <v>1126</v>
      </c>
      <c r="G638" s="252" t="s">
        <v>161</v>
      </c>
      <c r="H638" s="253">
        <v>0.48199999999999998</v>
      </c>
      <c r="I638" s="254"/>
      <c r="J638" s="255">
        <f>ROUND(I638*H638,2)</f>
        <v>0</v>
      </c>
      <c r="K638" s="256"/>
      <c r="L638" s="257"/>
      <c r="M638" s="258" t="s">
        <v>1</v>
      </c>
      <c r="N638" s="259" t="s">
        <v>41</v>
      </c>
      <c r="O638" s="90"/>
      <c r="P638" s="228">
        <f>O638*H638</f>
        <v>0</v>
      </c>
      <c r="Q638" s="228">
        <v>0.44</v>
      </c>
      <c r="R638" s="228">
        <f>Q638*H638</f>
        <v>0.21207999999999999</v>
      </c>
      <c r="S638" s="228">
        <v>0</v>
      </c>
      <c r="T638" s="229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30" t="s">
        <v>340</v>
      </c>
      <c r="AT638" s="230" t="s">
        <v>206</v>
      </c>
      <c r="AU638" s="230" t="s">
        <v>86</v>
      </c>
      <c r="AY638" s="16" t="s">
        <v>147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6" t="s">
        <v>84</v>
      </c>
      <c r="BK638" s="231">
        <f>ROUND(I638*H638,2)</f>
        <v>0</v>
      </c>
      <c r="BL638" s="16" t="s">
        <v>242</v>
      </c>
      <c r="BM638" s="230" t="s">
        <v>1127</v>
      </c>
    </row>
    <row r="639" s="13" customFormat="1">
      <c r="A639" s="13"/>
      <c r="B639" s="237"/>
      <c r="C639" s="238"/>
      <c r="D639" s="239" t="s">
        <v>157</v>
      </c>
      <c r="E639" s="240" t="s">
        <v>1</v>
      </c>
      <c r="F639" s="241" t="s">
        <v>1128</v>
      </c>
      <c r="G639" s="238"/>
      <c r="H639" s="242">
        <v>0.43847999999999998</v>
      </c>
      <c r="I639" s="243"/>
      <c r="J639" s="238"/>
      <c r="K639" s="238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157</v>
      </c>
      <c r="AU639" s="248" t="s">
        <v>86</v>
      </c>
      <c r="AV639" s="13" t="s">
        <v>86</v>
      </c>
      <c r="AW639" s="13" t="s">
        <v>33</v>
      </c>
      <c r="AX639" s="13" t="s">
        <v>84</v>
      </c>
      <c r="AY639" s="248" t="s">
        <v>147</v>
      </c>
    </row>
    <row r="640" s="13" customFormat="1">
      <c r="A640" s="13"/>
      <c r="B640" s="237"/>
      <c r="C640" s="238"/>
      <c r="D640" s="239" t="s">
        <v>157</v>
      </c>
      <c r="E640" s="238"/>
      <c r="F640" s="241" t="s">
        <v>1129</v>
      </c>
      <c r="G640" s="238"/>
      <c r="H640" s="242">
        <v>0.48199999999999998</v>
      </c>
      <c r="I640" s="243"/>
      <c r="J640" s="238"/>
      <c r="K640" s="238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157</v>
      </c>
      <c r="AU640" s="248" t="s">
        <v>86</v>
      </c>
      <c r="AV640" s="13" t="s">
        <v>86</v>
      </c>
      <c r="AW640" s="13" t="s">
        <v>4</v>
      </c>
      <c r="AX640" s="13" t="s">
        <v>84</v>
      </c>
      <c r="AY640" s="248" t="s">
        <v>147</v>
      </c>
    </row>
    <row r="641" s="2" customFormat="1" ht="33" customHeight="1">
      <c r="A641" s="37"/>
      <c r="B641" s="38"/>
      <c r="C641" s="218" t="s">
        <v>1130</v>
      </c>
      <c r="D641" s="218" t="s">
        <v>149</v>
      </c>
      <c r="E641" s="219" t="s">
        <v>1131</v>
      </c>
      <c r="F641" s="220" t="s">
        <v>1132</v>
      </c>
      <c r="G641" s="221" t="s">
        <v>152</v>
      </c>
      <c r="H641" s="222">
        <v>289.5</v>
      </c>
      <c r="I641" s="223"/>
      <c r="J641" s="224">
        <f>ROUND(I641*H641,2)</f>
        <v>0</v>
      </c>
      <c r="K641" s="225"/>
      <c r="L641" s="43"/>
      <c r="M641" s="226" t="s">
        <v>1</v>
      </c>
      <c r="N641" s="227" t="s">
        <v>41</v>
      </c>
      <c r="O641" s="90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30" t="s">
        <v>242</v>
      </c>
      <c r="AT641" s="230" t="s">
        <v>149</v>
      </c>
      <c r="AU641" s="230" t="s">
        <v>86</v>
      </c>
      <c r="AY641" s="16" t="s">
        <v>147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6" t="s">
        <v>84</v>
      </c>
      <c r="BK641" s="231">
        <f>ROUND(I641*H641,2)</f>
        <v>0</v>
      </c>
      <c r="BL641" s="16" t="s">
        <v>242</v>
      </c>
      <c r="BM641" s="230" t="s">
        <v>1133</v>
      </c>
    </row>
    <row r="642" s="2" customFormat="1">
      <c r="A642" s="37"/>
      <c r="B642" s="38"/>
      <c r="C642" s="39"/>
      <c r="D642" s="232" t="s">
        <v>155</v>
      </c>
      <c r="E642" s="39"/>
      <c r="F642" s="233" t="s">
        <v>1134</v>
      </c>
      <c r="G642" s="39"/>
      <c r="H642" s="39"/>
      <c r="I642" s="234"/>
      <c r="J642" s="39"/>
      <c r="K642" s="39"/>
      <c r="L642" s="43"/>
      <c r="M642" s="235"/>
      <c r="N642" s="236"/>
      <c r="O642" s="90"/>
      <c r="P642" s="90"/>
      <c r="Q642" s="90"/>
      <c r="R642" s="90"/>
      <c r="S642" s="90"/>
      <c r="T642" s="91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16" t="s">
        <v>155</v>
      </c>
      <c r="AU642" s="16" t="s">
        <v>86</v>
      </c>
    </row>
    <row r="643" s="13" customFormat="1">
      <c r="A643" s="13"/>
      <c r="B643" s="237"/>
      <c r="C643" s="238"/>
      <c r="D643" s="239" t="s">
        <v>157</v>
      </c>
      <c r="E643" s="240" t="s">
        <v>1</v>
      </c>
      <c r="F643" s="241" t="s">
        <v>1135</v>
      </c>
      <c r="G643" s="238"/>
      <c r="H643" s="242">
        <v>289.5</v>
      </c>
      <c r="I643" s="243"/>
      <c r="J643" s="238"/>
      <c r="K643" s="238"/>
      <c r="L643" s="244"/>
      <c r="M643" s="245"/>
      <c r="N643" s="246"/>
      <c r="O643" s="246"/>
      <c r="P643" s="246"/>
      <c r="Q643" s="246"/>
      <c r="R643" s="246"/>
      <c r="S643" s="246"/>
      <c r="T643" s="24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8" t="s">
        <v>157</v>
      </c>
      <c r="AU643" s="248" t="s">
        <v>86</v>
      </c>
      <c r="AV643" s="13" t="s">
        <v>86</v>
      </c>
      <c r="AW643" s="13" t="s">
        <v>33</v>
      </c>
      <c r="AX643" s="13" t="s">
        <v>76</v>
      </c>
      <c r="AY643" s="248" t="s">
        <v>147</v>
      </c>
    </row>
    <row r="644" s="2" customFormat="1" ht="24.15" customHeight="1">
      <c r="A644" s="37"/>
      <c r="B644" s="38"/>
      <c r="C644" s="249" t="s">
        <v>1136</v>
      </c>
      <c r="D644" s="249" t="s">
        <v>206</v>
      </c>
      <c r="E644" s="250" t="s">
        <v>1137</v>
      </c>
      <c r="F644" s="251" t="s">
        <v>1138</v>
      </c>
      <c r="G644" s="252" t="s">
        <v>161</v>
      </c>
      <c r="H644" s="253">
        <v>7.9610000000000003</v>
      </c>
      <c r="I644" s="254"/>
      <c r="J644" s="255">
        <f>ROUND(I644*H644,2)</f>
        <v>0</v>
      </c>
      <c r="K644" s="256"/>
      <c r="L644" s="257"/>
      <c r="M644" s="258" t="s">
        <v>1</v>
      </c>
      <c r="N644" s="259" t="s">
        <v>41</v>
      </c>
      <c r="O644" s="90"/>
      <c r="P644" s="228">
        <f>O644*H644</f>
        <v>0</v>
      </c>
      <c r="Q644" s="228">
        <v>0.55000000000000004</v>
      </c>
      <c r="R644" s="228">
        <f>Q644*H644</f>
        <v>4.3785500000000006</v>
      </c>
      <c r="S644" s="228">
        <v>0</v>
      </c>
      <c r="T644" s="229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30" t="s">
        <v>340</v>
      </c>
      <c r="AT644" s="230" t="s">
        <v>206</v>
      </c>
      <c r="AU644" s="230" t="s">
        <v>86</v>
      </c>
      <c r="AY644" s="16" t="s">
        <v>147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6" t="s">
        <v>84</v>
      </c>
      <c r="BK644" s="231">
        <f>ROUND(I644*H644,2)</f>
        <v>0</v>
      </c>
      <c r="BL644" s="16" t="s">
        <v>242</v>
      </c>
      <c r="BM644" s="230" t="s">
        <v>1139</v>
      </c>
    </row>
    <row r="645" s="13" customFormat="1">
      <c r="A645" s="13"/>
      <c r="B645" s="237"/>
      <c r="C645" s="238"/>
      <c r="D645" s="239" t="s">
        <v>157</v>
      </c>
      <c r="E645" s="240" t="s">
        <v>1</v>
      </c>
      <c r="F645" s="241" t="s">
        <v>1140</v>
      </c>
      <c r="G645" s="238"/>
      <c r="H645" s="242">
        <v>7.2374999999999998</v>
      </c>
      <c r="I645" s="243"/>
      <c r="J645" s="238"/>
      <c r="K645" s="238"/>
      <c r="L645" s="244"/>
      <c r="M645" s="245"/>
      <c r="N645" s="246"/>
      <c r="O645" s="246"/>
      <c r="P645" s="246"/>
      <c r="Q645" s="246"/>
      <c r="R645" s="246"/>
      <c r="S645" s="246"/>
      <c r="T645" s="24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8" t="s">
        <v>157</v>
      </c>
      <c r="AU645" s="248" t="s">
        <v>86</v>
      </c>
      <c r="AV645" s="13" t="s">
        <v>86</v>
      </c>
      <c r="AW645" s="13" t="s">
        <v>33</v>
      </c>
      <c r="AX645" s="13" t="s">
        <v>84</v>
      </c>
      <c r="AY645" s="248" t="s">
        <v>147</v>
      </c>
    </row>
    <row r="646" s="13" customFormat="1">
      <c r="A646" s="13"/>
      <c r="B646" s="237"/>
      <c r="C646" s="238"/>
      <c r="D646" s="239" t="s">
        <v>157</v>
      </c>
      <c r="E646" s="238"/>
      <c r="F646" s="241" t="s">
        <v>1141</v>
      </c>
      <c r="G646" s="238"/>
      <c r="H646" s="242">
        <v>7.9610000000000003</v>
      </c>
      <c r="I646" s="243"/>
      <c r="J646" s="238"/>
      <c r="K646" s="238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157</v>
      </c>
      <c r="AU646" s="248" t="s">
        <v>86</v>
      </c>
      <c r="AV646" s="13" t="s">
        <v>86</v>
      </c>
      <c r="AW646" s="13" t="s">
        <v>4</v>
      </c>
      <c r="AX646" s="13" t="s">
        <v>84</v>
      </c>
      <c r="AY646" s="248" t="s">
        <v>147</v>
      </c>
    </row>
    <row r="647" s="2" customFormat="1" ht="16.5" customHeight="1">
      <c r="A647" s="37"/>
      <c r="B647" s="38"/>
      <c r="C647" s="218" t="s">
        <v>1142</v>
      </c>
      <c r="D647" s="218" t="s">
        <v>149</v>
      </c>
      <c r="E647" s="219" t="s">
        <v>1143</v>
      </c>
      <c r="F647" s="220" t="s">
        <v>1144</v>
      </c>
      <c r="G647" s="221" t="s">
        <v>320</v>
      </c>
      <c r="H647" s="222">
        <v>403.62200000000001</v>
      </c>
      <c r="I647" s="223"/>
      <c r="J647" s="224">
        <f>ROUND(I647*H647,2)</f>
        <v>0</v>
      </c>
      <c r="K647" s="225"/>
      <c r="L647" s="43"/>
      <c r="M647" s="226" t="s">
        <v>1</v>
      </c>
      <c r="N647" s="227" t="s">
        <v>41</v>
      </c>
      <c r="O647" s="90"/>
      <c r="P647" s="228">
        <f>O647*H647</f>
        <v>0</v>
      </c>
      <c r="Q647" s="228">
        <v>2.0000000000000002E-05</v>
      </c>
      <c r="R647" s="228">
        <f>Q647*H647</f>
        <v>0.0080724400000000002</v>
      </c>
      <c r="S647" s="228">
        <v>0</v>
      </c>
      <c r="T647" s="229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30" t="s">
        <v>242</v>
      </c>
      <c r="AT647" s="230" t="s">
        <v>149</v>
      </c>
      <c r="AU647" s="230" t="s">
        <v>86</v>
      </c>
      <c r="AY647" s="16" t="s">
        <v>147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6" t="s">
        <v>84</v>
      </c>
      <c r="BK647" s="231">
        <f>ROUND(I647*H647,2)</f>
        <v>0</v>
      </c>
      <c r="BL647" s="16" t="s">
        <v>242</v>
      </c>
      <c r="BM647" s="230" t="s">
        <v>1145</v>
      </c>
    </row>
    <row r="648" s="2" customFormat="1">
      <c r="A648" s="37"/>
      <c r="B648" s="38"/>
      <c r="C648" s="39"/>
      <c r="D648" s="232" t="s">
        <v>155</v>
      </c>
      <c r="E648" s="39"/>
      <c r="F648" s="233" t="s">
        <v>1146</v>
      </c>
      <c r="G648" s="39"/>
      <c r="H648" s="39"/>
      <c r="I648" s="234"/>
      <c r="J648" s="39"/>
      <c r="K648" s="39"/>
      <c r="L648" s="43"/>
      <c r="M648" s="235"/>
      <c r="N648" s="236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155</v>
      </c>
      <c r="AU648" s="16" t="s">
        <v>86</v>
      </c>
    </row>
    <row r="649" s="13" customFormat="1">
      <c r="A649" s="13"/>
      <c r="B649" s="237"/>
      <c r="C649" s="238"/>
      <c r="D649" s="239" t="s">
        <v>157</v>
      </c>
      <c r="E649" s="240" t="s">
        <v>1</v>
      </c>
      <c r="F649" s="241" t="s">
        <v>1147</v>
      </c>
      <c r="G649" s="238"/>
      <c r="H649" s="242">
        <v>403.62200000000001</v>
      </c>
      <c r="I649" s="243"/>
      <c r="J649" s="238"/>
      <c r="K649" s="238"/>
      <c r="L649" s="244"/>
      <c r="M649" s="245"/>
      <c r="N649" s="246"/>
      <c r="O649" s="246"/>
      <c r="P649" s="246"/>
      <c r="Q649" s="246"/>
      <c r="R649" s="246"/>
      <c r="S649" s="246"/>
      <c r="T649" s="24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8" t="s">
        <v>157</v>
      </c>
      <c r="AU649" s="248" t="s">
        <v>86</v>
      </c>
      <c r="AV649" s="13" t="s">
        <v>86</v>
      </c>
      <c r="AW649" s="13" t="s">
        <v>33</v>
      </c>
      <c r="AX649" s="13" t="s">
        <v>76</v>
      </c>
      <c r="AY649" s="248" t="s">
        <v>147</v>
      </c>
    </row>
    <row r="650" s="2" customFormat="1" ht="16.5" customHeight="1">
      <c r="A650" s="37"/>
      <c r="B650" s="38"/>
      <c r="C650" s="249" t="s">
        <v>1148</v>
      </c>
      <c r="D650" s="249" t="s">
        <v>206</v>
      </c>
      <c r="E650" s="250" t="s">
        <v>1149</v>
      </c>
      <c r="F650" s="251" t="s">
        <v>1150</v>
      </c>
      <c r="G650" s="252" t="s">
        <v>161</v>
      </c>
      <c r="H650" s="253">
        <v>1.0660000000000001</v>
      </c>
      <c r="I650" s="254"/>
      <c r="J650" s="255">
        <f>ROUND(I650*H650,2)</f>
        <v>0</v>
      </c>
      <c r="K650" s="256"/>
      <c r="L650" s="257"/>
      <c r="M650" s="258" t="s">
        <v>1</v>
      </c>
      <c r="N650" s="259" t="s">
        <v>41</v>
      </c>
      <c r="O650" s="90"/>
      <c r="P650" s="228">
        <f>O650*H650</f>
        <v>0</v>
      </c>
      <c r="Q650" s="228">
        <v>0.55000000000000004</v>
      </c>
      <c r="R650" s="228">
        <f>Q650*H650</f>
        <v>0.58630000000000004</v>
      </c>
      <c r="S650" s="228">
        <v>0</v>
      </c>
      <c r="T650" s="229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30" t="s">
        <v>340</v>
      </c>
      <c r="AT650" s="230" t="s">
        <v>206</v>
      </c>
      <c r="AU650" s="230" t="s">
        <v>86</v>
      </c>
      <c r="AY650" s="16" t="s">
        <v>147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6" t="s">
        <v>84</v>
      </c>
      <c r="BK650" s="231">
        <f>ROUND(I650*H650,2)</f>
        <v>0</v>
      </c>
      <c r="BL650" s="16" t="s">
        <v>242</v>
      </c>
      <c r="BM650" s="230" t="s">
        <v>1151</v>
      </c>
    </row>
    <row r="651" s="13" customFormat="1">
      <c r="A651" s="13"/>
      <c r="B651" s="237"/>
      <c r="C651" s="238"/>
      <c r="D651" s="239" t="s">
        <v>157</v>
      </c>
      <c r="E651" s="240" t="s">
        <v>1</v>
      </c>
      <c r="F651" s="241" t="s">
        <v>1152</v>
      </c>
      <c r="G651" s="238"/>
      <c r="H651" s="242">
        <v>0.96869280000000002</v>
      </c>
      <c r="I651" s="243"/>
      <c r="J651" s="238"/>
      <c r="K651" s="238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157</v>
      </c>
      <c r="AU651" s="248" t="s">
        <v>86</v>
      </c>
      <c r="AV651" s="13" t="s">
        <v>86</v>
      </c>
      <c r="AW651" s="13" t="s">
        <v>33</v>
      </c>
      <c r="AX651" s="13" t="s">
        <v>84</v>
      </c>
      <c r="AY651" s="248" t="s">
        <v>147</v>
      </c>
    </row>
    <row r="652" s="13" customFormat="1">
      <c r="A652" s="13"/>
      <c r="B652" s="237"/>
      <c r="C652" s="238"/>
      <c r="D652" s="239" t="s">
        <v>157</v>
      </c>
      <c r="E652" s="238"/>
      <c r="F652" s="241" t="s">
        <v>1153</v>
      </c>
      <c r="G652" s="238"/>
      <c r="H652" s="242">
        <v>1.0660000000000001</v>
      </c>
      <c r="I652" s="243"/>
      <c r="J652" s="238"/>
      <c r="K652" s="238"/>
      <c r="L652" s="244"/>
      <c r="M652" s="245"/>
      <c r="N652" s="246"/>
      <c r="O652" s="246"/>
      <c r="P652" s="246"/>
      <c r="Q652" s="246"/>
      <c r="R652" s="246"/>
      <c r="S652" s="246"/>
      <c r="T652" s="24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8" t="s">
        <v>157</v>
      </c>
      <c r="AU652" s="248" t="s">
        <v>86</v>
      </c>
      <c r="AV652" s="13" t="s">
        <v>86</v>
      </c>
      <c r="AW652" s="13" t="s">
        <v>4</v>
      </c>
      <c r="AX652" s="13" t="s">
        <v>84</v>
      </c>
      <c r="AY652" s="248" t="s">
        <v>147</v>
      </c>
    </row>
    <row r="653" s="2" customFormat="1" ht="24.15" customHeight="1">
      <c r="A653" s="37"/>
      <c r="B653" s="38"/>
      <c r="C653" s="218" t="s">
        <v>1154</v>
      </c>
      <c r="D653" s="218" t="s">
        <v>149</v>
      </c>
      <c r="E653" s="219" t="s">
        <v>1155</v>
      </c>
      <c r="F653" s="220" t="s">
        <v>1156</v>
      </c>
      <c r="G653" s="221" t="s">
        <v>161</v>
      </c>
      <c r="H653" s="222">
        <v>23.231000000000002</v>
      </c>
      <c r="I653" s="223"/>
      <c r="J653" s="224">
        <f>ROUND(I653*H653,2)</f>
        <v>0</v>
      </c>
      <c r="K653" s="225"/>
      <c r="L653" s="43"/>
      <c r="M653" s="226" t="s">
        <v>1</v>
      </c>
      <c r="N653" s="227" t="s">
        <v>41</v>
      </c>
      <c r="O653" s="90"/>
      <c r="P653" s="228">
        <f>O653*H653</f>
        <v>0</v>
      </c>
      <c r="Q653" s="228">
        <v>0.023300000000000001</v>
      </c>
      <c r="R653" s="228">
        <f>Q653*H653</f>
        <v>0.54128230000000011</v>
      </c>
      <c r="S653" s="228">
        <v>0</v>
      </c>
      <c r="T653" s="229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30" t="s">
        <v>242</v>
      </c>
      <c r="AT653" s="230" t="s">
        <v>149</v>
      </c>
      <c r="AU653" s="230" t="s">
        <v>86</v>
      </c>
      <c r="AY653" s="16" t="s">
        <v>147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6" t="s">
        <v>84</v>
      </c>
      <c r="BK653" s="231">
        <f>ROUND(I653*H653,2)</f>
        <v>0</v>
      </c>
      <c r="BL653" s="16" t="s">
        <v>242</v>
      </c>
      <c r="BM653" s="230" t="s">
        <v>1157</v>
      </c>
    </row>
    <row r="654" s="2" customFormat="1">
      <c r="A654" s="37"/>
      <c r="B654" s="38"/>
      <c r="C654" s="39"/>
      <c r="D654" s="232" t="s">
        <v>155</v>
      </c>
      <c r="E654" s="39"/>
      <c r="F654" s="233" t="s">
        <v>1158</v>
      </c>
      <c r="G654" s="39"/>
      <c r="H654" s="39"/>
      <c r="I654" s="234"/>
      <c r="J654" s="39"/>
      <c r="K654" s="39"/>
      <c r="L654" s="43"/>
      <c r="M654" s="235"/>
      <c r="N654" s="236"/>
      <c r="O654" s="90"/>
      <c r="P654" s="90"/>
      <c r="Q654" s="90"/>
      <c r="R654" s="90"/>
      <c r="S654" s="90"/>
      <c r="T654" s="91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155</v>
      </c>
      <c r="AU654" s="16" t="s">
        <v>86</v>
      </c>
    </row>
    <row r="655" s="13" customFormat="1">
      <c r="A655" s="13"/>
      <c r="B655" s="237"/>
      <c r="C655" s="238"/>
      <c r="D655" s="239" t="s">
        <v>157</v>
      </c>
      <c r="E655" s="240" t="s">
        <v>1</v>
      </c>
      <c r="F655" s="241" t="s">
        <v>1159</v>
      </c>
      <c r="G655" s="238"/>
      <c r="H655" s="242">
        <v>23.230909090909101</v>
      </c>
      <c r="I655" s="243"/>
      <c r="J655" s="238"/>
      <c r="K655" s="238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157</v>
      </c>
      <c r="AU655" s="248" t="s">
        <v>86</v>
      </c>
      <c r="AV655" s="13" t="s">
        <v>86</v>
      </c>
      <c r="AW655" s="13" t="s">
        <v>33</v>
      </c>
      <c r="AX655" s="13" t="s">
        <v>76</v>
      </c>
      <c r="AY655" s="248" t="s">
        <v>147</v>
      </c>
    </row>
    <row r="656" s="2" customFormat="1" ht="24.15" customHeight="1">
      <c r="A656" s="37"/>
      <c r="B656" s="38"/>
      <c r="C656" s="218" t="s">
        <v>1160</v>
      </c>
      <c r="D656" s="218" t="s">
        <v>149</v>
      </c>
      <c r="E656" s="219" t="s">
        <v>1161</v>
      </c>
      <c r="F656" s="220" t="s">
        <v>1162</v>
      </c>
      <c r="G656" s="221" t="s">
        <v>320</v>
      </c>
      <c r="H656" s="222">
        <v>4.4800000000000004</v>
      </c>
      <c r="I656" s="223"/>
      <c r="J656" s="224">
        <f>ROUND(I656*H656,2)</f>
        <v>0</v>
      </c>
      <c r="K656" s="225"/>
      <c r="L656" s="43"/>
      <c r="M656" s="226" t="s">
        <v>1</v>
      </c>
      <c r="N656" s="227" t="s">
        <v>41</v>
      </c>
      <c r="O656" s="90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30" t="s">
        <v>242</v>
      </c>
      <c r="AT656" s="230" t="s">
        <v>149</v>
      </c>
      <c r="AU656" s="230" t="s">
        <v>86</v>
      </c>
      <c r="AY656" s="16" t="s">
        <v>147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6" t="s">
        <v>84</v>
      </c>
      <c r="BK656" s="231">
        <f>ROUND(I656*H656,2)</f>
        <v>0</v>
      </c>
      <c r="BL656" s="16" t="s">
        <v>242</v>
      </c>
      <c r="BM656" s="230" t="s">
        <v>1163</v>
      </c>
    </row>
    <row r="657" s="2" customFormat="1">
      <c r="A657" s="37"/>
      <c r="B657" s="38"/>
      <c r="C657" s="39"/>
      <c r="D657" s="232" t="s">
        <v>155</v>
      </c>
      <c r="E657" s="39"/>
      <c r="F657" s="233" t="s">
        <v>1164</v>
      </c>
      <c r="G657" s="39"/>
      <c r="H657" s="39"/>
      <c r="I657" s="234"/>
      <c r="J657" s="39"/>
      <c r="K657" s="39"/>
      <c r="L657" s="43"/>
      <c r="M657" s="235"/>
      <c r="N657" s="236"/>
      <c r="O657" s="90"/>
      <c r="P657" s="90"/>
      <c r="Q657" s="90"/>
      <c r="R657" s="90"/>
      <c r="S657" s="90"/>
      <c r="T657" s="91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16" t="s">
        <v>155</v>
      </c>
      <c r="AU657" s="16" t="s">
        <v>86</v>
      </c>
    </row>
    <row r="658" s="13" customFormat="1">
      <c r="A658" s="13"/>
      <c r="B658" s="237"/>
      <c r="C658" s="238"/>
      <c r="D658" s="239" t="s">
        <v>157</v>
      </c>
      <c r="E658" s="240" t="s">
        <v>1</v>
      </c>
      <c r="F658" s="241" t="s">
        <v>1165</v>
      </c>
      <c r="G658" s="238"/>
      <c r="H658" s="242">
        <v>4.4800000000000004</v>
      </c>
      <c r="I658" s="243"/>
      <c r="J658" s="238"/>
      <c r="K658" s="238"/>
      <c r="L658" s="244"/>
      <c r="M658" s="245"/>
      <c r="N658" s="246"/>
      <c r="O658" s="246"/>
      <c r="P658" s="246"/>
      <c r="Q658" s="246"/>
      <c r="R658" s="246"/>
      <c r="S658" s="246"/>
      <c r="T658" s="24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8" t="s">
        <v>157</v>
      </c>
      <c r="AU658" s="248" t="s">
        <v>86</v>
      </c>
      <c r="AV658" s="13" t="s">
        <v>86</v>
      </c>
      <c r="AW658" s="13" t="s">
        <v>33</v>
      </c>
      <c r="AX658" s="13" t="s">
        <v>76</v>
      </c>
      <c r="AY658" s="248" t="s">
        <v>147</v>
      </c>
    </row>
    <row r="659" s="2" customFormat="1" ht="21.75" customHeight="1">
      <c r="A659" s="37"/>
      <c r="B659" s="38"/>
      <c r="C659" s="249" t="s">
        <v>1166</v>
      </c>
      <c r="D659" s="249" t="s">
        <v>206</v>
      </c>
      <c r="E659" s="250" t="s">
        <v>1167</v>
      </c>
      <c r="F659" s="251" t="s">
        <v>1168</v>
      </c>
      <c r="G659" s="252" t="s">
        <v>161</v>
      </c>
      <c r="H659" s="253">
        <v>0.126</v>
      </c>
      <c r="I659" s="254"/>
      <c r="J659" s="255">
        <f>ROUND(I659*H659,2)</f>
        <v>0</v>
      </c>
      <c r="K659" s="256"/>
      <c r="L659" s="257"/>
      <c r="M659" s="258" t="s">
        <v>1</v>
      </c>
      <c r="N659" s="259" t="s">
        <v>41</v>
      </c>
      <c r="O659" s="90"/>
      <c r="P659" s="228">
        <f>O659*H659</f>
        <v>0</v>
      </c>
      <c r="Q659" s="228">
        <v>0.55000000000000004</v>
      </c>
      <c r="R659" s="228">
        <f>Q659*H659</f>
        <v>0.0693</v>
      </c>
      <c r="S659" s="228">
        <v>0</v>
      </c>
      <c r="T659" s="229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230" t="s">
        <v>340</v>
      </c>
      <c r="AT659" s="230" t="s">
        <v>206</v>
      </c>
      <c r="AU659" s="230" t="s">
        <v>86</v>
      </c>
      <c r="AY659" s="16" t="s">
        <v>147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6" t="s">
        <v>84</v>
      </c>
      <c r="BK659" s="231">
        <f>ROUND(I659*H659,2)</f>
        <v>0</v>
      </c>
      <c r="BL659" s="16" t="s">
        <v>242</v>
      </c>
      <c r="BM659" s="230" t="s">
        <v>1169</v>
      </c>
    </row>
    <row r="660" s="13" customFormat="1">
      <c r="A660" s="13"/>
      <c r="B660" s="237"/>
      <c r="C660" s="238"/>
      <c r="D660" s="239" t="s">
        <v>157</v>
      </c>
      <c r="E660" s="240" t="s">
        <v>1</v>
      </c>
      <c r="F660" s="241" t="s">
        <v>1170</v>
      </c>
      <c r="G660" s="238"/>
      <c r="H660" s="242">
        <v>0.114688</v>
      </c>
      <c r="I660" s="243"/>
      <c r="J660" s="238"/>
      <c r="K660" s="238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157</v>
      </c>
      <c r="AU660" s="248" t="s">
        <v>86</v>
      </c>
      <c r="AV660" s="13" t="s">
        <v>86</v>
      </c>
      <c r="AW660" s="13" t="s">
        <v>33</v>
      </c>
      <c r="AX660" s="13" t="s">
        <v>84</v>
      </c>
      <c r="AY660" s="248" t="s">
        <v>147</v>
      </c>
    </row>
    <row r="661" s="13" customFormat="1">
      <c r="A661" s="13"/>
      <c r="B661" s="237"/>
      <c r="C661" s="238"/>
      <c r="D661" s="239" t="s">
        <v>157</v>
      </c>
      <c r="E661" s="238"/>
      <c r="F661" s="241" t="s">
        <v>1171</v>
      </c>
      <c r="G661" s="238"/>
      <c r="H661" s="242">
        <v>0.126</v>
      </c>
      <c r="I661" s="243"/>
      <c r="J661" s="238"/>
      <c r="K661" s="238"/>
      <c r="L661" s="244"/>
      <c r="M661" s="245"/>
      <c r="N661" s="246"/>
      <c r="O661" s="246"/>
      <c r="P661" s="246"/>
      <c r="Q661" s="246"/>
      <c r="R661" s="246"/>
      <c r="S661" s="246"/>
      <c r="T661" s="24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8" t="s">
        <v>157</v>
      </c>
      <c r="AU661" s="248" t="s">
        <v>86</v>
      </c>
      <c r="AV661" s="13" t="s">
        <v>86</v>
      </c>
      <c r="AW661" s="13" t="s">
        <v>4</v>
      </c>
      <c r="AX661" s="13" t="s">
        <v>84</v>
      </c>
      <c r="AY661" s="248" t="s">
        <v>147</v>
      </c>
    </row>
    <row r="662" s="2" customFormat="1" ht="24.15" customHeight="1">
      <c r="A662" s="37"/>
      <c r="B662" s="38"/>
      <c r="C662" s="218" t="s">
        <v>1172</v>
      </c>
      <c r="D662" s="218" t="s">
        <v>149</v>
      </c>
      <c r="E662" s="219" t="s">
        <v>1173</v>
      </c>
      <c r="F662" s="220" t="s">
        <v>1174</v>
      </c>
      <c r="G662" s="221" t="s">
        <v>161</v>
      </c>
      <c r="H662" s="222">
        <v>0.11500000000000001</v>
      </c>
      <c r="I662" s="223"/>
      <c r="J662" s="224">
        <f>ROUND(I662*H662,2)</f>
        <v>0</v>
      </c>
      <c r="K662" s="225"/>
      <c r="L662" s="43"/>
      <c r="M662" s="226" t="s">
        <v>1</v>
      </c>
      <c r="N662" s="227" t="s">
        <v>41</v>
      </c>
      <c r="O662" s="90"/>
      <c r="P662" s="228">
        <f>O662*H662</f>
        <v>0</v>
      </c>
      <c r="Q662" s="228">
        <v>0.024199999999999999</v>
      </c>
      <c r="R662" s="228">
        <f>Q662*H662</f>
        <v>0.0027829999999999999</v>
      </c>
      <c r="S662" s="228">
        <v>0</v>
      </c>
      <c r="T662" s="229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30" t="s">
        <v>242</v>
      </c>
      <c r="AT662" s="230" t="s">
        <v>149</v>
      </c>
      <c r="AU662" s="230" t="s">
        <v>86</v>
      </c>
      <c r="AY662" s="16" t="s">
        <v>147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16" t="s">
        <v>84</v>
      </c>
      <c r="BK662" s="231">
        <f>ROUND(I662*H662,2)</f>
        <v>0</v>
      </c>
      <c r="BL662" s="16" t="s">
        <v>242</v>
      </c>
      <c r="BM662" s="230" t="s">
        <v>1175</v>
      </c>
    </row>
    <row r="663" s="2" customFormat="1">
      <c r="A663" s="37"/>
      <c r="B663" s="38"/>
      <c r="C663" s="39"/>
      <c r="D663" s="232" t="s">
        <v>155</v>
      </c>
      <c r="E663" s="39"/>
      <c r="F663" s="233" t="s">
        <v>1176</v>
      </c>
      <c r="G663" s="39"/>
      <c r="H663" s="39"/>
      <c r="I663" s="234"/>
      <c r="J663" s="39"/>
      <c r="K663" s="39"/>
      <c r="L663" s="43"/>
      <c r="M663" s="235"/>
      <c r="N663" s="236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6" t="s">
        <v>155</v>
      </c>
      <c r="AU663" s="16" t="s">
        <v>86</v>
      </c>
    </row>
    <row r="664" s="13" customFormat="1">
      <c r="A664" s="13"/>
      <c r="B664" s="237"/>
      <c r="C664" s="238"/>
      <c r="D664" s="239" t="s">
        <v>157</v>
      </c>
      <c r="E664" s="240" t="s">
        <v>1</v>
      </c>
      <c r="F664" s="241" t="s">
        <v>1177</v>
      </c>
      <c r="G664" s="238"/>
      <c r="H664" s="242">
        <v>0.115454545454545</v>
      </c>
      <c r="I664" s="243"/>
      <c r="J664" s="238"/>
      <c r="K664" s="238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157</v>
      </c>
      <c r="AU664" s="248" t="s">
        <v>86</v>
      </c>
      <c r="AV664" s="13" t="s">
        <v>86</v>
      </c>
      <c r="AW664" s="13" t="s">
        <v>33</v>
      </c>
      <c r="AX664" s="13" t="s">
        <v>76</v>
      </c>
      <c r="AY664" s="248" t="s">
        <v>147</v>
      </c>
    </row>
    <row r="665" s="2" customFormat="1" ht="33" customHeight="1">
      <c r="A665" s="37"/>
      <c r="B665" s="38"/>
      <c r="C665" s="218" t="s">
        <v>1178</v>
      </c>
      <c r="D665" s="218" t="s">
        <v>149</v>
      </c>
      <c r="E665" s="219" t="s">
        <v>1179</v>
      </c>
      <c r="F665" s="220" t="s">
        <v>1180</v>
      </c>
      <c r="G665" s="221" t="s">
        <v>191</v>
      </c>
      <c r="H665" s="222">
        <v>14.962</v>
      </c>
      <c r="I665" s="223"/>
      <c r="J665" s="224">
        <f>ROUND(I665*H665,2)</f>
        <v>0</v>
      </c>
      <c r="K665" s="225"/>
      <c r="L665" s="43"/>
      <c r="M665" s="226" t="s">
        <v>1</v>
      </c>
      <c r="N665" s="227" t="s">
        <v>41</v>
      </c>
      <c r="O665" s="90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30" t="s">
        <v>242</v>
      </c>
      <c r="AT665" s="230" t="s">
        <v>149</v>
      </c>
      <c r="AU665" s="230" t="s">
        <v>86</v>
      </c>
      <c r="AY665" s="16" t="s">
        <v>147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6" t="s">
        <v>84</v>
      </c>
      <c r="BK665" s="231">
        <f>ROUND(I665*H665,2)</f>
        <v>0</v>
      </c>
      <c r="BL665" s="16" t="s">
        <v>242</v>
      </c>
      <c r="BM665" s="230" t="s">
        <v>1181</v>
      </c>
    </row>
    <row r="666" s="2" customFormat="1">
      <c r="A666" s="37"/>
      <c r="B666" s="38"/>
      <c r="C666" s="39"/>
      <c r="D666" s="232" t="s">
        <v>155</v>
      </c>
      <c r="E666" s="39"/>
      <c r="F666" s="233" t="s">
        <v>1182</v>
      </c>
      <c r="G666" s="39"/>
      <c r="H666" s="39"/>
      <c r="I666" s="234"/>
      <c r="J666" s="39"/>
      <c r="K666" s="39"/>
      <c r="L666" s="43"/>
      <c r="M666" s="235"/>
      <c r="N666" s="236"/>
      <c r="O666" s="90"/>
      <c r="P666" s="90"/>
      <c r="Q666" s="90"/>
      <c r="R666" s="90"/>
      <c r="S666" s="90"/>
      <c r="T666" s="91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16" t="s">
        <v>155</v>
      </c>
      <c r="AU666" s="16" t="s">
        <v>86</v>
      </c>
    </row>
    <row r="667" s="12" customFormat="1" ht="22.8" customHeight="1">
      <c r="A667" s="12"/>
      <c r="B667" s="202"/>
      <c r="C667" s="203"/>
      <c r="D667" s="204" t="s">
        <v>75</v>
      </c>
      <c r="E667" s="216" t="s">
        <v>1183</v>
      </c>
      <c r="F667" s="216" t="s">
        <v>1184</v>
      </c>
      <c r="G667" s="203"/>
      <c r="H667" s="203"/>
      <c r="I667" s="206"/>
      <c r="J667" s="217">
        <f>BK667</f>
        <v>0</v>
      </c>
      <c r="K667" s="203"/>
      <c r="L667" s="208"/>
      <c r="M667" s="209"/>
      <c r="N667" s="210"/>
      <c r="O667" s="210"/>
      <c r="P667" s="211">
        <f>SUM(P668:P697)</f>
        <v>0</v>
      </c>
      <c r="Q667" s="210"/>
      <c r="R667" s="211">
        <f>SUM(R668:R697)</f>
        <v>4.2235571699999994</v>
      </c>
      <c r="S667" s="210"/>
      <c r="T667" s="212">
        <f>SUM(T668:T697)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13" t="s">
        <v>86</v>
      </c>
      <c r="AT667" s="214" t="s">
        <v>75</v>
      </c>
      <c r="AU667" s="214" t="s">
        <v>84</v>
      </c>
      <c r="AY667" s="213" t="s">
        <v>147</v>
      </c>
      <c r="BK667" s="215">
        <f>SUM(BK668:BK697)</f>
        <v>0</v>
      </c>
    </row>
    <row r="668" s="2" customFormat="1" ht="33" customHeight="1">
      <c r="A668" s="37"/>
      <c r="B668" s="38"/>
      <c r="C668" s="218" t="s">
        <v>1185</v>
      </c>
      <c r="D668" s="218" t="s">
        <v>149</v>
      </c>
      <c r="E668" s="219" t="s">
        <v>1186</v>
      </c>
      <c r="F668" s="220" t="s">
        <v>1187</v>
      </c>
      <c r="G668" s="221" t="s">
        <v>152</v>
      </c>
      <c r="H668" s="222">
        <v>2.3999999999999999</v>
      </c>
      <c r="I668" s="223"/>
      <c r="J668" s="224">
        <f>ROUND(I668*H668,2)</f>
        <v>0</v>
      </c>
      <c r="K668" s="225"/>
      <c r="L668" s="43"/>
      <c r="M668" s="226" t="s">
        <v>1</v>
      </c>
      <c r="N668" s="227" t="s">
        <v>41</v>
      </c>
      <c r="O668" s="90"/>
      <c r="P668" s="228">
        <f>O668*H668</f>
        <v>0</v>
      </c>
      <c r="Q668" s="228">
        <v>0.012880000000000001</v>
      </c>
      <c r="R668" s="228">
        <f>Q668*H668</f>
        <v>0.030912000000000002</v>
      </c>
      <c r="S668" s="228">
        <v>0</v>
      </c>
      <c r="T668" s="229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30" t="s">
        <v>242</v>
      </c>
      <c r="AT668" s="230" t="s">
        <v>149</v>
      </c>
      <c r="AU668" s="230" t="s">
        <v>86</v>
      </c>
      <c r="AY668" s="16" t="s">
        <v>147</v>
      </c>
      <c r="BE668" s="231">
        <f>IF(N668="základní",J668,0)</f>
        <v>0</v>
      </c>
      <c r="BF668" s="231">
        <f>IF(N668="snížená",J668,0)</f>
        <v>0</v>
      </c>
      <c r="BG668" s="231">
        <f>IF(N668="zákl. přenesená",J668,0)</f>
        <v>0</v>
      </c>
      <c r="BH668" s="231">
        <f>IF(N668="sníž. přenesená",J668,0)</f>
        <v>0</v>
      </c>
      <c r="BI668" s="231">
        <f>IF(N668="nulová",J668,0)</f>
        <v>0</v>
      </c>
      <c r="BJ668" s="16" t="s">
        <v>84</v>
      </c>
      <c r="BK668" s="231">
        <f>ROUND(I668*H668,2)</f>
        <v>0</v>
      </c>
      <c r="BL668" s="16" t="s">
        <v>242</v>
      </c>
      <c r="BM668" s="230" t="s">
        <v>1188</v>
      </c>
    </row>
    <row r="669" s="2" customFormat="1">
      <c r="A669" s="37"/>
      <c r="B669" s="38"/>
      <c r="C669" s="39"/>
      <c r="D669" s="232" t="s">
        <v>155</v>
      </c>
      <c r="E669" s="39"/>
      <c r="F669" s="233" t="s">
        <v>1189</v>
      </c>
      <c r="G669" s="39"/>
      <c r="H669" s="39"/>
      <c r="I669" s="234"/>
      <c r="J669" s="39"/>
      <c r="K669" s="39"/>
      <c r="L669" s="43"/>
      <c r="M669" s="235"/>
      <c r="N669" s="236"/>
      <c r="O669" s="90"/>
      <c r="P669" s="90"/>
      <c r="Q669" s="90"/>
      <c r="R669" s="90"/>
      <c r="S669" s="90"/>
      <c r="T669" s="91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155</v>
      </c>
      <c r="AU669" s="16" t="s">
        <v>86</v>
      </c>
    </row>
    <row r="670" s="13" customFormat="1">
      <c r="A670" s="13"/>
      <c r="B670" s="237"/>
      <c r="C670" s="238"/>
      <c r="D670" s="239" t="s">
        <v>157</v>
      </c>
      <c r="E670" s="240" t="s">
        <v>1</v>
      </c>
      <c r="F670" s="241" t="s">
        <v>1190</v>
      </c>
      <c r="G670" s="238"/>
      <c r="H670" s="242">
        <v>2.3999999999999999</v>
      </c>
      <c r="I670" s="243"/>
      <c r="J670" s="238"/>
      <c r="K670" s="238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157</v>
      </c>
      <c r="AU670" s="248" t="s">
        <v>86</v>
      </c>
      <c r="AV670" s="13" t="s">
        <v>86</v>
      </c>
      <c r="AW670" s="13" t="s">
        <v>33</v>
      </c>
      <c r="AX670" s="13" t="s">
        <v>76</v>
      </c>
      <c r="AY670" s="248" t="s">
        <v>147</v>
      </c>
    </row>
    <row r="671" s="2" customFormat="1" ht="16.5" customHeight="1">
      <c r="A671" s="37"/>
      <c r="B671" s="38"/>
      <c r="C671" s="218" t="s">
        <v>1191</v>
      </c>
      <c r="D671" s="218" t="s">
        <v>149</v>
      </c>
      <c r="E671" s="219" t="s">
        <v>1192</v>
      </c>
      <c r="F671" s="220" t="s">
        <v>1193</v>
      </c>
      <c r="G671" s="221" t="s">
        <v>152</v>
      </c>
      <c r="H671" s="222">
        <v>215.02099999999999</v>
      </c>
      <c r="I671" s="223"/>
      <c r="J671" s="224">
        <f>ROUND(I671*H671,2)</f>
        <v>0</v>
      </c>
      <c r="K671" s="225"/>
      <c r="L671" s="43"/>
      <c r="M671" s="226" t="s">
        <v>1</v>
      </c>
      <c r="N671" s="227" t="s">
        <v>41</v>
      </c>
      <c r="O671" s="90"/>
      <c r="P671" s="228">
        <f>O671*H671</f>
        <v>0</v>
      </c>
      <c r="Q671" s="228">
        <v>0</v>
      </c>
      <c r="R671" s="228">
        <f>Q671*H671</f>
        <v>0</v>
      </c>
      <c r="S671" s="228">
        <v>0</v>
      </c>
      <c r="T671" s="229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30" t="s">
        <v>242</v>
      </c>
      <c r="AT671" s="230" t="s">
        <v>149</v>
      </c>
      <c r="AU671" s="230" t="s">
        <v>86</v>
      </c>
      <c r="AY671" s="16" t="s">
        <v>147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6" t="s">
        <v>84</v>
      </c>
      <c r="BK671" s="231">
        <f>ROUND(I671*H671,2)</f>
        <v>0</v>
      </c>
      <c r="BL671" s="16" t="s">
        <v>242</v>
      </c>
      <c r="BM671" s="230" t="s">
        <v>1194</v>
      </c>
    </row>
    <row r="672" s="2" customFormat="1">
      <c r="A672" s="37"/>
      <c r="B672" s="38"/>
      <c r="C672" s="39"/>
      <c r="D672" s="232" t="s">
        <v>155</v>
      </c>
      <c r="E672" s="39"/>
      <c r="F672" s="233" t="s">
        <v>1195</v>
      </c>
      <c r="G672" s="39"/>
      <c r="H672" s="39"/>
      <c r="I672" s="234"/>
      <c r="J672" s="39"/>
      <c r="K672" s="39"/>
      <c r="L672" s="43"/>
      <c r="M672" s="235"/>
      <c r="N672" s="236"/>
      <c r="O672" s="90"/>
      <c r="P672" s="90"/>
      <c r="Q672" s="90"/>
      <c r="R672" s="90"/>
      <c r="S672" s="90"/>
      <c r="T672" s="91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16" t="s">
        <v>155</v>
      </c>
      <c r="AU672" s="16" t="s">
        <v>86</v>
      </c>
    </row>
    <row r="673" s="2" customFormat="1" ht="24.15" customHeight="1">
      <c r="A673" s="37"/>
      <c r="B673" s="38"/>
      <c r="C673" s="249" t="s">
        <v>1196</v>
      </c>
      <c r="D673" s="249" t="s">
        <v>206</v>
      </c>
      <c r="E673" s="250" t="s">
        <v>1197</v>
      </c>
      <c r="F673" s="251" t="s">
        <v>1198</v>
      </c>
      <c r="G673" s="252" t="s">
        <v>152</v>
      </c>
      <c r="H673" s="253">
        <v>241.57599999999999</v>
      </c>
      <c r="I673" s="254"/>
      <c r="J673" s="255">
        <f>ROUND(I673*H673,2)</f>
        <v>0</v>
      </c>
      <c r="K673" s="256"/>
      <c r="L673" s="257"/>
      <c r="M673" s="258" t="s">
        <v>1</v>
      </c>
      <c r="N673" s="259" t="s">
        <v>41</v>
      </c>
      <c r="O673" s="90"/>
      <c r="P673" s="228">
        <f>O673*H673</f>
        <v>0</v>
      </c>
      <c r="Q673" s="228">
        <v>0.00016000000000000001</v>
      </c>
      <c r="R673" s="228">
        <f>Q673*H673</f>
        <v>0.038652160000000005</v>
      </c>
      <c r="S673" s="228">
        <v>0</v>
      </c>
      <c r="T673" s="229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230" t="s">
        <v>340</v>
      </c>
      <c r="AT673" s="230" t="s">
        <v>206</v>
      </c>
      <c r="AU673" s="230" t="s">
        <v>86</v>
      </c>
      <c r="AY673" s="16" t="s">
        <v>147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6" t="s">
        <v>84</v>
      </c>
      <c r="BK673" s="231">
        <f>ROUND(I673*H673,2)</f>
        <v>0</v>
      </c>
      <c r="BL673" s="16" t="s">
        <v>242</v>
      </c>
      <c r="BM673" s="230" t="s">
        <v>1199</v>
      </c>
    </row>
    <row r="674" s="13" customFormat="1">
      <c r="A674" s="13"/>
      <c r="B674" s="237"/>
      <c r="C674" s="238"/>
      <c r="D674" s="239" t="s">
        <v>157</v>
      </c>
      <c r="E674" s="238"/>
      <c r="F674" s="241" t="s">
        <v>1200</v>
      </c>
      <c r="G674" s="238"/>
      <c r="H674" s="242">
        <v>241.57599999999999</v>
      </c>
      <c r="I674" s="243"/>
      <c r="J674" s="238"/>
      <c r="K674" s="238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157</v>
      </c>
      <c r="AU674" s="248" t="s">
        <v>86</v>
      </c>
      <c r="AV674" s="13" t="s">
        <v>86</v>
      </c>
      <c r="AW674" s="13" t="s">
        <v>4</v>
      </c>
      <c r="AX674" s="13" t="s">
        <v>84</v>
      </c>
      <c r="AY674" s="248" t="s">
        <v>147</v>
      </c>
    </row>
    <row r="675" s="2" customFormat="1" ht="21.75" customHeight="1">
      <c r="A675" s="37"/>
      <c r="B675" s="38"/>
      <c r="C675" s="218" t="s">
        <v>1201</v>
      </c>
      <c r="D675" s="218" t="s">
        <v>149</v>
      </c>
      <c r="E675" s="219" t="s">
        <v>1202</v>
      </c>
      <c r="F675" s="220" t="s">
        <v>1203</v>
      </c>
      <c r="G675" s="221" t="s">
        <v>152</v>
      </c>
      <c r="H675" s="222">
        <v>271.48599999999999</v>
      </c>
      <c r="I675" s="223"/>
      <c r="J675" s="224">
        <f>ROUND(I675*H675,2)</f>
        <v>0</v>
      </c>
      <c r="K675" s="225"/>
      <c r="L675" s="43"/>
      <c r="M675" s="226" t="s">
        <v>1</v>
      </c>
      <c r="N675" s="227" t="s">
        <v>41</v>
      </c>
      <c r="O675" s="90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30" t="s">
        <v>242</v>
      </c>
      <c r="AT675" s="230" t="s">
        <v>149</v>
      </c>
      <c r="AU675" s="230" t="s">
        <v>86</v>
      </c>
      <c r="AY675" s="16" t="s">
        <v>147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6" t="s">
        <v>84</v>
      </c>
      <c r="BK675" s="231">
        <f>ROUND(I675*H675,2)</f>
        <v>0</v>
      </c>
      <c r="BL675" s="16" t="s">
        <v>242</v>
      </c>
      <c r="BM675" s="230" t="s">
        <v>1204</v>
      </c>
    </row>
    <row r="676" s="2" customFormat="1">
      <c r="A676" s="37"/>
      <c r="B676" s="38"/>
      <c r="C676" s="39"/>
      <c r="D676" s="232" t="s">
        <v>155</v>
      </c>
      <c r="E676" s="39"/>
      <c r="F676" s="233" t="s">
        <v>1205</v>
      </c>
      <c r="G676" s="39"/>
      <c r="H676" s="39"/>
      <c r="I676" s="234"/>
      <c r="J676" s="39"/>
      <c r="K676" s="39"/>
      <c r="L676" s="43"/>
      <c r="M676" s="235"/>
      <c r="N676" s="236"/>
      <c r="O676" s="90"/>
      <c r="P676" s="90"/>
      <c r="Q676" s="90"/>
      <c r="R676" s="90"/>
      <c r="S676" s="90"/>
      <c r="T676" s="91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16" t="s">
        <v>155</v>
      </c>
      <c r="AU676" s="16" t="s">
        <v>86</v>
      </c>
    </row>
    <row r="677" s="13" customFormat="1">
      <c r="A677" s="13"/>
      <c r="B677" s="237"/>
      <c r="C677" s="238"/>
      <c r="D677" s="239" t="s">
        <v>157</v>
      </c>
      <c r="E677" s="240" t="s">
        <v>1</v>
      </c>
      <c r="F677" s="241" t="s">
        <v>1206</v>
      </c>
      <c r="G677" s="238"/>
      <c r="H677" s="242">
        <v>271.48599999999999</v>
      </c>
      <c r="I677" s="243"/>
      <c r="J677" s="238"/>
      <c r="K677" s="238"/>
      <c r="L677" s="244"/>
      <c r="M677" s="245"/>
      <c r="N677" s="246"/>
      <c r="O677" s="246"/>
      <c r="P677" s="246"/>
      <c r="Q677" s="246"/>
      <c r="R677" s="246"/>
      <c r="S677" s="246"/>
      <c r="T677" s="24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8" t="s">
        <v>157</v>
      </c>
      <c r="AU677" s="248" t="s">
        <v>86</v>
      </c>
      <c r="AV677" s="13" t="s">
        <v>86</v>
      </c>
      <c r="AW677" s="13" t="s">
        <v>33</v>
      </c>
      <c r="AX677" s="13" t="s">
        <v>76</v>
      </c>
      <c r="AY677" s="248" t="s">
        <v>147</v>
      </c>
    </row>
    <row r="678" s="2" customFormat="1" ht="24.15" customHeight="1">
      <c r="A678" s="37"/>
      <c r="B678" s="38"/>
      <c r="C678" s="249" t="s">
        <v>1207</v>
      </c>
      <c r="D678" s="249" t="s">
        <v>206</v>
      </c>
      <c r="E678" s="250" t="s">
        <v>1208</v>
      </c>
      <c r="F678" s="251" t="s">
        <v>1209</v>
      </c>
      <c r="G678" s="252" t="s">
        <v>152</v>
      </c>
      <c r="H678" s="253">
        <v>57.593000000000004</v>
      </c>
      <c r="I678" s="254"/>
      <c r="J678" s="255">
        <f>ROUND(I678*H678,2)</f>
        <v>0</v>
      </c>
      <c r="K678" s="256"/>
      <c r="L678" s="257"/>
      <c r="M678" s="258" t="s">
        <v>1</v>
      </c>
      <c r="N678" s="259" t="s">
        <v>41</v>
      </c>
      <c r="O678" s="90"/>
      <c r="P678" s="228">
        <f>O678*H678</f>
        <v>0</v>
      </c>
      <c r="Q678" s="228">
        <v>0.0014</v>
      </c>
      <c r="R678" s="228">
        <f>Q678*H678</f>
        <v>0.080630199999999999</v>
      </c>
      <c r="S678" s="228">
        <v>0</v>
      </c>
      <c r="T678" s="229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30" t="s">
        <v>340</v>
      </c>
      <c r="AT678" s="230" t="s">
        <v>206</v>
      </c>
      <c r="AU678" s="230" t="s">
        <v>86</v>
      </c>
      <c r="AY678" s="16" t="s">
        <v>147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6" t="s">
        <v>84</v>
      </c>
      <c r="BK678" s="231">
        <f>ROUND(I678*H678,2)</f>
        <v>0</v>
      </c>
      <c r="BL678" s="16" t="s">
        <v>242</v>
      </c>
      <c r="BM678" s="230" t="s">
        <v>1210</v>
      </c>
    </row>
    <row r="679" s="13" customFormat="1">
      <c r="A679" s="13"/>
      <c r="B679" s="237"/>
      <c r="C679" s="238"/>
      <c r="D679" s="239" t="s">
        <v>157</v>
      </c>
      <c r="E679" s="240" t="s">
        <v>1</v>
      </c>
      <c r="F679" s="241" t="s">
        <v>1211</v>
      </c>
      <c r="G679" s="238"/>
      <c r="H679" s="242">
        <v>56.463749999999997</v>
      </c>
      <c r="I679" s="243"/>
      <c r="J679" s="238"/>
      <c r="K679" s="238"/>
      <c r="L679" s="244"/>
      <c r="M679" s="245"/>
      <c r="N679" s="246"/>
      <c r="O679" s="246"/>
      <c r="P679" s="246"/>
      <c r="Q679" s="246"/>
      <c r="R679" s="246"/>
      <c r="S679" s="246"/>
      <c r="T679" s="24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8" t="s">
        <v>157</v>
      </c>
      <c r="AU679" s="248" t="s">
        <v>86</v>
      </c>
      <c r="AV679" s="13" t="s">
        <v>86</v>
      </c>
      <c r="AW679" s="13" t="s">
        <v>33</v>
      </c>
      <c r="AX679" s="13" t="s">
        <v>76</v>
      </c>
      <c r="AY679" s="248" t="s">
        <v>147</v>
      </c>
    </row>
    <row r="680" s="13" customFormat="1">
      <c r="A680" s="13"/>
      <c r="B680" s="237"/>
      <c r="C680" s="238"/>
      <c r="D680" s="239" t="s">
        <v>157</v>
      </c>
      <c r="E680" s="238"/>
      <c r="F680" s="241" t="s">
        <v>1212</v>
      </c>
      <c r="G680" s="238"/>
      <c r="H680" s="242">
        <v>57.593000000000004</v>
      </c>
      <c r="I680" s="243"/>
      <c r="J680" s="238"/>
      <c r="K680" s="238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157</v>
      </c>
      <c r="AU680" s="248" t="s">
        <v>86</v>
      </c>
      <c r="AV680" s="13" t="s">
        <v>86</v>
      </c>
      <c r="AW680" s="13" t="s">
        <v>4</v>
      </c>
      <c r="AX680" s="13" t="s">
        <v>84</v>
      </c>
      <c r="AY680" s="248" t="s">
        <v>147</v>
      </c>
    </row>
    <row r="681" s="2" customFormat="1" ht="24.15" customHeight="1">
      <c r="A681" s="37"/>
      <c r="B681" s="38"/>
      <c r="C681" s="249" t="s">
        <v>1213</v>
      </c>
      <c r="D681" s="249" t="s">
        <v>206</v>
      </c>
      <c r="E681" s="250" t="s">
        <v>1214</v>
      </c>
      <c r="F681" s="251" t="s">
        <v>1215</v>
      </c>
      <c r="G681" s="252" t="s">
        <v>152</v>
      </c>
      <c r="H681" s="253">
        <v>161.72900000000001</v>
      </c>
      <c r="I681" s="254"/>
      <c r="J681" s="255">
        <f>ROUND(I681*H681,2)</f>
        <v>0</v>
      </c>
      <c r="K681" s="256"/>
      <c r="L681" s="257"/>
      <c r="M681" s="258" t="s">
        <v>1</v>
      </c>
      <c r="N681" s="259" t="s">
        <v>41</v>
      </c>
      <c r="O681" s="90"/>
      <c r="P681" s="228">
        <f>O681*H681</f>
        <v>0</v>
      </c>
      <c r="Q681" s="228">
        <v>0.0020999999999999999</v>
      </c>
      <c r="R681" s="228">
        <f>Q681*H681</f>
        <v>0.33963090000000001</v>
      </c>
      <c r="S681" s="228">
        <v>0</v>
      </c>
      <c r="T681" s="229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30" t="s">
        <v>340</v>
      </c>
      <c r="AT681" s="230" t="s">
        <v>206</v>
      </c>
      <c r="AU681" s="230" t="s">
        <v>86</v>
      </c>
      <c r="AY681" s="16" t="s">
        <v>147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6" t="s">
        <v>84</v>
      </c>
      <c r="BK681" s="231">
        <f>ROUND(I681*H681,2)</f>
        <v>0</v>
      </c>
      <c r="BL681" s="16" t="s">
        <v>242</v>
      </c>
      <c r="BM681" s="230" t="s">
        <v>1216</v>
      </c>
    </row>
    <row r="682" s="13" customFormat="1">
      <c r="A682" s="13"/>
      <c r="B682" s="237"/>
      <c r="C682" s="238"/>
      <c r="D682" s="239" t="s">
        <v>157</v>
      </c>
      <c r="E682" s="240" t="s">
        <v>1</v>
      </c>
      <c r="F682" s="241" t="s">
        <v>1217</v>
      </c>
      <c r="G682" s="238"/>
      <c r="H682" s="242">
        <v>158.55750000000001</v>
      </c>
      <c r="I682" s="243"/>
      <c r="J682" s="238"/>
      <c r="K682" s="238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157</v>
      </c>
      <c r="AU682" s="248" t="s">
        <v>86</v>
      </c>
      <c r="AV682" s="13" t="s">
        <v>86</v>
      </c>
      <c r="AW682" s="13" t="s">
        <v>33</v>
      </c>
      <c r="AX682" s="13" t="s">
        <v>76</v>
      </c>
      <c r="AY682" s="248" t="s">
        <v>147</v>
      </c>
    </row>
    <row r="683" s="13" customFormat="1">
      <c r="A683" s="13"/>
      <c r="B683" s="237"/>
      <c r="C683" s="238"/>
      <c r="D683" s="239" t="s">
        <v>157</v>
      </c>
      <c r="E683" s="238"/>
      <c r="F683" s="241" t="s">
        <v>1218</v>
      </c>
      <c r="G683" s="238"/>
      <c r="H683" s="242">
        <v>161.72900000000001</v>
      </c>
      <c r="I683" s="243"/>
      <c r="J683" s="238"/>
      <c r="K683" s="238"/>
      <c r="L683" s="244"/>
      <c r="M683" s="245"/>
      <c r="N683" s="246"/>
      <c r="O683" s="246"/>
      <c r="P683" s="246"/>
      <c r="Q683" s="246"/>
      <c r="R683" s="246"/>
      <c r="S683" s="246"/>
      <c r="T683" s="24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8" t="s">
        <v>157</v>
      </c>
      <c r="AU683" s="248" t="s">
        <v>86</v>
      </c>
      <c r="AV683" s="13" t="s">
        <v>86</v>
      </c>
      <c r="AW683" s="13" t="s">
        <v>4</v>
      </c>
      <c r="AX683" s="13" t="s">
        <v>84</v>
      </c>
      <c r="AY683" s="248" t="s">
        <v>147</v>
      </c>
    </row>
    <row r="684" s="2" customFormat="1" ht="24.15" customHeight="1">
      <c r="A684" s="37"/>
      <c r="B684" s="38"/>
      <c r="C684" s="249" t="s">
        <v>1219</v>
      </c>
      <c r="D684" s="249" t="s">
        <v>206</v>
      </c>
      <c r="E684" s="250" t="s">
        <v>1220</v>
      </c>
      <c r="F684" s="251" t="s">
        <v>1221</v>
      </c>
      <c r="G684" s="252" t="s">
        <v>152</v>
      </c>
      <c r="H684" s="253">
        <v>57.593000000000004</v>
      </c>
      <c r="I684" s="254"/>
      <c r="J684" s="255">
        <f>ROUND(I684*H684,2)</f>
        <v>0</v>
      </c>
      <c r="K684" s="256"/>
      <c r="L684" s="257"/>
      <c r="M684" s="258" t="s">
        <v>1</v>
      </c>
      <c r="N684" s="259" t="s">
        <v>41</v>
      </c>
      <c r="O684" s="90"/>
      <c r="P684" s="228">
        <f>O684*H684</f>
        <v>0</v>
      </c>
      <c r="Q684" s="228">
        <v>0.0028</v>
      </c>
      <c r="R684" s="228">
        <f>Q684*H684</f>
        <v>0.1612604</v>
      </c>
      <c r="S684" s="228">
        <v>0</v>
      </c>
      <c r="T684" s="229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30" t="s">
        <v>340</v>
      </c>
      <c r="AT684" s="230" t="s">
        <v>206</v>
      </c>
      <c r="AU684" s="230" t="s">
        <v>86</v>
      </c>
      <c r="AY684" s="16" t="s">
        <v>147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6" t="s">
        <v>84</v>
      </c>
      <c r="BK684" s="231">
        <f>ROUND(I684*H684,2)</f>
        <v>0</v>
      </c>
      <c r="BL684" s="16" t="s">
        <v>242</v>
      </c>
      <c r="BM684" s="230" t="s">
        <v>1222</v>
      </c>
    </row>
    <row r="685" s="13" customFormat="1">
      <c r="A685" s="13"/>
      <c r="B685" s="237"/>
      <c r="C685" s="238"/>
      <c r="D685" s="239" t="s">
        <v>157</v>
      </c>
      <c r="E685" s="240" t="s">
        <v>1</v>
      </c>
      <c r="F685" s="241" t="s">
        <v>1211</v>
      </c>
      <c r="G685" s="238"/>
      <c r="H685" s="242">
        <v>56.463749999999997</v>
      </c>
      <c r="I685" s="243"/>
      <c r="J685" s="238"/>
      <c r="K685" s="238"/>
      <c r="L685" s="244"/>
      <c r="M685" s="245"/>
      <c r="N685" s="246"/>
      <c r="O685" s="246"/>
      <c r="P685" s="246"/>
      <c r="Q685" s="246"/>
      <c r="R685" s="246"/>
      <c r="S685" s="246"/>
      <c r="T685" s="24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8" t="s">
        <v>157</v>
      </c>
      <c r="AU685" s="248" t="s">
        <v>86</v>
      </c>
      <c r="AV685" s="13" t="s">
        <v>86</v>
      </c>
      <c r="AW685" s="13" t="s">
        <v>33</v>
      </c>
      <c r="AX685" s="13" t="s">
        <v>76</v>
      </c>
      <c r="AY685" s="248" t="s">
        <v>147</v>
      </c>
    </row>
    <row r="686" s="13" customFormat="1">
      <c r="A686" s="13"/>
      <c r="B686" s="237"/>
      <c r="C686" s="238"/>
      <c r="D686" s="239" t="s">
        <v>157</v>
      </c>
      <c r="E686" s="238"/>
      <c r="F686" s="241" t="s">
        <v>1212</v>
      </c>
      <c r="G686" s="238"/>
      <c r="H686" s="242">
        <v>57.593000000000004</v>
      </c>
      <c r="I686" s="243"/>
      <c r="J686" s="238"/>
      <c r="K686" s="238"/>
      <c r="L686" s="244"/>
      <c r="M686" s="245"/>
      <c r="N686" s="246"/>
      <c r="O686" s="246"/>
      <c r="P686" s="246"/>
      <c r="Q686" s="246"/>
      <c r="R686" s="246"/>
      <c r="S686" s="246"/>
      <c r="T686" s="24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8" t="s">
        <v>157</v>
      </c>
      <c r="AU686" s="248" t="s">
        <v>86</v>
      </c>
      <c r="AV686" s="13" t="s">
        <v>86</v>
      </c>
      <c r="AW686" s="13" t="s">
        <v>4</v>
      </c>
      <c r="AX686" s="13" t="s">
        <v>84</v>
      </c>
      <c r="AY686" s="248" t="s">
        <v>147</v>
      </c>
    </row>
    <row r="687" s="2" customFormat="1" ht="37.8" customHeight="1">
      <c r="A687" s="37"/>
      <c r="B687" s="38"/>
      <c r="C687" s="218" t="s">
        <v>1223</v>
      </c>
      <c r="D687" s="218" t="s">
        <v>149</v>
      </c>
      <c r="E687" s="219" t="s">
        <v>1224</v>
      </c>
      <c r="F687" s="220" t="s">
        <v>1225</v>
      </c>
      <c r="G687" s="221" t="s">
        <v>152</v>
      </c>
      <c r="H687" s="222">
        <v>215.02099999999999</v>
      </c>
      <c r="I687" s="223"/>
      <c r="J687" s="224">
        <f>ROUND(I687*H687,2)</f>
        <v>0</v>
      </c>
      <c r="K687" s="225"/>
      <c r="L687" s="43"/>
      <c r="M687" s="226" t="s">
        <v>1</v>
      </c>
      <c r="N687" s="227" t="s">
        <v>41</v>
      </c>
      <c r="O687" s="90"/>
      <c r="P687" s="228">
        <f>O687*H687</f>
        <v>0</v>
      </c>
      <c r="Q687" s="228">
        <v>0.0166</v>
      </c>
      <c r="R687" s="228">
        <f>Q687*H687</f>
        <v>3.5693485999999996</v>
      </c>
      <c r="S687" s="228">
        <v>0</v>
      </c>
      <c r="T687" s="229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230" t="s">
        <v>242</v>
      </c>
      <c r="AT687" s="230" t="s">
        <v>149</v>
      </c>
      <c r="AU687" s="230" t="s">
        <v>86</v>
      </c>
      <c r="AY687" s="16" t="s">
        <v>147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6" t="s">
        <v>84</v>
      </c>
      <c r="BK687" s="231">
        <f>ROUND(I687*H687,2)</f>
        <v>0</v>
      </c>
      <c r="BL687" s="16" t="s">
        <v>242</v>
      </c>
      <c r="BM687" s="230" t="s">
        <v>1226</v>
      </c>
    </row>
    <row r="688" s="2" customFormat="1">
      <c r="A688" s="37"/>
      <c r="B688" s="38"/>
      <c r="C688" s="39"/>
      <c r="D688" s="232" t="s">
        <v>155</v>
      </c>
      <c r="E688" s="39"/>
      <c r="F688" s="233" t="s">
        <v>1227</v>
      </c>
      <c r="G688" s="39"/>
      <c r="H688" s="39"/>
      <c r="I688" s="234"/>
      <c r="J688" s="39"/>
      <c r="K688" s="39"/>
      <c r="L688" s="43"/>
      <c r="M688" s="235"/>
      <c r="N688" s="236"/>
      <c r="O688" s="90"/>
      <c r="P688" s="90"/>
      <c r="Q688" s="90"/>
      <c r="R688" s="90"/>
      <c r="S688" s="90"/>
      <c r="T688" s="91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16" t="s">
        <v>155</v>
      </c>
      <c r="AU688" s="16" t="s">
        <v>86</v>
      </c>
    </row>
    <row r="689" s="13" customFormat="1">
      <c r="A689" s="13"/>
      <c r="B689" s="237"/>
      <c r="C689" s="238"/>
      <c r="D689" s="239" t="s">
        <v>157</v>
      </c>
      <c r="E689" s="240" t="s">
        <v>1</v>
      </c>
      <c r="F689" s="241" t="s">
        <v>1217</v>
      </c>
      <c r="G689" s="238"/>
      <c r="H689" s="242">
        <v>158.55750000000001</v>
      </c>
      <c r="I689" s="243"/>
      <c r="J689" s="238"/>
      <c r="K689" s="238"/>
      <c r="L689" s="244"/>
      <c r="M689" s="245"/>
      <c r="N689" s="246"/>
      <c r="O689" s="246"/>
      <c r="P689" s="246"/>
      <c r="Q689" s="246"/>
      <c r="R689" s="246"/>
      <c r="S689" s="246"/>
      <c r="T689" s="24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8" t="s">
        <v>157</v>
      </c>
      <c r="AU689" s="248" t="s">
        <v>86</v>
      </c>
      <c r="AV689" s="13" t="s">
        <v>86</v>
      </c>
      <c r="AW689" s="13" t="s">
        <v>33</v>
      </c>
      <c r="AX689" s="13" t="s">
        <v>76</v>
      </c>
      <c r="AY689" s="248" t="s">
        <v>147</v>
      </c>
    </row>
    <row r="690" s="13" customFormat="1">
      <c r="A690" s="13"/>
      <c r="B690" s="237"/>
      <c r="C690" s="238"/>
      <c r="D690" s="239" t="s">
        <v>157</v>
      </c>
      <c r="E690" s="240" t="s">
        <v>1</v>
      </c>
      <c r="F690" s="241" t="s">
        <v>1211</v>
      </c>
      <c r="G690" s="238"/>
      <c r="H690" s="242">
        <v>56.463749999999997</v>
      </c>
      <c r="I690" s="243"/>
      <c r="J690" s="238"/>
      <c r="K690" s="238"/>
      <c r="L690" s="244"/>
      <c r="M690" s="245"/>
      <c r="N690" s="246"/>
      <c r="O690" s="246"/>
      <c r="P690" s="246"/>
      <c r="Q690" s="246"/>
      <c r="R690" s="246"/>
      <c r="S690" s="246"/>
      <c r="T690" s="24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8" t="s">
        <v>157</v>
      </c>
      <c r="AU690" s="248" t="s">
        <v>86</v>
      </c>
      <c r="AV690" s="13" t="s">
        <v>86</v>
      </c>
      <c r="AW690" s="13" t="s">
        <v>33</v>
      </c>
      <c r="AX690" s="13" t="s">
        <v>76</v>
      </c>
      <c r="AY690" s="248" t="s">
        <v>147</v>
      </c>
    </row>
    <row r="691" s="2" customFormat="1" ht="16.5" customHeight="1">
      <c r="A691" s="37"/>
      <c r="B691" s="38"/>
      <c r="C691" s="218" t="s">
        <v>1228</v>
      </c>
      <c r="D691" s="218" t="s">
        <v>149</v>
      </c>
      <c r="E691" s="219" t="s">
        <v>1229</v>
      </c>
      <c r="F691" s="220" t="s">
        <v>1230</v>
      </c>
      <c r="G691" s="221" t="s">
        <v>320</v>
      </c>
      <c r="H691" s="222">
        <v>283.90100000000001</v>
      </c>
      <c r="I691" s="223"/>
      <c r="J691" s="224">
        <f>ROUND(I691*H691,2)</f>
        <v>0</v>
      </c>
      <c r="K691" s="225"/>
      <c r="L691" s="43"/>
      <c r="M691" s="226" t="s">
        <v>1</v>
      </c>
      <c r="N691" s="227" t="s">
        <v>41</v>
      </c>
      <c r="O691" s="90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0" t="s">
        <v>242</v>
      </c>
      <c r="AT691" s="230" t="s">
        <v>149</v>
      </c>
      <c r="AU691" s="230" t="s">
        <v>86</v>
      </c>
      <c r="AY691" s="16" t="s">
        <v>147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6" t="s">
        <v>84</v>
      </c>
      <c r="BK691" s="231">
        <f>ROUND(I691*H691,2)</f>
        <v>0</v>
      </c>
      <c r="BL691" s="16" t="s">
        <v>242</v>
      </c>
      <c r="BM691" s="230" t="s">
        <v>1231</v>
      </c>
    </row>
    <row r="692" s="2" customFormat="1">
      <c r="A692" s="37"/>
      <c r="B692" s="38"/>
      <c r="C692" s="39"/>
      <c r="D692" s="232" t="s">
        <v>155</v>
      </c>
      <c r="E692" s="39"/>
      <c r="F692" s="233" t="s">
        <v>1232</v>
      </c>
      <c r="G692" s="39"/>
      <c r="H692" s="39"/>
      <c r="I692" s="234"/>
      <c r="J692" s="39"/>
      <c r="K692" s="39"/>
      <c r="L692" s="43"/>
      <c r="M692" s="235"/>
      <c r="N692" s="236"/>
      <c r="O692" s="90"/>
      <c r="P692" s="90"/>
      <c r="Q692" s="90"/>
      <c r="R692" s="90"/>
      <c r="S692" s="90"/>
      <c r="T692" s="91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16" t="s">
        <v>155</v>
      </c>
      <c r="AU692" s="16" t="s">
        <v>86</v>
      </c>
    </row>
    <row r="693" s="13" customFormat="1">
      <c r="A693" s="13"/>
      <c r="B693" s="237"/>
      <c r="C693" s="238"/>
      <c r="D693" s="239" t="s">
        <v>157</v>
      </c>
      <c r="E693" s="240" t="s">
        <v>1</v>
      </c>
      <c r="F693" s="241" t="s">
        <v>1233</v>
      </c>
      <c r="G693" s="238"/>
      <c r="H693" s="242">
        <v>283.90076923076901</v>
      </c>
      <c r="I693" s="243"/>
      <c r="J693" s="238"/>
      <c r="K693" s="238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157</v>
      </c>
      <c r="AU693" s="248" t="s">
        <v>86</v>
      </c>
      <c r="AV693" s="13" t="s">
        <v>86</v>
      </c>
      <c r="AW693" s="13" t="s">
        <v>33</v>
      </c>
      <c r="AX693" s="13" t="s">
        <v>76</v>
      </c>
      <c r="AY693" s="248" t="s">
        <v>147</v>
      </c>
    </row>
    <row r="694" s="2" customFormat="1" ht="24.15" customHeight="1">
      <c r="A694" s="37"/>
      <c r="B694" s="38"/>
      <c r="C694" s="249" t="s">
        <v>1234</v>
      </c>
      <c r="D694" s="249" t="s">
        <v>206</v>
      </c>
      <c r="E694" s="250" t="s">
        <v>1235</v>
      </c>
      <c r="F694" s="251" t="s">
        <v>1236</v>
      </c>
      <c r="G694" s="252" t="s">
        <v>320</v>
      </c>
      <c r="H694" s="253">
        <v>312.291</v>
      </c>
      <c r="I694" s="254"/>
      <c r="J694" s="255">
        <f>ROUND(I694*H694,2)</f>
        <v>0</v>
      </c>
      <c r="K694" s="256"/>
      <c r="L694" s="257"/>
      <c r="M694" s="258" t="s">
        <v>1</v>
      </c>
      <c r="N694" s="259" t="s">
        <v>41</v>
      </c>
      <c r="O694" s="90"/>
      <c r="P694" s="228">
        <f>O694*H694</f>
        <v>0</v>
      </c>
      <c r="Q694" s="228">
        <v>1.0000000000000001E-05</v>
      </c>
      <c r="R694" s="228">
        <f>Q694*H694</f>
        <v>0.00312291</v>
      </c>
      <c r="S694" s="228">
        <v>0</v>
      </c>
      <c r="T694" s="229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30" t="s">
        <v>340</v>
      </c>
      <c r="AT694" s="230" t="s">
        <v>206</v>
      </c>
      <c r="AU694" s="230" t="s">
        <v>86</v>
      </c>
      <c r="AY694" s="16" t="s">
        <v>147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6" t="s">
        <v>84</v>
      </c>
      <c r="BK694" s="231">
        <f>ROUND(I694*H694,2)</f>
        <v>0</v>
      </c>
      <c r="BL694" s="16" t="s">
        <v>242</v>
      </c>
      <c r="BM694" s="230" t="s">
        <v>1237</v>
      </c>
    </row>
    <row r="695" s="13" customFormat="1">
      <c r="A695" s="13"/>
      <c r="B695" s="237"/>
      <c r="C695" s="238"/>
      <c r="D695" s="239" t="s">
        <v>157</v>
      </c>
      <c r="E695" s="238"/>
      <c r="F695" s="241" t="s">
        <v>1238</v>
      </c>
      <c r="G695" s="238"/>
      <c r="H695" s="242">
        <v>312.291</v>
      </c>
      <c r="I695" s="243"/>
      <c r="J695" s="238"/>
      <c r="K695" s="238"/>
      <c r="L695" s="244"/>
      <c r="M695" s="245"/>
      <c r="N695" s="246"/>
      <c r="O695" s="246"/>
      <c r="P695" s="246"/>
      <c r="Q695" s="246"/>
      <c r="R695" s="246"/>
      <c r="S695" s="246"/>
      <c r="T695" s="24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8" t="s">
        <v>157</v>
      </c>
      <c r="AU695" s="248" t="s">
        <v>86</v>
      </c>
      <c r="AV695" s="13" t="s">
        <v>86</v>
      </c>
      <c r="AW695" s="13" t="s">
        <v>4</v>
      </c>
      <c r="AX695" s="13" t="s">
        <v>84</v>
      </c>
      <c r="AY695" s="248" t="s">
        <v>147</v>
      </c>
    </row>
    <row r="696" s="2" customFormat="1" ht="33" customHeight="1">
      <c r="A696" s="37"/>
      <c r="B696" s="38"/>
      <c r="C696" s="218" t="s">
        <v>1239</v>
      </c>
      <c r="D696" s="218" t="s">
        <v>149</v>
      </c>
      <c r="E696" s="219" t="s">
        <v>1240</v>
      </c>
      <c r="F696" s="220" t="s">
        <v>1241</v>
      </c>
      <c r="G696" s="221" t="s">
        <v>191</v>
      </c>
      <c r="H696" s="222">
        <v>4.2240000000000002</v>
      </c>
      <c r="I696" s="223"/>
      <c r="J696" s="224">
        <f>ROUND(I696*H696,2)</f>
        <v>0</v>
      </c>
      <c r="K696" s="225"/>
      <c r="L696" s="43"/>
      <c r="M696" s="226" t="s">
        <v>1</v>
      </c>
      <c r="N696" s="227" t="s">
        <v>41</v>
      </c>
      <c r="O696" s="90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0" t="s">
        <v>242</v>
      </c>
      <c r="AT696" s="230" t="s">
        <v>149</v>
      </c>
      <c r="AU696" s="230" t="s">
        <v>86</v>
      </c>
      <c r="AY696" s="16" t="s">
        <v>147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6" t="s">
        <v>84</v>
      </c>
      <c r="BK696" s="231">
        <f>ROUND(I696*H696,2)</f>
        <v>0</v>
      </c>
      <c r="BL696" s="16" t="s">
        <v>242</v>
      </c>
      <c r="BM696" s="230" t="s">
        <v>1242</v>
      </c>
    </row>
    <row r="697" s="2" customFormat="1">
      <c r="A697" s="37"/>
      <c r="B697" s="38"/>
      <c r="C697" s="39"/>
      <c r="D697" s="232" t="s">
        <v>155</v>
      </c>
      <c r="E697" s="39"/>
      <c r="F697" s="233" t="s">
        <v>1243</v>
      </c>
      <c r="G697" s="39"/>
      <c r="H697" s="39"/>
      <c r="I697" s="234"/>
      <c r="J697" s="39"/>
      <c r="K697" s="39"/>
      <c r="L697" s="43"/>
      <c r="M697" s="235"/>
      <c r="N697" s="236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155</v>
      </c>
      <c r="AU697" s="16" t="s">
        <v>86</v>
      </c>
    </row>
    <row r="698" s="12" customFormat="1" ht="22.8" customHeight="1">
      <c r="A698" s="12"/>
      <c r="B698" s="202"/>
      <c r="C698" s="203"/>
      <c r="D698" s="204" t="s">
        <v>75</v>
      </c>
      <c r="E698" s="216" t="s">
        <v>1244</v>
      </c>
      <c r="F698" s="216" t="s">
        <v>1245</v>
      </c>
      <c r="G698" s="203"/>
      <c r="H698" s="203"/>
      <c r="I698" s="206"/>
      <c r="J698" s="217">
        <f>BK698</f>
        <v>0</v>
      </c>
      <c r="K698" s="203"/>
      <c r="L698" s="208"/>
      <c r="M698" s="209"/>
      <c r="N698" s="210"/>
      <c r="O698" s="210"/>
      <c r="P698" s="211">
        <f>SUM(P699:P793)</f>
        <v>0</v>
      </c>
      <c r="Q698" s="210"/>
      <c r="R698" s="211">
        <f>SUM(R699:R793)</f>
        <v>2.8140195000000001</v>
      </c>
      <c r="S698" s="210"/>
      <c r="T698" s="212">
        <f>SUM(T699:T793)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3" t="s">
        <v>86</v>
      </c>
      <c r="AT698" s="214" t="s">
        <v>75</v>
      </c>
      <c r="AU698" s="214" t="s">
        <v>84</v>
      </c>
      <c r="AY698" s="213" t="s">
        <v>147</v>
      </c>
      <c r="BK698" s="215">
        <f>SUM(BK699:BK793)</f>
        <v>0</v>
      </c>
    </row>
    <row r="699" s="2" customFormat="1" ht="21.75" customHeight="1">
      <c r="A699" s="37"/>
      <c r="B699" s="38"/>
      <c r="C699" s="218" t="s">
        <v>1246</v>
      </c>
      <c r="D699" s="218" t="s">
        <v>149</v>
      </c>
      <c r="E699" s="219" t="s">
        <v>1247</v>
      </c>
      <c r="F699" s="220" t="s">
        <v>1248</v>
      </c>
      <c r="G699" s="221" t="s">
        <v>152</v>
      </c>
      <c r="H699" s="222">
        <v>289.5</v>
      </c>
      <c r="I699" s="223"/>
      <c r="J699" s="224">
        <f>ROUND(I699*H699,2)</f>
        <v>0</v>
      </c>
      <c r="K699" s="225"/>
      <c r="L699" s="43"/>
      <c r="M699" s="226" t="s">
        <v>1</v>
      </c>
      <c r="N699" s="227" t="s">
        <v>41</v>
      </c>
      <c r="O699" s="90"/>
      <c r="P699" s="228">
        <f>O699*H699</f>
        <v>0</v>
      </c>
      <c r="Q699" s="228">
        <v>0</v>
      </c>
      <c r="R699" s="228">
        <f>Q699*H699</f>
        <v>0</v>
      </c>
      <c r="S699" s="228">
        <v>0</v>
      </c>
      <c r="T699" s="229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30" t="s">
        <v>242</v>
      </c>
      <c r="AT699" s="230" t="s">
        <v>149</v>
      </c>
      <c r="AU699" s="230" t="s">
        <v>86</v>
      </c>
      <c r="AY699" s="16" t="s">
        <v>147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6" t="s">
        <v>84</v>
      </c>
      <c r="BK699" s="231">
        <f>ROUND(I699*H699,2)</f>
        <v>0</v>
      </c>
      <c r="BL699" s="16" t="s">
        <v>242</v>
      </c>
      <c r="BM699" s="230" t="s">
        <v>1249</v>
      </c>
    </row>
    <row r="700" s="2" customFormat="1">
      <c r="A700" s="37"/>
      <c r="B700" s="38"/>
      <c r="C700" s="39"/>
      <c r="D700" s="232" t="s">
        <v>155</v>
      </c>
      <c r="E700" s="39"/>
      <c r="F700" s="233" t="s">
        <v>1250</v>
      </c>
      <c r="G700" s="39"/>
      <c r="H700" s="39"/>
      <c r="I700" s="234"/>
      <c r="J700" s="39"/>
      <c r="K700" s="39"/>
      <c r="L700" s="43"/>
      <c r="M700" s="235"/>
      <c r="N700" s="236"/>
      <c r="O700" s="90"/>
      <c r="P700" s="90"/>
      <c r="Q700" s="90"/>
      <c r="R700" s="90"/>
      <c r="S700" s="90"/>
      <c r="T700" s="91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16" t="s">
        <v>155</v>
      </c>
      <c r="AU700" s="16" t="s">
        <v>86</v>
      </c>
    </row>
    <row r="701" s="2" customFormat="1" ht="24.15" customHeight="1">
      <c r="A701" s="37"/>
      <c r="B701" s="38"/>
      <c r="C701" s="249" t="s">
        <v>1251</v>
      </c>
      <c r="D701" s="249" t="s">
        <v>206</v>
      </c>
      <c r="E701" s="250" t="s">
        <v>1252</v>
      </c>
      <c r="F701" s="251" t="s">
        <v>1253</v>
      </c>
      <c r="G701" s="252" t="s">
        <v>152</v>
      </c>
      <c r="H701" s="253">
        <v>332.92500000000001</v>
      </c>
      <c r="I701" s="254"/>
      <c r="J701" s="255">
        <f>ROUND(I701*H701,2)</f>
        <v>0</v>
      </c>
      <c r="K701" s="256"/>
      <c r="L701" s="257"/>
      <c r="M701" s="258" t="s">
        <v>1</v>
      </c>
      <c r="N701" s="259" t="s">
        <v>41</v>
      </c>
      <c r="O701" s="90"/>
      <c r="P701" s="228">
        <f>O701*H701</f>
        <v>0</v>
      </c>
      <c r="Q701" s="228">
        <v>0.00050000000000000001</v>
      </c>
      <c r="R701" s="228">
        <f>Q701*H701</f>
        <v>0.16646250000000001</v>
      </c>
      <c r="S701" s="228">
        <v>0</v>
      </c>
      <c r="T701" s="229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30" t="s">
        <v>340</v>
      </c>
      <c r="AT701" s="230" t="s">
        <v>206</v>
      </c>
      <c r="AU701" s="230" t="s">
        <v>86</v>
      </c>
      <c r="AY701" s="16" t="s">
        <v>147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6" t="s">
        <v>84</v>
      </c>
      <c r="BK701" s="231">
        <f>ROUND(I701*H701,2)</f>
        <v>0</v>
      </c>
      <c r="BL701" s="16" t="s">
        <v>242</v>
      </c>
      <c r="BM701" s="230" t="s">
        <v>1254</v>
      </c>
    </row>
    <row r="702" s="13" customFormat="1">
      <c r="A702" s="13"/>
      <c r="B702" s="237"/>
      <c r="C702" s="238"/>
      <c r="D702" s="239" t="s">
        <v>157</v>
      </c>
      <c r="E702" s="238"/>
      <c r="F702" s="241" t="s">
        <v>1255</v>
      </c>
      <c r="G702" s="238"/>
      <c r="H702" s="242">
        <v>332.92500000000001</v>
      </c>
      <c r="I702" s="243"/>
      <c r="J702" s="238"/>
      <c r="K702" s="238"/>
      <c r="L702" s="244"/>
      <c r="M702" s="245"/>
      <c r="N702" s="246"/>
      <c r="O702" s="246"/>
      <c r="P702" s="246"/>
      <c r="Q702" s="246"/>
      <c r="R702" s="246"/>
      <c r="S702" s="246"/>
      <c r="T702" s="24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8" t="s">
        <v>157</v>
      </c>
      <c r="AU702" s="248" t="s">
        <v>86</v>
      </c>
      <c r="AV702" s="13" t="s">
        <v>86</v>
      </c>
      <c r="AW702" s="13" t="s">
        <v>4</v>
      </c>
      <c r="AX702" s="13" t="s">
        <v>84</v>
      </c>
      <c r="AY702" s="248" t="s">
        <v>147</v>
      </c>
    </row>
    <row r="703" s="2" customFormat="1" ht="24.15" customHeight="1">
      <c r="A703" s="37"/>
      <c r="B703" s="38"/>
      <c r="C703" s="218" t="s">
        <v>1256</v>
      </c>
      <c r="D703" s="218" t="s">
        <v>149</v>
      </c>
      <c r="E703" s="219" t="s">
        <v>1257</v>
      </c>
      <c r="F703" s="220" t="s">
        <v>1258</v>
      </c>
      <c r="G703" s="221" t="s">
        <v>152</v>
      </c>
      <c r="H703" s="222">
        <v>289.5</v>
      </c>
      <c r="I703" s="223"/>
      <c r="J703" s="224">
        <f>ROUND(I703*H703,2)</f>
        <v>0</v>
      </c>
      <c r="K703" s="225"/>
      <c r="L703" s="43"/>
      <c r="M703" s="226" t="s">
        <v>1</v>
      </c>
      <c r="N703" s="227" t="s">
        <v>41</v>
      </c>
      <c r="O703" s="90"/>
      <c r="P703" s="228">
        <f>O703*H703</f>
        <v>0</v>
      </c>
      <c r="Q703" s="228">
        <v>0</v>
      </c>
      <c r="R703" s="228">
        <f>Q703*H703</f>
        <v>0</v>
      </c>
      <c r="S703" s="228">
        <v>0</v>
      </c>
      <c r="T703" s="229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30" t="s">
        <v>242</v>
      </c>
      <c r="AT703" s="230" t="s">
        <v>149</v>
      </c>
      <c r="AU703" s="230" t="s">
        <v>86</v>
      </c>
      <c r="AY703" s="16" t="s">
        <v>147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6" t="s">
        <v>84</v>
      </c>
      <c r="BK703" s="231">
        <f>ROUND(I703*H703,2)</f>
        <v>0</v>
      </c>
      <c r="BL703" s="16" t="s">
        <v>242</v>
      </c>
      <c r="BM703" s="230" t="s">
        <v>1259</v>
      </c>
    </row>
    <row r="704" s="2" customFormat="1">
      <c r="A704" s="37"/>
      <c r="B704" s="38"/>
      <c r="C704" s="39"/>
      <c r="D704" s="232" t="s">
        <v>155</v>
      </c>
      <c r="E704" s="39"/>
      <c r="F704" s="233" t="s">
        <v>1260</v>
      </c>
      <c r="G704" s="39"/>
      <c r="H704" s="39"/>
      <c r="I704" s="234"/>
      <c r="J704" s="39"/>
      <c r="K704" s="39"/>
      <c r="L704" s="43"/>
      <c r="M704" s="235"/>
      <c r="N704" s="236"/>
      <c r="O704" s="90"/>
      <c r="P704" s="90"/>
      <c r="Q704" s="90"/>
      <c r="R704" s="90"/>
      <c r="S704" s="90"/>
      <c r="T704" s="91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6" t="s">
        <v>155</v>
      </c>
      <c r="AU704" s="16" t="s">
        <v>86</v>
      </c>
    </row>
    <row r="705" s="13" customFormat="1">
      <c r="A705" s="13"/>
      <c r="B705" s="237"/>
      <c r="C705" s="238"/>
      <c r="D705" s="239" t="s">
        <v>157</v>
      </c>
      <c r="E705" s="240" t="s">
        <v>1</v>
      </c>
      <c r="F705" s="241" t="s">
        <v>1135</v>
      </c>
      <c r="G705" s="238"/>
      <c r="H705" s="242">
        <v>289.5</v>
      </c>
      <c r="I705" s="243"/>
      <c r="J705" s="238"/>
      <c r="K705" s="238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157</v>
      </c>
      <c r="AU705" s="248" t="s">
        <v>86</v>
      </c>
      <c r="AV705" s="13" t="s">
        <v>86</v>
      </c>
      <c r="AW705" s="13" t="s">
        <v>33</v>
      </c>
      <c r="AX705" s="13" t="s">
        <v>76</v>
      </c>
      <c r="AY705" s="248" t="s">
        <v>147</v>
      </c>
    </row>
    <row r="706" s="2" customFormat="1" ht="37.8" customHeight="1">
      <c r="A706" s="37"/>
      <c r="B706" s="38"/>
      <c r="C706" s="249" t="s">
        <v>1261</v>
      </c>
      <c r="D706" s="249" t="s">
        <v>206</v>
      </c>
      <c r="E706" s="250" t="s">
        <v>1262</v>
      </c>
      <c r="F706" s="251" t="s">
        <v>1263</v>
      </c>
      <c r="G706" s="252" t="s">
        <v>152</v>
      </c>
      <c r="H706" s="253">
        <v>376.35000000000002</v>
      </c>
      <c r="I706" s="254"/>
      <c r="J706" s="255">
        <f>ROUND(I706*H706,2)</f>
        <v>0</v>
      </c>
      <c r="K706" s="256"/>
      <c r="L706" s="257"/>
      <c r="M706" s="258" t="s">
        <v>1</v>
      </c>
      <c r="N706" s="259" t="s">
        <v>41</v>
      </c>
      <c r="O706" s="90"/>
      <c r="P706" s="228">
        <f>O706*H706</f>
        <v>0</v>
      </c>
      <c r="Q706" s="228">
        <v>0.0047999999999999996</v>
      </c>
      <c r="R706" s="228">
        <f>Q706*H706</f>
        <v>1.8064799999999999</v>
      </c>
      <c r="S706" s="228">
        <v>0</v>
      </c>
      <c r="T706" s="229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0" t="s">
        <v>340</v>
      </c>
      <c r="AT706" s="230" t="s">
        <v>206</v>
      </c>
      <c r="AU706" s="230" t="s">
        <v>86</v>
      </c>
      <c r="AY706" s="16" t="s">
        <v>147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6" t="s">
        <v>84</v>
      </c>
      <c r="BK706" s="231">
        <f>ROUND(I706*H706,2)</f>
        <v>0</v>
      </c>
      <c r="BL706" s="16" t="s">
        <v>242</v>
      </c>
      <c r="BM706" s="230" t="s">
        <v>1264</v>
      </c>
    </row>
    <row r="707" s="13" customFormat="1">
      <c r="A707" s="13"/>
      <c r="B707" s="237"/>
      <c r="C707" s="238"/>
      <c r="D707" s="239" t="s">
        <v>157</v>
      </c>
      <c r="E707" s="238"/>
      <c r="F707" s="241" t="s">
        <v>1265</v>
      </c>
      <c r="G707" s="238"/>
      <c r="H707" s="242">
        <v>376.35000000000002</v>
      </c>
      <c r="I707" s="243"/>
      <c r="J707" s="238"/>
      <c r="K707" s="238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157</v>
      </c>
      <c r="AU707" s="248" t="s">
        <v>86</v>
      </c>
      <c r="AV707" s="13" t="s">
        <v>86</v>
      </c>
      <c r="AW707" s="13" t="s">
        <v>4</v>
      </c>
      <c r="AX707" s="13" t="s">
        <v>84</v>
      </c>
      <c r="AY707" s="248" t="s">
        <v>147</v>
      </c>
    </row>
    <row r="708" s="2" customFormat="1" ht="24.15" customHeight="1">
      <c r="A708" s="37"/>
      <c r="B708" s="38"/>
      <c r="C708" s="218" t="s">
        <v>1266</v>
      </c>
      <c r="D708" s="218" t="s">
        <v>149</v>
      </c>
      <c r="E708" s="219" t="s">
        <v>1267</v>
      </c>
      <c r="F708" s="220" t="s">
        <v>1268</v>
      </c>
      <c r="G708" s="221" t="s">
        <v>320</v>
      </c>
      <c r="H708" s="222">
        <v>36</v>
      </c>
      <c r="I708" s="223"/>
      <c r="J708" s="224">
        <f>ROUND(I708*H708,2)</f>
        <v>0</v>
      </c>
      <c r="K708" s="225"/>
      <c r="L708" s="43"/>
      <c r="M708" s="226" t="s">
        <v>1</v>
      </c>
      <c r="N708" s="227" t="s">
        <v>41</v>
      </c>
      <c r="O708" s="90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0" t="s">
        <v>242</v>
      </c>
      <c r="AT708" s="230" t="s">
        <v>149</v>
      </c>
      <c r="AU708" s="230" t="s">
        <v>86</v>
      </c>
      <c r="AY708" s="16" t="s">
        <v>147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6" t="s">
        <v>84</v>
      </c>
      <c r="BK708" s="231">
        <f>ROUND(I708*H708,2)</f>
        <v>0</v>
      </c>
      <c r="BL708" s="16" t="s">
        <v>242</v>
      </c>
      <c r="BM708" s="230" t="s">
        <v>1269</v>
      </c>
    </row>
    <row r="709" s="2" customFormat="1">
      <c r="A709" s="37"/>
      <c r="B709" s="38"/>
      <c r="C709" s="39"/>
      <c r="D709" s="232" t="s">
        <v>155</v>
      </c>
      <c r="E709" s="39"/>
      <c r="F709" s="233" t="s">
        <v>1270</v>
      </c>
      <c r="G709" s="39"/>
      <c r="H709" s="39"/>
      <c r="I709" s="234"/>
      <c r="J709" s="39"/>
      <c r="K709" s="39"/>
      <c r="L709" s="43"/>
      <c r="M709" s="235"/>
      <c r="N709" s="236"/>
      <c r="O709" s="90"/>
      <c r="P709" s="90"/>
      <c r="Q709" s="90"/>
      <c r="R709" s="90"/>
      <c r="S709" s="90"/>
      <c r="T709" s="91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16" t="s">
        <v>155</v>
      </c>
      <c r="AU709" s="16" t="s">
        <v>86</v>
      </c>
    </row>
    <row r="710" s="13" customFormat="1">
      <c r="A710" s="13"/>
      <c r="B710" s="237"/>
      <c r="C710" s="238"/>
      <c r="D710" s="239" t="s">
        <v>157</v>
      </c>
      <c r="E710" s="240" t="s">
        <v>1</v>
      </c>
      <c r="F710" s="241" t="s">
        <v>1271</v>
      </c>
      <c r="G710" s="238"/>
      <c r="H710" s="242">
        <v>36</v>
      </c>
      <c r="I710" s="243"/>
      <c r="J710" s="238"/>
      <c r="K710" s="238"/>
      <c r="L710" s="244"/>
      <c r="M710" s="245"/>
      <c r="N710" s="246"/>
      <c r="O710" s="246"/>
      <c r="P710" s="246"/>
      <c r="Q710" s="246"/>
      <c r="R710" s="246"/>
      <c r="S710" s="246"/>
      <c r="T710" s="24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8" t="s">
        <v>157</v>
      </c>
      <c r="AU710" s="248" t="s">
        <v>86</v>
      </c>
      <c r="AV710" s="13" t="s">
        <v>86</v>
      </c>
      <c r="AW710" s="13" t="s">
        <v>33</v>
      </c>
      <c r="AX710" s="13" t="s">
        <v>76</v>
      </c>
      <c r="AY710" s="248" t="s">
        <v>147</v>
      </c>
    </row>
    <row r="711" s="2" customFormat="1" ht="16.5" customHeight="1">
      <c r="A711" s="37"/>
      <c r="B711" s="38"/>
      <c r="C711" s="249" t="s">
        <v>1272</v>
      </c>
      <c r="D711" s="249" t="s">
        <v>206</v>
      </c>
      <c r="E711" s="250" t="s">
        <v>1273</v>
      </c>
      <c r="F711" s="251" t="s">
        <v>1274</v>
      </c>
      <c r="G711" s="252" t="s">
        <v>320</v>
      </c>
      <c r="H711" s="253">
        <v>39.600000000000001</v>
      </c>
      <c r="I711" s="254"/>
      <c r="J711" s="255">
        <f>ROUND(I711*H711,2)</f>
        <v>0</v>
      </c>
      <c r="K711" s="256"/>
      <c r="L711" s="257"/>
      <c r="M711" s="258" t="s">
        <v>1</v>
      </c>
      <c r="N711" s="259" t="s">
        <v>41</v>
      </c>
      <c r="O711" s="90"/>
      <c r="P711" s="228">
        <f>O711*H711</f>
        <v>0</v>
      </c>
      <c r="Q711" s="228">
        <v>0.00050000000000000001</v>
      </c>
      <c r="R711" s="228">
        <f>Q711*H711</f>
        <v>0.019800000000000002</v>
      </c>
      <c r="S711" s="228">
        <v>0</v>
      </c>
      <c r="T711" s="229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30" t="s">
        <v>340</v>
      </c>
      <c r="AT711" s="230" t="s">
        <v>206</v>
      </c>
      <c r="AU711" s="230" t="s">
        <v>86</v>
      </c>
      <c r="AY711" s="16" t="s">
        <v>147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6" t="s">
        <v>84</v>
      </c>
      <c r="BK711" s="231">
        <f>ROUND(I711*H711,2)</f>
        <v>0</v>
      </c>
      <c r="BL711" s="16" t="s">
        <v>242</v>
      </c>
      <c r="BM711" s="230" t="s">
        <v>1275</v>
      </c>
    </row>
    <row r="712" s="13" customFormat="1">
      <c r="A712" s="13"/>
      <c r="B712" s="237"/>
      <c r="C712" s="238"/>
      <c r="D712" s="239" t="s">
        <v>157</v>
      </c>
      <c r="E712" s="238"/>
      <c r="F712" s="241" t="s">
        <v>1276</v>
      </c>
      <c r="G712" s="238"/>
      <c r="H712" s="242">
        <v>39.600000000000001</v>
      </c>
      <c r="I712" s="243"/>
      <c r="J712" s="238"/>
      <c r="K712" s="238"/>
      <c r="L712" s="244"/>
      <c r="M712" s="245"/>
      <c r="N712" s="246"/>
      <c r="O712" s="246"/>
      <c r="P712" s="246"/>
      <c r="Q712" s="246"/>
      <c r="R712" s="246"/>
      <c r="S712" s="246"/>
      <c r="T712" s="24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8" t="s">
        <v>157</v>
      </c>
      <c r="AU712" s="248" t="s">
        <v>86</v>
      </c>
      <c r="AV712" s="13" t="s">
        <v>86</v>
      </c>
      <c r="AW712" s="13" t="s">
        <v>4</v>
      </c>
      <c r="AX712" s="13" t="s">
        <v>84</v>
      </c>
      <c r="AY712" s="248" t="s">
        <v>147</v>
      </c>
    </row>
    <row r="713" s="2" customFormat="1" ht="24.15" customHeight="1">
      <c r="A713" s="37"/>
      <c r="B713" s="38"/>
      <c r="C713" s="249" t="s">
        <v>1277</v>
      </c>
      <c r="D713" s="249" t="s">
        <v>206</v>
      </c>
      <c r="E713" s="250" t="s">
        <v>1278</v>
      </c>
      <c r="F713" s="251" t="s">
        <v>1279</v>
      </c>
      <c r="G713" s="252" t="s">
        <v>320</v>
      </c>
      <c r="H713" s="253">
        <v>19</v>
      </c>
      <c r="I713" s="254"/>
      <c r="J713" s="255">
        <f>ROUND(I713*H713,2)</f>
        <v>0</v>
      </c>
      <c r="K713" s="256"/>
      <c r="L713" s="257"/>
      <c r="M713" s="258" t="s">
        <v>1</v>
      </c>
      <c r="N713" s="259" t="s">
        <v>41</v>
      </c>
      <c r="O713" s="90"/>
      <c r="P713" s="228">
        <f>O713*H713</f>
        <v>0</v>
      </c>
      <c r="Q713" s="228">
        <v>0.0015399999999999999</v>
      </c>
      <c r="R713" s="228">
        <f>Q713*H713</f>
        <v>0.029259999999999998</v>
      </c>
      <c r="S713" s="228">
        <v>0</v>
      </c>
      <c r="T713" s="229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30" t="s">
        <v>340</v>
      </c>
      <c r="AT713" s="230" t="s">
        <v>206</v>
      </c>
      <c r="AU713" s="230" t="s">
        <v>86</v>
      </c>
      <c r="AY713" s="16" t="s">
        <v>147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6" t="s">
        <v>84</v>
      </c>
      <c r="BK713" s="231">
        <f>ROUND(I713*H713,2)</f>
        <v>0</v>
      </c>
      <c r="BL713" s="16" t="s">
        <v>242</v>
      </c>
      <c r="BM713" s="230" t="s">
        <v>1280</v>
      </c>
    </row>
    <row r="714" s="2" customFormat="1" ht="16.5" customHeight="1">
      <c r="A714" s="37"/>
      <c r="B714" s="38"/>
      <c r="C714" s="249" t="s">
        <v>1281</v>
      </c>
      <c r="D714" s="249" t="s">
        <v>206</v>
      </c>
      <c r="E714" s="250" t="s">
        <v>1282</v>
      </c>
      <c r="F714" s="251" t="s">
        <v>1283</v>
      </c>
      <c r="G714" s="252" t="s">
        <v>320</v>
      </c>
      <c r="H714" s="253">
        <v>79.200000000000003</v>
      </c>
      <c r="I714" s="254"/>
      <c r="J714" s="255">
        <f>ROUND(I714*H714,2)</f>
        <v>0</v>
      </c>
      <c r="K714" s="256"/>
      <c r="L714" s="257"/>
      <c r="M714" s="258" t="s">
        <v>1</v>
      </c>
      <c r="N714" s="259" t="s">
        <v>41</v>
      </c>
      <c r="O714" s="90"/>
      <c r="P714" s="228">
        <f>O714*H714</f>
        <v>0</v>
      </c>
      <c r="Q714" s="228">
        <v>0.00050000000000000001</v>
      </c>
      <c r="R714" s="228">
        <f>Q714*H714</f>
        <v>0.039600000000000003</v>
      </c>
      <c r="S714" s="228">
        <v>0</v>
      </c>
      <c r="T714" s="229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0" t="s">
        <v>340</v>
      </c>
      <c r="AT714" s="230" t="s">
        <v>206</v>
      </c>
      <c r="AU714" s="230" t="s">
        <v>86</v>
      </c>
      <c r="AY714" s="16" t="s">
        <v>147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6" t="s">
        <v>84</v>
      </c>
      <c r="BK714" s="231">
        <f>ROUND(I714*H714,2)</f>
        <v>0</v>
      </c>
      <c r="BL714" s="16" t="s">
        <v>242</v>
      </c>
      <c r="BM714" s="230" t="s">
        <v>1284</v>
      </c>
    </row>
    <row r="715" s="13" customFormat="1">
      <c r="A715" s="13"/>
      <c r="B715" s="237"/>
      <c r="C715" s="238"/>
      <c r="D715" s="239" t="s">
        <v>157</v>
      </c>
      <c r="E715" s="238"/>
      <c r="F715" s="241" t="s">
        <v>1285</v>
      </c>
      <c r="G715" s="238"/>
      <c r="H715" s="242">
        <v>79.200000000000003</v>
      </c>
      <c r="I715" s="243"/>
      <c r="J715" s="238"/>
      <c r="K715" s="238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157</v>
      </c>
      <c r="AU715" s="248" t="s">
        <v>86</v>
      </c>
      <c r="AV715" s="13" t="s">
        <v>86</v>
      </c>
      <c r="AW715" s="13" t="s">
        <v>4</v>
      </c>
      <c r="AX715" s="13" t="s">
        <v>84</v>
      </c>
      <c r="AY715" s="248" t="s">
        <v>147</v>
      </c>
    </row>
    <row r="716" s="2" customFormat="1" ht="21.75" customHeight="1">
      <c r="A716" s="37"/>
      <c r="B716" s="38"/>
      <c r="C716" s="218" t="s">
        <v>1286</v>
      </c>
      <c r="D716" s="218" t="s">
        <v>149</v>
      </c>
      <c r="E716" s="219" t="s">
        <v>1287</v>
      </c>
      <c r="F716" s="220" t="s">
        <v>1288</v>
      </c>
      <c r="G716" s="221" t="s">
        <v>320</v>
      </c>
      <c r="H716" s="222">
        <v>10.199999999999999</v>
      </c>
      <c r="I716" s="223"/>
      <c r="J716" s="224">
        <f>ROUND(I716*H716,2)</f>
        <v>0</v>
      </c>
      <c r="K716" s="225"/>
      <c r="L716" s="43"/>
      <c r="M716" s="226" t="s">
        <v>1</v>
      </c>
      <c r="N716" s="227" t="s">
        <v>41</v>
      </c>
      <c r="O716" s="90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30" t="s">
        <v>242</v>
      </c>
      <c r="AT716" s="230" t="s">
        <v>149</v>
      </c>
      <c r="AU716" s="230" t="s">
        <v>86</v>
      </c>
      <c r="AY716" s="16" t="s">
        <v>147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6" t="s">
        <v>84</v>
      </c>
      <c r="BK716" s="231">
        <f>ROUND(I716*H716,2)</f>
        <v>0</v>
      </c>
      <c r="BL716" s="16" t="s">
        <v>242</v>
      </c>
      <c r="BM716" s="230" t="s">
        <v>1289</v>
      </c>
    </row>
    <row r="717" s="2" customFormat="1">
      <c r="A717" s="37"/>
      <c r="B717" s="38"/>
      <c r="C717" s="39"/>
      <c r="D717" s="232" t="s">
        <v>155</v>
      </c>
      <c r="E717" s="39"/>
      <c r="F717" s="233" t="s">
        <v>1290</v>
      </c>
      <c r="G717" s="39"/>
      <c r="H717" s="39"/>
      <c r="I717" s="234"/>
      <c r="J717" s="39"/>
      <c r="K717" s="39"/>
      <c r="L717" s="43"/>
      <c r="M717" s="235"/>
      <c r="N717" s="236"/>
      <c r="O717" s="90"/>
      <c r="P717" s="90"/>
      <c r="Q717" s="90"/>
      <c r="R717" s="90"/>
      <c r="S717" s="90"/>
      <c r="T717" s="91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16" t="s">
        <v>155</v>
      </c>
      <c r="AU717" s="16" t="s">
        <v>86</v>
      </c>
    </row>
    <row r="718" s="13" customFormat="1">
      <c r="A718" s="13"/>
      <c r="B718" s="237"/>
      <c r="C718" s="238"/>
      <c r="D718" s="239" t="s">
        <v>157</v>
      </c>
      <c r="E718" s="240" t="s">
        <v>1</v>
      </c>
      <c r="F718" s="241" t="s">
        <v>1291</v>
      </c>
      <c r="G718" s="238"/>
      <c r="H718" s="242">
        <v>10.199999999999999</v>
      </c>
      <c r="I718" s="243"/>
      <c r="J718" s="238"/>
      <c r="K718" s="238"/>
      <c r="L718" s="244"/>
      <c r="M718" s="245"/>
      <c r="N718" s="246"/>
      <c r="O718" s="246"/>
      <c r="P718" s="246"/>
      <c r="Q718" s="246"/>
      <c r="R718" s="246"/>
      <c r="S718" s="246"/>
      <c r="T718" s="24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8" t="s">
        <v>157</v>
      </c>
      <c r="AU718" s="248" t="s">
        <v>86</v>
      </c>
      <c r="AV718" s="13" t="s">
        <v>86</v>
      </c>
      <c r="AW718" s="13" t="s">
        <v>33</v>
      </c>
      <c r="AX718" s="13" t="s">
        <v>76</v>
      </c>
      <c r="AY718" s="248" t="s">
        <v>147</v>
      </c>
    </row>
    <row r="719" s="2" customFormat="1" ht="24.15" customHeight="1">
      <c r="A719" s="37"/>
      <c r="B719" s="38"/>
      <c r="C719" s="249" t="s">
        <v>1292</v>
      </c>
      <c r="D719" s="249" t="s">
        <v>206</v>
      </c>
      <c r="E719" s="250" t="s">
        <v>1293</v>
      </c>
      <c r="F719" s="251" t="s">
        <v>1294</v>
      </c>
      <c r="G719" s="252" t="s">
        <v>320</v>
      </c>
      <c r="H719" s="253">
        <v>11.220000000000001</v>
      </c>
      <c r="I719" s="254"/>
      <c r="J719" s="255">
        <f>ROUND(I719*H719,2)</f>
        <v>0</v>
      </c>
      <c r="K719" s="256"/>
      <c r="L719" s="257"/>
      <c r="M719" s="258" t="s">
        <v>1</v>
      </c>
      <c r="N719" s="259" t="s">
        <v>41</v>
      </c>
      <c r="O719" s="90"/>
      <c r="P719" s="228">
        <f>O719*H719</f>
        <v>0</v>
      </c>
      <c r="Q719" s="228">
        <v>0.0060000000000000001</v>
      </c>
      <c r="R719" s="228">
        <f>Q719*H719</f>
        <v>0.067320000000000005</v>
      </c>
      <c r="S719" s="228">
        <v>0</v>
      </c>
      <c r="T719" s="229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30" t="s">
        <v>340</v>
      </c>
      <c r="AT719" s="230" t="s">
        <v>206</v>
      </c>
      <c r="AU719" s="230" t="s">
        <v>86</v>
      </c>
      <c r="AY719" s="16" t="s">
        <v>147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6" t="s">
        <v>84</v>
      </c>
      <c r="BK719" s="231">
        <f>ROUND(I719*H719,2)</f>
        <v>0</v>
      </c>
      <c r="BL719" s="16" t="s">
        <v>242</v>
      </c>
      <c r="BM719" s="230" t="s">
        <v>1295</v>
      </c>
    </row>
    <row r="720" s="13" customFormat="1">
      <c r="A720" s="13"/>
      <c r="B720" s="237"/>
      <c r="C720" s="238"/>
      <c r="D720" s="239" t="s">
        <v>157</v>
      </c>
      <c r="E720" s="238"/>
      <c r="F720" s="241" t="s">
        <v>1296</v>
      </c>
      <c r="G720" s="238"/>
      <c r="H720" s="242">
        <v>11.220000000000001</v>
      </c>
      <c r="I720" s="243"/>
      <c r="J720" s="238"/>
      <c r="K720" s="238"/>
      <c r="L720" s="244"/>
      <c r="M720" s="245"/>
      <c r="N720" s="246"/>
      <c r="O720" s="246"/>
      <c r="P720" s="246"/>
      <c r="Q720" s="246"/>
      <c r="R720" s="246"/>
      <c r="S720" s="246"/>
      <c r="T720" s="24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8" t="s">
        <v>157</v>
      </c>
      <c r="AU720" s="248" t="s">
        <v>86</v>
      </c>
      <c r="AV720" s="13" t="s">
        <v>86</v>
      </c>
      <c r="AW720" s="13" t="s">
        <v>4</v>
      </c>
      <c r="AX720" s="13" t="s">
        <v>84</v>
      </c>
      <c r="AY720" s="248" t="s">
        <v>147</v>
      </c>
    </row>
    <row r="721" s="2" customFormat="1" ht="16.5" customHeight="1">
      <c r="A721" s="37"/>
      <c r="B721" s="38"/>
      <c r="C721" s="218" t="s">
        <v>1297</v>
      </c>
      <c r="D721" s="218" t="s">
        <v>149</v>
      </c>
      <c r="E721" s="219" t="s">
        <v>1298</v>
      </c>
      <c r="F721" s="220" t="s">
        <v>1299</v>
      </c>
      <c r="G721" s="221" t="s">
        <v>320</v>
      </c>
      <c r="H721" s="222">
        <v>38</v>
      </c>
      <c r="I721" s="223"/>
      <c r="J721" s="224">
        <f>ROUND(I721*H721,2)</f>
        <v>0</v>
      </c>
      <c r="K721" s="225"/>
      <c r="L721" s="43"/>
      <c r="M721" s="226" t="s">
        <v>1</v>
      </c>
      <c r="N721" s="227" t="s">
        <v>41</v>
      </c>
      <c r="O721" s="90"/>
      <c r="P721" s="228">
        <f>O721*H721</f>
        <v>0</v>
      </c>
      <c r="Q721" s="228">
        <v>0</v>
      </c>
      <c r="R721" s="228">
        <f>Q721*H721</f>
        <v>0</v>
      </c>
      <c r="S721" s="228">
        <v>0</v>
      </c>
      <c r="T721" s="229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30" t="s">
        <v>242</v>
      </c>
      <c r="AT721" s="230" t="s">
        <v>149</v>
      </c>
      <c r="AU721" s="230" t="s">
        <v>86</v>
      </c>
      <c r="AY721" s="16" t="s">
        <v>147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6" t="s">
        <v>84</v>
      </c>
      <c r="BK721" s="231">
        <f>ROUND(I721*H721,2)</f>
        <v>0</v>
      </c>
      <c r="BL721" s="16" t="s">
        <v>242</v>
      </c>
      <c r="BM721" s="230" t="s">
        <v>1300</v>
      </c>
    </row>
    <row r="722" s="2" customFormat="1">
      <c r="A722" s="37"/>
      <c r="B722" s="38"/>
      <c r="C722" s="39"/>
      <c r="D722" s="232" t="s">
        <v>155</v>
      </c>
      <c r="E722" s="39"/>
      <c r="F722" s="233" t="s">
        <v>1301</v>
      </c>
      <c r="G722" s="39"/>
      <c r="H722" s="39"/>
      <c r="I722" s="234"/>
      <c r="J722" s="39"/>
      <c r="K722" s="39"/>
      <c r="L722" s="43"/>
      <c r="M722" s="235"/>
      <c r="N722" s="236"/>
      <c r="O722" s="90"/>
      <c r="P722" s="90"/>
      <c r="Q722" s="90"/>
      <c r="R722" s="90"/>
      <c r="S722" s="90"/>
      <c r="T722" s="91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16" t="s">
        <v>155</v>
      </c>
      <c r="AU722" s="16" t="s">
        <v>86</v>
      </c>
    </row>
    <row r="723" s="2" customFormat="1" ht="24.15" customHeight="1">
      <c r="A723" s="37"/>
      <c r="B723" s="38"/>
      <c r="C723" s="249" t="s">
        <v>1302</v>
      </c>
      <c r="D723" s="249" t="s">
        <v>206</v>
      </c>
      <c r="E723" s="250" t="s">
        <v>1303</v>
      </c>
      <c r="F723" s="251" t="s">
        <v>1304</v>
      </c>
      <c r="G723" s="252" t="s">
        <v>320</v>
      </c>
      <c r="H723" s="253">
        <v>38</v>
      </c>
      <c r="I723" s="254"/>
      <c r="J723" s="255">
        <f>ROUND(I723*H723,2)</f>
        <v>0</v>
      </c>
      <c r="K723" s="256"/>
      <c r="L723" s="257"/>
      <c r="M723" s="258" t="s">
        <v>1</v>
      </c>
      <c r="N723" s="259" t="s">
        <v>41</v>
      </c>
      <c r="O723" s="90"/>
      <c r="P723" s="228">
        <f>O723*H723</f>
        <v>0</v>
      </c>
      <c r="Q723" s="228">
        <v>0.0019499999999999999</v>
      </c>
      <c r="R723" s="228">
        <f>Q723*H723</f>
        <v>0.074099999999999999</v>
      </c>
      <c r="S723" s="228">
        <v>0</v>
      </c>
      <c r="T723" s="229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30" t="s">
        <v>340</v>
      </c>
      <c r="AT723" s="230" t="s">
        <v>206</v>
      </c>
      <c r="AU723" s="230" t="s">
        <v>86</v>
      </c>
      <c r="AY723" s="16" t="s">
        <v>147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6" t="s">
        <v>84</v>
      </c>
      <c r="BK723" s="231">
        <f>ROUND(I723*H723,2)</f>
        <v>0</v>
      </c>
      <c r="BL723" s="16" t="s">
        <v>242</v>
      </c>
      <c r="BM723" s="230" t="s">
        <v>1305</v>
      </c>
    </row>
    <row r="724" s="2" customFormat="1" ht="16.5" customHeight="1">
      <c r="A724" s="37"/>
      <c r="B724" s="38"/>
      <c r="C724" s="218" t="s">
        <v>1306</v>
      </c>
      <c r="D724" s="218" t="s">
        <v>149</v>
      </c>
      <c r="E724" s="219" t="s">
        <v>1307</v>
      </c>
      <c r="F724" s="220" t="s">
        <v>1308</v>
      </c>
      <c r="G724" s="221" t="s">
        <v>320</v>
      </c>
      <c r="H724" s="222">
        <v>57.149999999999999</v>
      </c>
      <c r="I724" s="223"/>
      <c r="J724" s="224">
        <f>ROUND(I724*H724,2)</f>
        <v>0</v>
      </c>
      <c r="K724" s="225"/>
      <c r="L724" s="43"/>
      <c r="M724" s="226" t="s">
        <v>1</v>
      </c>
      <c r="N724" s="227" t="s">
        <v>41</v>
      </c>
      <c r="O724" s="90"/>
      <c r="P724" s="228">
        <f>O724*H724</f>
        <v>0</v>
      </c>
      <c r="Q724" s="228">
        <v>0</v>
      </c>
      <c r="R724" s="228">
        <f>Q724*H724</f>
        <v>0</v>
      </c>
      <c r="S724" s="228">
        <v>0</v>
      </c>
      <c r="T724" s="229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30" t="s">
        <v>242</v>
      </c>
      <c r="AT724" s="230" t="s">
        <v>149</v>
      </c>
      <c r="AU724" s="230" t="s">
        <v>86</v>
      </c>
      <c r="AY724" s="16" t="s">
        <v>147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6" t="s">
        <v>84</v>
      </c>
      <c r="BK724" s="231">
        <f>ROUND(I724*H724,2)</f>
        <v>0</v>
      </c>
      <c r="BL724" s="16" t="s">
        <v>242</v>
      </c>
      <c r="BM724" s="230" t="s">
        <v>1309</v>
      </c>
    </row>
    <row r="725" s="2" customFormat="1">
      <c r="A725" s="37"/>
      <c r="B725" s="38"/>
      <c r="C725" s="39"/>
      <c r="D725" s="232" t="s">
        <v>155</v>
      </c>
      <c r="E725" s="39"/>
      <c r="F725" s="233" t="s">
        <v>1310</v>
      </c>
      <c r="G725" s="39"/>
      <c r="H725" s="39"/>
      <c r="I725" s="234"/>
      <c r="J725" s="39"/>
      <c r="K725" s="39"/>
      <c r="L725" s="43"/>
      <c r="M725" s="235"/>
      <c r="N725" s="236"/>
      <c r="O725" s="90"/>
      <c r="P725" s="90"/>
      <c r="Q725" s="90"/>
      <c r="R725" s="90"/>
      <c r="S725" s="90"/>
      <c r="T725" s="91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16" t="s">
        <v>155</v>
      </c>
      <c r="AU725" s="16" t="s">
        <v>86</v>
      </c>
    </row>
    <row r="726" s="13" customFormat="1">
      <c r="A726" s="13"/>
      <c r="B726" s="237"/>
      <c r="C726" s="238"/>
      <c r="D726" s="239" t="s">
        <v>157</v>
      </c>
      <c r="E726" s="240" t="s">
        <v>1</v>
      </c>
      <c r="F726" s="241" t="s">
        <v>1311</v>
      </c>
      <c r="G726" s="238"/>
      <c r="H726" s="242">
        <v>57.149999999999999</v>
      </c>
      <c r="I726" s="243"/>
      <c r="J726" s="238"/>
      <c r="K726" s="238"/>
      <c r="L726" s="244"/>
      <c r="M726" s="245"/>
      <c r="N726" s="246"/>
      <c r="O726" s="246"/>
      <c r="P726" s="246"/>
      <c r="Q726" s="246"/>
      <c r="R726" s="246"/>
      <c r="S726" s="246"/>
      <c r="T726" s="24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8" t="s">
        <v>157</v>
      </c>
      <c r="AU726" s="248" t="s">
        <v>86</v>
      </c>
      <c r="AV726" s="13" t="s">
        <v>86</v>
      </c>
      <c r="AW726" s="13" t="s">
        <v>33</v>
      </c>
      <c r="AX726" s="13" t="s">
        <v>76</v>
      </c>
      <c r="AY726" s="248" t="s">
        <v>147</v>
      </c>
    </row>
    <row r="727" s="2" customFormat="1" ht="24.15" customHeight="1">
      <c r="A727" s="37"/>
      <c r="B727" s="38"/>
      <c r="C727" s="249" t="s">
        <v>1312</v>
      </c>
      <c r="D727" s="249" t="s">
        <v>206</v>
      </c>
      <c r="E727" s="250" t="s">
        <v>1313</v>
      </c>
      <c r="F727" s="251" t="s">
        <v>1314</v>
      </c>
      <c r="G727" s="252" t="s">
        <v>320</v>
      </c>
      <c r="H727" s="253">
        <v>62.875999999999998</v>
      </c>
      <c r="I727" s="254"/>
      <c r="J727" s="255">
        <f>ROUND(I727*H727,2)</f>
        <v>0</v>
      </c>
      <c r="K727" s="256"/>
      <c r="L727" s="257"/>
      <c r="M727" s="258" t="s">
        <v>1</v>
      </c>
      <c r="N727" s="259" t="s">
        <v>41</v>
      </c>
      <c r="O727" s="90"/>
      <c r="P727" s="228">
        <f>O727*H727</f>
        <v>0</v>
      </c>
      <c r="Q727" s="228">
        <v>0.002</v>
      </c>
      <c r="R727" s="228">
        <f>Q727*H727</f>
        <v>0.125752</v>
      </c>
      <c r="S727" s="228">
        <v>0</v>
      </c>
      <c r="T727" s="229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230" t="s">
        <v>340</v>
      </c>
      <c r="AT727" s="230" t="s">
        <v>206</v>
      </c>
      <c r="AU727" s="230" t="s">
        <v>86</v>
      </c>
      <c r="AY727" s="16" t="s">
        <v>147</v>
      </c>
      <c r="BE727" s="231">
        <f>IF(N727="základní",J727,0)</f>
        <v>0</v>
      </c>
      <c r="BF727" s="231">
        <f>IF(N727="snížená",J727,0)</f>
        <v>0</v>
      </c>
      <c r="BG727" s="231">
        <f>IF(N727="zákl. přenesená",J727,0)</f>
        <v>0</v>
      </c>
      <c r="BH727" s="231">
        <f>IF(N727="sníž. přenesená",J727,0)</f>
        <v>0</v>
      </c>
      <c r="BI727" s="231">
        <f>IF(N727="nulová",J727,0)</f>
        <v>0</v>
      </c>
      <c r="BJ727" s="16" t="s">
        <v>84</v>
      </c>
      <c r="BK727" s="231">
        <f>ROUND(I727*H727,2)</f>
        <v>0</v>
      </c>
      <c r="BL727" s="16" t="s">
        <v>242</v>
      </c>
      <c r="BM727" s="230" t="s">
        <v>1315</v>
      </c>
    </row>
    <row r="728" s="13" customFormat="1">
      <c r="A728" s="13"/>
      <c r="B728" s="237"/>
      <c r="C728" s="238"/>
      <c r="D728" s="239" t="s">
        <v>157</v>
      </c>
      <c r="E728" s="238"/>
      <c r="F728" s="241" t="s">
        <v>1316</v>
      </c>
      <c r="G728" s="238"/>
      <c r="H728" s="242">
        <v>62.875999999999998</v>
      </c>
      <c r="I728" s="243"/>
      <c r="J728" s="238"/>
      <c r="K728" s="238"/>
      <c r="L728" s="244"/>
      <c r="M728" s="245"/>
      <c r="N728" s="246"/>
      <c r="O728" s="246"/>
      <c r="P728" s="246"/>
      <c r="Q728" s="246"/>
      <c r="R728" s="246"/>
      <c r="S728" s="246"/>
      <c r="T728" s="24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8" t="s">
        <v>157</v>
      </c>
      <c r="AU728" s="248" t="s">
        <v>86</v>
      </c>
      <c r="AV728" s="13" t="s">
        <v>86</v>
      </c>
      <c r="AW728" s="13" t="s">
        <v>4</v>
      </c>
      <c r="AX728" s="13" t="s">
        <v>84</v>
      </c>
      <c r="AY728" s="248" t="s">
        <v>147</v>
      </c>
    </row>
    <row r="729" s="2" customFormat="1" ht="24.15" customHeight="1">
      <c r="A729" s="37"/>
      <c r="B729" s="38"/>
      <c r="C729" s="249" t="s">
        <v>1317</v>
      </c>
      <c r="D729" s="249" t="s">
        <v>206</v>
      </c>
      <c r="E729" s="250" t="s">
        <v>1318</v>
      </c>
      <c r="F729" s="251" t="s">
        <v>1319</v>
      </c>
      <c r="G729" s="252" t="s">
        <v>320</v>
      </c>
      <c r="H729" s="253">
        <v>62.875999999999998</v>
      </c>
      <c r="I729" s="254"/>
      <c r="J729" s="255">
        <f>ROUND(I729*H729,2)</f>
        <v>0</v>
      </c>
      <c r="K729" s="256"/>
      <c r="L729" s="257"/>
      <c r="M729" s="258" t="s">
        <v>1</v>
      </c>
      <c r="N729" s="259" t="s">
        <v>41</v>
      </c>
      <c r="O729" s="90"/>
      <c r="P729" s="228">
        <f>O729*H729</f>
        <v>0</v>
      </c>
      <c r="Q729" s="228">
        <v>0.002</v>
      </c>
      <c r="R729" s="228">
        <f>Q729*H729</f>
        <v>0.125752</v>
      </c>
      <c r="S729" s="228">
        <v>0</v>
      </c>
      <c r="T729" s="229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30" t="s">
        <v>340</v>
      </c>
      <c r="AT729" s="230" t="s">
        <v>206</v>
      </c>
      <c r="AU729" s="230" t="s">
        <v>86</v>
      </c>
      <c r="AY729" s="16" t="s">
        <v>147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6" t="s">
        <v>84</v>
      </c>
      <c r="BK729" s="231">
        <f>ROUND(I729*H729,2)</f>
        <v>0</v>
      </c>
      <c r="BL729" s="16" t="s">
        <v>242</v>
      </c>
      <c r="BM729" s="230" t="s">
        <v>1320</v>
      </c>
    </row>
    <row r="730" s="13" customFormat="1">
      <c r="A730" s="13"/>
      <c r="B730" s="237"/>
      <c r="C730" s="238"/>
      <c r="D730" s="239" t="s">
        <v>157</v>
      </c>
      <c r="E730" s="238"/>
      <c r="F730" s="241" t="s">
        <v>1316</v>
      </c>
      <c r="G730" s="238"/>
      <c r="H730" s="242">
        <v>62.875999999999998</v>
      </c>
      <c r="I730" s="243"/>
      <c r="J730" s="238"/>
      <c r="K730" s="238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157</v>
      </c>
      <c r="AU730" s="248" t="s">
        <v>86</v>
      </c>
      <c r="AV730" s="13" t="s">
        <v>86</v>
      </c>
      <c r="AW730" s="13" t="s">
        <v>4</v>
      </c>
      <c r="AX730" s="13" t="s">
        <v>84</v>
      </c>
      <c r="AY730" s="248" t="s">
        <v>147</v>
      </c>
    </row>
    <row r="731" s="2" customFormat="1" ht="21.75" customHeight="1">
      <c r="A731" s="37"/>
      <c r="B731" s="38"/>
      <c r="C731" s="218" t="s">
        <v>1321</v>
      </c>
      <c r="D731" s="218" t="s">
        <v>149</v>
      </c>
      <c r="E731" s="219" t="s">
        <v>1322</v>
      </c>
      <c r="F731" s="220" t="s">
        <v>1323</v>
      </c>
      <c r="G731" s="221" t="s">
        <v>320</v>
      </c>
      <c r="H731" s="222">
        <v>13.25</v>
      </c>
      <c r="I731" s="223"/>
      <c r="J731" s="224">
        <f>ROUND(I731*H731,2)</f>
        <v>0</v>
      </c>
      <c r="K731" s="225"/>
      <c r="L731" s="43"/>
      <c r="M731" s="226" t="s">
        <v>1</v>
      </c>
      <c r="N731" s="227" t="s">
        <v>41</v>
      </c>
      <c r="O731" s="90"/>
      <c r="P731" s="228">
        <f>O731*H731</f>
        <v>0</v>
      </c>
      <c r="Q731" s="228">
        <v>4.0000000000000003E-05</v>
      </c>
      <c r="R731" s="228">
        <f>Q731*H731</f>
        <v>0.00053000000000000009</v>
      </c>
      <c r="S731" s="228">
        <v>0</v>
      </c>
      <c r="T731" s="229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230" t="s">
        <v>242</v>
      </c>
      <c r="AT731" s="230" t="s">
        <v>149</v>
      </c>
      <c r="AU731" s="230" t="s">
        <v>86</v>
      </c>
      <c r="AY731" s="16" t="s">
        <v>147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6" t="s">
        <v>84</v>
      </c>
      <c r="BK731" s="231">
        <f>ROUND(I731*H731,2)</f>
        <v>0</v>
      </c>
      <c r="BL731" s="16" t="s">
        <v>242</v>
      </c>
      <c r="BM731" s="230" t="s">
        <v>1324</v>
      </c>
    </row>
    <row r="732" s="2" customFormat="1">
      <c r="A732" s="37"/>
      <c r="B732" s="38"/>
      <c r="C732" s="39"/>
      <c r="D732" s="232" t="s">
        <v>155</v>
      </c>
      <c r="E732" s="39"/>
      <c r="F732" s="233" t="s">
        <v>1325</v>
      </c>
      <c r="G732" s="39"/>
      <c r="H732" s="39"/>
      <c r="I732" s="234"/>
      <c r="J732" s="39"/>
      <c r="K732" s="39"/>
      <c r="L732" s="43"/>
      <c r="M732" s="235"/>
      <c r="N732" s="236"/>
      <c r="O732" s="90"/>
      <c r="P732" s="90"/>
      <c r="Q732" s="90"/>
      <c r="R732" s="90"/>
      <c r="S732" s="90"/>
      <c r="T732" s="91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T732" s="16" t="s">
        <v>155</v>
      </c>
      <c r="AU732" s="16" t="s">
        <v>86</v>
      </c>
    </row>
    <row r="733" s="13" customFormat="1">
      <c r="A733" s="13"/>
      <c r="B733" s="237"/>
      <c r="C733" s="238"/>
      <c r="D733" s="239" t="s">
        <v>157</v>
      </c>
      <c r="E733" s="240" t="s">
        <v>1</v>
      </c>
      <c r="F733" s="241" t="s">
        <v>1326</v>
      </c>
      <c r="G733" s="238"/>
      <c r="H733" s="242">
        <v>13.25</v>
      </c>
      <c r="I733" s="243"/>
      <c r="J733" s="238"/>
      <c r="K733" s="238"/>
      <c r="L733" s="244"/>
      <c r="M733" s="245"/>
      <c r="N733" s="246"/>
      <c r="O733" s="246"/>
      <c r="P733" s="246"/>
      <c r="Q733" s="246"/>
      <c r="R733" s="246"/>
      <c r="S733" s="246"/>
      <c r="T733" s="24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8" t="s">
        <v>157</v>
      </c>
      <c r="AU733" s="248" t="s">
        <v>86</v>
      </c>
      <c r="AV733" s="13" t="s">
        <v>86</v>
      </c>
      <c r="AW733" s="13" t="s">
        <v>33</v>
      </c>
      <c r="AX733" s="13" t="s">
        <v>76</v>
      </c>
      <c r="AY733" s="248" t="s">
        <v>147</v>
      </c>
    </row>
    <row r="734" s="2" customFormat="1" ht="33" customHeight="1">
      <c r="A734" s="37"/>
      <c r="B734" s="38"/>
      <c r="C734" s="249" t="s">
        <v>1327</v>
      </c>
      <c r="D734" s="249" t="s">
        <v>206</v>
      </c>
      <c r="E734" s="250" t="s">
        <v>1328</v>
      </c>
      <c r="F734" s="251" t="s">
        <v>1329</v>
      </c>
      <c r="G734" s="252" t="s">
        <v>371</v>
      </c>
      <c r="H734" s="253">
        <v>4</v>
      </c>
      <c r="I734" s="254"/>
      <c r="J734" s="255">
        <f>ROUND(I734*H734,2)</f>
        <v>0</v>
      </c>
      <c r="K734" s="256"/>
      <c r="L734" s="257"/>
      <c r="M734" s="258" t="s">
        <v>1</v>
      </c>
      <c r="N734" s="259" t="s">
        <v>41</v>
      </c>
      <c r="O734" s="90"/>
      <c r="P734" s="228">
        <f>O734*H734</f>
        <v>0</v>
      </c>
      <c r="Q734" s="228">
        <v>0.001</v>
      </c>
      <c r="R734" s="228">
        <f>Q734*H734</f>
        <v>0.0040000000000000001</v>
      </c>
      <c r="S734" s="228">
        <v>0</v>
      </c>
      <c r="T734" s="229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30" t="s">
        <v>340</v>
      </c>
      <c r="AT734" s="230" t="s">
        <v>206</v>
      </c>
      <c r="AU734" s="230" t="s">
        <v>86</v>
      </c>
      <c r="AY734" s="16" t="s">
        <v>147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6" t="s">
        <v>84</v>
      </c>
      <c r="BK734" s="231">
        <f>ROUND(I734*H734,2)</f>
        <v>0</v>
      </c>
      <c r="BL734" s="16" t="s">
        <v>242</v>
      </c>
      <c r="BM734" s="230" t="s">
        <v>1330</v>
      </c>
    </row>
    <row r="735" s="2" customFormat="1" ht="24.15" customHeight="1">
      <c r="A735" s="37"/>
      <c r="B735" s="38"/>
      <c r="C735" s="249" t="s">
        <v>1331</v>
      </c>
      <c r="D735" s="249" t="s">
        <v>206</v>
      </c>
      <c r="E735" s="250" t="s">
        <v>1332</v>
      </c>
      <c r="F735" s="251" t="s">
        <v>1333</v>
      </c>
      <c r="G735" s="252" t="s">
        <v>371</v>
      </c>
      <c r="H735" s="253">
        <v>3</v>
      </c>
      <c r="I735" s="254"/>
      <c r="J735" s="255">
        <f>ROUND(I735*H735,2)</f>
        <v>0</v>
      </c>
      <c r="K735" s="256"/>
      <c r="L735" s="257"/>
      <c r="M735" s="258" t="s">
        <v>1</v>
      </c>
      <c r="N735" s="259" t="s">
        <v>41</v>
      </c>
      <c r="O735" s="90"/>
      <c r="P735" s="228">
        <f>O735*H735</f>
        <v>0</v>
      </c>
      <c r="Q735" s="228">
        <v>0.001</v>
      </c>
      <c r="R735" s="228">
        <f>Q735*H735</f>
        <v>0.0030000000000000001</v>
      </c>
      <c r="S735" s="228">
        <v>0</v>
      </c>
      <c r="T735" s="229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30" t="s">
        <v>340</v>
      </c>
      <c r="AT735" s="230" t="s">
        <v>206</v>
      </c>
      <c r="AU735" s="230" t="s">
        <v>86</v>
      </c>
      <c r="AY735" s="16" t="s">
        <v>147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6" t="s">
        <v>84</v>
      </c>
      <c r="BK735" s="231">
        <f>ROUND(I735*H735,2)</f>
        <v>0</v>
      </c>
      <c r="BL735" s="16" t="s">
        <v>242</v>
      </c>
      <c r="BM735" s="230" t="s">
        <v>1334</v>
      </c>
    </row>
    <row r="736" s="2" customFormat="1" ht="33" customHeight="1">
      <c r="A736" s="37"/>
      <c r="B736" s="38"/>
      <c r="C736" s="249" t="s">
        <v>1335</v>
      </c>
      <c r="D736" s="249" t="s">
        <v>206</v>
      </c>
      <c r="E736" s="250" t="s">
        <v>1336</v>
      </c>
      <c r="F736" s="251" t="s">
        <v>1337</v>
      </c>
      <c r="G736" s="252" t="s">
        <v>371</v>
      </c>
      <c r="H736" s="253">
        <v>4</v>
      </c>
      <c r="I736" s="254"/>
      <c r="J736" s="255">
        <f>ROUND(I736*H736,2)</f>
        <v>0</v>
      </c>
      <c r="K736" s="256"/>
      <c r="L736" s="257"/>
      <c r="M736" s="258" t="s">
        <v>1</v>
      </c>
      <c r="N736" s="259" t="s">
        <v>41</v>
      </c>
      <c r="O736" s="90"/>
      <c r="P736" s="228">
        <f>O736*H736</f>
        <v>0</v>
      </c>
      <c r="Q736" s="228">
        <v>0.002</v>
      </c>
      <c r="R736" s="228">
        <f>Q736*H736</f>
        <v>0.0080000000000000002</v>
      </c>
      <c r="S736" s="228">
        <v>0</v>
      </c>
      <c r="T736" s="229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30" t="s">
        <v>340</v>
      </c>
      <c r="AT736" s="230" t="s">
        <v>206</v>
      </c>
      <c r="AU736" s="230" t="s">
        <v>86</v>
      </c>
      <c r="AY736" s="16" t="s">
        <v>147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6" t="s">
        <v>84</v>
      </c>
      <c r="BK736" s="231">
        <f>ROUND(I736*H736,2)</f>
        <v>0</v>
      </c>
      <c r="BL736" s="16" t="s">
        <v>242</v>
      </c>
      <c r="BM736" s="230" t="s">
        <v>1338</v>
      </c>
    </row>
    <row r="737" s="2" customFormat="1" ht="24.15" customHeight="1">
      <c r="A737" s="37"/>
      <c r="B737" s="38"/>
      <c r="C737" s="218" t="s">
        <v>1339</v>
      </c>
      <c r="D737" s="218" t="s">
        <v>149</v>
      </c>
      <c r="E737" s="219" t="s">
        <v>1340</v>
      </c>
      <c r="F737" s="220" t="s">
        <v>1341</v>
      </c>
      <c r="G737" s="221" t="s">
        <v>320</v>
      </c>
      <c r="H737" s="222">
        <v>9.5</v>
      </c>
      <c r="I737" s="223"/>
      <c r="J737" s="224">
        <f>ROUND(I737*H737,2)</f>
        <v>0</v>
      </c>
      <c r="K737" s="225"/>
      <c r="L737" s="43"/>
      <c r="M737" s="226" t="s">
        <v>1</v>
      </c>
      <c r="N737" s="227" t="s">
        <v>41</v>
      </c>
      <c r="O737" s="90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30" t="s">
        <v>242</v>
      </c>
      <c r="AT737" s="230" t="s">
        <v>149</v>
      </c>
      <c r="AU737" s="230" t="s">
        <v>86</v>
      </c>
      <c r="AY737" s="16" t="s">
        <v>147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6" t="s">
        <v>84</v>
      </c>
      <c r="BK737" s="231">
        <f>ROUND(I737*H737,2)</f>
        <v>0</v>
      </c>
      <c r="BL737" s="16" t="s">
        <v>242</v>
      </c>
      <c r="BM737" s="230" t="s">
        <v>1342</v>
      </c>
    </row>
    <row r="738" s="2" customFormat="1">
      <c r="A738" s="37"/>
      <c r="B738" s="38"/>
      <c r="C738" s="39"/>
      <c r="D738" s="232" t="s">
        <v>155</v>
      </c>
      <c r="E738" s="39"/>
      <c r="F738" s="233" t="s">
        <v>1343</v>
      </c>
      <c r="G738" s="39"/>
      <c r="H738" s="39"/>
      <c r="I738" s="234"/>
      <c r="J738" s="39"/>
      <c r="K738" s="39"/>
      <c r="L738" s="43"/>
      <c r="M738" s="235"/>
      <c r="N738" s="236"/>
      <c r="O738" s="90"/>
      <c r="P738" s="90"/>
      <c r="Q738" s="90"/>
      <c r="R738" s="90"/>
      <c r="S738" s="90"/>
      <c r="T738" s="91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T738" s="16" t="s">
        <v>155</v>
      </c>
      <c r="AU738" s="16" t="s">
        <v>86</v>
      </c>
    </row>
    <row r="739" s="13" customFormat="1">
      <c r="A739" s="13"/>
      <c r="B739" s="237"/>
      <c r="C739" s="238"/>
      <c r="D739" s="239" t="s">
        <v>157</v>
      </c>
      <c r="E739" s="240" t="s">
        <v>1</v>
      </c>
      <c r="F739" s="241" t="s">
        <v>1344</v>
      </c>
      <c r="G739" s="238"/>
      <c r="H739" s="242">
        <v>9.5</v>
      </c>
      <c r="I739" s="243"/>
      <c r="J739" s="238"/>
      <c r="K739" s="238"/>
      <c r="L739" s="244"/>
      <c r="M739" s="245"/>
      <c r="N739" s="246"/>
      <c r="O739" s="246"/>
      <c r="P739" s="246"/>
      <c r="Q739" s="246"/>
      <c r="R739" s="246"/>
      <c r="S739" s="246"/>
      <c r="T739" s="24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8" t="s">
        <v>157</v>
      </c>
      <c r="AU739" s="248" t="s">
        <v>86</v>
      </c>
      <c r="AV739" s="13" t="s">
        <v>86</v>
      </c>
      <c r="AW739" s="13" t="s">
        <v>33</v>
      </c>
      <c r="AX739" s="13" t="s">
        <v>76</v>
      </c>
      <c r="AY739" s="248" t="s">
        <v>147</v>
      </c>
    </row>
    <row r="740" s="2" customFormat="1" ht="21.75" customHeight="1">
      <c r="A740" s="37"/>
      <c r="B740" s="38"/>
      <c r="C740" s="249" t="s">
        <v>1345</v>
      </c>
      <c r="D740" s="249" t="s">
        <v>206</v>
      </c>
      <c r="E740" s="250" t="s">
        <v>1346</v>
      </c>
      <c r="F740" s="251" t="s">
        <v>1347</v>
      </c>
      <c r="G740" s="252" t="s">
        <v>320</v>
      </c>
      <c r="H740" s="253">
        <v>10.449999999999999</v>
      </c>
      <c r="I740" s="254"/>
      <c r="J740" s="255">
        <f>ROUND(I740*H740,2)</f>
        <v>0</v>
      </c>
      <c r="K740" s="256"/>
      <c r="L740" s="257"/>
      <c r="M740" s="258" t="s">
        <v>1</v>
      </c>
      <c r="N740" s="259" t="s">
        <v>41</v>
      </c>
      <c r="O740" s="90"/>
      <c r="P740" s="228">
        <f>O740*H740</f>
        <v>0</v>
      </c>
      <c r="Q740" s="228">
        <v>0.0025000000000000001</v>
      </c>
      <c r="R740" s="228">
        <f>Q740*H740</f>
        <v>0.026124999999999999</v>
      </c>
      <c r="S740" s="228">
        <v>0</v>
      </c>
      <c r="T740" s="229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30" t="s">
        <v>340</v>
      </c>
      <c r="AT740" s="230" t="s">
        <v>206</v>
      </c>
      <c r="AU740" s="230" t="s">
        <v>86</v>
      </c>
      <c r="AY740" s="16" t="s">
        <v>147</v>
      </c>
      <c r="BE740" s="231">
        <f>IF(N740="základní",J740,0)</f>
        <v>0</v>
      </c>
      <c r="BF740" s="231">
        <f>IF(N740="snížená",J740,0)</f>
        <v>0</v>
      </c>
      <c r="BG740" s="231">
        <f>IF(N740="zákl. přenesená",J740,0)</f>
        <v>0</v>
      </c>
      <c r="BH740" s="231">
        <f>IF(N740="sníž. přenesená",J740,0)</f>
        <v>0</v>
      </c>
      <c r="BI740" s="231">
        <f>IF(N740="nulová",J740,0)</f>
        <v>0</v>
      </c>
      <c r="BJ740" s="16" t="s">
        <v>84</v>
      </c>
      <c r="BK740" s="231">
        <f>ROUND(I740*H740,2)</f>
        <v>0</v>
      </c>
      <c r="BL740" s="16" t="s">
        <v>242</v>
      </c>
      <c r="BM740" s="230" t="s">
        <v>1348</v>
      </c>
    </row>
    <row r="741" s="13" customFormat="1">
      <c r="A741" s="13"/>
      <c r="B741" s="237"/>
      <c r="C741" s="238"/>
      <c r="D741" s="239" t="s">
        <v>157</v>
      </c>
      <c r="E741" s="238"/>
      <c r="F741" s="241" t="s">
        <v>1349</v>
      </c>
      <c r="G741" s="238"/>
      <c r="H741" s="242">
        <v>10.449999999999999</v>
      </c>
      <c r="I741" s="243"/>
      <c r="J741" s="238"/>
      <c r="K741" s="238"/>
      <c r="L741" s="244"/>
      <c r="M741" s="245"/>
      <c r="N741" s="246"/>
      <c r="O741" s="246"/>
      <c r="P741" s="246"/>
      <c r="Q741" s="246"/>
      <c r="R741" s="246"/>
      <c r="S741" s="246"/>
      <c r="T741" s="24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8" t="s">
        <v>157</v>
      </c>
      <c r="AU741" s="248" t="s">
        <v>86</v>
      </c>
      <c r="AV741" s="13" t="s">
        <v>86</v>
      </c>
      <c r="AW741" s="13" t="s">
        <v>4</v>
      </c>
      <c r="AX741" s="13" t="s">
        <v>84</v>
      </c>
      <c r="AY741" s="248" t="s">
        <v>147</v>
      </c>
    </row>
    <row r="742" s="2" customFormat="1" ht="24.15" customHeight="1">
      <c r="A742" s="37"/>
      <c r="B742" s="38"/>
      <c r="C742" s="218" t="s">
        <v>1350</v>
      </c>
      <c r="D742" s="218" t="s">
        <v>149</v>
      </c>
      <c r="E742" s="219" t="s">
        <v>1351</v>
      </c>
      <c r="F742" s="220" t="s">
        <v>1352</v>
      </c>
      <c r="G742" s="221" t="s">
        <v>320</v>
      </c>
      <c r="H742" s="222">
        <v>16.800000000000001</v>
      </c>
      <c r="I742" s="223"/>
      <c r="J742" s="224">
        <f>ROUND(I742*H742,2)</f>
        <v>0</v>
      </c>
      <c r="K742" s="225"/>
      <c r="L742" s="43"/>
      <c r="M742" s="226" t="s">
        <v>1</v>
      </c>
      <c r="N742" s="227" t="s">
        <v>41</v>
      </c>
      <c r="O742" s="90"/>
      <c r="P742" s="228">
        <f>O742*H742</f>
        <v>0</v>
      </c>
      <c r="Q742" s="228">
        <v>0.0019499999999999999</v>
      </c>
      <c r="R742" s="228">
        <f>Q742*H742</f>
        <v>0.032759999999999997</v>
      </c>
      <c r="S742" s="228">
        <v>0</v>
      </c>
      <c r="T742" s="229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30" t="s">
        <v>242</v>
      </c>
      <c r="AT742" s="230" t="s">
        <v>149</v>
      </c>
      <c r="AU742" s="230" t="s">
        <v>86</v>
      </c>
      <c r="AY742" s="16" t="s">
        <v>147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6" t="s">
        <v>84</v>
      </c>
      <c r="BK742" s="231">
        <f>ROUND(I742*H742,2)</f>
        <v>0</v>
      </c>
      <c r="BL742" s="16" t="s">
        <v>242</v>
      </c>
      <c r="BM742" s="230" t="s">
        <v>1353</v>
      </c>
    </row>
    <row r="743" s="13" customFormat="1">
      <c r="A743" s="13"/>
      <c r="B743" s="237"/>
      <c r="C743" s="238"/>
      <c r="D743" s="239" t="s">
        <v>157</v>
      </c>
      <c r="E743" s="240" t="s">
        <v>1</v>
      </c>
      <c r="F743" s="241" t="s">
        <v>1354</v>
      </c>
      <c r="G743" s="238"/>
      <c r="H743" s="242">
        <v>16.800000000000001</v>
      </c>
      <c r="I743" s="243"/>
      <c r="J743" s="238"/>
      <c r="K743" s="238"/>
      <c r="L743" s="244"/>
      <c r="M743" s="245"/>
      <c r="N743" s="246"/>
      <c r="O743" s="246"/>
      <c r="P743" s="246"/>
      <c r="Q743" s="246"/>
      <c r="R743" s="246"/>
      <c r="S743" s="246"/>
      <c r="T743" s="24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8" t="s">
        <v>157</v>
      </c>
      <c r="AU743" s="248" t="s">
        <v>86</v>
      </c>
      <c r="AV743" s="13" t="s">
        <v>86</v>
      </c>
      <c r="AW743" s="13" t="s">
        <v>33</v>
      </c>
      <c r="AX743" s="13" t="s">
        <v>76</v>
      </c>
      <c r="AY743" s="248" t="s">
        <v>147</v>
      </c>
    </row>
    <row r="744" s="2" customFormat="1" ht="37.8" customHeight="1">
      <c r="A744" s="37"/>
      <c r="B744" s="38"/>
      <c r="C744" s="218" t="s">
        <v>1355</v>
      </c>
      <c r="D744" s="218" t="s">
        <v>149</v>
      </c>
      <c r="E744" s="219" t="s">
        <v>1356</v>
      </c>
      <c r="F744" s="220" t="s">
        <v>1357</v>
      </c>
      <c r="G744" s="221" t="s">
        <v>371</v>
      </c>
      <c r="H744" s="222">
        <v>15</v>
      </c>
      <c r="I744" s="223"/>
      <c r="J744" s="224">
        <f>ROUND(I744*H744,2)</f>
        <v>0</v>
      </c>
      <c r="K744" s="225"/>
      <c r="L744" s="43"/>
      <c r="M744" s="226" t="s">
        <v>1</v>
      </c>
      <c r="N744" s="227" t="s">
        <v>41</v>
      </c>
      <c r="O744" s="90"/>
      <c r="P744" s="228">
        <f>O744*H744</f>
        <v>0</v>
      </c>
      <c r="Q744" s="228">
        <v>0.0017099999999999999</v>
      </c>
      <c r="R744" s="228">
        <f>Q744*H744</f>
        <v>0.025649999999999999</v>
      </c>
      <c r="S744" s="228">
        <v>0</v>
      </c>
      <c r="T744" s="229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230" t="s">
        <v>242</v>
      </c>
      <c r="AT744" s="230" t="s">
        <v>149</v>
      </c>
      <c r="AU744" s="230" t="s">
        <v>86</v>
      </c>
      <c r="AY744" s="16" t="s">
        <v>147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16" t="s">
        <v>84</v>
      </c>
      <c r="BK744" s="231">
        <f>ROUND(I744*H744,2)</f>
        <v>0</v>
      </c>
      <c r="BL744" s="16" t="s">
        <v>242</v>
      </c>
      <c r="BM744" s="230" t="s">
        <v>1358</v>
      </c>
    </row>
    <row r="745" s="2" customFormat="1">
      <c r="A745" s="37"/>
      <c r="B745" s="38"/>
      <c r="C745" s="39"/>
      <c r="D745" s="232" t="s">
        <v>155</v>
      </c>
      <c r="E745" s="39"/>
      <c r="F745" s="233" t="s">
        <v>1359</v>
      </c>
      <c r="G745" s="39"/>
      <c r="H745" s="39"/>
      <c r="I745" s="234"/>
      <c r="J745" s="39"/>
      <c r="K745" s="39"/>
      <c r="L745" s="43"/>
      <c r="M745" s="235"/>
      <c r="N745" s="236"/>
      <c r="O745" s="90"/>
      <c r="P745" s="90"/>
      <c r="Q745" s="90"/>
      <c r="R745" s="90"/>
      <c r="S745" s="90"/>
      <c r="T745" s="91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T745" s="16" t="s">
        <v>155</v>
      </c>
      <c r="AU745" s="16" t="s">
        <v>86</v>
      </c>
    </row>
    <row r="746" s="13" customFormat="1">
      <c r="A746" s="13"/>
      <c r="B746" s="237"/>
      <c r="C746" s="238"/>
      <c r="D746" s="239" t="s">
        <v>157</v>
      </c>
      <c r="E746" s="240" t="s">
        <v>1</v>
      </c>
      <c r="F746" s="241" t="s">
        <v>1360</v>
      </c>
      <c r="G746" s="238"/>
      <c r="H746" s="242">
        <v>15</v>
      </c>
      <c r="I746" s="243"/>
      <c r="J746" s="238"/>
      <c r="K746" s="238"/>
      <c r="L746" s="244"/>
      <c r="M746" s="245"/>
      <c r="N746" s="246"/>
      <c r="O746" s="246"/>
      <c r="P746" s="246"/>
      <c r="Q746" s="246"/>
      <c r="R746" s="246"/>
      <c r="S746" s="246"/>
      <c r="T746" s="24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8" t="s">
        <v>157</v>
      </c>
      <c r="AU746" s="248" t="s">
        <v>86</v>
      </c>
      <c r="AV746" s="13" t="s">
        <v>86</v>
      </c>
      <c r="AW746" s="13" t="s">
        <v>33</v>
      </c>
      <c r="AX746" s="13" t="s">
        <v>76</v>
      </c>
      <c r="AY746" s="248" t="s">
        <v>147</v>
      </c>
    </row>
    <row r="747" s="2" customFormat="1" ht="37.8" customHeight="1">
      <c r="A747" s="37"/>
      <c r="B747" s="38"/>
      <c r="C747" s="218" t="s">
        <v>1361</v>
      </c>
      <c r="D747" s="218" t="s">
        <v>149</v>
      </c>
      <c r="E747" s="219" t="s">
        <v>1362</v>
      </c>
      <c r="F747" s="220" t="s">
        <v>1363</v>
      </c>
      <c r="G747" s="221" t="s">
        <v>371</v>
      </c>
      <c r="H747" s="222">
        <v>1</v>
      </c>
      <c r="I747" s="223"/>
      <c r="J747" s="224">
        <f>ROUND(I747*H747,2)</f>
        <v>0</v>
      </c>
      <c r="K747" s="225"/>
      <c r="L747" s="43"/>
      <c r="M747" s="226" t="s">
        <v>1</v>
      </c>
      <c r="N747" s="227" t="s">
        <v>41</v>
      </c>
      <c r="O747" s="90"/>
      <c r="P747" s="228">
        <f>O747*H747</f>
        <v>0</v>
      </c>
      <c r="Q747" s="228">
        <v>0.0018400000000000001</v>
      </c>
      <c r="R747" s="228">
        <f>Q747*H747</f>
        <v>0.0018400000000000001</v>
      </c>
      <c r="S747" s="228">
        <v>0</v>
      </c>
      <c r="T747" s="229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30" t="s">
        <v>242</v>
      </c>
      <c r="AT747" s="230" t="s">
        <v>149</v>
      </c>
      <c r="AU747" s="230" t="s">
        <v>86</v>
      </c>
      <c r="AY747" s="16" t="s">
        <v>147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6" t="s">
        <v>84</v>
      </c>
      <c r="BK747" s="231">
        <f>ROUND(I747*H747,2)</f>
        <v>0</v>
      </c>
      <c r="BL747" s="16" t="s">
        <v>242</v>
      </c>
      <c r="BM747" s="230" t="s">
        <v>1364</v>
      </c>
    </row>
    <row r="748" s="2" customFormat="1">
      <c r="A748" s="37"/>
      <c r="B748" s="38"/>
      <c r="C748" s="39"/>
      <c r="D748" s="232" t="s">
        <v>155</v>
      </c>
      <c r="E748" s="39"/>
      <c r="F748" s="233" t="s">
        <v>1365</v>
      </c>
      <c r="G748" s="39"/>
      <c r="H748" s="39"/>
      <c r="I748" s="234"/>
      <c r="J748" s="39"/>
      <c r="K748" s="39"/>
      <c r="L748" s="43"/>
      <c r="M748" s="235"/>
      <c r="N748" s="236"/>
      <c r="O748" s="90"/>
      <c r="P748" s="90"/>
      <c r="Q748" s="90"/>
      <c r="R748" s="90"/>
      <c r="S748" s="90"/>
      <c r="T748" s="91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16" t="s">
        <v>155</v>
      </c>
      <c r="AU748" s="16" t="s">
        <v>86</v>
      </c>
    </row>
    <row r="749" s="13" customFormat="1">
      <c r="A749" s="13"/>
      <c r="B749" s="237"/>
      <c r="C749" s="238"/>
      <c r="D749" s="239" t="s">
        <v>157</v>
      </c>
      <c r="E749" s="240" t="s">
        <v>1</v>
      </c>
      <c r="F749" s="241" t="s">
        <v>1366</v>
      </c>
      <c r="G749" s="238"/>
      <c r="H749" s="242">
        <v>1</v>
      </c>
      <c r="I749" s="243"/>
      <c r="J749" s="238"/>
      <c r="K749" s="238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157</v>
      </c>
      <c r="AU749" s="248" t="s">
        <v>86</v>
      </c>
      <c r="AV749" s="13" t="s">
        <v>86</v>
      </c>
      <c r="AW749" s="13" t="s">
        <v>33</v>
      </c>
      <c r="AX749" s="13" t="s">
        <v>76</v>
      </c>
      <c r="AY749" s="248" t="s">
        <v>147</v>
      </c>
    </row>
    <row r="750" s="2" customFormat="1" ht="37.8" customHeight="1">
      <c r="A750" s="37"/>
      <c r="B750" s="38"/>
      <c r="C750" s="218" t="s">
        <v>1367</v>
      </c>
      <c r="D750" s="218" t="s">
        <v>149</v>
      </c>
      <c r="E750" s="219" t="s">
        <v>1368</v>
      </c>
      <c r="F750" s="220" t="s">
        <v>1369</v>
      </c>
      <c r="G750" s="221" t="s">
        <v>371</v>
      </c>
      <c r="H750" s="222">
        <v>5</v>
      </c>
      <c r="I750" s="223"/>
      <c r="J750" s="224">
        <f>ROUND(I750*H750,2)</f>
        <v>0</v>
      </c>
      <c r="K750" s="225"/>
      <c r="L750" s="43"/>
      <c r="M750" s="226" t="s">
        <v>1</v>
      </c>
      <c r="N750" s="227" t="s">
        <v>41</v>
      </c>
      <c r="O750" s="90"/>
      <c r="P750" s="228">
        <f>O750*H750</f>
        <v>0</v>
      </c>
      <c r="Q750" s="228">
        <v>0.0025600000000000002</v>
      </c>
      <c r="R750" s="228">
        <f>Q750*H750</f>
        <v>0.012800000000000001</v>
      </c>
      <c r="S750" s="228">
        <v>0</v>
      </c>
      <c r="T750" s="229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230" t="s">
        <v>242</v>
      </c>
      <c r="AT750" s="230" t="s">
        <v>149</v>
      </c>
      <c r="AU750" s="230" t="s">
        <v>86</v>
      </c>
      <c r="AY750" s="16" t="s">
        <v>147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16" t="s">
        <v>84</v>
      </c>
      <c r="BK750" s="231">
        <f>ROUND(I750*H750,2)</f>
        <v>0</v>
      </c>
      <c r="BL750" s="16" t="s">
        <v>242</v>
      </c>
      <c r="BM750" s="230" t="s">
        <v>1370</v>
      </c>
    </row>
    <row r="751" s="2" customFormat="1">
      <c r="A751" s="37"/>
      <c r="B751" s="38"/>
      <c r="C751" s="39"/>
      <c r="D751" s="232" t="s">
        <v>155</v>
      </c>
      <c r="E751" s="39"/>
      <c r="F751" s="233" t="s">
        <v>1371</v>
      </c>
      <c r="G751" s="39"/>
      <c r="H751" s="39"/>
      <c r="I751" s="234"/>
      <c r="J751" s="39"/>
      <c r="K751" s="39"/>
      <c r="L751" s="43"/>
      <c r="M751" s="235"/>
      <c r="N751" s="236"/>
      <c r="O751" s="90"/>
      <c r="P751" s="90"/>
      <c r="Q751" s="90"/>
      <c r="R751" s="90"/>
      <c r="S751" s="90"/>
      <c r="T751" s="91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16" t="s">
        <v>155</v>
      </c>
      <c r="AU751" s="16" t="s">
        <v>86</v>
      </c>
    </row>
    <row r="752" s="13" customFormat="1">
      <c r="A752" s="13"/>
      <c r="B752" s="237"/>
      <c r="C752" s="238"/>
      <c r="D752" s="239" t="s">
        <v>157</v>
      </c>
      <c r="E752" s="240" t="s">
        <v>1</v>
      </c>
      <c r="F752" s="241" t="s">
        <v>1372</v>
      </c>
      <c r="G752" s="238"/>
      <c r="H752" s="242">
        <v>5</v>
      </c>
      <c r="I752" s="243"/>
      <c r="J752" s="238"/>
      <c r="K752" s="238"/>
      <c r="L752" s="244"/>
      <c r="M752" s="245"/>
      <c r="N752" s="246"/>
      <c r="O752" s="246"/>
      <c r="P752" s="246"/>
      <c r="Q752" s="246"/>
      <c r="R752" s="246"/>
      <c r="S752" s="246"/>
      <c r="T752" s="24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8" t="s">
        <v>157</v>
      </c>
      <c r="AU752" s="248" t="s">
        <v>86</v>
      </c>
      <c r="AV752" s="13" t="s">
        <v>86</v>
      </c>
      <c r="AW752" s="13" t="s">
        <v>33</v>
      </c>
      <c r="AX752" s="13" t="s">
        <v>76</v>
      </c>
      <c r="AY752" s="248" t="s">
        <v>147</v>
      </c>
    </row>
    <row r="753" s="2" customFormat="1" ht="37.8" customHeight="1">
      <c r="A753" s="37"/>
      <c r="B753" s="38"/>
      <c r="C753" s="218" t="s">
        <v>1373</v>
      </c>
      <c r="D753" s="218" t="s">
        <v>149</v>
      </c>
      <c r="E753" s="219" t="s">
        <v>1374</v>
      </c>
      <c r="F753" s="220" t="s">
        <v>1375</v>
      </c>
      <c r="G753" s="221" t="s">
        <v>371</v>
      </c>
      <c r="H753" s="222">
        <v>1</v>
      </c>
      <c r="I753" s="223"/>
      <c r="J753" s="224">
        <f>ROUND(I753*H753,2)</f>
        <v>0</v>
      </c>
      <c r="K753" s="225"/>
      <c r="L753" s="43"/>
      <c r="M753" s="226" t="s">
        <v>1</v>
      </c>
      <c r="N753" s="227" t="s">
        <v>41</v>
      </c>
      <c r="O753" s="90"/>
      <c r="P753" s="228">
        <f>O753*H753</f>
        <v>0</v>
      </c>
      <c r="Q753" s="228">
        <v>0.00462</v>
      </c>
      <c r="R753" s="228">
        <f>Q753*H753</f>
        <v>0.00462</v>
      </c>
      <c r="S753" s="228">
        <v>0</v>
      </c>
      <c r="T753" s="229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230" t="s">
        <v>242</v>
      </c>
      <c r="AT753" s="230" t="s">
        <v>149</v>
      </c>
      <c r="AU753" s="230" t="s">
        <v>86</v>
      </c>
      <c r="AY753" s="16" t="s">
        <v>147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6" t="s">
        <v>84</v>
      </c>
      <c r="BK753" s="231">
        <f>ROUND(I753*H753,2)</f>
        <v>0</v>
      </c>
      <c r="BL753" s="16" t="s">
        <v>242</v>
      </c>
      <c r="BM753" s="230" t="s">
        <v>1376</v>
      </c>
    </row>
    <row r="754" s="2" customFormat="1">
      <c r="A754" s="37"/>
      <c r="B754" s="38"/>
      <c r="C754" s="39"/>
      <c r="D754" s="232" t="s">
        <v>155</v>
      </c>
      <c r="E754" s="39"/>
      <c r="F754" s="233" t="s">
        <v>1377</v>
      </c>
      <c r="G754" s="39"/>
      <c r="H754" s="39"/>
      <c r="I754" s="234"/>
      <c r="J754" s="39"/>
      <c r="K754" s="39"/>
      <c r="L754" s="43"/>
      <c r="M754" s="235"/>
      <c r="N754" s="236"/>
      <c r="O754" s="90"/>
      <c r="P754" s="90"/>
      <c r="Q754" s="90"/>
      <c r="R754" s="90"/>
      <c r="S754" s="90"/>
      <c r="T754" s="91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16" t="s">
        <v>155</v>
      </c>
      <c r="AU754" s="16" t="s">
        <v>86</v>
      </c>
    </row>
    <row r="755" s="13" customFormat="1">
      <c r="A755" s="13"/>
      <c r="B755" s="237"/>
      <c r="C755" s="238"/>
      <c r="D755" s="239" t="s">
        <v>157</v>
      </c>
      <c r="E755" s="240" t="s">
        <v>1</v>
      </c>
      <c r="F755" s="241" t="s">
        <v>1366</v>
      </c>
      <c r="G755" s="238"/>
      <c r="H755" s="242">
        <v>1</v>
      </c>
      <c r="I755" s="243"/>
      <c r="J755" s="238"/>
      <c r="K755" s="238"/>
      <c r="L755" s="244"/>
      <c r="M755" s="245"/>
      <c r="N755" s="246"/>
      <c r="O755" s="246"/>
      <c r="P755" s="246"/>
      <c r="Q755" s="246"/>
      <c r="R755" s="246"/>
      <c r="S755" s="246"/>
      <c r="T755" s="24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8" t="s">
        <v>157</v>
      </c>
      <c r="AU755" s="248" t="s">
        <v>86</v>
      </c>
      <c r="AV755" s="13" t="s">
        <v>86</v>
      </c>
      <c r="AW755" s="13" t="s">
        <v>33</v>
      </c>
      <c r="AX755" s="13" t="s">
        <v>76</v>
      </c>
      <c r="AY755" s="248" t="s">
        <v>147</v>
      </c>
    </row>
    <row r="756" s="2" customFormat="1" ht="16.5" customHeight="1">
      <c r="A756" s="37"/>
      <c r="B756" s="38"/>
      <c r="C756" s="218" t="s">
        <v>1378</v>
      </c>
      <c r="D756" s="218" t="s">
        <v>149</v>
      </c>
      <c r="E756" s="219" t="s">
        <v>1379</v>
      </c>
      <c r="F756" s="220" t="s">
        <v>1380</v>
      </c>
      <c r="G756" s="221" t="s">
        <v>320</v>
      </c>
      <c r="H756" s="222">
        <v>58</v>
      </c>
      <c r="I756" s="223"/>
      <c r="J756" s="224">
        <f>ROUND(I756*H756,2)</f>
        <v>0</v>
      </c>
      <c r="K756" s="225"/>
      <c r="L756" s="43"/>
      <c r="M756" s="226" t="s">
        <v>1</v>
      </c>
      <c r="N756" s="227" t="s">
        <v>41</v>
      </c>
      <c r="O756" s="90"/>
      <c r="P756" s="228">
        <f>O756*H756</f>
        <v>0</v>
      </c>
      <c r="Q756" s="228">
        <v>0</v>
      </c>
      <c r="R756" s="228">
        <f>Q756*H756</f>
        <v>0</v>
      </c>
      <c r="S756" s="228">
        <v>0</v>
      </c>
      <c r="T756" s="229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230" t="s">
        <v>242</v>
      </c>
      <c r="AT756" s="230" t="s">
        <v>149</v>
      </c>
      <c r="AU756" s="230" t="s">
        <v>86</v>
      </c>
      <c r="AY756" s="16" t="s">
        <v>147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6" t="s">
        <v>84</v>
      </c>
      <c r="BK756" s="231">
        <f>ROUND(I756*H756,2)</f>
        <v>0</v>
      </c>
      <c r="BL756" s="16" t="s">
        <v>242</v>
      </c>
      <c r="BM756" s="230" t="s">
        <v>1381</v>
      </c>
    </row>
    <row r="757" s="2" customFormat="1">
      <c r="A757" s="37"/>
      <c r="B757" s="38"/>
      <c r="C757" s="39"/>
      <c r="D757" s="232" t="s">
        <v>155</v>
      </c>
      <c r="E757" s="39"/>
      <c r="F757" s="233" t="s">
        <v>1382</v>
      </c>
      <c r="G757" s="39"/>
      <c r="H757" s="39"/>
      <c r="I757" s="234"/>
      <c r="J757" s="39"/>
      <c r="K757" s="39"/>
      <c r="L757" s="43"/>
      <c r="M757" s="235"/>
      <c r="N757" s="236"/>
      <c r="O757" s="90"/>
      <c r="P757" s="90"/>
      <c r="Q757" s="90"/>
      <c r="R757" s="90"/>
      <c r="S757" s="90"/>
      <c r="T757" s="91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16" t="s">
        <v>155</v>
      </c>
      <c r="AU757" s="16" t="s">
        <v>86</v>
      </c>
    </row>
    <row r="758" s="13" customFormat="1">
      <c r="A758" s="13"/>
      <c r="B758" s="237"/>
      <c r="C758" s="238"/>
      <c r="D758" s="239" t="s">
        <v>157</v>
      </c>
      <c r="E758" s="240" t="s">
        <v>1</v>
      </c>
      <c r="F758" s="241" t="s">
        <v>1383</v>
      </c>
      <c r="G758" s="238"/>
      <c r="H758" s="242">
        <v>58</v>
      </c>
      <c r="I758" s="243"/>
      <c r="J758" s="238"/>
      <c r="K758" s="238"/>
      <c r="L758" s="244"/>
      <c r="M758" s="245"/>
      <c r="N758" s="246"/>
      <c r="O758" s="246"/>
      <c r="P758" s="246"/>
      <c r="Q758" s="246"/>
      <c r="R758" s="246"/>
      <c r="S758" s="246"/>
      <c r="T758" s="24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8" t="s">
        <v>157</v>
      </c>
      <c r="AU758" s="248" t="s">
        <v>86</v>
      </c>
      <c r="AV758" s="13" t="s">
        <v>86</v>
      </c>
      <c r="AW758" s="13" t="s">
        <v>33</v>
      </c>
      <c r="AX758" s="13" t="s">
        <v>76</v>
      </c>
      <c r="AY758" s="248" t="s">
        <v>147</v>
      </c>
    </row>
    <row r="759" s="2" customFormat="1" ht="24.15" customHeight="1">
      <c r="A759" s="37"/>
      <c r="B759" s="38"/>
      <c r="C759" s="249" t="s">
        <v>1384</v>
      </c>
      <c r="D759" s="249" t="s">
        <v>206</v>
      </c>
      <c r="E759" s="250" t="s">
        <v>1385</v>
      </c>
      <c r="F759" s="251" t="s">
        <v>1386</v>
      </c>
      <c r="G759" s="252" t="s">
        <v>320</v>
      </c>
      <c r="H759" s="253">
        <v>69.599999999999994</v>
      </c>
      <c r="I759" s="254"/>
      <c r="J759" s="255">
        <f>ROUND(I759*H759,2)</f>
        <v>0</v>
      </c>
      <c r="K759" s="256"/>
      <c r="L759" s="257"/>
      <c r="M759" s="258" t="s">
        <v>1</v>
      </c>
      <c r="N759" s="259" t="s">
        <v>41</v>
      </c>
      <c r="O759" s="90"/>
      <c r="P759" s="228">
        <f>O759*H759</f>
        <v>0</v>
      </c>
      <c r="Q759" s="228">
        <v>0.00167</v>
      </c>
      <c r="R759" s="228">
        <f>Q759*H759</f>
        <v>0.11623199999999999</v>
      </c>
      <c r="S759" s="228">
        <v>0</v>
      </c>
      <c r="T759" s="229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230" t="s">
        <v>340</v>
      </c>
      <c r="AT759" s="230" t="s">
        <v>206</v>
      </c>
      <c r="AU759" s="230" t="s">
        <v>86</v>
      </c>
      <c r="AY759" s="16" t="s">
        <v>147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6" t="s">
        <v>84</v>
      </c>
      <c r="BK759" s="231">
        <f>ROUND(I759*H759,2)</f>
        <v>0</v>
      </c>
      <c r="BL759" s="16" t="s">
        <v>242</v>
      </c>
      <c r="BM759" s="230" t="s">
        <v>1387</v>
      </c>
    </row>
    <row r="760" s="13" customFormat="1">
      <c r="A760" s="13"/>
      <c r="B760" s="237"/>
      <c r="C760" s="238"/>
      <c r="D760" s="239" t="s">
        <v>157</v>
      </c>
      <c r="E760" s="238"/>
      <c r="F760" s="241" t="s">
        <v>1388</v>
      </c>
      <c r="G760" s="238"/>
      <c r="H760" s="242">
        <v>69.599999999999994</v>
      </c>
      <c r="I760" s="243"/>
      <c r="J760" s="238"/>
      <c r="K760" s="238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157</v>
      </c>
      <c r="AU760" s="248" t="s">
        <v>86</v>
      </c>
      <c r="AV760" s="13" t="s">
        <v>86</v>
      </c>
      <c r="AW760" s="13" t="s">
        <v>4</v>
      </c>
      <c r="AX760" s="13" t="s">
        <v>84</v>
      </c>
      <c r="AY760" s="248" t="s">
        <v>147</v>
      </c>
    </row>
    <row r="761" s="2" customFormat="1" ht="16.5" customHeight="1">
      <c r="A761" s="37"/>
      <c r="B761" s="38"/>
      <c r="C761" s="218" t="s">
        <v>1389</v>
      </c>
      <c r="D761" s="218" t="s">
        <v>149</v>
      </c>
      <c r="E761" s="219" t="s">
        <v>1390</v>
      </c>
      <c r="F761" s="220" t="s">
        <v>1391</v>
      </c>
      <c r="G761" s="221" t="s">
        <v>371</v>
      </c>
      <c r="H761" s="222">
        <v>10</v>
      </c>
      <c r="I761" s="223"/>
      <c r="J761" s="224">
        <f>ROUND(I761*H761,2)</f>
        <v>0</v>
      </c>
      <c r="K761" s="225"/>
      <c r="L761" s="43"/>
      <c r="M761" s="226" t="s">
        <v>1</v>
      </c>
      <c r="N761" s="227" t="s">
        <v>41</v>
      </c>
      <c r="O761" s="90"/>
      <c r="P761" s="228">
        <f>O761*H761</f>
        <v>0</v>
      </c>
      <c r="Q761" s="228">
        <v>0</v>
      </c>
      <c r="R761" s="228">
        <f>Q761*H761</f>
        <v>0</v>
      </c>
      <c r="S761" s="228">
        <v>0</v>
      </c>
      <c r="T761" s="229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230" t="s">
        <v>242</v>
      </c>
      <c r="AT761" s="230" t="s">
        <v>149</v>
      </c>
      <c r="AU761" s="230" t="s">
        <v>86</v>
      </c>
      <c r="AY761" s="16" t="s">
        <v>147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6" t="s">
        <v>84</v>
      </c>
      <c r="BK761" s="231">
        <f>ROUND(I761*H761,2)</f>
        <v>0</v>
      </c>
      <c r="BL761" s="16" t="s">
        <v>242</v>
      </c>
      <c r="BM761" s="230" t="s">
        <v>1392</v>
      </c>
    </row>
    <row r="762" s="2" customFormat="1">
      <c r="A762" s="37"/>
      <c r="B762" s="38"/>
      <c r="C762" s="39"/>
      <c r="D762" s="232" t="s">
        <v>155</v>
      </c>
      <c r="E762" s="39"/>
      <c r="F762" s="233" t="s">
        <v>1393</v>
      </c>
      <c r="G762" s="39"/>
      <c r="H762" s="39"/>
      <c r="I762" s="234"/>
      <c r="J762" s="39"/>
      <c r="K762" s="39"/>
      <c r="L762" s="43"/>
      <c r="M762" s="235"/>
      <c r="N762" s="236"/>
      <c r="O762" s="90"/>
      <c r="P762" s="90"/>
      <c r="Q762" s="90"/>
      <c r="R762" s="90"/>
      <c r="S762" s="90"/>
      <c r="T762" s="91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16" t="s">
        <v>155</v>
      </c>
      <c r="AU762" s="16" t="s">
        <v>86</v>
      </c>
    </row>
    <row r="763" s="13" customFormat="1">
      <c r="A763" s="13"/>
      <c r="B763" s="237"/>
      <c r="C763" s="238"/>
      <c r="D763" s="239" t="s">
        <v>157</v>
      </c>
      <c r="E763" s="240" t="s">
        <v>1</v>
      </c>
      <c r="F763" s="241" t="s">
        <v>1394</v>
      </c>
      <c r="G763" s="238"/>
      <c r="H763" s="242">
        <v>10</v>
      </c>
      <c r="I763" s="243"/>
      <c r="J763" s="238"/>
      <c r="K763" s="238"/>
      <c r="L763" s="244"/>
      <c r="M763" s="245"/>
      <c r="N763" s="246"/>
      <c r="O763" s="246"/>
      <c r="P763" s="246"/>
      <c r="Q763" s="246"/>
      <c r="R763" s="246"/>
      <c r="S763" s="246"/>
      <c r="T763" s="24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8" t="s">
        <v>157</v>
      </c>
      <c r="AU763" s="248" t="s">
        <v>86</v>
      </c>
      <c r="AV763" s="13" t="s">
        <v>86</v>
      </c>
      <c r="AW763" s="13" t="s">
        <v>33</v>
      </c>
      <c r="AX763" s="13" t="s">
        <v>76</v>
      </c>
      <c r="AY763" s="248" t="s">
        <v>147</v>
      </c>
    </row>
    <row r="764" s="2" customFormat="1" ht="24.15" customHeight="1">
      <c r="A764" s="37"/>
      <c r="B764" s="38"/>
      <c r="C764" s="249" t="s">
        <v>1395</v>
      </c>
      <c r="D764" s="249" t="s">
        <v>206</v>
      </c>
      <c r="E764" s="250" t="s">
        <v>1396</v>
      </c>
      <c r="F764" s="251" t="s">
        <v>1397</v>
      </c>
      <c r="G764" s="252" t="s">
        <v>371</v>
      </c>
      <c r="H764" s="253">
        <v>10</v>
      </c>
      <c r="I764" s="254"/>
      <c r="J764" s="255">
        <f>ROUND(I764*H764,2)</f>
        <v>0</v>
      </c>
      <c r="K764" s="256"/>
      <c r="L764" s="257"/>
      <c r="M764" s="258" t="s">
        <v>1</v>
      </c>
      <c r="N764" s="259" t="s">
        <v>41</v>
      </c>
      <c r="O764" s="90"/>
      <c r="P764" s="228">
        <f>O764*H764</f>
        <v>0</v>
      </c>
      <c r="Q764" s="228">
        <v>8.0000000000000007E-05</v>
      </c>
      <c r="R764" s="228">
        <f>Q764*H764</f>
        <v>0.00080000000000000004</v>
      </c>
      <c r="S764" s="228">
        <v>0</v>
      </c>
      <c r="T764" s="229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30" t="s">
        <v>340</v>
      </c>
      <c r="AT764" s="230" t="s">
        <v>206</v>
      </c>
      <c r="AU764" s="230" t="s">
        <v>86</v>
      </c>
      <c r="AY764" s="16" t="s">
        <v>147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6" t="s">
        <v>84</v>
      </c>
      <c r="BK764" s="231">
        <f>ROUND(I764*H764,2)</f>
        <v>0</v>
      </c>
      <c r="BL764" s="16" t="s">
        <v>242</v>
      </c>
      <c r="BM764" s="230" t="s">
        <v>1398</v>
      </c>
    </row>
    <row r="765" s="2" customFormat="1" ht="16.5" customHeight="1">
      <c r="A765" s="37"/>
      <c r="B765" s="38"/>
      <c r="C765" s="218" t="s">
        <v>1399</v>
      </c>
      <c r="D765" s="218" t="s">
        <v>149</v>
      </c>
      <c r="E765" s="219" t="s">
        <v>1400</v>
      </c>
      <c r="F765" s="220" t="s">
        <v>1401</v>
      </c>
      <c r="G765" s="221" t="s">
        <v>371</v>
      </c>
      <c r="H765" s="222">
        <v>80</v>
      </c>
      <c r="I765" s="223"/>
      <c r="J765" s="224">
        <f>ROUND(I765*H765,2)</f>
        <v>0</v>
      </c>
      <c r="K765" s="225"/>
      <c r="L765" s="43"/>
      <c r="M765" s="226" t="s">
        <v>1</v>
      </c>
      <c r="N765" s="227" t="s">
        <v>41</v>
      </c>
      <c r="O765" s="90"/>
      <c r="P765" s="228">
        <f>O765*H765</f>
        <v>0</v>
      </c>
      <c r="Q765" s="228">
        <v>0</v>
      </c>
      <c r="R765" s="228">
        <f>Q765*H765</f>
        <v>0</v>
      </c>
      <c r="S765" s="228">
        <v>0</v>
      </c>
      <c r="T765" s="229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30" t="s">
        <v>242</v>
      </c>
      <c r="AT765" s="230" t="s">
        <v>149</v>
      </c>
      <c r="AU765" s="230" t="s">
        <v>86</v>
      </c>
      <c r="AY765" s="16" t="s">
        <v>147</v>
      </c>
      <c r="BE765" s="231">
        <f>IF(N765="základní",J765,0)</f>
        <v>0</v>
      </c>
      <c r="BF765" s="231">
        <f>IF(N765="snížená",J765,0)</f>
        <v>0</v>
      </c>
      <c r="BG765" s="231">
        <f>IF(N765="zákl. přenesená",J765,0)</f>
        <v>0</v>
      </c>
      <c r="BH765" s="231">
        <f>IF(N765="sníž. přenesená",J765,0)</f>
        <v>0</v>
      </c>
      <c r="BI765" s="231">
        <f>IF(N765="nulová",J765,0)</f>
        <v>0</v>
      </c>
      <c r="BJ765" s="16" t="s">
        <v>84</v>
      </c>
      <c r="BK765" s="231">
        <f>ROUND(I765*H765,2)</f>
        <v>0</v>
      </c>
      <c r="BL765" s="16" t="s">
        <v>242</v>
      </c>
      <c r="BM765" s="230" t="s">
        <v>1402</v>
      </c>
    </row>
    <row r="766" s="2" customFormat="1">
      <c r="A766" s="37"/>
      <c r="B766" s="38"/>
      <c r="C766" s="39"/>
      <c r="D766" s="232" t="s">
        <v>155</v>
      </c>
      <c r="E766" s="39"/>
      <c r="F766" s="233" t="s">
        <v>1403</v>
      </c>
      <c r="G766" s="39"/>
      <c r="H766" s="39"/>
      <c r="I766" s="234"/>
      <c r="J766" s="39"/>
      <c r="K766" s="39"/>
      <c r="L766" s="43"/>
      <c r="M766" s="235"/>
      <c r="N766" s="236"/>
      <c r="O766" s="90"/>
      <c r="P766" s="90"/>
      <c r="Q766" s="90"/>
      <c r="R766" s="90"/>
      <c r="S766" s="90"/>
      <c r="T766" s="91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16" t="s">
        <v>155</v>
      </c>
      <c r="AU766" s="16" t="s">
        <v>86</v>
      </c>
    </row>
    <row r="767" s="13" customFormat="1">
      <c r="A767" s="13"/>
      <c r="B767" s="237"/>
      <c r="C767" s="238"/>
      <c r="D767" s="239" t="s">
        <v>157</v>
      </c>
      <c r="E767" s="240" t="s">
        <v>1</v>
      </c>
      <c r="F767" s="241" t="s">
        <v>1404</v>
      </c>
      <c r="G767" s="238"/>
      <c r="H767" s="242">
        <v>80</v>
      </c>
      <c r="I767" s="243"/>
      <c r="J767" s="238"/>
      <c r="K767" s="238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157</v>
      </c>
      <c r="AU767" s="248" t="s">
        <v>86</v>
      </c>
      <c r="AV767" s="13" t="s">
        <v>86</v>
      </c>
      <c r="AW767" s="13" t="s">
        <v>33</v>
      </c>
      <c r="AX767" s="13" t="s">
        <v>76</v>
      </c>
      <c r="AY767" s="248" t="s">
        <v>147</v>
      </c>
    </row>
    <row r="768" s="2" customFormat="1" ht="24.15" customHeight="1">
      <c r="A768" s="37"/>
      <c r="B768" s="38"/>
      <c r="C768" s="249" t="s">
        <v>1405</v>
      </c>
      <c r="D768" s="249" t="s">
        <v>206</v>
      </c>
      <c r="E768" s="250" t="s">
        <v>1406</v>
      </c>
      <c r="F768" s="251" t="s">
        <v>1407</v>
      </c>
      <c r="G768" s="252" t="s">
        <v>371</v>
      </c>
      <c r="H768" s="253">
        <v>80</v>
      </c>
      <c r="I768" s="254"/>
      <c r="J768" s="255">
        <f>ROUND(I768*H768,2)</f>
        <v>0</v>
      </c>
      <c r="K768" s="256"/>
      <c r="L768" s="257"/>
      <c r="M768" s="258" t="s">
        <v>1</v>
      </c>
      <c r="N768" s="259" t="s">
        <v>41</v>
      </c>
      <c r="O768" s="90"/>
      <c r="P768" s="228">
        <f>O768*H768</f>
        <v>0</v>
      </c>
      <c r="Q768" s="228">
        <v>0.00072999999999999996</v>
      </c>
      <c r="R768" s="228">
        <f>Q768*H768</f>
        <v>0.058399999999999994</v>
      </c>
      <c r="S768" s="228">
        <v>0</v>
      </c>
      <c r="T768" s="229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230" t="s">
        <v>340</v>
      </c>
      <c r="AT768" s="230" t="s">
        <v>206</v>
      </c>
      <c r="AU768" s="230" t="s">
        <v>86</v>
      </c>
      <c r="AY768" s="16" t="s">
        <v>147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6" t="s">
        <v>84</v>
      </c>
      <c r="BK768" s="231">
        <f>ROUND(I768*H768,2)</f>
        <v>0</v>
      </c>
      <c r="BL768" s="16" t="s">
        <v>242</v>
      </c>
      <c r="BM768" s="230" t="s">
        <v>1408</v>
      </c>
    </row>
    <row r="769" s="2" customFormat="1" ht="24.15" customHeight="1">
      <c r="A769" s="37"/>
      <c r="B769" s="38"/>
      <c r="C769" s="218" t="s">
        <v>1409</v>
      </c>
      <c r="D769" s="218" t="s">
        <v>149</v>
      </c>
      <c r="E769" s="219" t="s">
        <v>1410</v>
      </c>
      <c r="F769" s="220" t="s">
        <v>1411</v>
      </c>
      <c r="G769" s="221" t="s">
        <v>371</v>
      </c>
      <c r="H769" s="222">
        <v>7</v>
      </c>
      <c r="I769" s="223"/>
      <c r="J769" s="224">
        <f>ROUND(I769*H769,2)</f>
        <v>0</v>
      </c>
      <c r="K769" s="225"/>
      <c r="L769" s="43"/>
      <c r="M769" s="226" t="s">
        <v>1</v>
      </c>
      <c r="N769" s="227" t="s">
        <v>41</v>
      </c>
      <c r="O769" s="90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230" t="s">
        <v>242</v>
      </c>
      <c r="AT769" s="230" t="s">
        <v>149</v>
      </c>
      <c r="AU769" s="230" t="s">
        <v>86</v>
      </c>
      <c r="AY769" s="16" t="s">
        <v>147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6" t="s">
        <v>84</v>
      </c>
      <c r="BK769" s="231">
        <f>ROUND(I769*H769,2)</f>
        <v>0</v>
      </c>
      <c r="BL769" s="16" t="s">
        <v>242</v>
      </c>
      <c r="BM769" s="230" t="s">
        <v>1412</v>
      </c>
    </row>
    <row r="770" s="2" customFormat="1">
      <c r="A770" s="37"/>
      <c r="B770" s="38"/>
      <c r="C770" s="39"/>
      <c r="D770" s="232" t="s">
        <v>155</v>
      </c>
      <c r="E770" s="39"/>
      <c r="F770" s="233" t="s">
        <v>1413</v>
      </c>
      <c r="G770" s="39"/>
      <c r="H770" s="39"/>
      <c r="I770" s="234"/>
      <c r="J770" s="39"/>
      <c r="K770" s="39"/>
      <c r="L770" s="43"/>
      <c r="M770" s="235"/>
      <c r="N770" s="236"/>
      <c r="O770" s="90"/>
      <c r="P770" s="90"/>
      <c r="Q770" s="90"/>
      <c r="R770" s="90"/>
      <c r="S770" s="90"/>
      <c r="T770" s="91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16" t="s">
        <v>155</v>
      </c>
      <c r="AU770" s="16" t="s">
        <v>86</v>
      </c>
    </row>
    <row r="771" s="13" customFormat="1">
      <c r="A771" s="13"/>
      <c r="B771" s="237"/>
      <c r="C771" s="238"/>
      <c r="D771" s="239" t="s">
        <v>157</v>
      </c>
      <c r="E771" s="240" t="s">
        <v>1</v>
      </c>
      <c r="F771" s="241" t="s">
        <v>1414</v>
      </c>
      <c r="G771" s="238"/>
      <c r="H771" s="242">
        <v>7</v>
      </c>
      <c r="I771" s="243"/>
      <c r="J771" s="238"/>
      <c r="K771" s="238"/>
      <c r="L771" s="244"/>
      <c r="M771" s="245"/>
      <c r="N771" s="246"/>
      <c r="O771" s="246"/>
      <c r="P771" s="246"/>
      <c r="Q771" s="246"/>
      <c r="R771" s="246"/>
      <c r="S771" s="246"/>
      <c r="T771" s="24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8" t="s">
        <v>157</v>
      </c>
      <c r="AU771" s="248" t="s">
        <v>86</v>
      </c>
      <c r="AV771" s="13" t="s">
        <v>86</v>
      </c>
      <c r="AW771" s="13" t="s">
        <v>33</v>
      </c>
      <c r="AX771" s="13" t="s">
        <v>76</v>
      </c>
      <c r="AY771" s="248" t="s">
        <v>147</v>
      </c>
    </row>
    <row r="772" s="2" customFormat="1" ht="24.15" customHeight="1">
      <c r="A772" s="37"/>
      <c r="B772" s="38"/>
      <c r="C772" s="249" t="s">
        <v>1415</v>
      </c>
      <c r="D772" s="249" t="s">
        <v>206</v>
      </c>
      <c r="E772" s="250" t="s">
        <v>1416</v>
      </c>
      <c r="F772" s="251" t="s">
        <v>1417</v>
      </c>
      <c r="G772" s="252" t="s">
        <v>371</v>
      </c>
      <c r="H772" s="253">
        <v>6</v>
      </c>
      <c r="I772" s="254"/>
      <c r="J772" s="255">
        <f>ROUND(I772*H772,2)</f>
        <v>0</v>
      </c>
      <c r="K772" s="256"/>
      <c r="L772" s="257"/>
      <c r="M772" s="258" t="s">
        <v>1</v>
      </c>
      <c r="N772" s="259" t="s">
        <v>41</v>
      </c>
      <c r="O772" s="90"/>
      <c r="P772" s="228">
        <f>O772*H772</f>
        <v>0</v>
      </c>
      <c r="Q772" s="228">
        <v>0.00048000000000000001</v>
      </c>
      <c r="R772" s="228">
        <f>Q772*H772</f>
        <v>0.0028800000000000002</v>
      </c>
      <c r="S772" s="228">
        <v>0</v>
      </c>
      <c r="T772" s="229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230" t="s">
        <v>340</v>
      </c>
      <c r="AT772" s="230" t="s">
        <v>206</v>
      </c>
      <c r="AU772" s="230" t="s">
        <v>86</v>
      </c>
      <c r="AY772" s="16" t="s">
        <v>147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6" t="s">
        <v>84</v>
      </c>
      <c r="BK772" s="231">
        <f>ROUND(I772*H772,2)</f>
        <v>0</v>
      </c>
      <c r="BL772" s="16" t="s">
        <v>242</v>
      </c>
      <c r="BM772" s="230" t="s">
        <v>1418</v>
      </c>
    </row>
    <row r="773" s="2" customFormat="1" ht="24.15" customHeight="1">
      <c r="A773" s="37"/>
      <c r="B773" s="38"/>
      <c r="C773" s="249" t="s">
        <v>1419</v>
      </c>
      <c r="D773" s="249" t="s">
        <v>206</v>
      </c>
      <c r="E773" s="250" t="s">
        <v>1420</v>
      </c>
      <c r="F773" s="251" t="s">
        <v>1421</v>
      </c>
      <c r="G773" s="252" t="s">
        <v>371</v>
      </c>
      <c r="H773" s="253">
        <v>1</v>
      </c>
      <c r="I773" s="254"/>
      <c r="J773" s="255">
        <f>ROUND(I773*H773,2)</f>
        <v>0</v>
      </c>
      <c r="K773" s="256"/>
      <c r="L773" s="257"/>
      <c r="M773" s="258" t="s">
        <v>1</v>
      </c>
      <c r="N773" s="259" t="s">
        <v>41</v>
      </c>
      <c r="O773" s="90"/>
      <c r="P773" s="228">
        <f>O773*H773</f>
        <v>0</v>
      </c>
      <c r="Q773" s="228">
        <v>0.0020600000000000002</v>
      </c>
      <c r="R773" s="228">
        <f>Q773*H773</f>
        <v>0.0020600000000000002</v>
      </c>
      <c r="S773" s="228">
        <v>0</v>
      </c>
      <c r="T773" s="229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230" t="s">
        <v>340</v>
      </c>
      <c r="AT773" s="230" t="s">
        <v>206</v>
      </c>
      <c r="AU773" s="230" t="s">
        <v>86</v>
      </c>
      <c r="AY773" s="16" t="s">
        <v>147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6" t="s">
        <v>84</v>
      </c>
      <c r="BK773" s="231">
        <f>ROUND(I773*H773,2)</f>
        <v>0</v>
      </c>
      <c r="BL773" s="16" t="s">
        <v>242</v>
      </c>
      <c r="BM773" s="230" t="s">
        <v>1422</v>
      </c>
    </row>
    <row r="774" s="2" customFormat="1" ht="24.15" customHeight="1">
      <c r="A774" s="37"/>
      <c r="B774" s="38"/>
      <c r="C774" s="218" t="s">
        <v>1423</v>
      </c>
      <c r="D774" s="218" t="s">
        <v>149</v>
      </c>
      <c r="E774" s="219" t="s">
        <v>1424</v>
      </c>
      <c r="F774" s="220" t="s">
        <v>1425</v>
      </c>
      <c r="G774" s="221" t="s">
        <v>371</v>
      </c>
      <c r="H774" s="222">
        <v>2</v>
      </c>
      <c r="I774" s="223"/>
      <c r="J774" s="224">
        <f>ROUND(I774*H774,2)</f>
        <v>0</v>
      </c>
      <c r="K774" s="225"/>
      <c r="L774" s="43"/>
      <c r="M774" s="226" t="s">
        <v>1</v>
      </c>
      <c r="N774" s="227" t="s">
        <v>41</v>
      </c>
      <c r="O774" s="90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30" t="s">
        <v>242</v>
      </c>
      <c r="AT774" s="230" t="s">
        <v>149</v>
      </c>
      <c r="AU774" s="230" t="s">
        <v>86</v>
      </c>
      <c r="AY774" s="16" t="s">
        <v>147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6" t="s">
        <v>84</v>
      </c>
      <c r="BK774" s="231">
        <f>ROUND(I774*H774,2)</f>
        <v>0</v>
      </c>
      <c r="BL774" s="16" t="s">
        <v>242</v>
      </c>
      <c r="BM774" s="230" t="s">
        <v>1426</v>
      </c>
    </row>
    <row r="775" s="2" customFormat="1">
      <c r="A775" s="37"/>
      <c r="B775" s="38"/>
      <c r="C775" s="39"/>
      <c r="D775" s="232" t="s">
        <v>155</v>
      </c>
      <c r="E775" s="39"/>
      <c r="F775" s="233" t="s">
        <v>1427</v>
      </c>
      <c r="G775" s="39"/>
      <c r="H775" s="39"/>
      <c r="I775" s="234"/>
      <c r="J775" s="39"/>
      <c r="K775" s="39"/>
      <c r="L775" s="43"/>
      <c r="M775" s="235"/>
      <c r="N775" s="236"/>
      <c r="O775" s="90"/>
      <c r="P775" s="90"/>
      <c r="Q775" s="90"/>
      <c r="R775" s="90"/>
      <c r="S775" s="90"/>
      <c r="T775" s="91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T775" s="16" t="s">
        <v>155</v>
      </c>
      <c r="AU775" s="16" t="s">
        <v>86</v>
      </c>
    </row>
    <row r="776" s="13" customFormat="1">
      <c r="A776" s="13"/>
      <c r="B776" s="237"/>
      <c r="C776" s="238"/>
      <c r="D776" s="239" t="s">
        <v>157</v>
      </c>
      <c r="E776" s="240" t="s">
        <v>1</v>
      </c>
      <c r="F776" s="241" t="s">
        <v>1428</v>
      </c>
      <c r="G776" s="238"/>
      <c r="H776" s="242">
        <v>2</v>
      </c>
      <c r="I776" s="243"/>
      <c r="J776" s="238"/>
      <c r="K776" s="238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157</v>
      </c>
      <c r="AU776" s="248" t="s">
        <v>86</v>
      </c>
      <c r="AV776" s="13" t="s">
        <v>86</v>
      </c>
      <c r="AW776" s="13" t="s">
        <v>33</v>
      </c>
      <c r="AX776" s="13" t="s">
        <v>76</v>
      </c>
      <c r="AY776" s="248" t="s">
        <v>147</v>
      </c>
    </row>
    <row r="777" s="2" customFormat="1" ht="24.15" customHeight="1">
      <c r="A777" s="37"/>
      <c r="B777" s="38"/>
      <c r="C777" s="249" t="s">
        <v>1429</v>
      </c>
      <c r="D777" s="249" t="s">
        <v>206</v>
      </c>
      <c r="E777" s="250" t="s">
        <v>1430</v>
      </c>
      <c r="F777" s="251" t="s">
        <v>1431</v>
      </c>
      <c r="G777" s="252" t="s">
        <v>371</v>
      </c>
      <c r="H777" s="253">
        <v>2</v>
      </c>
      <c r="I777" s="254"/>
      <c r="J777" s="255">
        <f>ROUND(I777*H777,2)</f>
        <v>0</v>
      </c>
      <c r="K777" s="256"/>
      <c r="L777" s="257"/>
      <c r="M777" s="258" t="s">
        <v>1</v>
      </c>
      <c r="N777" s="259" t="s">
        <v>41</v>
      </c>
      <c r="O777" s="90"/>
      <c r="P777" s="228">
        <f>O777*H777</f>
        <v>0</v>
      </c>
      <c r="Q777" s="228">
        <v>0.00042000000000000002</v>
      </c>
      <c r="R777" s="228">
        <f>Q777*H777</f>
        <v>0.00084000000000000003</v>
      </c>
      <c r="S777" s="228">
        <v>0</v>
      </c>
      <c r="T777" s="229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30" t="s">
        <v>340</v>
      </c>
      <c r="AT777" s="230" t="s">
        <v>206</v>
      </c>
      <c r="AU777" s="230" t="s">
        <v>86</v>
      </c>
      <c r="AY777" s="16" t="s">
        <v>147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6" t="s">
        <v>84</v>
      </c>
      <c r="BK777" s="231">
        <f>ROUND(I777*H777,2)</f>
        <v>0</v>
      </c>
      <c r="BL777" s="16" t="s">
        <v>242</v>
      </c>
      <c r="BM777" s="230" t="s">
        <v>1432</v>
      </c>
    </row>
    <row r="778" s="2" customFormat="1" ht="16.5" customHeight="1">
      <c r="A778" s="37"/>
      <c r="B778" s="38"/>
      <c r="C778" s="218" t="s">
        <v>1433</v>
      </c>
      <c r="D778" s="218" t="s">
        <v>149</v>
      </c>
      <c r="E778" s="219" t="s">
        <v>1434</v>
      </c>
      <c r="F778" s="220" t="s">
        <v>1435</v>
      </c>
      <c r="G778" s="221" t="s">
        <v>320</v>
      </c>
      <c r="H778" s="222">
        <v>28</v>
      </c>
      <c r="I778" s="223"/>
      <c r="J778" s="224">
        <f>ROUND(I778*H778,2)</f>
        <v>0</v>
      </c>
      <c r="K778" s="225"/>
      <c r="L778" s="43"/>
      <c r="M778" s="226" t="s">
        <v>1</v>
      </c>
      <c r="N778" s="227" t="s">
        <v>41</v>
      </c>
      <c r="O778" s="90"/>
      <c r="P778" s="228">
        <f>O778*H778</f>
        <v>0</v>
      </c>
      <c r="Q778" s="228">
        <v>0</v>
      </c>
      <c r="R778" s="228">
        <f>Q778*H778</f>
        <v>0</v>
      </c>
      <c r="S778" s="228">
        <v>0</v>
      </c>
      <c r="T778" s="229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230" t="s">
        <v>242</v>
      </c>
      <c r="AT778" s="230" t="s">
        <v>149</v>
      </c>
      <c r="AU778" s="230" t="s">
        <v>86</v>
      </c>
      <c r="AY778" s="16" t="s">
        <v>147</v>
      </c>
      <c r="BE778" s="231">
        <f>IF(N778="základní",J778,0)</f>
        <v>0</v>
      </c>
      <c r="BF778" s="231">
        <f>IF(N778="snížená",J778,0)</f>
        <v>0</v>
      </c>
      <c r="BG778" s="231">
        <f>IF(N778="zákl. přenesená",J778,0)</f>
        <v>0</v>
      </c>
      <c r="BH778" s="231">
        <f>IF(N778="sníž. přenesená",J778,0)</f>
        <v>0</v>
      </c>
      <c r="BI778" s="231">
        <f>IF(N778="nulová",J778,0)</f>
        <v>0</v>
      </c>
      <c r="BJ778" s="16" t="s">
        <v>84</v>
      </c>
      <c r="BK778" s="231">
        <f>ROUND(I778*H778,2)</f>
        <v>0</v>
      </c>
      <c r="BL778" s="16" t="s">
        <v>242</v>
      </c>
      <c r="BM778" s="230" t="s">
        <v>1436</v>
      </c>
    </row>
    <row r="779" s="2" customFormat="1">
      <c r="A779" s="37"/>
      <c r="B779" s="38"/>
      <c r="C779" s="39"/>
      <c r="D779" s="232" t="s">
        <v>155</v>
      </c>
      <c r="E779" s="39"/>
      <c r="F779" s="233" t="s">
        <v>1437</v>
      </c>
      <c r="G779" s="39"/>
      <c r="H779" s="39"/>
      <c r="I779" s="234"/>
      <c r="J779" s="39"/>
      <c r="K779" s="39"/>
      <c r="L779" s="43"/>
      <c r="M779" s="235"/>
      <c r="N779" s="236"/>
      <c r="O779" s="90"/>
      <c r="P779" s="90"/>
      <c r="Q779" s="90"/>
      <c r="R779" s="90"/>
      <c r="S779" s="90"/>
      <c r="T779" s="91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16" t="s">
        <v>155</v>
      </c>
      <c r="AU779" s="16" t="s">
        <v>86</v>
      </c>
    </row>
    <row r="780" s="13" customFormat="1">
      <c r="A780" s="13"/>
      <c r="B780" s="237"/>
      <c r="C780" s="238"/>
      <c r="D780" s="239" t="s">
        <v>157</v>
      </c>
      <c r="E780" s="240" t="s">
        <v>1</v>
      </c>
      <c r="F780" s="241" t="s">
        <v>1438</v>
      </c>
      <c r="G780" s="238"/>
      <c r="H780" s="242">
        <v>28</v>
      </c>
      <c r="I780" s="243"/>
      <c r="J780" s="238"/>
      <c r="K780" s="238"/>
      <c r="L780" s="244"/>
      <c r="M780" s="245"/>
      <c r="N780" s="246"/>
      <c r="O780" s="246"/>
      <c r="P780" s="246"/>
      <c r="Q780" s="246"/>
      <c r="R780" s="246"/>
      <c r="S780" s="246"/>
      <c r="T780" s="24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8" t="s">
        <v>157</v>
      </c>
      <c r="AU780" s="248" t="s">
        <v>86</v>
      </c>
      <c r="AV780" s="13" t="s">
        <v>86</v>
      </c>
      <c r="AW780" s="13" t="s">
        <v>33</v>
      </c>
      <c r="AX780" s="13" t="s">
        <v>76</v>
      </c>
      <c r="AY780" s="248" t="s">
        <v>147</v>
      </c>
    </row>
    <row r="781" s="2" customFormat="1" ht="24.15" customHeight="1">
      <c r="A781" s="37"/>
      <c r="B781" s="38"/>
      <c r="C781" s="249" t="s">
        <v>1439</v>
      </c>
      <c r="D781" s="249" t="s">
        <v>206</v>
      </c>
      <c r="E781" s="250" t="s">
        <v>1440</v>
      </c>
      <c r="F781" s="251" t="s">
        <v>1441</v>
      </c>
      <c r="G781" s="252" t="s">
        <v>320</v>
      </c>
      <c r="H781" s="253">
        <v>33.600000000000001</v>
      </c>
      <c r="I781" s="254"/>
      <c r="J781" s="255">
        <f>ROUND(I781*H781,2)</f>
        <v>0</v>
      </c>
      <c r="K781" s="256"/>
      <c r="L781" s="257"/>
      <c r="M781" s="258" t="s">
        <v>1</v>
      </c>
      <c r="N781" s="259" t="s">
        <v>41</v>
      </c>
      <c r="O781" s="90"/>
      <c r="P781" s="228">
        <f>O781*H781</f>
        <v>0</v>
      </c>
      <c r="Q781" s="228">
        <v>0.0014599999999999999</v>
      </c>
      <c r="R781" s="228">
        <f>Q781*H781</f>
        <v>0.049056000000000002</v>
      </c>
      <c r="S781" s="228">
        <v>0</v>
      </c>
      <c r="T781" s="229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30" t="s">
        <v>340</v>
      </c>
      <c r="AT781" s="230" t="s">
        <v>206</v>
      </c>
      <c r="AU781" s="230" t="s">
        <v>86</v>
      </c>
      <c r="AY781" s="16" t="s">
        <v>147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6" t="s">
        <v>84</v>
      </c>
      <c r="BK781" s="231">
        <f>ROUND(I781*H781,2)</f>
        <v>0</v>
      </c>
      <c r="BL781" s="16" t="s">
        <v>242</v>
      </c>
      <c r="BM781" s="230" t="s">
        <v>1442</v>
      </c>
    </row>
    <row r="782" s="13" customFormat="1">
      <c r="A782" s="13"/>
      <c r="B782" s="237"/>
      <c r="C782" s="238"/>
      <c r="D782" s="239" t="s">
        <v>157</v>
      </c>
      <c r="E782" s="238"/>
      <c r="F782" s="241" t="s">
        <v>1443</v>
      </c>
      <c r="G782" s="238"/>
      <c r="H782" s="242">
        <v>33.600000000000001</v>
      </c>
      <c r="I782" s="243"/>
      <c r="J782" s="238"/>
      <c r="K782" s="238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157</v>
      </c>
      <c r="AU782" s="248" t="s">
        <v>86</v>
      </c>
      <c r="AV782" s="13" t="s">
        <v>86</v>
      </c>
      <c r="AW782" s="13" t="s">
        <v>4</v>
      </c>
      <c r="AX782" s="13" t="s">
        <v>84</v>
      </c>
      <c r="AY782" s="248" t="s">
        <v>147</v>
      </c>
    </row>
    <row r="783" s="2" customFormat="1" ht="16.5" customHeight="1">
      <c r="A783" s="37"/>
      <c r="B783" s="38"/>
      <c r="C783" s="218" t="s">
        <v>1444</v>
      </c>
      <c r="D783" s="218" t="s">
        <v>149</v>
      </c>
      <c r="E783" s="219" t="s">
        <v>1445</v>
      </c>
      <c r="F783" s="220" t="s">
        <v>1446</v>
      </c>
      <c r="G783" s="221" t="s">
        <v>371</v>
      </c>
      <c r="H783" s="222">
        <v>15</v>
      </c>
      <c r="I783" s="223"/>
      <c r="J783" s="224">
        <f>ROUND(I783*H783,2)</f>
        <v>0</v>
      </c>
      <c r="K783" s="225"/>
      <c r="L783" s="43"/>
      <c r="M783" s="226" t="s">
        <v>1</v>
      </c>
      <c r="N783" s="227" t="s">
        <v>41</v>
      </c>
      <c r="O783" s="90"/>
      <c r="P783" s="228">
        <f>O783*H783</f>
        <v>0</v>
      </c>
      <c r="Q783" s="228">
        <v>0</v>
      </c>
      <c r="R783" s="228">
        <f>Q783*H783</f>
        <v>0</v>
      </c>
      <c r="S783" s="228">
        <v>0</v>
      </c>
      <c r="T783" s="229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30" t="s">
        <v>242</v>
      </c>
      <c r="AT783" s="230" t="s">
        <v>149</v>
      </c>
      <c r="AU783" s="230" t="s">
        <v>86</v>
      </c>
      <c r="AY783" s="16" t="s">
        <v>147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16" t="s">
        <v>84</v>
      </c>
      <c r="BK783" s="231">
        <f>ROUND(I783*H783,2)</f>
        <v>0</v>
      </c>
      <c r="BL783" s="16" t="s">
        <v>242</v>
      </c>
      <c r="BM783" s="230" t="s">
        <v>1447</v>
      </c>
    </row>
    <row r="784" s="2" customFormat="1">
      <c r="A784" s="37"/>
      <c r="B784" s="38"/>
      <c r="C784" s="39"/>
      <c r="D784" s="232" t="s">
        <v>155</v>
      </c>
      <c r="E784" s="39"/>
      <c r="F784" s="233" t="s">
        <v>1448</v>
      </c>
      <c r="G784" s="39"/>
      <c r="H784" s="39"/>
      <c r="I784" s="234"/>
      <c r="J784" s="39"/>
      <c r="K784" s="39"/>
      <c r="L784" s="43"/>
      <c r="M784" s="235"/>
      <c r="N784" s="236"/>
      <c r="O784" s="90"/>
      <c r="P784" s="90"/>
      <c r="Q784" s="90"/>
      <c r="R784" s="90"/>
      <c r="S784" s="90"/>
      <c r="T784" s="91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16" t="s">
        <v>155</v>
      </c>
      <c r="AU784" s="16" t="s">
        <v>86</v>
      </c>
    </row>
    <row r="785" s="13" customFormat="1">
      <c r="A785" s="13"/>
      <c r="B785" s="237"/>
      <c r="C785" s="238"/>
      <c r="D785" s="239" t="s">
        <v>157</v>
      </c>
      <c r="E785" s="240" t="s">
        <v>1</v>
      </c>
      <c r="F785" s="241" t="s">
        <v>1449</v>
      </c>
      <c r="G785" s="238"/>
      <c r="H785" s="242">
        <v>15</v>
      </c>
      <c r="I785" s="243"/>
      <c r="J785" s="238"/>
      <c r="K785" s="238"/>
      <c r="L785" s="244"/>
      <c r="M785" s="245"/>
      <c r="N785" s="246"/>
      <c r="O785" s="246"/>
      <c r="P785" s="246"/>
      <c r="Q785" s="246"/>
      <c r="R785" s="246"/>
      <c r="S785" s="246"/>
      <c r="T785" s="24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8" t="s">
        <v>157</v>
      </c>
      <c r="AU785" s="248" t="s">
        <v>86</v>
      </c>
      <c r="AV785" s="13" t="s">
        <v>86</v>
      </c>
      <c r="AW785" s="13" t="s">
        <v>33</v>
      </c>
      <c r="AX785" s="13" t="s">
        <v>76</v>
      </c>
      <c r="AY785" s="248" t="s">
        <v>147</v>
      </c>
    </row>
    <row r="786" s="2" customFormat="1" ht="24.15" customHeight="1">
      <c r="A786" s="37"/>
      <c r="B786" s="38"/>
      <c r="C786" s="249" t="s">
        <v>1450</v>
      </c>
      <c r="D786" s="249" t="s">
        <v>206</v>
      </c>
      <c r="E786" s="250" t="s">
        <v>1451</v>
      </c>
      <c r="F786" s="251" t="s">
        <v>1452</v>
      </c>
      <c r="G786" s="252" t="s">
        <v>371</v>
      </c>
      <c r="H786" s="253">
        <v>15</v>
      </c>
      <c r="I786" s="254"/>
      <c r="J786" s="255">
        <f>ROUND(I786*H786,2)</f>
        <v>0</v>
      </c>
      <c r="K786" s="256"/>
      <c r="L786" s="257"/>
      <c r="M786" s="258" t="s">
        <v>1</v>
      </c>
      <c r="N786" s="259" t="s">
        <v>41</v>
      </c>
      <c r="O786" s="90"/>
      <c r="P786" s="228">
        <f>O786*H786</f>
        <v>0</v>
      </c>
      <c r="Q786" s="228">
        <v>0.00014999999999999999</v>
      </c>
      <c r="R786" s="228">
        <f>Q786*H786</f>
        <v>0.0022499999999999998</v>
      </c>
      <c r="S786" s="228">
        <v>0</v>
      </c>
      <c r="T786" s="229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230" t="s">
        <v>340</v>
      </c>
      <c r="AT786" s="230" t="s">
        <v>206</v>
      </c>
      <c r="AU786" s="230" t="s">
        <v>86</v>
      </c>
      <c r="AY786" s="16" t="s">
        <v>147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6" t="s">
        <v>84</v>
      </c>
      <c r="BK786" s="231">
        <f>ROUND(I786*H786,2)</f>
        <v>0</v>
      </c>
      <c r="BL786" s="16" t="s">
        <v>242</v>
      </c>
      <c r="BM786" s="230" t="s">
        <v>1453</v>
      </c>
    </row>
    <row r="787" s="2" customFormat="1" ht="16.5" customHeight="1">
      <c r="A787" s="37"/>
      <c r="B787" s="38"/>
      <c r="C787" s="249" t="s">
        <v>1454</v>
      </c>
      <c r="D787" s="249" t="s">
        <v>206</v>
      </c>
      <c r="E787" s="250" t="s">
        <v>1455</v>
      </c>
      <c r="F787" s="251" t="s">
        <v>1456</v>
      </c>
      <c r="G787" s="252" t="s">
        <v>371</v>
      </c>
      <c r="H787" s="253">
        <v>15</v>
      </c>
      <c r="I787" s="254"/>
      <c r="J787" s="255">
        <f>ROUND(I787*H787,2)</f>
        <v>0</v>
      </c>
      <c r="K787" s="256"/>
      <c r="L787" s="257"/>
      <c r="M787" s="258" t="s">
        <v>1</v>
      </c>
      <c r="N787" s="259" t="s">
        <v>41</v>
      </c>
      <c r="O787" s="90"/>
      <c r="P787" s="228">
        <f>O787*H787</f>
        <v>0</v>
      </c>
      <c r="Q787" s="228">
        <v>5.0000000000000002E-05</v>
      </c>
      <c r="R787" s="228">
        <f>Q787*H787</f>
        <v>0.00075000000000000002</v>
      </c>
      <c r="S787" s="228">
        <v>0</v>
      </c>
      <c r="T787" s="229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30" t="s">
        <v>340</v>
      </c>
      <c r="AT787" s="230" t="s">
        <v>206</v>
      </c>
      <c r="AU787" s="230" t="s">
        <v>86</v>
      </c>
      <c r="AY787" s="16" t="s">
        <v>147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6" t="s">
        <v>84</v>
      </c>
      <c r="BK787" s="231">
        <f>ROUND(I787*H787,2)</f>
        <v>0</v>
      </c>
      <c r="BL787" s="16" t="s">
        <v>242</v>
      </c>
      <c r="BM787" s="230" t="s">
        <v>1457</v>
      </c>
    </row>
    <row r="788" s="13" customFormat="1">
      <c r="A788" s="13"/>
      <c r="B788" s="237"/>
      <c r="C788" s="238"/>
      <c r="D788" s="239" t="s">
        <v>157</v>
      </c>
      <c r="E788" s="240" t="s">
        <v>1</v>
      </c>
      <c r="F788" s="241" t="s">
        <v>1449</v>
      </c>
      <c r="G788" s="238"/>
      <c r="H788" s="242">
        <v>15</v>
      </c>
      <c r="I788" s="243"/>
      <c r="J788" s="238"/>
      <c r="K788" s="238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157</v>
      </c>
      <c r="AU788" s="248" t="s">
        <v>86</v>
      </c>
      <c r="AV788" s="13" t="s">
        <v>86</v>
      </c>
      <c r="AW788" s="13" t="s">
        <v>33</v>
      </c>
      <c r="AX788" s="13" t="s">
        <v>76</v>
      </c>
      <c r="AY788" s="248" t="s">
        <v>147</v>
      </c>
    </row>
    <row r="789" s="2" customFormat="1" ht="16.5" customHeight="1">
      <c r="A789" s="37"/>
      <c r="B789" s="38"/>
      <c r="C789" s="218" t="s">
        <v>1458</v>
      </c>
      <c r="D789" s="218" t="s">
        <v>149</v>
      </c>
      <c r="E789" s="219" t="s">
        <v>1459</v>
      </c>
      <c r="F789" s="220" t="s">
        <v>1460</v>
      </c>
      <c r="G789" s="221" t="s">
        <v>371</v>
      </c>
      <c r="H789" s="222">
        <v>15</v>
      </c>
      <c r="I789" s="223"/>
      <c r="J789" s="224">
        <f>ROUND(I789*H789,2)</f>
        <v>0</v>
      </c>
      <c r="K789" s="225"/>
      <c r="L789" s="43"/>
      <c r="M789" s="226" t="s">
        <v>1</v>
      </c>
      <c r="N789" s="227" t="s">
        <v>41</v>
      </c>
      <c r="O789" s="90"/>
      <c r="P789" s="228">
        <f>O789*H789</f>
        <v>0</v>
      </c>
      <c r="Q789" s="228">
        <v>0</v>
      </c>
      <c r="R789" s="228">
        <f>Q789*H789</f>
        <v>0</v>
      </c>
      <c r="S789" s="228">
        <v>0</v>
      </c>
      <c r="T789" s="229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30" t="s">
        <v>242</v>
      </c>
      <c r="AT789" s="230" t="s">
        <v>149</v>
      </c>
      <c r="AU789" s="230" t="s">
        <v>86</v>
      </c>
      <c r="AY789" s="16" t="s">
        <v>147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6" t="s">
        <v>84</v>
      </c>
      <c r="BK789" s="231">
        <f>ROUND(I789*H789,2)</f>
        <v>0</v>
      </c>
      <c r="BL789" s="16" t="s">
        <v>242</v>
      </c>
      <c r="BM789" s="230" t="s">
        <v>1461</v>
      </c>
    </row>
    <row r="790" s="13" customFormat="1">
      <c r="A790" s="13"/>
      <c r="B790" s="237"/>
      <c r="C790" s="238"/>
      <c r="D790" s="239" t="s">
        <v>157</v>
      </c>
      <c r="E790" s="240" t="s">
        <v>1</v>
      </c>
      <c r="F790" s="241" t="s">
        <v>1449</v>
      </c>
      <c r="G790" s="238"/>
      <c r="H790" s="242">
        <v>15</v>
      </c>
      <c r="I790" s="243"/>
      <c r="J790" s="238"/>
      <c r="K790" s="238"/>
      <c r="L790" s="244"/>
      <c r="M790" s="245"/>
      <c r="N790" s="246"/>
      <c r="O790" s="246"/>
      <c r="P790" s="246"/>
      <c r="Q790" s="246"/>
      <c r="R790" s="246"/>
      <c r="S790" s="246"/>
      <c r="T790" s="24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8" t="s">
        <v>157</v>
      </c>
      <c r="AU790" s="248" t="s">
        <v>86</v>
      </c>
      <c r="AV790" s="13" t="s">
        <v>86</v>
      </c>
      <c r="AW790" s="13" t="s">
        <v>33</v>
      </c>
      <c r="AX790" s="13" t="s">
        <v>76</v>
      </c>
      <c r="AY790" s="248" t="s">
        <v>147</v>
      </c>
    </row>
    <row r="791" s="2" customFormat="1" ht="24.15" customHeight="1">
      <c r="A791" s="37"/>
      <c r="B791" s="38"/>
      <c r="C791" s="249" t="s">
        <v>1462</v>
      </c>
      <c r="D791" s="249" t="s">
        <v>206</v>
      </c>
      <c r="E791" s="250" t="s">
        <v>1463</v>
      </c>
      <c r="F791" s="251" t="s">
        <v>1464</v>
      </c>
      <c r="G791" s="252" t="s">
        <v>371</v>
      </c>
      <c r="H791" s="253">
        <v>15</v>
      </c>
      <c r="I791" s="254"/>
      <c r="J791" s="255">
        <f>ROUND(I791*H791,2)</f>
        <v>0</v>
      </c>
      <c r="K791" s="256"/>
      <c r="L791" s="257"/>
      <c r="M791" s="258" t="s">
        <v>1</v>
      </c>
      <c r="N791" s="259" t="s">
        <v>41</v>
      </c>
      <c r="O791" s="90"/>
      <c r="P791" s="228">
        <f>O791*H791</f>
        <v>0</v>
      </c>
      <c r="Q791" s="228">
        <v>0.00046000000000000001</v>
      </c>
      <c r="R791" s="228">
        <f>Q791*H791</f>
        <v>0.0068999999999999999</v>
      </c>
      <c r="S791" s="228">
        <v>0</v>
      </c>
      <c r="T791" s="229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30" t="s">
        <v>340</v>
      </c>
      <c r="AT791" s="230" t="s">
        <v>206</v>
      </c>
      <c r="AU791" s="230" t="s">
        <v>86</v>
      </c>
      <c r="AY791" s="16" t="s">
        <v>147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6" t="s">
        <v>84</v>
      </c>
      <c r="BK791" s="231">
        <f>ROUND(I791*H791,2)</f>
        <v>0</v>
      </c>
      <c r="BL791" s="16" t="s">
        <v>242</v>
      </c>
      <c r="BM791" s="230" t="s">
        <v>1465</v>
      </c>
    </row>
    <row r="792" s="2" customFormat="1" ht="33" customHeight="1">
      <c r="A792" s="37"/>
      <c r="B792" s="38"/>
      <c r="C792" s="218" t="s">
        <v>1466</v>
      </c>
      <c r="D792" s="218" t="s">
        <v>149</v>
      </c>
      <c r="E792" s="219" t="s">
        <v>1467</v>
      </c>
      <c r="F792" s="220" t="s">
        <v>1468</v>
      </c>
      <c r="G792" s="221" t="s">
        <v>191</v>
      </c>
      <c r="H792" s="222">
        <v>2.8140000000000001</v>
      </c>
      <c r="I792" s="223"/>
      <c r="J792" s="224">
        <f>ROUND(I792*H792,2)</f>
        <v>0</v>
      </c>
      <c r="K792" s="225"/>
      <c r="L792" s="43"/>
      <c r="M792" s="226" t="s">
        <v>1</v>
      </c>
      <c r="N792" s="227" t="s">
        <v>41</v>
      </c>
      <c r="O792" s="90"/>
      <c r="P792" s="228">
        <f>O792*H792</f>
        <v>0</v>
      </c>
      <c r="Q792" s="228">
        <v>0</v>
      </c>
      <c r="R792" s="228">
        <f>Q792*H792</f>
        <v>0</v>
      </c>
      <c r="S792" s="228">
        <v>0</v>
      </c>
      <c r="T792" s="229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30" t="s">
        <v>242</v>
      </c>
      <c r="AT792" s="230" t="s">
        <v>149</v>
      </c>
      <c r="AU792" s="230" t="s">
        <v>86</v>
      </c>
      <c r="AY792" s="16" t="s">
        <v>147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6" t="s">
        <v>84</v>
      </c>
      <c r="BK792" s="231">
        <f>ROUND(I792*H792,2)</f>
        <v>0</v>
      </c>
      <c r="BL792" s="16" t="s">
        <v>242</v>
      </c>
      <c r="BM792" s="230" t="s">
        <v>1469</v>
      </c>
    </row>
    <row r="793" s="2" customFormat="1">
      <c r="A793" s="37"/>
      <c r="B793" s="38"/>
      <c r="C793" s="39"/>
      <c r="D793" s="232" t="s">
        <v>155</v>
      </c>
      <c r="E793" s="39"/>
      <c r="F793" s="233" t="s">
        <v>1470</v>
      </c>
      <c r="G793" s="39"/>
      <c r="H793" s="39"/>
      <c r="I793" s="234"/>
      <c r="J793" s="39"/>
      <c r="K793" s="39"/>
      <c r="L793" s="43"/>
      <c r="M793" s="235"/>
      <c r="N793" s="236"/>
      <c r="O793" s="90"/>
      <c r="P793" s="90"/>
      <c r="Q793" s="90"/>
      <c r="R793" s="90"/>
      <c r="S793" s="90"/>
      <c r="T793" s="91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T793" s="16" t="s">
        <v>155</v>
      </c>
      <c r="AU793" s="16" t="s">
        <v>86</v>
      </c>
    </row>
    <row r="794" s="12" customFormat="1" ht="22.8" customHeight="1">
      <c r="A794" s="12"/>
      <c r="B794" s="202"/>
      <c r="C794" s="203"/>
      <c r="D794" s="204" t="s">
        <v>75</v>
      </c>
      <c r="E794" s="216" t="s">
        <v>1471</v>
      </c>
      <c r="F794" s="216" t="s">
        <v>1472</v>
      </c>
      <c r="G794" s="203"/>
      <c r="H794" s="203"/>
      <c r="I794" s="206"/>
      <c r="J794" s="217">
        <f>BK794</f>
        <v>0</v>
      </c>
      <c r="K794" s="203"/>
      <c r="L794" s="208"/>
      <c r="M794" s="209"/>
      <c r="N794" s="210"/>
      <c r="O794" s="210"/>
      <c r="P794" s="211">
        <f>SUM(P795:P807)</f>
        <v>0</v>
      </c>
      <c r="Q794" s="210"/>
      <c r="R794" s="211">
        <f>SUM(R795:R807)</f>
        <v>0.09171399999999999</v>
      </c>
      <c r="S794" s="210"/>
      <c r="T794" s="212">
        <f>SUM(T795:T807)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3" t="s">
        <v>86</v>
      </c>
      <c r="AT794" s="214" t="s">
        <v>75</v>
      </c>
      <c r="AU794" s="214" t="s">
        <v>84</v>
      </c>
      <c r="AY794" s="213" t="s">
        <v>147</v>
      </c>
      <c r="BK794" s="215">
        <f>SUM(BK795:BK807)</f>
        <v>0</v>
      </c>
    </row>
    <row r="795" s="2" customFormat="1" ht="21.75" customHeight="1">
      <c r="A795" s="37"/>
      <c r="B795" s="38"/>
      <c r="C795" s="218" t="s">
        <v>1473</v>
      </c>
      <c r="D795" s="218" t="s">
        <v>149</v>
      </c>
      <c r="E795" s="219" t="s">
        <v>1474</v>
      </c>
      <c r="F795" s="220" t="s">
        <v>1475</v>
      </c>
      <c r="G795" s="221" t="s">
        <v>371</v>
      </c>
      <c r="H795" s="222">
        <v>4</v>
      </c>
      <c r="I795" s="223"/>
      <c r="J795" s="224">
        <f>ROUND(I795*H795,2)</f>
        <v>0</v>
      </c>
      <c r="K795" s="225"/>
      <c r="L795" s="43"/>
      <c r="M795" s="226" t="s">
        <v>1</v>
      </c>
      <c r="N795" s="227" t="s">
        <v>41</v>
      </c>
      <c r="O795" s="90"/>
      <c r="P795" s="228">
        <f>O795*H795</f>
        <v>0</v>
      </c>
      <c r="Q795" s="228">
        <v>0</v>
      </c>
      <c r="R795" s="228">
        <f>Q795*H795</f>
        <v>0</v>
      </c>
      <c r="S795" s="228">
        <v>0</v>
      </c>
      <c r="T795" s="229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230" t="s">
        <v>242</v>
      </c>
      <c r="AT795" s="230" t="s">
        <v>149</v>
      </c>
      <c r="AU795" s="230" t="s">
        <v>86</v>
      </c>
      <c r="AY795" s="16" t="s">
        <v>147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6" t="s">
        <v>84</v>
      </c>
      <c r="BK795" s="231">
        <f>ROUND(I795*H795,2)</f>
        <v>0</v>
      </c>
      <c r="BL795" s="16" t="s">
        <v>242</v>
      </c>
      <c r="BM795" s="230" t="s">
        <v>1476</v>
      </c>
    </row>
    <row r="796" s="13" customFormat="1">
      <c r="A796" s="13"/>
      <c r="B796" s="237"/>
      <c r="C796" s="238"/>
      <c r="D796" s="239" t="s">
        <v>157</v>
      </c>
      <c r="E796" s="240" t="s">
        <v>1</v>
      </c>
      <c r="F796" s="241" t="s">
        <v>1477</v>
      </c>
      <c r="G796" s="238"/>
      <c r="H796" s="242">
        <v>4</v>
      </c>
      <c r="I796" s="243"/>
      <c r="J796" s="238"/>
      <c r="K796" s="238"/>
      <c r="L796" s="244"/>
      <c r="M796" s="245"/>
      <c r="N796" s="246"/>
      <c r="O796" s="246"/>
      <c r="P796" s="246"/>
      <c r="Q796" s="246"/>
      <c r="R796" s="246"/>
      <c r="S796" s="246"/>
      <c r="T796" s="24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8" t="s">
        <v>157</v>
      </c>
      <c r="AU796" s="248" t="s">
        <v>86</v>
      </c>
      <c r="AV796" s="13" t="s">
        <v>86</v>
      </c>
      <c r="AW796" s="13" t="s">
        <v>33</v>
      </c>
      <c r="AX796" s="13" t="s">
        <v>76</v>
      </c>
      <c r="AY796" s="248" t="s">
        <v>147</v>
      </c>
    </row>
    <row r="797" s="2" customFormat="1" ht="21.75" customHeight="1">
      <c r="A797" s="37"/>
      <c r="B797" s="38"/>
      <c r="C797" s="249" t="s">
        <v>1478</v>
      </c>
      <c r="D797" s="249" t="s">
        <v>206</v>
      </c>
      <c r="E797" s="250" t="s">
        <v>1479</v>
      </c>
      <c r="F797" s="251" t="s">
        <v>1480</v>
      </c>
      <c r="G797" s="252" t="s">
        <v>371</v>
      </c>
      <c r="H797" s="253">
        <v>4</v>
      </c>
      <c r="I797" s="254"/>
      <c r="J797" s="255">
        <f>ROUND(I797*H797,2)</f>
        <v>0</v>
      </c>
      <c r="K797" s="256"/>
      <c r="L797" s="257"/>
      <c r="M797" s="258" t="s">
        <v>1</v>
      </c>
      <c r="N797" s="259" t="s">
        <v>41</v>
      </c>
      <c r="O797" s="90"/>
      <c r="P797" s="228">
        <f>O797*H797</f>
        <v>0</v>
      </c>
      <c r="Q797" s="228">
        <v>0.0027499999999999998</v>
      </c>
      <c r="R797" s="228">
        <f>Q797*H797</f>
        <v>0.010999999999999999</v>
      </c>
      <c r="S797" s="228">
        <v>0</v>
      </c>
      <c r="T797" s="229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30" t="s">
        <v>340</v>
      </c>
      <c r="AT797" s="230" t="s">
        <v>206</v>
      </c>
      <c r="AU797" s="230" t="s">
        <v>86</v>
      </c>
      <c r="AY797" s="16" t="s">
        <v>147</v>
      </c>
      <c r="BE797" s="231">
        <f>IF(N797="základní",J797,0)</f>
        <v>0</v>
      </c>
      <c r="BF797" s="231">
        <f>IF(N797="snížená",J797,0)</f>
        <v>0</v>
      </c>
      <c r="BG797" s="231">
        <f>IF(N797="zákl. přenesená",J797,0)</f>
        <v>0</v>
      </c>
      <c r="BH797" s="231">
        <f>IF(N797="sníž. přenesená",J797,0)</f>
        <v>0</v>
      </c>
      <c r="BI797" s="231">
        <f>IF(N797="nulová",J797,0)</f>
        <v>0</v>
      </c>
      <c r="BJ797" s="16" t="s">
        <v>84</v>
      </c>
      <c r="BK797" s="231">
        <f>ROUND(I797*H797,2)</f>
        <v>0</v>
      </c>
      <c r="BL797" s="16" t="s">
        <v>242</v>
      </c>
      <c r="BM797" s="230" t="s">
        <v>1481</v>
      </c>
    </row>
    <row r="798" s="2" customFormat="1" ht="16.5" customHeight="1">
      <c r="A798" s="37"/>
      <c r="B798" s="38"/>
      <c r="C798" s="249" t="s">
        <v>1482</v>
      </c>
      <c r="D798" s="249" t="s">
        <v>206</v>
      </c>
      <c r="E798" s="250" t="s">
        <v>1483</v>
      </c>
      <c r="F798" s="251" t="s">
        <v>1484</v>
      </c>
      <c r="G798" s="252" t="s">
        <v>371</v>
      </c>
      <c r="H798" s="253">
        <v>8</v>
      </c>
      <c r="I798" s="254"/>
      <c r="J798" s="255">
        <f>ROUND(I798*H798,2)</f>
        <v>0</v>
      </c>
      <c r="K798" s="256"/>
      <c r="L798" s="257"/>
      <c r="M798" s="258" t="s">
        <v>1</v>
      </c>
      <c r="N798" s="259" t="s">
        <v>41</v>
      </c>
      <c r="O798" s="90"/>
      <c r="P798" s="228">
        <f>O798*H798</f>
        <v>0</v>
      </c>
      <c r="Q798" s="228">
        <v>0.002</v>
      </c>
      <c r="R798" s="228">
        <f>Q798*H798</f>
        <v>0.016</v>
      </c>
      <c r="S798" s="228">
        <v>0</v>
      </c>
      <c r="T798" s="229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30" t="s">
        <v>340</v>
      </c>
      <c r="AT798" s="230" t="s">
        <v>206</v>
      </c>
      <c r="AU798" s="230" t="s">
        <v>86</v>
      </c>
      <c r="AY798" s="16" t="s">
        <v>147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6" t="s">
        <v>84</v>
      </c>
      <c r="BK798" s="231">
        <f>ROUND(I798*H798,2)</f>
        <v>0</v>
      </c>
      <c r="BL798" s="16" t="s">
        <v>242</v>
      </c>
      <c r="BM798" s="230" t="s">
        <v>1485</v>
      </c>
    </row>
    <row r="799" s="2" customFormat="1" ht="16.5" customHeight="1">
      <c r="A799" s="37"/>
      <c r="B799" s="38"/>
      <c r="C799" s="249" t="s">
        <v>1486</v>
      </c>
      <c r="D799" s="249" t="s">
        <v>206</v>
      </c>
      <c r="E799" s="250" t="s">
        <v>1487</v>
      </c>
      <c r="F799" s="251" t="s">
        <v>1484</v>
      </c>
      <c r="G799" s="252" t="s">
        <v>371</v>
      </c>
      <c r="H799" s="253">
        <v>8</v>
      </c>
      <c r="I799" s="254"/>
      <c r="J799" s="255">
        <f>ROUND(I799*H799,2)</f>
        <v>0</v>
      </c>
      <c r="K799" s="256"/>
      <c r="L799" s="257"/>
      <c r="M799" s="258" t="s">
        <v>1</v>
      </c>
      <c r="N799" s="259" t="s">
        <v>41</v>
      </c>
      <c r="O799" s="90"/>
      <c r="P799" s="228">
        <f>O799*H799</f>
        <v>0</v>
      </c>
      <c r="Q799" s="228">
        <v>0.0015</v>
      </c>
      <c r="R799" s="228">
        <f>Q799*H799</f>
        <v>0.012</v>
      </c>
      <c r="S799" s="228">
        <v>0</v>
      </c>
      <c r="T799" s="229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230" t="s">
        <v>340</v>
      </c>
      <c r="AT799" s="230" t="s">
        <v>206</v>
      </c>
      <c r="AU799" s="230" t="s">
        <v>86</v>
      </c>
      <c r="AY799" s="16" t="s">
        <v>147</v>
      </c>
      <c r="BE799" s="231">
        <f>IF(N799="základní",J799,0)</f>
        <v>0</v>
      </c>
      <c r="BF799" s="231">
        <f>IF(N799="snížená",J799,0)</f>
        <v>0</v>
      </c>
      <c r="BG799" s="231">
        <f>IF(N799="zákl. přenesená",J799,0)</f>
        <v>0</v>
      </c>
      <c r="BH799" s="231">
        <f>IF(N799="sníž. přenesená",J799,0)</f>
        <v>0</v>
      </c>
      <c r="BI799" s="231">
        <f>IF(N799="nulová",J799,0)</f>
        <v>0</v>
      </c>
      <c r="BJ799" s="16" t="s">
        <v>84</v>
      </c>
      <c r="BK799" s="231">
        <f>ROUND(I799*H799,2)</f>
        <v>0</v>
      </c>
      <c r="BL799" s="16" t="s">
        <v>242</v>
      </c>
      <c r="BM799" s="230" t="s">
        <v>1488</v>
      </c>
    </row>
    <row r="800" s="2" customFormat="1" ht="16.5" customHeight="1">
      <c r="A800" s="37"/>
      <c r="B800" s="38"/>
      <c r="C800" s="218" t="s">
        <v>1489</v>
      </c>
      <c r="D800" s="218" t="s">
        <v>149</v>
      </c>
      <c r="E800" s="219" t="s">
        <v>1490</v>
      </c>
      <c r="F800" s="220" t="s">
        <v>1491</v>
      </c>
      <c r="G800" s="221" t="s">
        <v>320</v>
      </c>
      <c r="H800" s="222">
        <v>58</v>
      </c>
      <c r="I800" s="223"/>
      <c r="J800" s="224">
        <f>ROUND(I800*H800,2)</f>
        <v>0</v>
      </c>
      <c r="K800" s="225"/>
      <c r="L800" s="43"/>
      <c r="M800" s="226" t="s">
        <v>1</v>
      </c>
      <c r="N800" s="227" t="s">
        <v>41</v>
      </c>
      <c r="O800" s="90"/>
      <c r="P800" s="228">
        <f>O800*H800</f>
        <v>0</v>
      </c>
      <c r="Q800" s="228">
        <v>0.00025000000000000001</v>
      </c>
      <c r="R800" s="228">
        <f>Q800*H800</f>
        <v>0.014500000000000001</v>
      </c>
      <c r="S800" s="228">
        <v>0</v>
      </c>
      <c r="T800" s="229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230" t="s">
        <v>242</v>
      </c>
      <c r="AT800" s="230" t="s">
        <v>149</v>
      </c>
      <c r="AU800" s="230" t="s">
        <v>86</v>
      </c>
      <c r="AY800" s="16" t="s">
        <v>147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6" t="s">
        <v>84</v>
      </c>
      <c r="BK800" s="231">
        <f>ROUND(I800*H800,2)</f>
        <v>0</v>
      </c>
      <c r="BL800" s="16" t="s">
        <v>242</v>
      </c>
      <c r="BM800" s="230" t="s">
        <v>1492</v>
      </c>
    </row>
    <row r="801" s="13" customFormat="1">
      <c r="A801" s="13"/>
      <c r="B801" s="237"/>
      <c r="C801" s="238"/>
      <c r="D801" s="239" t="s">
        <v>157</v>
      </c>
      <c r="E801" s="240" t="s">
        <v>1</v>
      </c>
      <c r="F801" s="241" t="s">
        <v>1383</v>
      </c>
      <c r="G801" s="238"/>
      <c r="H801" s="242">
        <v>58</v>
      </c>
      <c r="I801" s="243"/>
      <c r="J801" s="238"/>
      <c r="K801" s="238"/>
      <c r="L801" s="244"/>
      <c r="M801" s="245"/>
      <c r="N801" s="246"/>
      <c r="O801" s="246"/>
      <c r="P801" s="246"/>
      <c r="Q801" s="246"/>
      <c r="R801" s="246"/>
      <c r="S801" s="246"/>
      <c r="T801" s="24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8" t="s">
        <v>157</v>
      </c>
      <c r="AU801" s="248" t="s">
        <v>86</v>
      </c>
      <c r="AV801" s="13" t="s">
        <v>86</v>
      </c>
      <c r="AW801" s="13" t="s">
        <v>33</v>
      </c>
      <c r="AX801" s="13" t="s">
        <v>76</v>
      </c>
      <c r="AY801" s="248" t="s">
        <v>147</v>
      </c>
    </row>
    <row r="802" s="2" customFormat="1" ht="33" customHeight="1">
      <c r="A802" s="37"/>
      <c r="B802" s="38"/>
      <c r="C802" s="218" t="s">
        <v>1493</v>
      </c>
      <c r="D802" s="218" t="s">
        <v>149</v>
      </c>
      <c r="E802" s="219" t="s">
        <v>1494</v>
      </c>
      <c r="F802" s="220" t="s">
        <v>1495</v>
      </c>
      <c r="G802" s="221" t="s">
        <v>152</v>
      </c>
      <c r="H802" s="222">
        <v>289.5</v>
      </c>
      <c r="I802" s="223"/>
      <c r="J802" s="224">
        <f>ROUND(I802*H802,2)</f>
        <v>0</v>
      </c>
      <c r="K802" s="225"/>
      <c r="L802" s="43"/>
      <c r="M802" s="226" t="s">
        <v>1</v>
      </c>
      <c r="N802" s="227" t="s">
        <v>41</v>
      </c>
      <c r="O802" s="90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30" t="s">
        <v>242</v>
      </c>
      <c r="AT802" s="230" t="s">
        <v>149</v>
      </c>
      <c r="AU802" s="230" t="s">
        <v>86</v>
      </c>
      <c r="AY802" s="16" t="s">
        <v>147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6" t="s">
        <v>84</v>
      </c>
      <c r="BK802" s="231">
        <f>ROUND(I802*H802,2)</f>
        <v>0</v>
      </c>
      <c r="BL802" s="16" t="s">
        <v>242</v>
      </c>
      <c r="BM802" s="230" t="s">
        <v>1496</v>
      </c>
    </row>
    <row r="803" s="2" customFormat="1">
      <c r="A803" s="37"/>
      <c r="B803" s="38"/>
      <c r="C803" s="39"/>
      <c r="D803" s="232" t="s">
        <v>155</v>
      </c>
      <c r="E803" s="39"/>
      <c r="F803" s="233" t="s">
        <v>1497</v>
      </c>
      <c r="G803" s="39"/>
      <c r="H803" s="39"/>
      <c r="I803" s="234"/>
      <c r="J803" s="39"/>
      <c r="K803" s="39"/>
      <c r="L803" s="43"/>
      <c r="M803" s="235"/>
      <c r="N803" s="236"/>
      <c r="O803" s="90"/>
      <c r="P803" s="90"/>
      <c r="Q803" s="90"/>
      <c r="R803" s="90"/>
      <c r="S803" s="90"/>
      <c r="T803" s="91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16" t="s">
        <v>155</v>
      </c>
      <c r="AU803" s="16" t="s">
        <v>86</v>
      </c>
    </row>
    <row r="804" s="2" customFormat="1" ht="24.15" customHeight="1">
      <c r="A804" s="37"/>
      <c r="B804" s="38"/>
      <c r="C804" s="249" t="s">
        <v>1498</v>
      </c>
      <c r="D804" s="249" t="s">
        <v>206</v>
      </c>
      <c r="E804" s="250" t="s">
        <v>1499</v>
      </c>
      <c r="F804" s="251" t="s">
        <v>1500</v>
      </c>
      <c r="G804" s="252" t="s">
        <v>152</v>
      </c>
      <c r="H804" s="253">
        <v>318.44999999999999</v>
      </c>
      <c r="I804" s="254"/>
      <c r="J804" s="255">
        <f>ROUND(I804*H804,2)</f>
        <v>0</v>
      </c>
      <c r="K804" s="256"/>
      <c r="L804" s="257"/>
      <c r="M804" s="258" t="s">
        <v>1</v>
      </c>
      <c r="N804" s="259" t="s">
        <v>41</v>
      </c>
      <c r="O804" s="90"/>
      <c r="P804" s="228">
        <f>O804*H804</f>
        <v>0</v>
      </c>
      <c r="Q804" s="228">
        <v>0.00012</v>
      </c>
      <c r="R804" s="228">
        <f>Q804*H804</f>
        <v>0.038213999999999998</v>
      </c>
      <c r="S804" s="228">
        <v>0</v>
      </c>
      <c r="T804" s="229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30" t="s">
        <v>340</v>
      </c>
      <c r="AT804" s="230" t="s">
        <v>206</v>
      </c>
      <c r="AU804" s="230" t="s">
        <v>86</v>
      </c>
      <c r="AY804" s="16" t="s">
        <v>147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6" t="s">
        <v>84</v>
      </c>
      <c r="BK804" s="231">
        <f>ROUND(I804*H804,2)</f>
        <v>0</v>
      </c>
      <c r="BL804" s="16" t="s">
        <v>242</v>
      </c>
      <c r="BM804" s="230" t="s">
        <v>1501</v>
      </c>
    </row>
    <row r="805" s="13" customFormat="1">
      <c r="A805" s="13"/>
      <c r="B805" s="237"/>
      <c r="C805" s="238"/>
      <c r="D805" s="239" t="s">
        <v>157</v>
      </c>
      <c r="E805" s="238"/>
      <c r="F805" s="241" t="s">
        <v>1502</v>
      </c>
      <c r="G805" s="238"/>
      <c r="H805" s="242">
        <v>318.44999999999999</v>
      </c>
      <c r="I805" s="243"/>
      <c r="J805" s="238"/>
      <c r="K805" s="238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157</v>
      </c>
      <c r="AU805" s="248" t="s">
        <v>86</v>
      </c>
      <c r="AV805" s="13" t="s">
        <v>86</v>
      </c>
      <c r="AW805" s="13" t="s">
        <v>4</v>
      </c>
      <c r="AX805" s="13" t="s">
        <v>84</v>
      </c>
      <c r="AY805" s="248" t="s">
        <v>147</v>
      </c>
    </row>
    <row r="806" s="2" customFormat="1" ht="33" customHeight="1">
      <c r="A806" s="37"/>
      <c r="B806" s="38"/>
      <c r="C806" s="218" t="s">
        <v>1503</v>
      </c>
      <c r="D806" s="218" t="s">
        <v>149</v>
      </c>
      <c r="E806" s="219" t="s">
        <v>1504</v>
      </c>
      <c r="F806" s="220" t="s">
        <v>1505</v>
      </c>
      <c r="G806" s="221" t="s">
        <v>191</v>
      </c>
      <c r="H806" s="222">
        <v>0.091999999999999998</v>
      </c>
      <c r="I806" s="223"/>
      <c r="J806" s="224">
        <f>ROUND(I806*H806,2)</f>
        <v>0</v>
      </c>
      <c r="K806" s="225"/>
      <c r="L806" s="43"/>
      <c r="M806" s="226" t="s">
        <v>1</v>
      </c>
      <c r="N806" s="227" t="s">
        <v>41</v>
      </c>
      <c r="O806" s="90"/>
      <c r="P806" s="228">
        <f>O806*H806</f>
        <v>0</v>
      </c>
      <c r="Q806" s="228">
        <v>0</v>
      </c>
      <c r="R806" s="228">
        <f>Q806*H806</f>
        <v>0</v>
      </c>
      <c r="S806" s="228">
        <v>0</v>
      </c>
      <c r="T806" s="229">
        <f>S806*H806</f>
        <v>0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230" t="s">
        <v>242</v>
      </c>
      <c r="AT806" s="230" t="s">
        <v>149</v>
      </c>
      <c r="AU806" s="230" t="s">
        <v>86</v>
      </c>
      <c r="AY806" s="16" t="s">
        <v>147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16" t="s">
        <v>84</v>
      </c>
      <c r="BK806" s="231">
        <f>ROUND(I806*H806,2)</f>
        <v>0</v>
      </c>
      <c r="BL806" s="16" t="s">
        <v>242</v>
      </c>
      <c r="BM806" s="230" t="s">
        <v>1506</v>
      </c>
    </row>
    <row r="807" s="2" customFormat="1">
      <c r="A807" s="37"/>
      <c r="B807" s="38"/>
      <c r="C807" s="39"/>
      <c r="D807" s="232" t="s">
        <v>155</v>
      </c>
      <c r="E807" s="39"/>
      <c r="F807" s="233" t="s">
        <v>1507</v>
      </c>
      <c r="G807" s="39"/>
      <c r="H807" s="39"/>
      <c r="I807" s="234"/>
      <c r="J807" s="39"/>
      <c r="K807" s="39"/>
      <c r="L807" s="43"/>
      <c r="M807" s="235"/>
      <c r="N807" s="236"/>
      <c r="O807" s="90"/>
      <c r="P807" s="90"/>
      <c r="Q807" s="90"/>
      <c r="R807" s="90"/>
      <c r="S807" s="90"/>
      <c r="T807" s="91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16" t="s">
        <v>155</v>
      </c>
      <c r="AU807" s="16" t="s">
        <v>86</v>
      </c>
    </row>
    <row r="808" s="12" customFormat="1" ht="22.8" customHeight="1">
      <c r="A808" s="12"/>
      <c r="B808" s="202"/>
      <c r="C808" s="203"/>
      <c r="D808" s="204" t="s">
        <v>75</v>
      </c>
      <c r="E808" s="216" t="s">
        <v>1508</v>
      </c>
      <c r="F808" s="216" t="s">
        <v>1509</v>
      </c>
      <c r="G808" s="203"/>
      <c r="H808" s="203"/>
      <c r="I808" s="206"/>
      <c r="J808" s="217">
        <f>BK808</f>
        <v>0</v>
      </c>
      <c r="K808" s="203"/>
      <c r="L808" s="208"/>
      <c r="M808" s="209"/>
      <c r="N808" s="210"/>
      <c r="O808" s="210"/>
      <c r="P808" s="211">
        <f>SUM(P809:P879)</f>
        <v>0</v>
      </c>
      <c r="Q808" s="210"/>
      <c r="R808" s="211">
        <f>SUM(R809:R879)</f>
        <v>3.2358056999999998</v>
      </c>
      <c r="S808" s="210"/>
      <c r="T808" s="212">
        <f>SUM(T809:T879)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3" t="s">
        <v>86</v>
      </c>
      <c r="AT808" s="214" t="s">
        <v>75</v>
      </c>
      <c r="AU808" s="214" t="s">
        <v>84</v>
      </c>
      <c r="AY808" s="213" t="s">
        <v>147</v>
      </c>
      <c r="BK808" s="215">
        <f>SUM(BK809:BK879)</f>
        <v>0</v>
      </c>
    </row>
    <row r="809" s="2" customFormat="1" ht="24.15" customHeight="1">
      <c r="A809" s="37"/>
      <c r="B809" s="38"/>
      <c r="C809" s="218" t="s">
        <v>1510</v>
      </c>
      <c r="D809" s="218" t="s">
        <v>149</v>
      </c>
      <c r="E809" s="219" t="s">
        <v>1511</v>
      </c>
      <c r="F809" s="220" t="s">
        <v>1512</v>
      </c>
      <c r="G809" s="221" t="s">
        <v>152</v>
      </c>
      <c r="H809" s="222">
        <v>168.142</v>
      </c>
      <c r="I809" s="223"/>
      <c r="J809" s="224">
        <f>ROUND(I809*H809,2)</f>
        <v>0</v>
      </c>
      <c r="K809" s="225"/>
      <c r="L809" s="43"/>
      <c r="M809" s="226" t="s">
        <v>1</v>
      </c>
      <c r="N809" s="227" t="s">
        <v>41</v>
      </c>
      <c r="O809" s="90"/>
      <c r="P809" s="228">
        <f>O809*H809</f>
        <v>0</v>
      </c>
      <c r="Q809" s="228">
        <v>0</v>
      </c>
      <c r="R809" s="228">
        <f>Q809*H809</f>
        <v>0</v>
      </c>
      <c r="S809" s="228">
        <v>0</v>
      </c>
      <c r="T809" s="229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230" t="s">
        <v>242</v>
      </c>
      <c r="AT809" s="230" t="s">
        <v>149</v>
      </c>
      <c r="AU809" s="230" t="s">
        <v>86</v>
      </c>
      <c r="AY809" s="16" t="s">
        <v>147</v>
      </c>
      <c r="BE809" s="231">
        <f>IF(N809="základní",J809,0)</f>
        <v>0</v>
      </c>
      <c r="BF809" s="231">
        <f>IF(N809="snížená",J809,0)</f>
        <v>0</v>
      </c>
      <c r="BG809" s="231">
        <f>IF(N809="zákl. přenesená",J809,0)</f>
        <v>0</v>
      </c>
      <c r="BH809" s="231">
        <f>IF(N809="sníž. přenesená",J809,0)</f>
        <v>0</v>
      </c>
      <c r="BI809" s="231">
        <f>IF(N809="nulová",J809,0)</f>
        <v>0</v>
      </c>
      <c r="BJ809" s="16" t="s">
        <v>84</v>
      </c>
      <c r="BK809" s="231">
        <f>ROUND(I809*H809,2)</f>
        <v>0</v>
      </c>
      <c r="BL809" s="16" t="s">
        <v>242</v>
      </c>
      <c r="BM809" s="230" t="s">
        <v>1513</v>
      </c>
    </row>
    <row r="810" s="2" customFormat="1">
      <c r="A810" s="37"/>
      <c r="B810" s="38"/>
      <c r="C810" s="39"/>
      <c r="D810" s="232" t="s">
        <v>155</v>
      </c>
      <c r="E810" s="39"/>
      <c r="F810" s="233" t="s">
        <v>1514</v>
      </c>
      <c r="G810" s="39"/>
      <c r="H810" s="39"/>
      <c r="I810" s="234"/>
      <c r="J810" s="39"/>
      <c r="K810" s="39"/>
      <c r="L810" s="43"/>
      <c r="M810" s="235"/>
      <c r="N810" s="236"/>
      <c r="O810" s="90"/>
      <c r="P810" s="90"/>
      <c r="Q810" s="90"/>
      <c r="R810" s="90"/>
      <c r="S810" s="90"/>
      <c r="T810" s="91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16" t="s">
        <v>155</v>
      </c>
      <c r="AU810" s="16" t="s">
        <v>86</v>
      </c>
    </row>
    <row r="811" s="14" customFormat="1">
      <c r="A811" s="14"/>
      <c r="B811" s="260"/>
      <c r="C811" s="261"/>
      <c r="D811" s="239" t="s">
        <v>157</v>
      </c>
      <c r="E811" s="262" t="s">
        <v>1</v>
      </c>
      <c r="F811" s="263" t="s">
        <v>1515</v>
      </c>
      <c r="G811" s="261"/>
      <c r="H811" s="262" t="s">
        <v>1</v>
      </c>
      <c r="I811" s="264"/>
      <c r="J811" s="261"/>
      <c r="K811" s="261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157</v>
      </c>
      <c r="AU811" s="269" t="s">
        <v>86</v>
      </c>
      <c r="AV811" s="14" t="s">
        <v>84</v>
      </c>
      <c r="AW811" s="14" t="s">
        <v>33</v>
      </c>
      <c r="AX811" s="14" t="s">
        <v>76</v>
      </c>
      <c r="AY811" s="269" t="s">
        <v>147</v>
      </c>
    </row>
    <row r="812" s="13" customFormat="1">
      <c r="A812" s="13"/>
      <c r="B812" s="237"/>
      <c r="C812" s="238"/>
      <c r="D812" s="239" t="s">
        <v>157</v>
      </c>
      <c r="E812" s="240" t="s">
        <v>1</v>
      </c>
      <c r="F812" s="241" t="s">
        <v>1516</v>
      </c>
      <c r="G812" s="238"/>
      <c r="H812" s="242">
        <v>50.921999999999997</v>
      </c>
      <c r="I812" s="243"/>
      <c r="J812" s="238"/>
      <c r="K812" s="238"/>
      <c r="L812" s="244"/>
      <c r="M812" s="245"/>
      <c r="N812" s="246"/>
      <c r="O812" s="246"/>
      <c r="P812" s="246"/>
      <c r="Q812" s="246"/>
      <c r="R812" s="246"/>
      <c r="S812" s="246"/>
      <c r="T812" s="24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8" t="s">
        <v>157</v>
      </c>
      <c r="AU812" s="248" t="s">
        <v>86</v>
      </c>
      <c r="AV812" s="13" t="s">
        <v>86</v>
      </c>
      <c r="AW812" s="13" t="s">
        <v>33</v>
      </c>
      <c r="AX812" s="13" t="s">
        <v>76</v>
      </c>
      <c r="AY812" s="248" t="s">
        <v>147</v>
      </c>
    </row>
    <row r="813" s="13" customFormat="1">
      <c r="A813" s="13"/>
      <c r="B813" s="237"/>
      <c r="C813" s="238"/>
      <c r="D813" s="239" t="s">
        <v>157</v>
      </c>
      <c r="E813" s="240" t="s">
        <v>1</v>
      </c>
      <c r="F813" s="241" t="s">
        <v>1517</v>
      </c>
      <c r="G813" s="238"/>
      <c r="H813" s="242">
        <v>124.05765</v>
      </c>
      <c r="I813" s="243"/>
      <c r="J813" s="238"/>
      <c r="K813" s="238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157</v>
      </c>
      <c r="AU813" s="248" t="s">
        <v>86</v>
      </c>
      <c r="AV813" s="13" t="s">
        <v>86</v>
      </c>
      <c r="AW813" s="13" t="s">
        <v>33</v>
      </c>
      <c r="AX813" s="13" t="s">
        <v>76</v>
      </c>
      <c r="AY813" s="248" t="s">
        <v>147</v>
      </c>
    </row>
    <row r="814" s="13" customFormat="1">
      <c r="A814" s="13"/>
      <c r="B814" s="237"/>
      <c r="C814" s="238"/>
      <c r="D814" s="239" t="s">
        <v>157</v>
      </c>
      <c r="E814" s="240" t="s">
        <v>1</v>
      </c>
      <c r="F814" s="241" t="s">
        <v>1518</v>
      </c>
      <c r="G814" s="238"/>
      <c r="H814" s="242">
        <v>-6.8375000000000004</v>
      </c>
      <c r="I814" s="243"/>
      <c r="J814" s="238"/>
      <c r="K814" s="238"/>
      <c r="L814" s="244"/>
      <c r="M814" s="245"/>
      <c r="N814" s="246"/>
      <c r="O814" s="246"/>
      <c r="P814" s="246"/>
      <c r="Q814" s="246"/>
      <c r="R814" s="246"/>
      <c r="S814" s="246"/>
      <c r="T814" s="24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8" t="s">
        <v>157</v>
      </c>
      <c r="AU814" s="248" t="s">
        <v>86</v>
      </c>
      <c r="AV814" s="13" t="s">
        <v>86</v>
      </c>
      <c r="AW814" s="13" t="s">
        <v>33</v>
      </c>
      <c r="AX814" s="13" t="s">
        <v>76</v>
      </c>
      <c r="AY814" s="248" t="s">
        <v>147</v>
      </c>
    </row>
    <row r="815" s="2" customFormat="1" ht="24.15" customHeight="1">
      <c r="A815" s="37"/>
      <c r="B815" s="38"/>
      <c r="C815" s="249" t="s">
        <v>1519</v>
      </c>
      <c r="D815" s="249" t="s">
        <v>206</v>
      </c>
      <c r="E815" s="250" t="s">
        <v>1520</v>
      </c>
      <c r="F815" s="251" t="s">
        <v>1521</v>
      </c>
      <c r="G815" s="252" t="s">
        <v>152</v>
      </c>
      <c r="H815" s="253">
        <v>184.95599999999999</v>
      </c>
      <c r="I815" s="254"/>
      <c r="J815" s="255">
        <f>ROUND(I815*H815,2)</f>
        <v>0</v>
      </c>
      <c r="K815" s="256"/>
      <c r="L815" s="257"/>
      <c r="M815" s="258" t="s">
        <v>1</v>
      </c>
      <c r="N815" s="259" t="s">
        <v>41</v>
      </c>
      <c r="O815" s="90"/>
      <c r="P815" s="228">
        <f>O815*H815</f>
        <v>0</v>
      </c>
      <c r="Q815" s="228">
        <v>0.0094999999999999998</v>
      </c>
      <c r="R815" s="228">
        <f>Q815*H815</f>
        <v>1.7570819999999998</v>
      </c>
      <c r="S815" s="228">
        <v>0</v>
      </c>
      <c r="T815" s="229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230" t="s">
        <v>340</v>
      </c>
      <c r="AT815" s="230" t="s">
        <v>206</v>
      </c>
      <c r="AU815" s="230" t="s">
        <v>86</v>
      </c>
      <c r="AY815" s="16" t="s">
        <v>147</v>
      </c>
      <c r="BE815" s="231">
        <f>IF(N815="základní",J815,0)</f>
        <v>0</v>
      </c>
      <c r="BF815" s="231">
        <f>IF(N815="snížená",J815,0)</f>
        <v>0</v>
      </c>
      <c r="BG815" s="231">
        <f>IF(N815="zákl. přenesená",J815,0)</f>
        <v>0</v>
      </c>
      <c r="BH815" s="231">
        <f>IF(N815="sníž. přenesená",J815,0)</f>
        <v>0</v>
      </c>
      <c r="BI815" s="231">
        <f>IF(N815="nulová",J815,0)</f>
        <v>0</v>
      </c>
      <c r="BJ815" s="16" t="s">
        <v>84</v>
      </c>
      <c r="BK815" s="231">
        <f>ROUND(I815*H815,2)</f>
        <v>0</v>
      </c>
      <c r="BL815" s="16" t="s">
        <v>242</v>
      </c>
      <c r="BM815" s="230" t="s">
        <v>1522</v>
      </c>
    </row>
    <row r="816" s="13" customFormat="1">
      <c r="A816" s="13"/>
      <c r="B816" s="237"/>
      <c r="C816" s="238"/>
      <c r="D816" s="239" t="s">
        <v>157</v>
      </c>
      <c r="E816" s="238"/>
      <c r="F816" s="241" t="s">
        <v>1523</v>
      </c>
      <c r="G816" s="238"/>
      <c r="H816" s="242">
        <v>184.95599999999999</v>
      </c>
      <c r="I816" s="243"/>
      <c r="J816" s="238"/>
      <c r="K816" s="238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157</v>
      </c>
      <c r="AU816" s="248" t="s">
        <v>86</v>
      </c>
      <c r="AV816" s="13" t="s">
        <v>86</v>
      </c>
      <c r="AW816" s="13" t="s">
        <v>4</v>
      </c>
      <c r="AX816" s="13" t="s">
        <v>84</v>
      </c>
      <c r="AY816" s="248" t="s">
        <v>147</v>
      </c>
    </row>
    <row r="817" s="2" customFormat="1" ht="16.5" customHeight="1">
      <c r="A817" s="37"/>
      <c r="B817" s="38"/>
      <c r="C817" s="218" t="s">
        <v>1524</v>
      </c>
      <c r="D817" s="218" t="s">
        <v>149</v>
      </c>
      <c r="E817" s="219" t="s">
        <v>1525</v>
      </c>
      <c r="F817" s="220" t="s">
        <v>1526</v>
      </c>
      <c r="G817" s="221" t="s">
        <v>320</v>
      </c>
      <c r="H817" s="222">
        <v>280.23700000000002</v>
      </c>
      <c r="I817" s="223"/>
      <c r="J817" s="224">
        <f>ROUND(I817*H817,2)</f>
        <v>0</v>
      </c>
      <c r="K817" s="225"/>
      <c r="L817" s="43"/>
      <c r="M817" s="226" t="s">
        <v>1</v>
      </c>
      <c r="N817" s="227" t="s">
        <v>41</v>
      </c>
      <c r="O817" s="90"/>
      <c r="P817" s="228">
        <f>O817*H817</f>
        <v>0</v>
      </c>
      <c r="Q817" s="228">
        <v>0</v>
      </c>
      <c r="R817" s="228">
        <f>Q817*H817</f>
        <v>0</v>
      </c>
      <c r="S817" s="228">
        <v>0</v>
      </c>
      <c r="T817" s="229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230" t="s">
        <v>242</v>
      </c>
      <c r="AT817" s="230" t="s">
        <v>149</v>
      </c>
      <c r="AU817" s="230" t="s">
        <v>86</v>
      </c>
      <c r="AY817" s="16" t="s">
        <v>147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6" t="s">
        <v>84</v>
      </c>
      <c r="BK817" s="231">
        <f>ROUND(I817*H817,2)</f>
        <v>0</v>
      </c>
      <c r="BL817" s="16" t="s">
        <v>242</v>
      </c>
      <c r="BM817" s="230" t="s">
        <v>1527</v>
      </c>
    </row>
    <row r="818" s="2" customFormat="1">
      <c r="A818" s="37"/>
      <c r="B818" s="38"/>
      <c r="C818" s="39"/>
      <c r="D818" s="232" t="s">
        <v>155</v>
      </c>
      <c r="E818" s="39"/>
      <c r="F818" s="233" t="s">
        <v>1528</v>
      </c>
      <c r="G818" s="39"/>
      <c r="H818" s="39"/>
      <c r="I818" s="234"/>
      <c r="J818" s="39"/>
      <c r="K818" s="39"/>
      <c r="L818" s="43"/>
      <c r="M818" s="235"/>
      <c r="N818" s="236"/>
      <c r="O818" s="90"/>
      <c r="P818" s="90"/>
      <c r="Q818" s="90"/>
      <c r="R818" s="90"/>
      <c r="S818" s="90"/>
      <c r="T818" s="91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16" t="s">
        <v>155</v>
      </c>
      <c r="AU818" s="16" t="s">
        <v>86</v>
      </c>
    </row>
    <row r="819" s="13" customFormat="1">
      <c r="A819" s="13"/>
      <c r="B819" s="237"/>
      <c r="C819" s="238"/>
      <c r="D819" s="239" t="s">
        <v>157</v>
      </c>
      <c r="E819" s="240" t="s">
        <v>1</v>
      </c>
      <c r="F819" s="241" t="s">
        <v>1529</v>
      </c>
      <c r="G819" s="238"/>
      <c r="H819" s="242">
        <v>280.23666666666702</v>
      </c>
      <c r="I819" s="243"/>
      <c r="J819" s="238"/>
      <c r="K819" s="238"/>
      <c r="L819" s="244"/>
      <c r="M819" s="245"/>
      <c r="N819" s="246"/>
      <c r="O819" s="246"/>
      <c r="P819" s="246"/>
      <c r="Q819" s="246"/>
      <c r="R819" s="246"/>
      <c r="S819" s="246"/>
      <c r="T819" s="24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8" t="s">
        <v>157</v>
      </c>
      <c r="AU819" s="248" t="s">
        <v>86</v>
      </c>
      <c r="AV819" s="13" t="s">
        <v>86</v>
      </c>
      <c r="AW819" s="13" t="s">
        <v>33</v>
      </c>
      <c r="AX819" s="13" t="s">
        <v>76</v>
      </c>
      <c r="AY819" s="248" t="s">
        <v>147</v>
      </c>
    </row>
    <row r="820" s="2" customFormat="1" ht="16.5" customHeight="1">
      <c r="A820" s="37"/>
      <c r="B820" s="38"/>
      <c r="C820" s="249" t="s">
        <v>1530</v>
      </c>
      <c r="D820" s="249" t="s">
        <v>206</v>
      </c>
      <c r="E820" s="250" t="s">
        <v>1149</v>
      </c>
      <c r="F820" s="251" t="s">
        <v>1150</v>
      </c>
      <c r="G820" s="252" t="s">
        <v>161</v>
      </c>
      <c r="H820" s="253">
        <v>0.46200000000000002</v>
      </c>
      <c r="I820" s="254"/>
      <c r="J820" s="255">
        <f>ROUND(I820*H820,2)</f>
        <v>0</v>
      </c>
      <c r="K820" s="256"/>
      <c r="L820" s="257"/>
      <c r="M820" s="258" t="s">
        <v>1</v>
      </c>
      <c r="N820" s="259" t="s">
        <v>41</v>
      </c>
      <c r="O820" s="90"/>
      <c r="P820" s="228">
        <f>O820*H820</f>
        <v>0</v>
      </c>
      <c r="Q820" s="228">
        <v>0.55000000000000004</v>
      </c>
      <c r="R820" s="228">
        <f>Q820*H820</f>
        <v>0.25410000000000005</v>
      </c>
      <c r="S820" s="228">
        <v>0</v>
      </c>
      <c r="T820" s="229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230" t="s">
        <v>340</v>
      </c>
      <c r="AT820" s="230" t="s">
        <v>206</v>
      </c>
      <c r="AU820" s="230" t="s">
        <v>86</v>
      </c>
      <c r="AY820" s="16" t="s">
        <v>147</v>
      </c>
      <c r="BE820" s="231">
        <f>IF(N820="základní",J820,0)</f>
        <v>0</v>
      </c>
      <c r="BF820" s="231">
        <f>IF(N820="snížená",J820,0)</f>
        <v>0</v>
      </c>
      <c r="BG820" s="231">
        <f>IF(N820="zákl. přenesená",J820,0)</f>
        <v>0</v>
      </c>
      <c r="BH820" s="231">
        <f>IF(N820="sníž. přenesená",J820,0)</f>
        <v>0</v>
      </c>
      <c r="BI820" s="231">
        <f>IF(N820="nulová",J820,0)</f>
        <v>0</v>
      </c>
      <c r="BJ820" s="16" t="s">
        <v>84</v>
      </c>
      <c r="BK820" s="231">
        <f>ROUND(I820*H820,2)</f>
        <v>0</v>
      </c>
      <c r="BL820" s="16" t="s">
        <v>242</v>
      </c>
      <c r="BM820" s="230" t="s">
        <v>1531</v>
      </c>
    </row>
    <row r="821" s="13" customFormat="1">
      <c r="A821" s="13"/>
      <c r="B821" s="237"/>
      <c r="C821" s="238"/>
      <c r="D821" s="239" t="s">
        <v>157</v>
      </c>
      <c r="E821" s="240" t="s">
        <v>1</v>
      </c>
      <c r="F821" s="241" t="s">
        <v>1532</v>
      </c>
      <c r="G821" s="238"/>
      <c r="H821" s="242">
        <v>0.42035549999999999</v>
      </c>
      <c r="I821" s="243"/>
      <c r="J821" s="238"/>
      <c r="K821" s="238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157</v>
      </c>
      <c r="AU821" s="248" t="s">
        <v>86</v>
      </c>
      <c r="AV821" s="13" t="s">
        <v>86</v>
      </c>
      <c r="AW821" s="13" t="s">
        <v>33</v>
      </c>
      <c r="AX821" s="13" t="s">
        <v>84</v>
      </c>
      <c r="AY821" s="248" t="s">
        <v>147</v>
      </c>
    </row>
    <row r="822" s="13" customFormat="1">
      <c r="A822" s="13"/>
      <c r="B822" s="237"/>
      <c r="C822" s="238"/>
      <c r="D822" s="239" t="s">
        <v>157</v>
      </c>
      <c r="E822" s="238"/>
      <c r="F822" s="241" t="s">
        <v>1533</v>
      </c>
      <c r="G822" s="238"/>
      <c r="H822" s="242">
        <v>0.46200000000000002</v>
      </c>
      <c r="I822" s="243"/>
      <c r="J822" s="238"/>
      <c r="K822" s="238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157</v>
      </c>
      <c r="AU822" s="248" t="s">
        <v>86</v>
      </c>
      <c r="AV822" s="13" t="s">
        <v>86</v>
      </c>
      <c r="AW822" s="13" t="s">
        <v>4</v>
      </c>
      <c r="AX822" s="13" t="s">
        <v>84</v>
      </c>
      <c r="AY822" s="248" t="s">
        <v>147</v>
      </c>
    </row>
    <row r="823" s="2" customFormat="1" ht="16.5" customHeight="1">
      <c r="A823" s="37"/>
      <c r="B823" s="38"/>
      <c r="C823" s="218" t="s">
        <v>1534</v>
      </c>
      <c r="D823" s="218" t="s">
        <v>149</v>
      </c>
      <c r="E823" s="219" t="s">
        <v>1535</v>
      </c>
      <c r="F823" s="220" t="s">
        <v>1536</v>
      </c>
      <c r="G823" s="221" t="s">
        <v>320</v>
      </c>
      <c r="H823" s="222">
        <v>98.640000000000001</v>
      </c>
      <c r="I823" s="223"/>
      <c r="J823" s="224">
        <f>ROUND(I823*H823,2)</f>
        <v>0</v>
      </c>
      <c r="K823" s="225"/>
      <c r="L823" s="43"/>
      <c r="M823" s="226" t="s">
        <v>1</v>
      </c>
      <c r="N823" s="227" t="s">
        <v>41</v>
      </c>
      <c r="O823" s="90"/>
      <c r="P823" s="228">
        <f>O823*H823</f>
        <v>0</v>
      </c>
      <c r="Q823" s="228">
        <v>0</v>
      </c>
      <c r="R823" s="228">
        <f>Q823*H823</f>
        <v>0</v>
      </c>
      <c r="S823" s="228">
        <v>0</v>
      </c>
      <c r="T823" s="229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230" t="s">
        <v>242</v>
      </c>
      <c r="AT823" s="230" t="s">
        <v>149</v>
      </c>
      <c r="AU823" s="230" t="s">
        <v>86</v>
      </c>
      <c r="AY823" s="16" t="s">
        <v>147</v>
      </c>
      <c r="BE823" s="231">
        <f>IF(N823="základní",J823,0)</f>
        <v>0</v>
      </c>
      <c r="BF823" s="231">
        <f>IF(N823="snížená",J823,0)</f>
        <v>0</v>
      </c>
      <c r="BG823" s="231">
        <f>IF(N823="zákl. přenesená",J823,0)</f>
        <v>0</v>
      </c>
      <c r="BH823" s="231">
        <f>IF(N823="sníž. přenesená",J823,0)</f>
        <v>0</v>
      </c>
      <c r="BI823" s="231">
        <f>IF(N823="nulová",J823,0)</f>
        <v>0</v>
      </c>
      <c r="BJ823" s="16" t="s">
        <v>84</v>
      </c>
      <c r="BK823" s="231">
        <f>ROUND(I823*H823,2)</f>
        <v>0</v>
      </c>
      <c r="BL823" s="16" t="s">
        <v>242</v>
      </c>
      <c r="BM823" s="230" t="s">
        <v>1537</v>
      </c>
    </row>
    <row r="824" s="2" customFormat="1">
      <c r="A824" s="37"/>
      <c r="B824" s="38"/>
      <c r="C824" s="39"/>
      <c r="D824" s="232" t="s">
        <v>155</v>
      </c>
      <c r="E824" s="39"/>
      <c r="F824" s="233" t="s">
        <v>1538</v>
      </c>
      <c r="G824" s="39"/>
      <c r="H824" s="39"/>
      <c r="I824" s="234"/>
      <c r="J824" s="39"/>
      <c r="K824" s="39"/>
      <c r="L824" s="43"/>
      <c r="M824" s="235"/>
      <c r="N824" s="236"/>
      <c r="O824" s="90"/>
      <c r="P824" s="90"/>
      <c r="Q824" s="90"/>
      <c r="R824" s="90"/>
      <c r="S824" s="90"/>
      <c r="T824" s="91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16" t="s">
        <v>155</v>
      </c>
      <c r="AU824" s="16" t="s">
        <v>86</v>
      </c>
    </row>
    <row r="825" s="13" customFormat="1">
      <c r="A825" s="13"/>
      <c r="B825" s="237"/>
      <c r="C825" s="238"/>
      <c r="D825" s="239" t="s">
        <v>157</v>
      </c>
      <c r="E825" s="240" t="s">
        <v>1</v>
      </c>
      <c r="F825" s="241" t="s">
        <v>1539</v>
      </c>
      <c r="G825" s="238"/>
      <c r="H825" s="242">
        <v>84.590000000000003</v>
      </c>
      <c r="I825" s="243"/>
      <c r="J825" s="238"/>
      <c r="K825" s="238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157</v>
      </c>
      <c r="AU825" s="248" t="s">
        <v>86</v>
      </c>
      <c r="AV825" s="13" t="s">
        <v>86</v>
      </c>
      <c r="AW825" s="13" t="s">
        <v>33</v>
      </c>
      <c r="AX825" s="13" t="s">
        <v>76</v>
      </c>
      <c r="AY825" s="248" t="s">
        <v>147</v>
      </c>
    </row>
    <row r="826" s="13" customFormat="1">
      <c r="A826" s="13"/>
      <c r="B826" s="237"/>
      <c r="C826" s="238"/>
      <c r="D826" s="239" t="s">
        <v>157</v>
      </c>
      <c r="E826" s="240" t="s">
        <v>1</v>
      </c>
      <c r="F826" s="241" t="s">
        <v>1540</v>
      </c>
      <c r="G826" s="238"/>
      <c r="H826" s="242">
        <v>14.050000000000001</v>
      </c>
      <c r="I826" s="243"/>
      <c r="J826" s="238"/>
      <c r="K826" s="238"/>
      <c r="L826" s="244"/>
      <c r="M826" s="245"/>
      <c r="N826" s="246"/>
      <c r="O826" s="246"/>
      <c r="P826" s="246"/>
      <c r="Q826" s="246"/>
      <c r="R826" s="246"/>
      <c r="S826" s="246"/>
      <c r="T826" s="24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8" t="s">
        <v>157</v>
      </c>
      <c r="AU826" s="248" t="s">
        <v>86</v>
      </c>
      <c r="AV826" s="13" t="s">
        <v>86</v>
      </c>
      <c r="AW826" s="13" t="s">
        <v>33</v>
      </c>
      <c r="AX826" s="13" t="s">
        <v>76</v>
      </c>
      <c r="AY826" s="248" t="s">
        <v>147</v>
      </c>
    </row>
    <row r="827" s="2" customFormat="1" ht="16.5" customHeight="1">
      <c r="A827" s="37"/>
      <c r="B827" s="38"/>
      <c r="C827" s="249" t="s">
        <v>1541</v>
      </c>
      <c r="D827" s="249" t="s">
        <v>206</v>
      </c>
      <c r="E827" s="250" t="s">
        <v>1542</v>
      </c>
      <c r="F827" s="251" t="s">
        <v>1543</v>
      </c>
      <c r="G827" s="252" t="s">
        <v>320</v>
      </c>
      <c r="H827" s="253">
        <v>108.50400000000001</v>
      </c>
      <c r="I827" s="254"/>
      <c r="J827" s="255">
        <f>ROUND(I827*H827,2)</f>
        <v>0</v>
      </c>
      <c r="K827" s="256"/>
      <c r="L827" s="257"/>
      <c r="M827" s="258" t="s">
        <v>1</v>
      </c>
      <c r="N827" s="259" t="s">
        <v>41</v>
      </c>
      <c r="O827" s="90"/>
      <c r="P827" s="228">
        <f>O827*H827</f>
        <v>0</v>
      </c>
      <c r="Q827" s="228">
        <v>0.00020000000000000001</v>
      </c>
      <c r="R827" s="228">
        <f>Q827*H827</f>
        <v>0.021700800000000003</v>
      </c>
      <c r="S827" s="228">
        <v>0</v>
      </c>
      <c r="T827" s="229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230" t="s">
        <v>340</v>
      </c>
      <c r="AT827" s="230" t="s">
        <v>206</v>
      </c>
      <c r="AU827" s="230" t="s">
        <v>86</v>
      </c>
      <c r="AY827" s="16" t="s">
        <v>147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6" t="s">
        <v>84</v>
      </c>
      <c r="BK827" s="231">
        <f>ROUND(I827*H827,2)</f>
        <v>0</v>
      </c>
      <c r="BL827" s="16" t="s">
        <v>242</v>
      </c>
      <c r="BM827" s="230" t="s">
        <v>1544</v>
      </c>
    </row>
    <row r="828" s="13" customFormat="1">
      <c r="A828" s="13"/>
      <c r="B828" s="237"/>
      <c r="C828" s="238"/>
      <c r="D828" s="239" t="s">
        <v>157</v>
      </c>
      <c r="E828" s="238"/>
      <c r="F828" s="241" t="s">
        <v>1545</v>
      </c>
      <c r="G828" s="238"/>
      <c r="H828" s="242">
        <v>108.50400000000001</v>
      </c>
      <c r="I828" s="243"/>
      <c r="J828" s="238"/>
      <c r="K828" s="238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157</v>
      </c>
      <c r="AU828" s="248" t="s">
        <v>86</v>
      </c>
      <c r="AV828" s="13" t="s">
        <v>86</v>
      </c>
      <c r="AW828" s="13" t="s">
        <v>4</v>
      </c>
      <c r="AX828" s="13" t="s">
        <v>84</v>
      </c>
      <c r="AY828" s="248" t="s">
        <v>147</v>
      </c>
    </row>
    <row r="829" s="2" customFormat="1" ht="16.5" customHeight="1">
      <c r="A829" s="37"/>
      <c r="B829" s="38"/>
      <c r="C829" s="218" t="s">
        <v>1546</v>
      </c>
      <c r="D829" s="218" t="s">
        <v>149</v>
      </c>
      <c r="E829" s="219" t="s">
        <v>1547</v>
      </c>
      <c r="F829" s="220" t="s">
        <v>1548</v>
      </c>
      <c r="G829" s="221" t="s">
        <v>152</v>
      </c>
      <c r="H829" s="222">
        <v>1.6859999999999999</v>
      </c>
      <c r="I829" s="223"/>
      <c r="J829" s="224">
        <f>ROUND(I829*H829,2)</f>
        <v>0</v>
      </c>
      <c r="K829" s="225"/>
      <c r="L829" s="43"/>
      <c r="M829" s="226" t="s">
        <v>1</v>
      </c>
      <c r="N829" s="227" t="s">
        <v>41</v>
      </c>
      <c r="O829" s="90"/>
      <c r="P829" s="228">
        <f>O829*H829</f>
        <v>0</v>
      </c>
      <c r="Q829" s="228">
        <v>0</v>
      </c>
      <c r="R829" s="228">
        <f>Q829*H829</f>
        <v>0</v>
      </c>
      <c r="S829" s="228">
        <v>0</v>
      </c>
      <c r="T829" s="229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230" t="s">
        <v>242</v>
      </c>
      <c r="AT829" s="230" t="s">
        <v>149</v>
      </c>
      <c r="AU829" s="230" t="s">
        <v>86</v>
      </c>
      <c r="AY829" s="16" t="s">
        <v>147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6" t="s">
        <v>84</v>
      </c>
      <c r="BK829" s="231">
        <f>ROUND(I829*H829,2)</f>
        <v>0</v>
      </c>
      <c r="BL829" s="16" t="s">
        <v>242</v>
      </c>
      <c r="BM829" s="230" t="s">
        <v>1549</v>
      </c>
    </row>
    <row r="830" s="2" customFormat="1">
      <c r="A830" s="37"/>
      <c r="B830" s="38"/>
      <c r="C830" s="39"/>
      <c r="D830" s="232" t="s">
        <v>155</v>
      </c>
      <c r="E830" s="39"/>
      <c r="F830" s="233" t="s">
        <v>1550</v>
      </c>
      <c r="G830" s="39"/>
      <c r="H830" s="39"/>
      <c r="I830" s="234"/>
      <c r="J830" s="39"/>
      <c r="K830" s="39"/>
      <c r="L830" s="43"/>
      <c r="M830" s="235"/>
      <c r="N830" s="236"/>
      <c r="O830" s="90"/>
      <c r="P830" s="90"/>
      <c r="Q830" s="90"/>
      <c r="R830" s="90"/>
      <c r="S830" s="90"/>
      <c r="T830" s="91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T830" s="16" t="s">
        <v>155</v>
      </c>
      <c r="AU830" s="16" t="s">
        <v>86</v>
      </c>
    </row>
    <row r="831" s="13" customFormat="1">
      <c r="A831" s="13"/>
      <c r="B831" s="237"/>
      <c r="C831" s="238"/>
      <c r="D831" s="239" t="s">
        <v>157</v>
      </c>
      <c r="E831" s="240" t="s">
        <v>1</v>
      </c>
      <c r="F831" s="241" t="s">
        <v>1551</v>
      </c>
      <c r="G831" s="238"/>
      <c r="H831" s="242">
        <v>1.6859999999999999</v>
      </c>
      <c r="I831" s="243"/>
      <c r="J831" s="238"/>
      <c r="K831" s="238"/>
      <c r="L831" s="244"/>
      <c r="M831" s="245"/>
      <c r="N831" s="246"/>
      <c r="O831" s="246"/>
      <c r="P831" s="246"/>
      <c r="Q831" s="246"/>
      <c r="R831" s="246"/>
      <c r="S831" s="246"/>
      <c r="T831" s="24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8" t="s">
        <v>157</v>
      </c>
      <c r="AU831" s="248" t="s">
        <v>86</v>
      </c>
      <c r="AV831" s="13" t="s">
        <v>86</v>
      </c>
      <c r="AW831" s="13" t="s">
        <v>33</v>
      </c>
      <c r="AX831" s="13" t="s">
        <v>76</v>
      </c>
      <c r="AY831" s="248" t="s">
        <v>147</v>
      </c>
    </row>
    <row r="832" s="2" customFormat="1" ht="24.15" customHeight="1">
      <c r="A832" s="37"/>
      <c r="B832" s="38"/>
      <c r="C832" s="249" t="s">
        <v>1552</v>
      </c>
      <c r="D832" s="249" t="s">
        <v>206</v>
      </c>
      <c r="E832" s="250" t="s">
        <v>1520</v>
      </c>
      <c r="F832" s="251" t="s">
        <v>1521</v>
      </c>
      <c r="G832" s="252" t="s">
        <v>152</v>
      </c>
      <c r="H832" s="253">
        <v>1.855</v>
      </c>
      <c r="I832" s="254"/>
      <c r="J832" s="255">
        <f>ROUND(I832*H832,2)</f>
        <v>0</v>
      </c>
      <c r="K832" s="256"/>
      <c r="L832" s="257"/>
      <c r="M832" s="258" t="s">
        <v>1</v>
      </c>
      <c r="N832" s="259" t="s">
        <v>41</v>
      </c>
      <c r="O832" s="90"/>
      <c r="P832" s="228">
        <f>O832*H832</f>
        <v>0</v>
      </c>
      <c r="Q832" s="228">
        <v>0.0094999999999999998</v>
      </c>
      <c r="R832" s="228">
        <f>Q832*H832</f>
        <v>0.017622499999999999</v>
      </c>
      <c r="S832" s="228">
        <v>0</v>
      </c>
      <c r="T832" s="229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30" t="s">
        <v>340</v>
      </c>
      <c r="AT832" s="230" t="s">
        <v>206</v>
      </c>
      <c r="AU832" s="230" t="s">
        <v>86</v>
      </c>
      <c r="AY832" s="16" t="s">
        <v>147</v>
      </c>
      <c r="BE832" s="231">
        <f>IF(N832="základní",J832,0)</f>
        <v>0</v>
      </c>
      <c r="BF832" s="231">
        <f>IF(N832="snížená",J832,0)</f>
        <v>0</v>
      </c>
      <c r="BG832" s="231">
        <f>IF(N832="zákl. přenesená",J832,0)</f>
        <v>0</v>
      </c>
      <c r="BH832" s="231">
        <f>IF(N832="sníž. přenesená",J832,0)</f>
        <v>0</v>
      </c>
      <c r="BI832" s="231">
        <f>IF(N832="nulová",J832,0)</f>
        <v>0</v>
      </c>
      <c r="BJ832" s="16" t="s">
        <v>84</v>
      </c>
      <c r="BK832" s="231">
        <f>ROUND(I832*H832,2)</f>
        <v>0</v>
      </c>
      <c r="BL832" s="16" t="s">
        <v>242</v>
      </c>
      <c r="BM832" s="230" t="s">
        <v>1553</v>
      </c>
    </row>
    <row r="833" s="13" customFormat="1">
      <c r="A833" s="13"/>
      <c r="B833" s="237"/>
      <c r="C833" s="238"/>
      <c r="D833" s="239" t="s">
        <v>157</v>
      </c>
      <c r="E833" s="238"/>
      <c r="F833" s="241" t="s">
        <v>1554</v>
      </c>
      <c r="G833" s="238"/>
      <c r="H833" s="242">
        <v>1.855</v>
      </c>
      <c r="I833" s="243"/>
      <c r="J833" s="238"/>
      <c r="K833" s="238"/>
      <c r="L833" s="244"/>
      <c r="M833" s="245"/>
      <c r="N833" s="246"/>
      <c r="O833" s="246"/>
      <c r="P833" s="246"/>
      <c r="Q833" s="246"/>
      <c r="R833" s="246"/>
      <c r="S833" s="246"/>
      <c r="T833" s="24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8" t="s">
        <v>157</v>
      </c>
      <c r="AU833" s="248" t="s">
        <v>86</v>
      </c>
      <c r="AV833" s="13" t="s">
        <v>86</v>
      </c>
      <c r="AW833" s="13" t="s">
        <v>4</v>
      </c>
      <c r="AX833" s="13" t="s">
        <v>84</v>
      </c>
      <c r="AY833" s="248" t="s">
        <v>147</v>
      </c>
    </row>
    <row r="834" s="2" customFormat="1" ht="24.15" customHeight="1">
      <c r="A834" s="37"/>
      <c r="B834" s="38"/>
      <c r="C834" s="218" t="s">
        <v>1555</v>
      </c>
      <c r="D834" s="218" t="s">
        <v>149</v>
      </c>
      <c r="E834" s="219" t="s">
        <v>1556</v>
      </c>
      <c r="F834" s="220" t="s">
        <v>1557</v>
      </c>
      <c r="G834" s="221" t="s">
        <v>152</v>
      </c>
      <c r="H834" s="222">
        <v>1.75</v>
      </c>
      <c r="I834" s="223"/>
      <c r="J834" s="224">
        <f>ROUND(I834*H834,2)</f>
        <v>0</v>
      </c>
      <c r="K834" s="225"/>
      <c r="L834" s="43"/>
      <c r="M834" s="226" t="s">
        <v>1</v>
      </c>
      <c r="N834" s="227" t="s">
        <v>41</v>
      </c>
      <c r="O834" s="90"/>
      <c r="P834" s="228">
        <f>O834*H834</f>
        <v>0</v>
      </c>
      <c r="Q834" s="228">
        <v>0.00025999999999999998</v>
      </c>
      <c r="R834" s="228">
        <f>Q834*H834</f>
        <v>0.00045499999999999995</v>
      </c>
      <c r="S834" s="228">
        <v>0</v>
      </c>
      <c r="T834" s="229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230" t="s">
        <v>242</v>
      </c>
      <c r="AT834" s="230" t="s">
        <v>149</v>
      </c>
      <c r="AU834" s="230" t="s">
        <v>86</v>
      </c>
      <c r="AY834" s="16" t="s">
        <v>147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6" t="s">
        <v>84</v>
      </c>
      <c r="BK834" s="231">
        <f>ROUND(I834*H834,2)</f>
        <v>0</v>
      </c>
      <c r="BL834" s="16" t="s">
        <v>242</v>
      </c>
      <c r="BM834" s="230" t="s">
        <v>1558</v>
      </c>
    </row>
    <row r="835" s="2" customFormat="1">
      <c r="A835" s="37"/>
      <c r="B835" s="38"/>
      <c r="C835" s="39"/>
      <c r="D835" s="232" t="s">
        <v>155</v>
      </c>
      <c r="E835" s="39"/>
      <c r="F835" s="233" t="s">
        <v>1559</v>
      </c>
      <c r="G835" s="39"/>
      <c r="H835" s="39"/>
      <c r="I835" s="234"/>
      <c r="J835" s="39"/>
      <c r="K835" s="39"/>
      <c r="L835" s="43"/>
      <c r="M835" s="235"/>
      <c r="N835" s="236"/>
      <c r="O835" s="90"/>
      <c r="P835" s="90"/>
      <c r="Q835" s="90"/>
      <c r="R835" s="90"/>
      <c r="S835" s="90"/>
      <c r="T835" s="91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16" t="s">
        <v>155</v>
      </c>
      <c r="AU835" s="16" t="s">
        <v>86</v>
      </c>
    </row>
    <row r="836" s="13" customFormat="1">
      <c r="A836" s="13"/>
      <c r="B836" s="237"/>
      <c r="C836" s="238"/>
      <c r="D836" s="239" t="s">
        <v>157</v>
      </c>
      <c r="E836" s="240" t="s">
        <v>1</v>
      </c>
      <c r="F836" s="241" t="s">
        <v>1560</v>
      </c>
      <c r="G836" s="238"/>
      <c r="H836" s="242">
        <v>1.75</v>
      </c>
      <c r="I836" s="243"/>
      <c r="J836" s="238"/>
      <c r="K836" s="238"/>
      <c r="L836" s="244"/>
      <c r="M836" s="245"/>
      <c r="N836" s="246"/>
      <c r="O836" s="246"/>
      <c r="P836" s="246"/>
      <c r="Q836" s="246"/>
      <c r="R836" s="246"/>
      <c r="S836" s="246"/>
      <c r="T836" s="24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8" t="s">
        <v>157</v>
      </c>
      <c r="AU836" s="248" t="s">
        <v>86</v>
      </c>
      <c r="AV836" s="13" t="s">
        <v>86</v>
      </c>
      <c r="AW836" s="13" t="s">
        <v>33</v>
      </c>
      <c r="AX836" s="13" t="s">
        <v>76</v>
      </c>
      <c r="AY836" s="248" t="s">
        <v>147</v>
      </c>
    </row>
    <row r="837" s="2" customFormat="1" ht="24.15" customHeight="1">
      <c r="A837" s="37"/>
      <c r="B837" s="38"/>
      <c r="C837" s="249" t="s">
        <v>1561</v>
      </c>
      <c r="D837" s="249" t="s">
        <v>206</v>
      </c>
      <c r="E837" s="250" t="s">
        <v>1562</v>
      </c>
      <c r="F837" s="251" t="s">
        <v>1563</v>
      </c>
      <c r="G837" s="252" t="s">
        <v>152</v>
      </c>
      <c r="H837" s="253">
        <v>2.25</v>
      </c>
      <c r="I837" s="254"/>
      <c r="J837" s="255">
        <f>ROUND(I837*H837,2)</f>
        <v>0</v>
      </c>
      <c r="K837" s="256"/>
      <c r="L837" s="257"/>
      <c r="M837" s="258" t="s">
        <v>1</v>
      </c>
      <c r="N837" s="259" t="s">
        <v>41</v>
      </c>
      <c r="O837" s="90"/>
      <c r="P837" s="228">
        <f>O837*H837</f>
        <v>0</v>
      </c>
      <c r="Q837" s="228">
        <v>0.036110000000000003</v>
      </c>
      <c r="R837" s="228">
        <f>Q837*H837</f>
        <v>0.0812475</v>
      </c>
      <c r="S837" s="228">
        <v>0</v>
      </c>
      <c r="T837" s="229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230" t="s">
        <v>340</v>
      </c>
      <c r="AT837" s="230" t="s">
        <v>206</v>
      </c>
      <c r="AU837" s="230" t="s">
        <v>86</v>
      </c>
      <c r="AY837" s="16" t="s">
        <v>147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6" t="s">
        <v>84</v>
      </c>
      <c r="BK837" s="231">
        <f>ROUND(I837*H837,2)</f>
        <v>0</v>
      </c>
      <c r="BL837" s="16" t="s">
        <v>242</v>
      </c>
      <c r="BM837" s="230" t="s">
        <v>1564</v>
      </c>
    </row>
    <row r="838" s="2" customFormat="1" ht="24.15" customHeight="1">
      <c r="A838" s="37"/>
      <c r="B838" s="38"/>
      <c r="C838" s="218" t="s">
        <v>1565</v>
      </c>
      <c r="D838" s="218" t="s">
        <v>149</v>
      </c>
      <c r="E838" s="219" t="s">
        <v>1566</v>
      </c>
      <c r="F838" s="220" t="s">
        <v>1567</v>
      </c>
      <c r="G838" s="221" t="s">
        <v>152</v>
      </c>
      <c r="H838" s="222">
        <v>12.5</v>
      </c>
      <c r="I838" s="223"/>
      <c r="J838" s="224">
        <f>ROUND(I838*H838,2)</f>
        <v>0</v>
      </c>
      <c r="K838" s="225"/>
      <c r="L838" s="43"/>
      <c r="M838" s="226" t="s">
        <v>1</v>
      </c>
      <c r="N838" s="227" t="s">
        <v>41</v>
      </c>
      <c r="O838" s="90"/>
      <c r="P838" s="228">
        <f>O838*H838</f>
        <v>0</v>
      </c>
      <c r="Q838" s="228">
        <v>0.00027</v>
      </c>
      <c r="R838" s="228">
        <f>Q838*H838</f>
        <v>0.003375</v>
      </c>
      <c r="S838" s="228">
        <v>0</v>
      </c>
      <c r="T838" s="229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230" t="s">
        <v>242</v>
      </c>
      <c r="AT838" s="230" t="s">
        <v>149</v>
      </c>
      <c r="AU838" s="230" t="s">
        <v>86</v>
      </c>
      <c r="AY838" s="16" t="s">
        <v>147</v>
      </c>
      <c r="BE838" s="231">
        <f>IF(N838="základní",J838,0)</f>
        <v>0</v>
      </c>
      <c r="BF838" s="231">
        <f>IF(N838="snížená",J838,0)</f>
        <v>0</v>
      </c>
      <c r="BG838" s="231">
        <f>IF(N838="zákl. přenesená",J838,0)</f>
        <v>0</v>
      </c>
      <c r="BH838" s="231">
        <f>IF(N838="sníž. přenesená",J838,0)</f>
        <v>0</v>
      </c>
      <c r="BI838" s="231">
        <f>IF(N838="nulová",J838,0)</f>
        <v>0</v>
      </c>
      <c r="BJ838" s="16" t="s">
        <v>84</v>
      </c>
      <c r="BK838" s="231">
        <f>ROUND(I838*H838,2)</f>
        <v>0</v>
      </c>
      <c r="BL838" s="16" t="s">
        <v>242</v>
      </c>
      <c r="BM838" s="230" t="s">
        <v>1568</v>
      </c>
    </row>
    <row r="839" s="2" customFormat="1">
      <c r="A839" s="37"/>
      <c r="B839" s="38"/>
      <c r="C839" s="39"/>
      <c r="D839" s="232" t="s">
        <v>155</v>
      </c>
      <c r="E839" s="39"/>
      <c r="F839" s="233" t="s">
        <v>1569</v>
      </c>
      <c r="G839" s="39"/>
      <c r="H839" s="39"/>
      <c r="I839" s="234"/>
      <c r="J839" s="39"/>
      <c r="K839" s="39"/>
      <c r="L839" s="43"/>
      <c r="M839" s="235"/>
      <c r="N839" s="236"/>
      <c r="O839" s="90"/>
      <c r="P839" s="90"/>
      <c r="Q839" s="90"/>
      <c r="R839" s="90"/>
      <c r="S839" s="90"/>
      <c r="T839" s="91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16" t="s">
        <v>155</v>
      </c>
      <c r="AU839" s="16" t="s">
        <v>86</v>
      </c>
    </row>
    <row r="840" s="13" customFormat="1">
      <c r="A840" s="13"/>
      <c r="B840" s="237"/>
      <c r="C840" s="238"/>
      <c r="D840" s="239" t="s">
        <v>157</v>
      </c>
      <c r="E840" s="240" t="s">
        <v>1</v>
      </c>
      <c r="F840" s="241" t="s">
        <v>1570</v>
      </c>
      <c r="G840" s="238"/>
      <c r="H840" s="242">
        <v>12.5</v>
      </c>
      <c r="I840" s="243"/>
      <c r="J840" s="238"/>
      <c r="K840" s="238"/>
      <c r="L840" s="244"/>
      <c r="M840" s="245"/>
      <c r="N840" s="246"/>
      <c r="O840" s="246"/>
      <c r="P840" s="246"/>
      <c r="Q840" s="246"/>
      <c r="R840" s="246"/>
      <c r="S840" s="246"/>
      <c r="T840" s="24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8" t="s">
        <v>157</v>
      </c>
      <c r="AU840" s="248" t="s">
        <v>86</v>
      </c>
      <c r="AV840" s="13" t="s">
        <v>86</v>
      </c>
      <c r="AW840" s="13" t="s">
        <v>33</v>
      </c>
      <c r="AX840" s="13" t="s">
        <v>76</v>
      </c>
      <c r="AY840" s="248" t="s">
        <v>147</v>
      </c>
    </row>
    <row r="841" s="2" customFormat="1" ht="24.15" customHeight="1">
      <c r="A841" s="37"/>
      <c r="B841" s="38"/>
      <c r="C841" s="249" t="s">
        <v>1571</v>
      </c>
      <c r="D841" s="249" t="s">
        <v>206</v>
      </c>
      <c r="E841" s="250" t="s">
        <v>1572</v>
      </c>
      <c r="F841" s="251" t="s">
        <v>1573</v>
      </c>
      <c r="G841" s="252" t="s">
        <v>152</v>
      </c>
      <c r="H841" s="253">
        <v>12.5</v>
      </c>
      <c r="I841" s="254"/>
      <c r="J841" s="255">
        <f>ROUND(I841*H841,2)</f>
        <v>0</v>
      </c>
      <c r="K841" s="256"/>
      <c r="L841" s="257"/>
      <c r="M841" s="258" t="s">
        <v>1</v>
      </c>
      <c r="N841" s="259" t="s">
        <v>41</v>
      </c>
      <c r="O841" s="90"/>
      <c r="P841" s="228">
        <f>O841*H841</f>
        <v>0</v>
      </c>
      <c r="Q841" s="228">
        <v>0.036810000000000002</v>
      </c>
      <c r="R841" s="228">
        <f>Q841*H841</f>
        <v>0.46012500000000001</v>
      </c>
      <c r="S841" s="228">
        <v>0</v>
      </c>
      <c r="T841" s="229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30" t="s">
        <v>340</v>
      </c>
      <c r="AT841" s="230" t="s">
        <v>206</v>
      </c>
      <c r="AU841" s="230" t="s">
        <v>86</v>
      </c>
      <c r="AY841" s="16" t="s">
        <v>147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6" t="s">
        <v>84</v>
      </c>
      <c r="BK841" s="231">
        <f>ROUND(I841*H841,2)</f>
        <v>0</v>
      </c>
      <c r="BL841" s="16" t="s">
        <v>242</v>
      </c>
      <c r="BM841" s="230" t="s">
        <v>1574</v>
      </c>
    </row>
    <row r="842" s="2" customFormat="1" ht="24.15" customHeight="1">
      <c r="A842" s="37"/>
      <c r="B842" s="38"/>
      <c r="C842" s="218" t="s">
        <v>1575</v>
      </c>
      <c r="D842" s="218" t="s">
        <v>149</v>
      </c>
      <c r="E842" s="219" t="s">
        <v>1576</v>
      </c>
      <c r="F842" s="220" t="s">
        <v>1577</v>
      </c>
      <c r="G842" s="221" t="s">
        <v>371</v>
      </c>
      <c r="H842" s="222">
        <v>2.25</v>
      </c>
      <c r="I842" s="223"/>
      <c r="J842" s="224">
        <f>ROUND(I842*H842,2)</f>
        <v>0</v>
      </c>
      <c r="K842" s="225"/>
      <c r="L842" s="43"/>
      <c r="M842" s="226" t="s">
        <v>1</v>
      </c>
      <c r="N842" s="227" t="s">
        <v>41</v>
      </c>
      <c r="O842" s="90"/>
      <c r="P842" s="228">
        <f>O842*H842</f>
        <v>0</v>
      </c>
      <c r="Q842" s="228">
        <v>0.00027</v>
      </c>
      <c r="R842" s="228">
        <f>Q842*H842</f>
        <v>0.00060749999999999997</v>
      </c>
      <c r="S842" s="228">
        <v>0</v>
      </c>
      <c r="T842" s="229">
        <f>S842*H842</f>
        <v>0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230" t="s">
        <v>242</v>
      </c>
      <c r="AT842" s="230" t="s">
        <v>149</v>
      </c>
      <c r="AU842" s="230" t="s">
        <v>86</v>
      </c>
      <c r="AY842" s="16" t="s">
        <v>147</v>
      </c>
      <c r="BE842" s="231">
        <f>IF(N842="základní",J842,0)</f>
        <v>0</v>
      </c>
      <c r="BF842" s="231">
        <f>IF(N842="snížená",J842,0)</f>
        <v>0</v>
      </c>
      <c r="BG842" s="231">
        <f>IF(N842="zákl. přenesená",J842,0)</f>
        <v>0</v>
      </c>
      <c r="BH842" s="231">
        <f>IF(N842="sníž. přenesená",J842,0)</f>
        <v>0</v>
      </c>
      <c r="BI842" s="231">
        <f>IF(N842="nulová",J842,0)</f>
        <v>0</v>
      </c>
      <c r="BJ842" s="16" t="s">
        <v>84</v>
      </c>
      <c r="BK842" s="231">
        <f>ROUND(I842*H842,2)</f>
        <v>0</v>
      </c>
      <c r="BL842" s="16" t="s">
        <v>242</v>
      </c>
      <c r="BM842" s="230" t="s">
        <v>1578</v>
      </c>
    </row>
    <row r="843" s="2" customFormat="1">
      <c r="A843" s="37"/>
      <c r="B843" s="38"/>
      <c r="C843" s="39"/>
      <c r="D843" s="232" t="s">
        <v>155</v>
      </c>
      <c r="E843" s="39"/>
      <c r="F843" s="233" t="s">
        <v>1579</v>
      </c>
      <c r="G843" s="39"/>
      <c r="H843" s="39"/>
      <c r="I843" s="234"/>
      <c r="J843" s="39"/>
      <c r="K843" s="39"/>
      <c r="L843" s="43"/>
      <c r="M843" s="235"/>
      <c r="N843" s="236"/>
      <c r="O843" s="90"/>
      <c r="P843" s="90"/>
      <c r="Q843" s="90"/>
      <c r="R843" s="90"/>
      <c r="S843" s="90"/>
      <c r="T843" s="91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T843" s="16" t="s">
        <v>155</v>
      </c>
      <c r="AU843" s="16" t="s">
        <v>86</v>
      </c>
    </row>
    <row r="844" s="13" customFormat="1">
      <c r="A844" s="13"/>
      <c r="B844" s="237"/>
      <c r="C844" s="238"/>
      <c r="D844" s="239" t="s">
        <v>157</v>
      </c>
      <c r="E844" s="240" t="s">
        <v>1</v>
      </c>
      <c r="F844" s="241" t="s">
        <v>1580</v>
      </c>
      <c r="G844" s="238"/>
      <c r="H844" s="242">
        <v>2.25</v>
      </c>
      <c r="I844" s="243"/>
      <c r="J844" s="238"/>
      <c r="K844" s="238"/>
      <c r="L844" s="244"/>
      <c r="M844" s="245"/>
      <c r="N844" s="246"/>
      <c r="O844" s="246"/>
      <c r="P844" s="246"/>
      <c r="Q844" s="246"/>
      <c r="R844" s="246"/>
      <c r="S844" s="246"/>
      <c r="T844" s="24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8" t="s">
        <v>157</v>
      </c>
      <c r="AU844" s="248" t="s">
        <v>86</v>
      </c>
      <c r="AV844" s="13" t="s">
        <v>86</v>
      </c>
      <c r="AW844" s="13" t="s">
        <v>33</v>
      </c>
      <c r="AX844" s="13" t="s">
        <v>76</v>
      </c>
      <c r="AY844" s="248" t="s">
        <v>147</v>
      </c>
    </row>
    <row r="845" s="2" customFormat="1" ht="24.15" customHeight="1">
      <c r="A845" s="37"/>
      <c r="B845" s="38"/>
      <c r="C845" s="249" t="s">
        <v>1581</v>
      </c>
      <c r="D845" s="249" t="s">
        <v>206</v>
      </c>
      <c r="E845" s="250" t="s">
        <v>1582</v>
      </c>
      <c r="F845" s="251" t="s">
        <v>1583</v>
      </c>
      <c r="G845" s="252" t="s">
        <v>152</v>
      </c>
      <c r="H845" s="253">
        <v>2.25</v>
      </c>
      <c r="I845" s="254"/>
      <c r="J845" s="255">
        <f>ROUND(I845*H845,2)</f>
        <v>0</v>
      </c>
      <c r="K845" s="256"/>
      <c r="L845" s="257"/>
      <c r="M845" s="258" t="s">
        <v>1</v>
      </c>
      <c r="N845" s="259" t="s">
        <v>41</v>
      </c>
      <c r="O845" s="90"/>
      <c r="P845" s="228">
        <f>O845*H845</f>
        <v>0</v>
      </c>
      <c r="Q845" s="228">
        <v>0.040280000000000003</v>
      </c>
      <c r="R845" s="228">
        <f>Q845*H845</f>
        <v>0.090630000000000002</v>
      </c>
      <c r="S845" s="228">
        <v>0</v>
      </c>
      <c r="T845" s="229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230" t="s">
        <v>340</v>
      </c>
      <c r="AT845" s="230" t="s">
        <v>206</v>
      </c>
      <c r="AU845" s="230" t="s">
        <v>86</v>
      </c>
      <c r="AY845" s="16" t="s">
        <v>147</v>
      </c>
      <c r="BE845" s="231">
        <f>IF(N845="základní",J845,0)</f>
        <v>0</v>
      </c>
      <c r="BF845" s="231">
        <f>IF(N845="snížená",J845,0)</f>
        <v>0</v>
      </c>
      <c r="BG845" s="231">
        <f>IF(N845="zákl. přenesená",J845,0)</f>
        <v>0</v>
      </c>
      <c r="BH845" s="231">
        <f>IF(N845="sníž. přenesená",J845,0)</f>
        <v>0</v>
      </c>
      <c r="BI845" s="231">
        <f>IF(N845="nulová",J845,0)</f>
        <v>0</v>
      </c>
      <c r="BJ845" s="16" t="s">
        <v>84</v>
      </c>
      <c r="BK845" s="231">
        <f>ROUND(I845*H845,2)</f>
        <v>0</v>
      </c>
      <c r="BL845" s="16" t="s">
        <v>242</v>
      </c>
      <c r="BM845" s="230" t="s">
        <v>1584</v>
      </c>
    </row>
    <row r="846" s="2" customFormat="1" ht="24.15" customHeight="1">
      <c r="A846" s="37"/>
      <c r="B846" s="38"/>
      <c r="C846" s="218" t="s">
        <v>1585</v>
      </c>
      <c r="D846" s="218" t="s">
        <v>149</v>
      </c>
      <c r="E846" s="219" t="s">
        <v>1586</v>
      </c>
      <c r="F846" s="220" t="s">
        <v>1587</v>
      </c>
      <c r="G846" s="221" t="s">
        <v>371</v>
      </c>
      <c r="H846" s="222">
        <v>3</v>
      </c>
      <c r="I846" s="223"/>
      <c r="J846" s="224">
        <f>ROUND(I846*H846,2)</f>
        <v>0</v>
      </c>
      <c r="K846" s="225"/>
      <c r="L846" s="43"/>
      <c r="M846" s="226" t="s">
        <v>1</v>
      </c>
      <c r="N846" s="227" t="s">
        <v>41</v>
      </c>
      <c r="O846" s="90"/>
      <c r="P846" s="228">
        <f>O846*H846</f>
        <v>0</v>
      </c>
      <c r="Q846" s="228">
        <v>0.00092000000000000003</v>
      </c>
      <c r="R846" s="228">
        <f>Q846*H846</f>
        <v>0.0027600000000000003</v>
      </c>
      <c r="S846" s="228">
        <v>0</v>
      </c>
      <c r="T846" s="229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230" t="s">
        <v>242</v>
      </c>
      <c r="AT846" s="230" t="s">
        <v>149</v>
      </c>
      <c r="AU846" s="230" t="s">
        <v>86</v>
      </c>
      <c r="AY846" s="16" t="s">
        <v>147</v>
      </c>
      <c r="BE846" s="231">
        <f>IF(N846="základní",J846,0)</f>
        <v>0</v>
      </c>
      <c r="BF846" s="231">
        <f>IF(N846="snížená",J846,0)</f>
        <v>0</v>
      </c>
      <c r="BG846" s="231">
        <f>IF(N846="zákl. přenesená",J846,0)</f>
        <v>0</v>
      </c>
      <c r="BH846" s="231">
        <f>IF(N846="sníž. přenesená",J846,0)</f>
        <v>0</v>
      </c>
      <c r="BI846" s="231">
        <f>IF(N846="nulová",J846,0)</f>
        <v>0</v>
      </c>
      <c r="BJ846" s="16" t="s">
        <v>84</v>
      </c>
      <c r="BK846" s="231">
        <f>ROUND(I846*H846,2)</f>
        <v>0</v>
      </c>
      <c r="BL846" s="16" t="s">
        <v>242</v>
      </c>
      <c r="BM846" s="230" t="s">
        <v>1588</v>
      </c>
    </row>
    <row r="847" s="2" customFormat="1">
      <c r="A847" s="37"/>
      <c r="B847" s="38"/>
      <c r="C847" s="39"/>
      <c r="D847" s="232" t="s">
        <v>155</v>
      </c>
      <c r="E847" s="39"/>
      <c r="F847" s="233" t="s">
        <v>1589</v>
      </c>
      <c r="G847" s="39"/>
      <c r="H847" s="39"/>
      <c r="I847" s="234"/>
      <c r="J847" s="39"/>
      <c r="K847" s="39"/>
      <c r="L847" s="43"/>
      <c r="M847" s="235"/>
      <c r="N847" s="236"/>
      <c r="O847" s="90"/>
      <c r="P847" s="90"/>
      <c r="Q847" s="90"/>
      <c r="R847" s="90"/>
      <c r="S847" s="90"/>
      <c r="T847" s="91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T847" s="16" t="s">
        <v>155</v>
      </c>
      <c r="AU847" s="16" t="s">
        <v>86</v>
      </c>
    </row>
    <row r="848" s="2" customFormat="1" ht="37.8" customHeight="1">
      <c r="A848" s="37"/>
      <c r="B848" s="38"/>
      <c r="C848" s="249" t="s">
        <v>1590</v>
      </c>
      <c r="D848" s="249" t="s">
        <v>206</v>
      </c>
      <c r="E848" s="250" t="s">
        <v>1591</v>
      </c>
      <c r="F848" s="251" t="s">
        <v>1592</v>
      </c>
      <c r="G848" s="252" t="s">
        <v>371</v>
      </c>
      <c r="H848" s="253">
        <v>3</v>
      </c>
      <c r="I848" s="254"/>
      <c r="J848" s="255">
        <f>ROUND(I848*H848,2)</f>
        <v>0</v>
      </c>
      <c r="K848" s="256"/>
      <c r="L848" s="257"/>
      <c r="M848" s="258" t="s">
        <v>1</v>
      </c>
      <c r="N848" s="259" t="s">
        <v>41</v>
      </c>
      <c r="O848" s="90"/>
      <c r="P848" s="228">
        <f>O848*H848</f>
        <v>0</v>
      </c>
      <c r="Q848" s="228">
        <v>0.020639999999999999</v>
      </c>
      <c r="R848" s="228">
        <f>Q848*H848</f>
        <v>0.061919999999999996</v>
      </c>
      <c r="S848" s="228">
        <v>0</v>
      </c>
      <c r="T848" s="229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230" t="s">
        <v>340</v>
      </c>
      <c r="AT848" s="230" t="s">
        <v>206</v>
      </c>
      <c r="AU848" s="230" t="s">
        <v>86</v>
      </c>
      <c r="AY848" s="16" t="s">
        <v>147</v>
      </c>
      <c r="BE848" s="231">
        <f>IF(N848="základní",J848,0)</f>
        <v>0</v>
      </c>
      <c r="BF848" s="231">
        <f>IF(N848="snížená",J848,0)</f>
        <v>0</v>
      </c>
      <c r="BG848" s="231">
        <f>IF(N848="zákl. přenesená",J848,0)</f>
        <v>0</v>
      </c>
      <c r="BH848" s="231">
        <f>IF(N848="sníž. přenesená",J848,0)</f>
        <v>0</v>
      </c>
      <c r="BI848" s="231">
        <f>IF(N848="nulová",J848,0)</f>
        <v>0</v>
      </c>
      <c r="BJ848" s="16" t="s">
        <v>84</v>
      </c>
      <c r="BK848" s="231">
        <f>ROUND(I848*H848,2)</f>
        <v>0</v>
      </c>
      <c r="BL848" s="16" t="s">
        <v>242</v>
      </c>
      <c r="BM848" s="230" t="s">
        <v>1593</v>
      </c>
    </row>
    <row r="849" s="2" customFormat="1" ht="24.15" customHeight="1">
      <c r="A849" s="37"/>
      <c r="B849" s="38"/>
      <c r="C849" s="218" t="s">
        <v>1594</v>
      </c>
      <c r="D849" s="218" t="s">
        <v>149</v>
      </c>
      <c r="E849" s="219" t="s">
        <v>1595</v>
      </c>
      <c r="F849" s="220" t="s">
        <v>1596</v>
      </c>
      <c r="G849" s="221" t="s">
        <v>371</v>
      </c>
      <c r="H849" s="222">
        <v>1</v>
      </c>
      <c r="I849" s="223"/>
      <c r="J849" s="224">
        <f>ROUND(I849*H849,2)</f>
        <v>0</v>
      </c>
      <c r="K849" s="225"/>
      <c r="L849" s="43"/>
      <c r="M849" s="226" t="s">
        <v>1</v>
      </c>
      <c r="N849" s="227" t="s">
        <v>41</v>
      </c>
      <c r="O849" s="90"/>
      <c r="P849" s="228">
        <f>O849*H849</f>
        <v>0</v>
      </c>
      <c r="Q849" s="228">
        <v>0</v>
      </c>
      <c r="R849" s="228">
        <f>Q849*H849</f>
        <v>0</v>
      </c>
      <c r="S849" s="228">
        <v>0</v>
      </c>
      <c r="T849" s="229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230" t="s">
        <v>242</v>
      </c>
      <c r="AT849" s="230" t="s">
        <v>149</v>
      </c>
      <c r="AU849" s="230" t="s">
        <v>86</v>
      </c>
      <c r="AY849" s="16" t="s">
        <v>147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6" t="s">
        <v>84</v>
      </c>
      <c r="BK849" s="231">
        <f>ROUND(I849*H849,2)</f>
        <v>0</v>
      </c>
      <c r="BL849" s="16" t="s">
        <v>242</v>
      </c>
      <c r="BM849" s="230" t="s">
        <v>1597</v>
      </c>
    </row>
    <row r="850" s="2" customFormat="1">
      <c r="A850" s="37"/>
      <c r="B850" s="38"/>
      <c r="C850" s="39"/>
      <c r="D850" s="232" t="s">
        <v>155</v>
      </c>
      <c r="E850" s="39"/>
      <c r="F850" s="233" t="s">
        <v>1598</v>
      </c>
      <c r="G850" s="39"/>
      <c r="H850" s="39"/>
      <c r="I850" s="234"/>
      <c r="J850" s="39"/>
      <c r="K850" s="39"/>
      <c r="L850" s="43"/>
      <c r="M850" s="235"/>
      <c r="N850" s="236"/>
      <c r="O850" s="90"/>
      <c r="P850" s="90"/>
      <c r="Q850" s="90"/>
      <c r="R850" s="90"/>
      <c r="S850" s="90"/>
      <c r="T850" s="91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16" t="s">
        <v>155</v>
      </c>
      <c r="AU850" s="16" t="s">
        <v>86</v>
      </c>
    </row>
    <row r="851" s="2" customFormat="1" ht="16.5" customHeight="1">
      <c r="A851" s="37"/>
      <c r="B851" s="38"/>
      <c r="C851" s="249" t="s">
        <v>1599</v>
      </c>
      <c r="D851" s="249" t="s">
        <v>206</v>
      </c>
      <c r="E851" s="250" t="s">
        <v>1600</v>
      </c>
      <c r="F851" s="251" t="s">
        <v>1601</v>
      </c>
      <c r="G851" s="252" t="s">
        <v>371</v>
      </c>
      <c r="H851" s="253">
        <v>1</v>
      </c>
      <c r="I851" s="254"/>
      <c r="J851" s="255">
        <f>ROUND(I851*H851,2)</f>
        <v>0</v>
      </c>
      <c r="K851" s="256"/>
      <c r="L851" s="257"/>
      <c r="M851" s="258" t="s">
        <v>1</v>
      </c>
      <c r="N851" s="259" t="s">
        <v>41</v>
      </c>
      <c r="O851" s="90"/>
      <c r="P851" s="228">
        <f>O851*H851</f>
        <v>0</v>
      </c>
      <c r="Q851" s="228">
        <v>0.0023999999999999998</v>
      </c>
      <c r="R851" s="228">
        <f>Q851*H851</f>
        <v>0.0023999999999999998</v>
      </c>
      <c r="S851" s="228">
        <v>0</v>
      </c>
      <c r="T851" s="229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230" t="s">
        <v>340</v>
      </c>
      <c r="AT851" s="230" t="s">
        <v>206</v>
      </c>
      <c r="AU851" s="230" t="s">
        <v>86</v>
      </c>
      <c r="AY851" s="16" t="s">
        <v>147</v>
      </c>
      <c r="BE851" s="231">
        <f>IF(N851="základní",J851,0)</f>
        <v>0</v>
      </c>
      <c r="BF851" s="231">
        <f>IF(N851="snížená",J851,0)</f>
        <v>0</v>
      </c>
      <c r="BG851" s="231">
        <f>IF(N851="zákl. přenesená",J851,0)</f>
        <v>0</v>
      </c>
      <c r="BH851" s="231">
        <f>IF(N851="sníž. přenesená",J851,0)</f>
        <v>0</v>
      </c>
      <c r="BI851" s="231">
        <f>IF(N851="nulová",J851,0)</f>
        <v>0</v>
      </c>
      <c r="BJ851" s="16" t="s">
        <v>84</v>
      </c>
      <c r="BK851" s="231">
        <f>ROUND(I851*H851,2)</f>
        <v>0</v>
      </c>
      <c r="BL851" s="16" t="s">
        <v>242</v>
      </c>
      <c r="BM851" s="230" t="s">
        <v>1602</v>
      </c>
    </row>
    <row r="852" s="2" customFormat="1" ht="16.5" customHeight="1">
      <c r="A852" s="37"/>
      <c r="B852" s="38"/>
      <c r="C852" s="218" t="s">
        <v>1603</v>
      </c>
      <c r="D852" s="218" t="s">
        <v>149</v>
      </c>
      <c r="E852" s="219" t="s">
        <v>1604</v>
      </c>
      <c r="F852" s="220" t="s">
        <v>1605</v>
      </c>
      <c r="G852" s="221" t="s">
        <v>371</v>
      </c>
      <c r="H852" s="222">
        <v>7</v>
      </c>
      <c r="I852" s="223"/>
      <c r="J852" s="224">
        <f>ROUND(I852*H852,2)</f>
        <v>0</v>
      </c>
      <c r="K852" s="225"/>
      <c r="L852" s="43"/>
      <c r="M852" s="226" t="s">
        <v>1</v>
      </c>
      <c r="N852" s="227" t="s">
        <v>41</v>
      </c>
      <c r="O852" s="90"/>
      <c r="P852" s="228">
        <f>O852*H852</f>
        <v>0</v>
      </c>
      <c r="Q852" s="228">
        <v>0</v>
      </c>
      <c r="R852" s="228">
        <f>Q852*H852</f>
        <v>0</v>
      </c>
      <c r="S852" s="228">
        <v>0</v>
      </c>
      <c r="T852" s="229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230" t="s">
        <v>242</v>
      </c>
      <c r="AT852" s="230" t="s">
        <v>149</v>
      </c>
      <c r="AU852" s="230" t="s">
        <v>86</v>
      </c>
      <c r="AY852" s="16" t="s">
        <v>147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6" t="s">
        <v>84</v>
      </c>
      <c r="BK852" s="231">
        <f>ROUND(I852*H852,2)</f>
        <v>0</v>
      </c>
      <c r="BL852" s="16" t="s">
        <v>242</v>
      </c>
      <c r="BM852" s="230" t="s">
        <v>1606</v>
      </c>
    </row>
    <row r="853" s="2" customFormat="1">
      <c r="A853" s="37"/>
      <c r="B853" s="38"/>
      <c r="C853" s="39"/>
      <c r="D853" s="232" t="s">
        <v>155</v>
      </c>
      <c r="E853" s="39"/>
      <c r="F853" s="233" t="s">
        <v>1607</v>
      </c>
      <c r="G853" s="39"/>
      <c r="H853" s="39"/>
      <c r="I853" s="234"/>
      <c r="J853" s="39"/>
      <c r="K853" s="39"/>
      <c r="L853" s="43"/>
      <c r="M853" s="235"/>
      <c r="N853" s="236"/>
      <c r="O853" s="90"/>
      <c r="P853" s="90"/>
      <c r="Q853" s="90"/>
      <c r="R853" s="90"/>
      <c r="S853" s="90"/>
      <c r="T853" s="91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T853" s="16" t="s">
        <v>155</v>
      </c>
      <c r="AU853" s="16" t="s">
        <v>86</v>
      </c>
    </row>
    <row r="854" s="2" customFormat="1" ht="21.75" customHeight="1">
      <c r="A854" s="37"/>
      <c r="B854" s="38"/>
      <c r="C854" s="249" t="s">
        <v>1608</v>
      </c>
      <c r="D854" s="249" t="s">
        <v>206</v>
      </c>
      <c r="E854" s="250" t="s">
        <v>1609</v>
      </c>
      <c r="F854" s="251" t="s">
        <v>1610</v>
      </c>
      <c r="G854" s="252" t="s">
        <v>371</v>
      </c>
      <c r="H854" s="253">
        <v>3</v>
      </c>
      <c r="I854" s="254"/>
      <c r="J854" s="255">
        <f>ROUND(I854*H854,2)</f>
        <v>0</v>
      </c>
      <c r="K854" s="256"/>
      <c r="L854" s="257"/>
      <c r="M854" s="258" t="s">
        <v>1</v>
      </c>
      <c r="N854" s="259" t="s">
        <v>41</v>
      </c>
      <c r="O854" s="90"/>
      <c r="P854" s="228">
        <f>O854*H854</f>
        <v>0</v>
      </c>
      <c r="Q854" s="228">
        <v>0.00014999999999999999</v>
      </c>
      <c r="R854" s="228">
        <f>Q854*H854</f>
        <v>0.00044999999999999999</v>
      </c>
      <c r="S854" s="228">
        <v>0</v>
      </c>
      <c r="T854" s="229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230" t="s">
        <v>340</v>
      </c>
      <c r="AT854" s="230" t="s">
        <v>206</v>
      </c>
      <c r="AU854" s="230" t="s">
        <v>86</v>
      </c>
      <c r="AY854" s="16" t="s">
        <v>147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16" t="s">
        <v>84</v>
      </c>
      <c r="BK854" s="231">
        <f>ROUND(I854*H854,2)</f>
        <v>0</v>
      </c>
      <c r="BL854" s="16" t="s">
        <v>242</v>
      </c>
      <c r="BM854" s="230" t="s">
        <v>1611</v>
      </c>
    </row>
    <row r="855" s="2" customFormat="1" ht="24.15" customHeight="1">
      <c r="A855" s="37"/>
      <c r="B855" s="38"/>
      <c r="C855" s="249" t="s">
        <v>1612</v>
      </c>
      <c r="D855" s="249" t="s">
        <v>206</v>
      </c>
      <c r="E855" s="250" t="s">
        <v>1613</v>
      </c>
      <c r="F855" s="251" t="s">
        <v>1614</v>
      </c>
      <c r="G855" s="252" t="s">
        <v>371</v>
      </c>
      <c r="H855" s="253">
        <v>2</v>
      </c>
      <c r="I855" s="254"/>
      <c r="J855" s="255">
        <f>ROUND(I855*H855,2)</f>
        <v>0</v>
      </c>
      <c r="K855" s="256"/>
      <c r="L855" s="257"/>
      <c r="M855" s="258" t="s">
        <v>1</v>
      </c>
      <c r="N855" s="259" t="s">
        <v>41</v>
      </c>
      <c r="O855" s="90"/>
      <c r="P855" s="228">
        <f>O855*H855</f>
        <v>0</v>
      </c>
      <c r="Q855" s="228">
        <v>0.00014999999999999999</v>
      </c>
      <c r="R855" s="228">
        <f>Q855*H855</f>
        <v>0.00029999999999999997</v>
      </c>
      <c r="S855" s="228">
        <v>0</v>
      </c>
      <c r="T855" s="229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30" t="s">
        <v>340</v>
      </c>
      <c r="AT855" s="230" t="s">
        <v>206</v>
      </c>
      <c r="AU855" s="230" t="s">
        <v>86</v>
      </c>
      <c r="AY855" s="16" t="s">
        <v>147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6" t="s">
        <v>84</v>
      </c>
      <c r="BK855" s="231">
        <f>ROUND(I855*H855,2)</f>
        <v>0</v>
      </c>
      <c r="BL855" s="16" t="s">
        <v>242</v>
      </c>
      <c r="BM855" s="230" t="s">
        <v>1615</v>
      </c>
    </row>
    <row r="856" s="2" customFormat="1" ht="24.15" customHeight="1">
      <c r="A856" s="37"/>
      <c r="B856" s="38"/>
      <c r="C856" s="249" t="s">
        <v>1616</v>
      </c>
      <c r="D856" s="249" t="s">
        <v>206</v>
      </c>
      <c r="E856" s="250" t="s">
        <v>1617</v>
      </c>
      <c r="F856" s="251" t="s">
        <v>1618</v>
      </c>
      <c r="G856" s="252" t="s">
        <v>371</v>
      </c>
      <c r="H856" s="253">
        <v>2</v>
      </c>
      <c r="I856" s="254"/>
      <c r="J856" s="255">
        <f>ROUND(I856*H856,2)</f>
        <v>0</v>
      </c>
      <c r="K856" s="256"/>
      <c r="L856" s="257"/>
      <c r="M856" s="258" t="s">
        <v>1</v>
      </c>
      <c r="N856" s="259" t="s">
        <v>41</v>
      </c>
      <c r="O856" s="90"/>
      <c r="P856" s="228">
        <f>O856*H856</f>
        <v>0</v>
      </c>
      <c r="Q856" s="228">
        <v>0.00014999999999999999</v>
      </c>
      <c r="R856" s="228">
        <f>Q856*H856</f>
        <v>0.00029999999999999997</v>
      </c>
      <c r="S856" s="228">
        <v>0</v>
      </c>
      <c r="T856" s="229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30" t="s">
        <v>340</v>
      </c>
      <c r="AT856" s="230" t="s">
        <v>206</v>
      </c>
      <c r="AU856" s="230" t="s">
        <v>86</v>
      </c>
      <c r="AY856" s="16" t="s">
        <v>147</v>
      </c>
      <c r="BE856" s="231">
        <f>IF(N856="základní",J856,0)</f>
        <v>0</v>
      </c>
      <c r="BF856" s="231">
        <f>IF(N856="snížená",J856,0)</f>
        <v>0</v>
      </c>
      <c r="BG856" s="231">
        <f>IF(N856="zákl. přenesená",J856,0)</f>
        <v>0</v>
      </c>
      <c r="BH856" s="231">
        <f>IF(N856="sníž. přenesená",J856,0)</f>
        <v>0</v>
      </c>
      <c r="BI856" s="231">
        <f>IF(N856="nulová",J856,0)</f>
        <v>0</v>
      </c>
      <c r="BJ856" s="16" t="s">
        <v>84</v>
      </c>
      <c r="BK856" s="231">
        <f>ROUND(I856*H856,2)</f>
        <v>0</v>
      </c>
      <c r="BL856" s="16" t="s">
        <v>242</v>
      </c>
      <c r="BM856" s="230" t="s">
        <v>1619</v>
      </c>
    </row>
    <row r="857" s="2" customFormat="1" ht="21.75" customHeight="1">
      <c r="A857" s="37"/>
      <c r="B857" s="38"/>
      <c r="C857" s="218" t="s">
        <v>1620</v>
      </c>
      <c r="D857" s="218" t="s">
        <v>149</v>
      </c>
      <c r="E857" s="219" t="s">
        <v>1621</v>
      </c>
      <c r="F857" s="220" t="s">
        <v>1622</v>
      </c>
      <c r="G857" s="221" t="s">
        <v>371</v>
      </c>
      <c r="H857" s="222">
        <v>7</v>
      </c>
      <c r="I857" s="223"/>
      <c r="J857" s="224">
        <f>ROUND(I857*H857,2)</f>
        <v>0</v>
      </c>
      <c r="K857" s="225"/>
      <c r="L857" s="43"/>
      <c r="M857" s="226" t="s">
        <v>1</v>
      </c>
      <c r="N857" s="227" t="s">
        <v>41</v>
      </c>
      <c r="O857" s="90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R857" s="230" t="s">
        <v>242</v>
      </c>
      <c r="AT857" s="230" t="s">
        <v>149</v>
      </c>
      <c r="AU857" s="230" t="s">
        <v>86</v>
      </c>
      <c r="AY857" s="16" t="s">
        <v>147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6" t="s">
        <v>84</v>
      </c>
      <c r="BK857" s="231">
        <f>ROUND(I857*H857,2)</f>
        <v>0</v>
      </c>
      <c r="BL857" s="16" t="s">
        <v>242</v>
      </c>
      <c r="BM857" s="230" t="s">
        <v>1623</v>
      </c>
    </row>
    <row r="858" s="2" customFormat="1">
      <c r="A858" s="37"/>
      <c r="B858" s="38"/>
      <c r="C858" s="39"/>
      <c r="D858" s="232" t="s">
        <v>155</v>
      </c>
      <c r="E858" s="39"/>
      <c r="F858" s="233" t="s">
        <v>1624</v>
      </c>
      <c r="G858" s="39"/>
      <c r="H858" s="39"/>
      <c r="I858" s="234"/>
      <c r="J858" s="39"/>
      <c r="K858" s="39"/>
      <c r="L858" s="43"/>
      <c r="M858" s="235"/>
      <c r="N858" s="236"/>
      <c r="O858" s="90"/>
      <c r="P858" s="90"/>
      <c r="Q858" s="90"/>
      <c r="R858" s="90"/>
      <c r="S858" s="90"/>
      <c r="T858" s="91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T858" s="16" t="s">
        <v>155</v>
      </c>
      <c r="AU858" s="16" t="s">
        <v>86</v>
      </c>
    </row>
    <row r="859" s="2" customFormat="1" ht="16.5" customHeight="1">
      <c r="A859" s="37"/>
      <c r="B859" s="38"/>
      <c r="C859" s="249" t="s">
        <v>1625</v>
      </c>
      <c r="D859" s="249" t="s">
        <v>206</v>
      </c>
      <c r="E859" s="250" t="s">
        <v>1626</v>
      </c>
      <c r="F859" s="251" t="s">
        <v>1627</v>
      </c>
      <c r="G859" s="252" t="s">
        <v>371</v>
      </c>
      <c r="H859" s="253">
        <v>5</v>
      </c>
      <c r="I859" s="254"/>
      <c r="J859" s="255">
        <f>ROUND(I859*H859,2)</f>
        <v>0</v>
      </c>
      <c r="K859" s="256"/>
      <c r="L859" s="257"/>
      <c r="M859" s="258" t="s">
        <v>1</v>
      </c>
      <c r="N859" s="259" t="s">
        <v>41</v>
      </c>
      <c r="O859" s="90"/>
      <c r="P859" s="228">
        <f>O859*H859</f>
        <v>0</v>
      </c>
      <c r="Q859" s="228">
        <v>0.0022000000000000001</v>
      </c>
      <c r="R859" s="228">
        <f>Q859*H859</f>
        <v>0.011000000000000001</v>
      </c>
      <c r="S859" s="228">
        <v>0</v>
      </c>
      <c r="T859" s="229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230" t="s">
        <v>340</v>
      </c>
      <c r="AT859" s="230" t="s">
        <v>206</v>
      </c>
      <c r="AU859" s="230" t="s">
        <v>86</v>
      </c>
      <c r="AY859" s="16" t="s">
        <v>147</v>
      </c>
      <c r="BE859" s="231">
        <f>IF(N859="základní",J859,0)</f>
        <v>0</v>
      </c>
      <c r="BF859" s="231">
        <f>IF(N859="snížená",J859,0)</f>
        <v>0</v>
      </c>
      <c r="BG859" s="231">
        <f>IF(N859="zákl. přenesená",J859,0)</f>
        <v>0</v>
      </c>
      <c r="BH859" s="231">
        <f>IF(N859="sníž. přenesená",J859,0)</f>
        <v>0</v>
      </c>
      <c r="BI859" s="231">
        <f>IF(N859="nulová",J859,0)</f>
        <v>0</v>
      </c>
      <c r="BJ859" s="16" t="s">
        <v>84</v>
      </c>
      <c r="BK859" s="231">
        <f>ROUND(I859*H859,2)</f>
        <v>0</v>
      </c>
      <c r="BL859" s="16" t="s">
        <v>242</v>
      </c>
      <c r="BM859" s="230" t="s">
        <v>1628</v>
      </c>
    </row>
    <row r="860" s="2" customFormat="1" ht="24.15" customHeight="1">
      <c r="A860" s="37"/>
      <c r="B860" s="38"/>
      <c r="C860" s="218" t="s">
        <v>1629</v>
      </c>
      <c r="D860" s="218" t="s">
        <v>149</v>
      </c>
      <c r="E860" s="219" t="s">
        <v>1630</v>
      </c>
      <c r="F860" s="220" t="s">
        <v>1631</v>
      </c>
      <c r="G860" s="221" t="s">
        <v>371</v>
      </c>
      <c r="H860" s="222">
        <v>2</v>
      </c>
      <c r="I860" s="223"/>
      <c r="J860" s="224">
        <f>ROUND(I860*H860,2)</f>
        <v>0</v>
      </c>
      <c r="K860" s="225"/>
      <c r="L860" s="43"/>
      <c r="M860" s="226" t="s">
        <v>1</v>
      </c>
      <c r="N860" s="227" t="s">
        <v>41</v>
      </c>
      <c r="O860" s="90"/>
      <c r="P860" s="228">
        <f>O860*H860</f>
        <v>0</v>
      </c>
      <c r="Q860" s="228">
        <v>0</v>
      </c>
      <c r="R860" s="228">
        <f>Q860*H860</f>
        <v>0</v>
      </c>
      <c r="S860" s="228">
        <v>0</v>
      </c>
      <c r="T860" s="229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230" t="s">
        <v>242</v>
      </c>
      <c r="AT860" s="230" t="s">
        <v>149</v>
      </c>
      <c r="AU860" s="230" t="s">
        <v>86</v>
      </c>
      <c r="AY860" s="16" t="s">
        <v>147</v>
      </c>
      <c r="BE860" s="231">
        <f>IF(N860="základní",J860,0)</f>
        <v>0</v>
      </c>
      <c r="BF860" s="231">
        <f>IF(N860="snížená",J860,0)</f>
        <v>0</v>
      </c>
      <c r="BG860" s="231">
        <f>IF(N860="zákl. přenesená",J860,0)</f>
        <v>0</v>
      </c>
      <c r="BH860" s="231">
        <f>IF(N860="sníž. přenesená",J860,0)</f>
        <v>0</v>
      </c>
      <c r="BI860" s="231">
        <f>IF(N860="nulová",J860,0)</f>
        <v>0</v>
      </c>
      <c r="BJ860" s="16" t="s">
        <v>84</v>
      </c>
      <c r="BK860" s="231">
        <f>ROUND(I860*H860,2)</f>
        <v>0</v>
      </c>
      <c r="BL860" s="16" t="s">
        <v>242</v>
      </c>
      <c r="BM860" s="230" t="s">
        <v>1632</v>
      </c>
    </row>
    <row r="861" s="2" customFormat="1">
      <c r="A861" s="37"/>
      <c r="B861" s="38"/>
      <c r="C861" s="39"/>
      <c r="D861" s="232" t="s">
        <v>155</v>
      </c>
      <c r="E861" s="39"/>
      <c r="F861" s="233" t="s">
        <v>1633</v>
      </c>
      <c r="G861" s="39"/>
      <c r="H861" s="39"/>
      <c r="I861" s="234"/>
      <c r="J861" s="39"/>
      <c r="K861" s="39"/>
      <c r="L861" s="43"/>
      <c r="M861" s="235"/>
      <c r="N861" s="236"/>
      <c r="O861" s="90"/>
      <c r="P861" s="90"/>
      <c r="Q861" s="90"/>
      <c r="R861" s="90"/>
      <c r="S861" s="90"/>
      <c r="T861" s="91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T861" s="16" t="s">
        <v>155</v>
      </c>
      <c r="AU861" s="16" t="s">
        <v>86</v>
      </c>
    </row>
    <row r="862" s="2" customFormat="1" ht="16.5" customHeight="1">
      <c r="A862" s="37"/>
      <c r="B862" s="38"/>
      <c r="C862" s="249" t="s">
        <v>1634</v>
      </c>
      <c r="D862" s="249" t="s">
        <v>206</v>
      </c>
      <c r="E862" s="250" t="s">
        <v>1635</v>
      </c>
      <c r="F862" s="251" t="s">
        <v>1636</v>
      </c>
      <c r="G862" s="252" t="s">
        <v>371</v>
      </c>
      <c r="H862" s="253">
        <v>2</v>
      </c>
      <c r="I862" s="254"/>
      <c r="J862" s="255">
        <f>ROUND(I862*H862,2)</f>
        <v>0</v>
      </c>
      <c r="K862" s="256"/>
      <c r="L862" s="257"/>
      <c r="M862" s="258" t="s">
        <v>1</v>
      </c>
      <c r="N862" s="259" t="s">
        <v>41</v>
      </c>
      <c r="O862" s="90"/>
      <c r="P862" s="228">
        <f>O862*H862</f>
        <v>0</v>
      </c>
      <c r="Q862" s="228">
        <v>0.0022000000000000001</v>
      </c>
      <c r="R862" s="228">
        <f>Q862*H862</f>
        <v>0.0044000000000000003</v>
      </c>
      <c r="S862" s="228">
        <v>0</v>
      </c>
      <c r="T862" s="229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230" t="s">
        <v>340</v>
      </c>
      <c r="AT862" s="230" t="s">
        <v>206</v>
      </c>
      <c r="AU862" s="230" t="s">
        <v>86</v>
      </c>
      <c r="AY862" s="16" t="s">
        <v>147</v>
      </c>
      <c r="BE862" s="231">
        <f>IF(N862="základní",J862,0)</f>
        <v>0</v>
      </c>
      <c r="BF862" s="231">
        <f>IF(N862="snížená",J862,0)</f>
        <v>0</v>
      </c>
      <c r="BG862" s="231">
        <f>IF(N862="zákl. přenesená",J862,0)</f>
        <v>0</v>
      </c>
      <c r="BH862" s="231">
        <f>IF(N862="sníž. přenesená",J862,0)</f>
        <v>0</v>
      </c>
      <c r="BI862" s="231">
        <f>IF(N862="nulová",J862,0)</f>
        <v>0</v>
      </c>
      <c r="BJ862" s="16" t="s">
        <v>84</v>
      </c>
      <c r="BK862" s="231">
        <f>ROUND(I862*H862,2)</f>
        <v>0</v>
      </c>
      <c r="BL862" s="16" t="s">
        <v>242</v>
      </c>
      <c r="BM862" s="230" t="s">
        <v>1637</v>
      </c>
    </row>
    <row r="863" s="2" customFormat="1" ht="24.15" customHeight="1">
      <c r="A863" s="37"/>
      <c r="B863" s="38"/>
      <c r="C863" s="218" t="s">
        <v>1638</v>
      </c>
      <c r="D863" s="218" t="s">
        <v>149</v>
      </c>
      <c r="E863" s="219" t="s">
        <v>1639</v>
      </c>
      <c r="F863" s="220" t="s">
        <v>1640</v>
      </c>
      <c r="G863" s="221" t="s">
        <v>371</v>
      </c>
      <c r="H863" s="222">
        <v>4</v>
      </c>
      <c r="I863" s="223"/>
      <c r="J863" s="224">
        <f>ROUND(I863*H863,2)</f>
        <v>0</v>
      </c>
      <c r="K863" s="225"/>
      <c r="L863" s="43"/>
      <c r="M863" s="226" t="s">
        <v>1</v>
      </c>
      <c r="N863" s="227" t="s">
        <v>41</v>
      </c>
      <c r="O863" s="90"/>
      <c r="P863" s="228">
        <f>O863*H863</f>
        <v>0</v>
      </c>
      <c r="Q863" s="228">
        <v>0</v>
      </c>
      <c r="R863" s="228">
        <f>Q863*H863</f>
        <v>0</v>
      </c>
      <c r="S863" s="228">
        <v>0</v>
      </c>
      <c r="T863" s="229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230" t="s">
        <v>242</v>
      </c>
      <c r="AT863" s="230" t="s">
        <v>149</v>
      </c>
      <c r="AU863" s="230" t="s">
        <v>86</v>
      </c>
      <c r="AY863" s="16" t="s">
        <v>147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6" t="s">
        <v>84</v>
      </c>
      <c r="BK863" s="231">
        <f>ROUND(I863*H863,2)</f>
        <v>0</v>
      </c>
      <c r="BL863" s="16" t="s">
        <v>242</v>
      </c>
      <c r="BM863" s="230" t="s">
        <v>1641</v>
      </c>
    </row>
    <row r="864" s="2" customFormat="1" ht="24.15" customHeight="1">
      <c r="A864" s="37"/>
      <c r="B864" s="38"/>
      <c r="C864" s="249" t="s">
        <v>1642</v>
      </c>
      <c r="D864" s="249" t="s">
        <v>206</v>
      </c>
      <c r="E864" s="250" t="s">
        <v>1643</v>
      </c>
      <c r="F864" s="251" t="s">
        <v>1644</v>
      </c>
      <c r="G864" s="252" t="s">
        <v>371</v>
      </c>
      <c r="H864" s="253">
        <v>4</v>
      </c>
      <c r="I864" s="254"/>
      <c r="J864" s="255">
        <f>ROUND(I864*H864,2)</f>
        <v>0</v>
      </c>
      <c r="K864" s="256"/>
      <c r="L864" s="257"/>
      <c r="M864" s="258" t="s">
        <v>1</v>
      </c>
      <c r="N864" s="259" t="s">
        <v>41</v>
      </c>
      <c r="O864" s="90"/>
      <c r="P864" s="228">
        <f>O864*H864</f>
        <v>0</v>
      </c>
      <c r="Q864" s="228">
        <v>0.012999999999999999</v>
      </c>
      <c r="R864" s="228">
        <f>Q864*H864</f>
        <v>0.051999999999999998</v>
      </c>
      <c r="S864" s="228">
        <v>0</v>
      </c>
      <c r="T864" s="229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30" t="s">
        <v>340</v>
      </c>
      <c r="AT864" s="230" t="s">
        <v>206</v>
      </c>
      <c r="AU864" s="230" t="s">
        <v>86</v>
      </c>
      <c r="AY864" s="16" t="s">
        <v>147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6" t="s">
        <v>84</v>
      </c>
      <c r="BK864" s="231">
        <f>ROUND(I864*H864,2)</f>
        <v>0</v>
      </c>
      <c r="BL864" s="16" t="s">
        <v>242</v>
      </c>
      <c r="BM864" s="230" t="s">
        <v>1645</v>
      </c>
    </row>
    <row r="865" s="13" customFormat="1">
      <c r="A865" s="13"/>
      <c r="B865" s="237"/>
      <c r="C865" s="238"/>
      <c r="D865" s="239" t="s">
        <v>157</v>
      </c>
      <c r="E865" s="238"/>
      <c r="F865" s="241" t="s">
        <v>1646</v>
      </c>
      <c r="G865" s="238"/>
      <c r="H865" s="242">
        <v>4</v>
      </c>
      <c r="I865" s="243"/>
      <c r="J865" s="238"/>
      <c r="K865" s="238"/>
      <c r="L865" s="244"/>
      <c r="M865" s="245"/>
      <c r="N865" s="246"/>
      <c r="O865" s="246"/>
      <c r="P865" s="246"/>
      <c r="Q865" s="246"/>
      <c r="R865" s="246"/>
      <c r="S865" s="246"/>
      <c r="T865" s="24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8" t="s">
        <v>157</v>
      </c>
      <c r="AU865" s="248" t="s">
        <v>86</v>
      </c>
      <c r="AV865" s="13" t="s">
        <v>86</v>
      </c>
      <c r="AW865" s="13" t="s">
        <v>4</v>
      </c>
      <c r="AX865" s="13" t="s">
        <v>84</v>
      </c>
      <c r="AY865" s="248" t="s">
        <v>147</v>
      </c>
    </row>
    <row r="866" s="2" customFormat="1" ht="24.15" customHeight="1">
      <c r="A866" s="37"/>
      <c r="B866" s="38"/>
      <c r="C866" s="218" t="s">
        <v>1647</v>
      </c>
      <c r="D866" s="218" t="s">
        <v>149</v>
      </c>
      <c r="E866" s="219" t="s">
        <v>1648</v>
      </c>
      <c r="F866" s="220" t="s">
        <v>1649</v>
      </c>
      <c r="G866" s="221" t="s">
        <v>320</v>
      </c>
      <c r="H866" s="222">
        <v>13.25</v>
      </c>
      <c r="I866" s="223"/>
      <c r="J866" s="224">
        <f>ROUND(I866*H866,2)</f>
        <v>0</v>
      </c>
      <c r="K866" s="225"/>
      <c r="L866" s="43"/>
      <c r="M866" s="226" t="s">
        <v>1</v>
      </c>
      <c r="N866" s="227" t="s">
        <v>41</v>
      </c>
      <c r="O866" s="90"/>
      <c r="P866" s="228">
        <f>O866*H866</f>
        <v>0</v>
      </c>
      <c r="Q866" s="228">
        <v>0</v>
      </c>
      <c r="R866" s="228">
        <f>Q866*H866</f>
        <v>0</v>
      </c>
      <c r="S866" s="228">
        <v>0</v>
      </c>
      <c r="T866" s="229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230" t="s">
        <v>242</v>
      </c>
      <c r="AT866" s="230" t="s">
        <v>149</v>
      </c>
      <c r="AU866" s="230" t="s">
        <v>86</v>
      </c>
      <c r="AY866" s="16" t="s">
        <v>147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6" t="s">
        <v>84</v>
      </c>
      <c r="BK866" s="231">
        <f>ROUND(I866*H866,2)</f>
        <v>0</v>
      </c>
      <c r="BL866" s="16" t="s">
        <v>242</v>
      </c>
      <c r="BM866" s="230" t="s">
        <v>1650</v>
      </c>
    </row>
    <row r="867" s="2" customFormat="1">
      <c r="A867" s="37"/>
      <c r="B867" s="38"/>
      <c r="C867" s="39"/>
      <c r="D867" s="232" t="s">
        <v>155</v>
      </c>
      <c r="E867" s="39"/>
      <c r="F867" s="233" t="s">
        <v>1651</v>
      </c>
      <c r="G867" s="39"/>
      <c r="H867" s="39"/>
      <c r="I867" s="234"/>
      <c r="J867" s="39"/>
      <c r="K867" s="39"/>
      <c r="L867" s="43"/>
      <c r="M867" s="235"/>
      <c r="N867" s="236"/>
      <c r="O867" s="90"/>
      <c r="P867" s="90"/>
      <c r="Q867" s="90"/>
      <c r="R867" s="90"/>
      <c r="S867" s="90"/>
      <c r="T867" s="91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T867" s="16" t="s">
        <v>155</v>
      </c>
      <c r="AU867" s="16" t="s">
        <v>86</v>
      </c>
    </row>
    <row r="868" s="13" customFormat="1">
      <c r="A868" s="13"/>
      <c r="B868" s="237"/>
      <c r="C868" s="238"/>
      <c r="D868" s="239" t="s">
        <v>157</v>
      </c>
      <c r="E868" s="240" t="s">
        <v>1</v>
      </c>
      <c r="F868" s="241" t="s">
        <v>1652</v>
      </c>
      <c r="G868" s="238"/>
      <c r="H868" s="242">
        <v>13.25</v>
      </c>
      <c r="I868" s="243"/>
      <c r="J868" s="238"/>
      <c r="K868" s="238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157</v>
      </c>
      <c r="AU868" s="248" t="s">
        <v>86</v>
      </c>
      <c r="AV868" s="13" t="s">
        <v>86</v>
      </c>
      <c r="AW868" s="13" t="s">
        <v>33</v>
      </c>
      <c r="AX868" s="13" t="s">
        <v>76</v>
      </c>
      <c r="AY868" s="248" t="s">
        <v>147</v>
      </c>
    </row>
    <row r="869" s="2" customFormat="1" ht="16.5" customHeight="1">
      <c r="A869" s="37"/>
      <c r="B869" s="38"/>
      <c r="C869" s="249" t="s">
        <v>1653</v>
      </c>
      <c r="D869" s="249" t="s">
        <v>206</v>
      </c>
      <c r="E869" s="250" t="s">
        <v>1654</v>
      </c>
      <c r="F869" s="251" t="s">
        <v>1655</v>
      </c>
      <c r="G869" s="252" t="s">
        <v>320</v>
      </c>
      <c r="H869" s="253">
        <v>13.913</v>
      </c>
      <c r="I869" s="254"/>
      <c r="J869" s="255">
        <f>ROUND(I869*H869,2)</f>
        <v>0</v>
      </c>
      <c r="K869" s="256"/>
      <c r="L869" s="257"/>
      <c r="M869" s="258" t="s">
        <v>1</v>
      </c>
      <c r="N869" s="259" t="s">
        <v>41</v>
      </c>
      <c r="O869" s="90"/>
      <c r="P869" s="228">
        <f>O869*H869</f>
        <v>0</v>
      </c>
      <c r="Q869" s="228">
        <v>0.00080000000000000004</v>
      </c>
      <c r="R869" s="228">
        <f>Q869*H869</f>
        <v>0.0111304</v>
      </c>
      <c r="S869" s="228">
        <v>0</v>
      </c>
      <c r="T869" s="229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30" t="s">
        <v>340</v>
      </c>
      <c r="AT869" s="230" t="s">
        <v>206</v>
      </c>
      <c r="AU869" s="230" t="s">
        <v>86</v>
      </c>
      <c r="AY869" s="16" t="s">
        <v>147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6" t="s">
        <v>84</v>
      </c>
      <c r="BK869" s="231">
        <f>ROUND(I869*H869,2)</f>
        <v>0</v>
      </c>
      <c r="BL869" s="16" t="s">
        <v>242</v>
      </c>
      <c r="BM869" s="230" t="s">
        <v>1656</v>
      </c>
    </row>
    <row r="870" s="13" customFormat="1">
      <c r="A870" s="13"/>
      <c r="B870" s="237"/>
      <c r="C870" s="238"/>
      <c r="D870" s="239" t="s">
        <v>157</v>
      </c>
      <c r="E870" s="238"/>
      <c r="F870" s="241" t="s">
        <v>1657</v>
      </c>
      <c r="G870" s="238"/>
      <c r="H870" s="242">
        <v>13.913</v>
      </c>
      <c r="I870" s="243"/>
      <c r="J870" s="238"/>
      <c r="K870" s="238"/>
      <c r="L870" s="244"/>
      <c r="M870" s="245"/>
      <c r="N870" s="246"/>
      <c r="O870" s="246"/>
      <c r="P870" s="246"/>
      <c r="Q870" s="246"/>
      <c r="R870" s="246"/>
      <c r="S870" s="246"/>
      <c r="T870" s="24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8" t="s">
        <v>157</v>
      </c>
      <c r="AU870" s="248" t="s">
        <v>86</v>
      </c>
      <c r="AV870" s="13" t="s">
        <v>86</v>
      </c>
      <c r="AW870" s="13" t="s">
        <v>4</v>
      </c>
      <c r="AX870" s="13" t="s">
        <v>84</v>
      </c>
      <c r="AY870" s="248" t="s">
        <v>147</v>
      </c>
    </row>
    <row r="871" s="2" customFormat="1" ht="16.5" customHeight="1">
      <c r="A871" s="37"/>
      <c r="B871" s="38"/>
      <c r="C871" s="249" t="s">
        <v>1658</v>
      </c>
      <c r="D871" s="249" t="s">
        <v>206</v>
      </c>
      <c r="E871" s="250" t="s">
        <v>1659</v>
      </c>
      <c r="F871" s="251" t="s">
        <v>1660</v>
      </c>
      <c r="G871" s="252" t="s">
        <v>1661</v>
      </c>
      <c r="H871" s="253">
        <v>11</v>
      </c>
      <c r="I871" s="254"/>
      <c r="J871" s="255">
        <f>ROUND(I871*H871,2)</f>
        <v>0</v>
      </c>
      <c r="K871" s="256"/>
      <c r="L871" s="257"/>
      <c r="M871" s="258" t="s">
        <v>1</v>
      </c>
      <c r="N871" s="259" t="s">
        <v>41</v>
      </c>
      <c r="O871" s="90"/>
      <c r="P871" s="228">
        <f>O871*H871</f>
        <v>0</v>
      </c>
      <c r="Q871" s="228">
        <v>0.00020000000000000001</v>
      </c>
      <c r="R871" s="228">
        <f>Q871*H871</f>
        <v>0.0022000000000000001</v>
      </c>
      <c r="S871" s="228">
        <v>0</v>
      </c>
      <c r="T871" s="229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230" t="s">
        <v>340</v>
      </c>
      <c r="AT871" s="230" t="s">
        <v>206</v>
      </c>
      <c r="AU871" s="230" t="s">
        <v>86</v>
      </c>
      <c r="AY871" s="16" t="s">
        <v>147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6" t="s">
        <v>84</v>
      </c>
      <c r="BK871" s="231">
        <f>ROUND(I871*H871,2)</f>
        <v>0</v>
      </c>
      <c r="BL871" s="16" t="s">
        <v>242</v>
      </c>
      <c r="BM871" s="230" t="s">
        <v>1662</v>
      </c>
    </row>
    <row r="872" s="2" customFormat="1" ht="16.5" customHeight="1">
      <c r="A872" s="37"/>
      <c r="B872" s="38"/>
      <c r="C872" s="218" t="s">
        <v>1663</v>
      </c>
      <c r="D872" s="218" t="s">
        <v>149</v>
      </c>
      <c r="E872" s="219" t="s">
        <v>1664</v>
      </c>
      <c r="F872" s="220" t="s">
        <v>1665</v>
      </c>
      <c r="G872" s="221" t="s">
        <v>1666</v>
      </c>
      <c r="H872" s="222">
        <v>1</v>
      </c>
      <c r="I872" s="223"/>
      <c r="J872" s="224">
        <f>ROUND(I872*H872,2)</f>
        <v>0</v>
      </c>
      <c r="K872" s="225"/>
      <c r="L872" s="43"/>
      <c r="M872" s="226" t="s">
        <v>1</v>
      </c>
      <c r="N872" s="227" t="s">
        <v>41</v>
      </c>
      <c r="O872" s="90"/>
      <c r="P872" s="228">
        <f>O872*H872</f>
        <v>0</v>
      </c>
      <c r="Q872" s="228">
        <v>0</v>
      </c>
      <c r="R872" s="228">
        <f>Q872*H872</f>
        <v>0</v>
      </c>
      <c r="S872" s="228">
        <v>0</v>
      </c>
      <c r="T872" s="229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230" t="s">
        <v>242</v>
      </c>
      <c r="AT872" s="230" t="s">
        <v>149</v>
      </c>
      <c r="AU872" s="230" t="s">
        <v>86</v>
      </c>
      <c r="AY872" s="16" t="s">
        <v>147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6" t="s">
        <v>84</v>
      </c>
      <c r="BK872" s="231">
        <f>ROUND(I872*H872,2)</f>
        <v>0</v>
      </c>
      <c r="BL872" s="16" t="s">
        <v>242</v>
      </c>
      <c r="BM872" s="230" t="s">
        <v>1667</v>
      </c>
    </row>
    <row r="873" s="2" customFormat="1" ht="16.5" customHeight="1">
      <c r="A873" s="37"/>
      <c r="B873" s="38"/>
      <c r="C873" s="249" t="s">
        <v>1668</v>
      </c>
      <c r="D873" s="249" t="s">
        <v>206</v>
      </c>
      <c r="E873" s="250" t="s">
        <v>1669</v>
      </c>
      <c r="F873" s="251" t="s">
        <v>1670</v>
      </c>
      <c r="G873" s="252" t="s">
        <v>1666</v>
      </c>
      <c r="H873" s="253">
        <v>1</v>
      </c>
      <c r="I873" s="254"/>
      <c r="J873" s="255">
        <f>ROUND(I873*H873,2)</f>
        <v>0</v>
      </c>
      <c r="K873" s="256"/>
      <c r="L873" s="257"/>
      <c r="M873" s="258" t="s">
        <v>1</v>
      </c>
      <c r="N873" s="259" t="s">
        <v>41</v>
      </c>
      <c r="O873" s="90"/>
      <c r="P873" s="228">
        <f>O873*H873</f>
        <v>0</v>
      </c>
      <c r="Q873" s="228">
        <v>0.080000000000000002</v>
      </c>
      <c r="R873" s="228">
        <f>Q873*H873</f>
        <v>0.080000000000000002</v>
      </c>
      <c r="S873" s="228">
        <v>0</v>
      </c>
      <c r="T873" s="229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230" t="s">
        <v>340</v>
      </c>
      <c r="AT873" s="230" t="s">
        <v>206</v>
      </c>
      <c r="AU873" s="230" t="s">
        <v>86</v>
      </c>
      <c r="AY873" s="16" t="s">
        <v>147</v>
      </c>
      <c r="BE873" s="231">
        <f>IF(N873="základní",J873,0)</f>
        <v>0</v>
      </c>
      <c r="BF873" s="231">
        <f>IF(N873="snížená",J873,0)</f>
        <v>0</v>
      </c>
      <c r="BG873" s="231">
        <f>IF(N873="zákl. přenesená",J873,0)</f>
        <v>0</v>
      </c>
      <c r="BH873" s="231">
        <f>IF(N873="sníž. přenesená",J873,0)</f>
        <v>0</v>
      </c>
      <c r="BI873" s="231">
        <f>IF(N873="nulová",J873,0)</f>
        <v>0</v>
      </c>
      <c r="BJ873" s="16" t="s">
        <v>84</v>
      </c>
      <c r="BK873" s="231">
        <f>ROUND(I873*H873,2)</f>
        <v>0</v>
      </c>
      <c r="BL873" s="16" t="s">
        <v>242</v>
      </c>
      <c r="BM873" s="230" t="s">
        <v>1671</v>
      </c>
    </row>
    <row r="874" s="2" customFormat="1" ht="16.5" customHeight="1">
      <c r="A874" s="37"/>
      <c r="B874" s="38"/>
      <c r="C874" s="218" t="s">
        <v>1672</v>
      </c>
      <c r="D874" s="218" t="s">
        <v>149</v>
      </c>
      <c r="E874" s="219" t="s">
        <v>1673</v>
      </c>
      <c r="F874" s="220" t="s">
        <v>1674</v>
      </c>
      <c r="G874" s="221" t="s">
        <v>1666</v>
      </c>
      <c r="H874" s="222">
        <v>1</v>
      </c>
      <c r="I874" s="223"/>
      <c r="J874" s="224">
        <f>ROUND(I874*H874,2)</f>
        <v>0</v>
      </c>
      <c r="K874" s="225"/>
      <c r="L874" s="43"/>
      <c r="M874" s="226" t="s">
        <v>1</v>
      </c>
      <c r="N874" s="227" t="s">
        <v>41</v>
      </c>
      <c r="O874" s="90"/>
      <c r="P874" s="228">
        <f>O874*H874</f>
        <v>0</v>
      </c>
      <c r="Q874" s="228">
        <v>0</v>
      </c>
      <c r="R874" s="228">
        <f>Q874*H874</f>
        <v>0</v>
      </c>
      <c r="S874" s="228">
        <v>0</v>
      </c>
      <c r="T874" s="229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230" t="s">
        <v>242</v>
      </c>
      <c r="AT874" s="230" t="s">
        <v>149</v>
      </c>
      <c r="AU874" s="230" t="s">
        <v>86</v>
      </c>
      <c r="AY874" s="16" t="s">
        <v>147</v>
      </c>
      <c r="BE874" s="231">
        <f>IF(N874="základní",J874,0)</f>
        <v>0</v>
      </c>
      <c r="BF874" s="231">
        <f>IF(N874="snížená",J874,0)</f>
        <v>0</v>
      </c>
      <c r="BG874" s="231">
        <f>IF(N874="zákl. přenesená",J874,0)</f>
        <v>0</v>
      </c>
      <c r="BH874" s="231">
        <f>IF(N874="sníž. přenesená",J874,0)</f>
        <v>0</v>
      </c>
      <c r="BI874" s="231">
        <f>IF(N874="nulová",J874,0)</f>
        <v>0</v>
      </c>
      <c r="BJ874" s="16" t="s">
        <v>84</v>
      </c>
      <c r="BK874" s="231">
        <f>ROUND(I874*H874,2)</f>
        <v>0</v>
      </c>
      <c r="BL874" s="16" t="s">
        <v>242</v>
      </c>
      <c r="BM874" s="230" t="s">
        <v>1675</v>
      </c>
    </row>
    <row r="875" s="2" customFormat="1" ht="16.5" customHeight="1">
      <c r="A875" s="37"/>
      <c r="B875" s="38"/>
      <c r="C875" s="249" t="s">
        <v>1676</v>
      </c>
      <c r="D875" s="249" t="s">
        <v>206</v>
      </c>
      <c r="E875" s="250" t="s">
        <v>1677</v>
      </c>
      <c r="F875" s="251" t="s">
        <v>1678</v>
      </c>
      <c r="G875" s="252" t="s">
        <v>371</v>
      </c>
      <c r="H875" s="253">
        <v>13</v>
      </c>
      <c r="I875" s="254"/>
      <c r="J875" s="255">
        <f>ROUND(I875*H875,2)</f>
        <v>0</v>
      </c>
      <c r="K875" s="256"/>
      <c r="L875" s="257"/>
      <c r="M875" s="258" t="s">
        <v>1</v>
      </c>
      <c r="N875" s="259" t="s">
        <v>41</v>
      </c>
      <c r="O875" s="90"/>
      <c r="P875" s="228">
        <f>O875*H875</f>
        <v>0</v>
      </c>
      <c r="Q875" s="228">
        <v>0.02</v>
      </c>
      <c r="R875" s="228">
        <f>Q875*H875</f>
        <v>0.26000000000000001</v>
      </c>
      <c r="S875" s="228">
        <v>0</v>
      </c>
      <c r="T875" s="229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30" t="s">
        <v>340</v>
      </c>
      <c r="AT875" s="230" t="s">
        <v>206</v>
      </c>
      <c r="AU875" s="230" t="s">
        <v>86</v>
      </c>
      <c r="AY875" s="16" t="s">
        <v>147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6" t="s">
        <v>84</v>
      </c>
      <c r="BK875" s="231">
        <f>ROUND(I875*H875,2)</f>
        <v>0</v>
      </c>
      <c r="BL875" s="16" t="s">
        <v>242</v>
      </c>
      <c r="BM875" s="230" t="s">
        <v>1679</v>
      </c>
    </row>
    <row r="876" s="2" customFormat="1" ht="24.15" customHeight="1">
      <c r="A876" s="37"/>
      <c r="B876" s="38"/>
      <c r="C876" s="249" t="s">
        <v>1680</v>
      </c>
      <c r="D876" s="249" t="s">
        <v>206</v>
      </c>
      <c r="E876" s="250" t="s">
        <v>1681</v>
      </c>
      <c r="F876" s="251" t="s">
        <v>1682</v>
      </c>
      <c r="G876" s="252" t="s">
        <v>371</v>
      </c>
      <c r="H876" s="253">
        <v>1</v>
      </c>
      <c r="I876" s="254"/>
      <c r="J876" s="255">
        <f>ROUND(I876*H876,2)</f>
        <v>0</v>
      </c>
      <c r="K876" s="256"/>
      <c r="L876" s="257"/>
      <c r="M876" s="258" t="s">
        <v>1</v>
      </c>
      <c r="N876" s="259" t="s">
        <v>41</v>
      </c>
      <c r="O876" s="90"/>
      <c r="P876" s="228">
        <f>O876*H876</f>
        <v>0</v>
      </c>
      <c r="Q876" s="228">
        <v>0.044999999999999998</v>
      </c>
      <c r="R876" s="228">
        <f>Q876*H876</f>
        <v>0.044999999999999998</v>
      </c>
      <c r="S876" s="228">
        <v>0</v>
      </c>
      <c r="T876" s="229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30" t="s">
        <v>340</v>
      </c>
      <c r="AT876" s="230" t="s">
        <v>206</v>
      </c>
      <c r="AU876" s="230" t="s">
        <v>86</v>
      </c>
      <c r="AY876" s="16" t="s">
        <v>147</v>
      </c>
      <c r="BE876" s="231">
        <f>IF(N876="základní",J876,0)</f>
        <v>0</v>
      </c>
      <c r="BF876" s="231">
        <f>IF(N876="snížená",J876,0)</f>
        <v>0</v>
      </c>
      <c r="BG876" s="231">
        <f>IF(N876="zákl. přenesená",J876,0)</f>
        <v>0</v>
      </c>
      <c r="BH876" s="231">
        <f>IF(N876="sníž. přenesená",J876,0)</f>
        <v>0</v>
      </c>
      <c r="BI876" s="231">
        <f>IF(N876="nulová",J876,0)</f>
        <v>0</v>
      </c>
      <c r="BJ876" s="16" t="s">
        <v>84</v>
      </c>
      <c r="BK876" s="231">
        <f>ROUND(I876*H876,2)</f>
        <v>0</v>
      </c>
      <c r="BL876" s="16" t="s">
        <v>242</v>
      </c>
      <c r="BM876" s="230" t="s">
        <v>1683</v>
      </c>
    </row>
    <row r="877" s="2" customFormat="1" ht="16.5" customHeight="1">
      <c r="A877" s="37"/>
      <c r="B877" s="38"/>
      <c r="C877" s="249" t="s">
        <v>1684</v>
      </c>
      <c r="D877" s="249" t="s">
        <v>206</v>
      </c>
      <c r="E877" s="250" t="s">
        <v>1685</v>
      </c>
      <c r="F877" s="251" t="s">
        <v>1686</v>
      </c>
      <c r="G877" s="252" t="s">
        <v>371</v>
      </c>
      <c r="H877" s="253">
        <v>1</v>
      </c>
      <c r="I877" s="254"/>
      <c r="J877" s="255">
        <f>ROUND(I877*H877,2)</f>
        <v>0</v>
      </c>
      <c r="K877" s="256"/>
      <c r="L877" s="257"/>
      <c r="M877" s="258" t="s">
        <v>1</v>
      </c>
      <c r="N877" s="259" t="s">
        <v>41</v>
      </c>
      <c r="O877" s="90"/>
      <c r="P877" s="228">
        <f>O877*H877</f>
        <v>0</v>
      </c>
      <c r="Q877" s="228">
        <v>0.014999999999999999</v>
      </c>
      <c r="R877" s="228">
        <f>Q877*H877</f>
        <v>0.014999999999999999</v>
      </c>
      <c r="S877" s="228">
        <v>0</v>
      </c>
      <c r="T877" s="229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230" t="s">
        <v>340</v>
      </c>
      <c r="AT877" s="230" t="s">
        <v>206</v>
      </c>
      <c r="AU877" s="230" t="s">
        <v>86</v>
      </c>
      <c r="AY877" s="16" t="s">
        <v>147</v>
      </c>
      <c r="BE877" s="231">
        <f>IF(N877="základní",J877,0)</f>
        <v>0</v>
      </c>
      <c r="BF877" s="231">
        <f>IF(N877="snížená",J877,0)</f>
        <v>0</v>
      </c>
      <c r="BG877" s="231">
        <f>IF(N877="zákl. přenesená",J877,0)</f>
        <v>0</v>
      </c>
      <c r="BH877" s="231">
        <f>IF(N877="sníž. přenesená",J877,0)</f>
        <v>0</v>
      </c>
      <c r="BI877" s="231">
        <f>IF(N877="nulová",J877,0)</f>
        <v>0</v>
      </c>
      <c r="BJ877" s="16" t="s">
        <v>84</v>
      </c>
      <c r="BK877" s="231">
        <f>ROUND(I877*H877,2)</f>
        <v>0</v>
      </c>
      <c r="BL877" s="16" t="s">
        <v>242</v>
      </c>
      <c r="BM877" s="230" t="s">
        <v>1687</v>
      </c>
    </row>
    <row r="878" s="2" customFormat="1" ht="24.15" customHeight="1">
      <c r="A878" s="37"/>
      <c r="B878" s="38"/>
      <c r="C878" s="218" t="s">
        <v>1688</v>
      </c>
      <c r="D878" s="218" t="s">
        <v>149</v>
      </c>
      <c r="E878" s="219" t="s">
        <v>1689</v>
      </c>
      <c r="F878" s="220" t="s">
        <v>1690</v>
      </c>
      <c r="G878" s="221" t="s">
        <v>191</v>
      </c>
      <c r="H878" s="222">
        <v>3.2360000000000002</v>
      </c>
      <c r="I878" s="223"/>
      <c r="J878" s="224">
        <f>ROUND(I878*H878,2)</f>
        <v>0</v>
      </c>
      <c r="K878" s="225"/>
      <c r="L878" s="43"/>
      <c r="M878" s="226" t="s">
        <v>1</v>
      </c>
      <c r="N878" s="227" t="s">
        <v>41</v>
      </c>
      <c r="O878" s="90"/>
      <c r="P878" s="228">
        <f>O878*H878</f>
        <v>0</v>
      </c>
      <c r="Q878" s="228">
        <v>0</v>
      </c>
      <c r="R878" s="228">
        <f>Q878*H878</f>
        <v>0</v>
      </c>
      <c r="S878" s="228">
        <v>0</v>
      </c>
      <c r="T878" s="229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30" t="s">
        <v>242</v>
      </c>
      <c r="AT878" s="230" t="s">
        <v>149</v>
      </c>
      <c r="AU878" s="230" t="s">
        <v>86</v>
      </c>
      <c r="AY878" s="16" t="s">
        <v>147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6" t="s">
        <v>84</v>
      </c>
      <c r="BK878" s="231">
        <f>ROUND(I878*H878,2)</f>
        <v>0</v>
      </c>
      <c r="BL878" s="16" t="s">
        <v>242</v>
      </c>
      <c r="BM878" s="230" t="s">
        <v>1691</v>
      </c>
    </row>
    <row r="879" s="2" customFormat="1">
      <c r="A879" s="37"/>
      <c r="B879" s="38"/>
      <c r="C879" s="39"/>
      <c r="D879" s="232" t="s">
        <v>155</v>
      </c>
      <c r="E879" s="39"/>
      <c r="F879" s="233" t="s">
        <v>1692</v>
      </c>
      <c r="G879" s="39"/>
      <c r="H879" s="39"/>
      <c r="I879" s="234"/>
      <c r="J879" s="39"/>
      <c r="K879" s="39"/>
      <c r="L879" s="43"/>
      <c r="M879" s="235"/>
      <c r="N879" s="236"/>
      <c r="O879" s="90"/>
      <c r="P879" s="90"/>
      <c r="Q879" s="90"/>
      <c r="R879" s="90"/>
      <c r="S879" s="90"/>
      <c r="T879" s="91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T879" s="16" t="s">
        <v>155</v>
      </c>
      <c r="AU879" s="16" t="s">
        <v>86</v>
      </c>
    </row>
    <row r="880" s="12" customFormat="1" ht="22.8" customHeight="1">
      <c r="A880" s="12"/>
      <c r="B880" s="202"/>
      <c r="C880" s="203"/>
      <c r="D880" s="204" t="s">
        <v>75</v>
      </c>
      <c r="E880" s="216" t="s">
        <v>1693</v>
      </c>
      <c r="F880" s="216" t="s">
        <v>1694</v>
      </c>
      <c r="G880" s="203"/>
      <c r="H880" s="203"/>
      <c r="I880" s="206"/>
      <c r="J880" s="217">
        <f>BK880</f>
        <v>0</v>
      </c>
      <c r="K880" s="203"/>
      <c r="L880" s="208"/>
      <c r="M880" s="209"/>
      <c r="N880" s="210"/>
      <c r="O880" s="210"/>
      <c r="P880" s="211">
        <f>SUM(P881:P923)</f>
        <v>0</v>
      </c>
      <c r="Q880" s="210"/>
      <c r="R880" s="211">
        <f>SUM(R881:R923)</f>
        <v>1.9101541000000002</v>
      </c>
      <c r="S880" s="210"/>
      <c r="T880" s="212">
        <f>SUM(T881:T923)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3" t="s">
        <v>86</v>
      </c>
      <c r="AT880" s="214" t="s">
        <v>75</v>
      </c>
      <c r="AU880" s="214" t="s">
        <v>84</v>
      </c>
      <c r="AY880" s="213" t="s">
        <v>147</v>
      </c>
      <c r="BK880" s="215">
        <f>SUM(BK881:BK923)</f>
        <v>0</v>
      </c>
    </row>
    <row r="881" s="2" customFormat="1" ht="24.15" customHeight="1">
      <c r="A881" s="37"/>
      <c r="B881" s="38"/>
      <c r="C881" s="218" t="s">
        <v>1695</v>
      </c>
      <c r="D881" s="218" t="s">
        <v>149</v>
      </c>
      <c r="E881" s="219" t="s">
        <v>1696</v>
      </c>
      <c r="F881" s="220" t="s">
        <v>1697</v>
      </c>
      <c r="G881" s="221" t="s">
        <v>320</v>
      </c>
      <c r="H881" s="222">
        <v>5.6900000000000004</v>
      </c>
      <c r="I881" s="223"/>
      <c r="J881" s="224">
        <f>ROUND(I881*H881,2)</f>
        <v>0</v>
      </c>
      <c r="K881" s="225"/>
      <c r="L881" s="43"/>
      <c r="M881" s="226" t="s">
        <v>1</v>
      </c>
      <c r="N881" s="227" t="s">
        <v>41</v>
      </c>
      <c r="O881" s="90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230" t="s">
        <v>242</v>
      </c>
      <c r="AT881" s="230" t="s">
        <v>149</v>
      </c>
      <c r="AU881" s="230" t="s">
        <v>86</v>
      </c>
      <c r="AY881" s="16" t="s">
        <v>147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6" t="s">
        <v>84</v>
      </c>
      <c r="BK881" s="231">
        <f>ROUND(I881*H881,2)</f>
        <v>0</v>
      </c>
      <c r="BL881" s="16" t="s">
        <v>242</v>
      </c>
      <c r="BM881" s="230" t="s">
        <v>1698</v>
      </c>
    </row>
    <row r="882" s="2" customFormat="1">
      <c r="A882" s="37"/>
      <c r="B882" s="38"/>
      <c r="C882" s="39"/>
      <c r="D882" s="232" t="s">
        <v>155</v>
      </c>
      <c r="E882" s="39"/>
      <c r="F882" s="233" t="s">
        <v>1699</v>
      </c>
      <c r="G882" s="39"/>
      <c r="H882" s="39"/>
      <c r="I882" s="234"/>
      <c r="J882" s="39"/>
      <c r="K882" s="39"/>
      <c r="L882" s="43"/>
      <c r="M882" s="235"/>
      <c r="N882" s="236"/>
      <c r="O882" s="90"/>
      <c r="P882" s="90"/>
      <c r="Q882" s="90"/>
      <c r="R882" s="90"/>
      <c r="S882" s="90"/>
      <c r="T882" s="91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T882" s="16" t="s">
        <v>155</v>
      </c>
      <c r="AU882" s="16" t="s">
        <v>86</v>
      </c>
    </row>
    <row r="883" s="13" customFormat="1">
      <c r="A883" s="13"/>
      <c r="B883" s="237"/>
      <c r="C883" s="238"/>
      <c r="D883" s="239" t="s">
        <v>157</v>
      </c>
      <c r="E883" s="240" t="s">
        <v>1</v>
      </c>
      <c r="F883" s="241" t="s">
        <v>1700</v>
      </c>
      <c r="G883" s="238"/>
      <c r="H883" s="242">
        <v>5.6900000000000004</v>
      </c>
      <c r="I883" s="243"/>
      <c r="J883" s="238"/>
      <c r="K883" s="238"/>
      <c r="L883" s="244"/>
      <c r="M883" s="245"/>
      <c r="N883" s="246"/>
      <c r="O883" s="246"/>
      <c r="P883" s="246"/>
      <c r="Q883" s="246"/>
      <c r="R883" s="246"/>
      <c r="S883" s="246"/>
      <c r="T883" s="24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8" t="s">
        <v>157</v>
      </c>
      <c r="AU883" s="248" t="s">
        <v>86</v>
      </c>
      <c r="AV883" s="13" t="s">
        <v>86</v>
      </c>
      <c r="AW883" s="13" t="s">
        <v>33</v>
      </c>
      <c r="AX883" s="13" t="s">
        <v>76</v>
      </c>
      <c r="AY883" s="248" t="s">
        <v>147</v>
      </c>
    </row>
    <row r="884" s="2" customFormat="1" ht="24.15" customHeight="1">
      <c r="A884" s="37"/>
      <c r="B884" s="38"/>
      <c r="C884" s="249" t="s">
        <v>1701</v>
      </c>
      <c r="D884" s="249" t="s">
        <v>206</v>
      </c>
      <c r="E884" s="250" t="s">
        <v>1702</v>
      </c>
      <c r="F884" s="251" t="s">
        <v>1703</v>
      </c>
      <c r="G884" s="252" t="s">
        <v>371</v>
      </c>
      <c r="H884" s="253">
        <v>1</v>
      </c>
      <c r="I884" s="254"/>
      <c r="J884" s="255">
        <f>ROUND(I884*H884,2)</f>
        <v>0</v>
      </c>
      <c r="K884" s="256"/>
      <c r="L884" s="257"/>
      <c r="M884" s="258" t="s">
        <v>1</v>
      </c>
      <c r="N884" s="259" t="s">
        <v>41</v>
      </c>
      <c r="O884" s="90"/>
      <c r="P884" s="228">
        <f>O884*H884</f>
        <v>0</v>
      </c>
      <c r="Q884" s="228">
        <v>0.88800000000000001</v>
      </c>
      <c r="R884" s="228">
        <f>Q884*H884</f>
        <v>0.88800000000000001</v>
      </c>
      <c r="S884" s="228">
        <v>0</v>
      </c>
      <c r="T884" s="229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230" t="s">
        <v>340</v>
      </c>
      <c r="AT884" s="230" t="s">
        <v>206</v>
      </c>
      <c r="AU884" s="230" t="s">
        <v>86</v>
      </c>
      <c r="AY884" s="16" t="s">
        <v>147</v>
      </c>
      <c r="BE884" s="231">
        <f>IF(N884="základní",J884,0)</f>
        <v>0</v>
      </c>
      <c r="BF884" s="231">
        <f>IF(N884="snížená",J884,0)</f>
        <v>0</v>
      </c>
      <c r="BG884" s="231">
        <f>IF(N884="zákl. přenesená",J884,0)</f>
        <v>0</v>
      </c>
      <c r="BH884" s="231">
        <f>IF(N884="sníž. přenesená",J884,0)</f>
        <v>0</v>
      </c>
      <c r="BI884" s="231">
        <f>IF(N884="nulová",J884,0)</f>
        <v>0</v>
      </c>
      <c r="BJ884" s="16" t="s">
        <v>84</v>
      </c>
      <c r="BK884" s="231">
        <f>ROUND(I884*H884,2)</f>
        <v>0</v>
      </c>
      <c r="BL884" s="16" t="s">
        <v>242</v>
      </c>
      <c r="BM884" s="230" t="s">
        <v>1704</v>
      </c>
    </row>
    <row r="885" s="2" customFormat="1" ht="24.15" customHeight="1">
      <c r="A885" s="37"/>
      <c r="B885" s="38"/>
      <c r="C885" s="218" t="s">
        <v>1705</v>
      </c>
      <c r="D885" s="218" t="s">
        <v>149</v>
      </c>
      <c r="E885" s="219" t="s">
        <v>1706</v>
      </c>
      <c r="F885" s="220" t="s">
        <v>1707</v>
      </c>
      <c r="G885" s="221" t="s">
        <v>320</v>
      </c>
      <c r="H885" s="222">
        <v>8.2599999999999998</v>
      </c>
      <c r="I885" s="223"/>
      <c r="J885" s="224">
        <f>ROUND(I885*H885,2)</f>
        <v>0</v>
      </c>
      <c r="K885" s="225"/>
      <c r="L885" s="43"/>
      <c r="M885" s="226" t="s">
        <v>1</v>
      </c>
      <c r="N885" s="227" t="s">
        <v>41</v>
      </c>
      <c r="O885" s="90"/>
      <c r="P885" s="228">
        <f>O885*H885</f>
        <v>0</v>
      </c>
      <c r="Q885" s="228">
        <v>0.00011</v>
      </c>
      <c r="R885" s="228">
        <f>Q885*H885</f>
        <v>0.00090859999999999997</v>
      </c>
      <c r="S885" s="228">
        <v>0</v>
      </c>
      <c r="T885" s="229">
        <f>S885*H885</f>
        <v>0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230" t="s">
        <v>242</v>
      </c>
      <c r="AT885" s="230" t="s">
        <v>149</v>
      </c>
      <c r="AU885" s="230" t="s">
        <v>86</v>
      </c>
      <c r="AY885" s="16" t="s">
        <v>147</v>
      </c>
      <c r="BE885" s="231">
        <f>IF(N885="základní",J885,0)</f>
        <v>0</v>
      </c>
      <c r="BF885" s="231">
        <f>IF(N885="snížená",J885,0)</f>
        <v>0</v>
      </c>
      <c r="BG885" s="231">
        <f>IF(N885="zákl. přenesená",J885,0)</f>
        <v>0</v>
      </c>
      <c r="BH885" s="231">
        <f>IF(N885="sníž. přenesená",J885,0)</f>
        <v>0</v>
      </c>
      <c r="BI885" s="231">
        <f>IF(N885="nulová",J885,0)</f>
        <v>0</v>
      </c>
      <c r="BJ885" s="16" t="s">
        <v>84</v>
      </c>
      <c r="BK885" s="231">
        <f>ROUND(I885*H885,2)</f>
        <v>0</v>
      </c>
      <c r="BL885" s="16" t="s">
        <v>242</v>
      </c>
      <c r="BM885" s="230" t="s">
        <v>1708</v>
      </c>
    </row>
    <row r="886" s="2" customFormat="1">
      <c r="A886" s="37"/>
      <c r="B886" s="38"/>
      <c r="C886" s="39"/>
      <c r="D886" s="232" t="s">
        <v>155</v>
      </c>
      <c r="E886" s="39"/>
      <c r="F886" s="233" t="s">
        <v>1709</v>
      </c>
      <c r="G886" s="39"/>
      <c r="H886" s="39"/>
      <c r="I886" s="234"/>
      <c r="J886" s="39"/>
      <c r="K886" s="39"/>
      <c r="L886" s="43"/>
      <c r="M886" s="235"/>
      <c r="N886" s="236"/>
      <c r="O886" s="90"/>
      <c r="P886" s="90"/>
      <c r="Q886" s="90"/>
      <c r="R886" s="90"/>
      <c r="S886" s="90"/>
      <c r="T886" s="91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T886" s="16" t="s">
        <v>155</v>
      </c>
      <c r="AU886" s="16" t="s">
        <v>86</v>
      </c>
    </row>
    <row r="887" s="13" customFormat="1">
      <c r="A887" s="13"/>
      <c r="B887" s="237"/>
      <c r="C887" s="238"/>
      <c r="D887" s="239" t="s">
        <v>157</v>
      </c>
      <c r="E887" s="240" t="s">
        <v>1</v>
      </c>
      <c r="F887" s="241" t="s">
        <v>1710</v>
      </c>
      <c r="G887" s="238"/>
      <c r="H887" s="242">
        <v>8.2599999999999998</v>
      </c>
      <c r="I887" s="243"/>
      <c r="J887" s="238"/>
      <c r="K887" s="238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157</v>
      </c>
      <c r="AU887" s="248" t="s">
        <v>86</v>
      </c>
      <c r="AV887" s="13" t="s">
        <v>86</v>
      </c>
      <c r="AW887" s="13" t="s">
        <v>33</v>
      </c>
      <c r="AX887" s="13" t="s">
        <v>76</v>
      </c>
      <c r="AY887" s="248" t="s">
        <v>147</v>
      </c>
    </row>
    <row r="888" s="2" customFormat="1" ht="24.15" customHeight="1">
      <c r="A888" s="37"/>
      <c r="B888" s="38"/>
      <c r="C888" s="218" t="s">
        <v>1711</v>
      </c>
      <c r="D888" s="218" t="s">
        <v>149</v>
      </c>
      <c r="E888" s="219" t="s">
        <v>1712</v>
      </c>
      <c r="F888" s="220" t="s">
        <v>1713</v>
      </c>
      <c r="G888" s="221" t="s">
        <v>320</v>
      </c>
      <c r="H888" s="222">
        <v>5.2000000000000002</v>
      </c>
      <c r="I888" s="223"/>
      <c r="J888" s="224">
        <f>ROUND(I888*H888,2)</f>
        <v>0</v>
      </c>
      <c r="K888" s="225"/>
      <c r="L888" s="43"/>
      <c r="M888" s="226" t="s">
        <v>1</v>
      </c>
      <c r="N888" s="227" t="s">
        <v>41</v>
      </c>
      <c r="O888" s="90"/>
      <c r="P888" s="228">
        <f>O888*H888</f>
        <v>0</v>
      </c>
      <c r="Q888" s="228">
        <v>0</v>
      </c>
      <c r="R888" s="228">
        <f>Q888*H888</f>
        <v>0</v>
      </c>
      <c r="S888" s="228">
        <v>0</v>
      </c>
      <c r="T888" s="229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230" t="s">
        <v>242</v>
      </c>
      <c r="AT888" s="230" t="s">
        <v>149</v>
      </c>
      <c r="AU888" s="230" t="s">
        <v>86</v>
      </c>
      <c r="AY888" s="16" t="s">
        <v>147</v>
      </c>
      <c r="BE888" s="231">
        <f>IF(N888="základní",J888,0)</f>
        <v>0</v>
      </c>
      <c r="BF888" s="231">
        <f>IF(N888="snížená",J888,0)</f>
        <v>0</v>
      </c>
      <c r="BG888" s="231">
        <f>IF(N888="zákl. přenesená",J888,0)</f>
        <v>0</v>
      </c>
      <c r="BH888" s="231">
        <f>IF(N888="sníž. přenesená",J888,0)</f>
        <v>0</v>
      </c>
      <c r="BI888" s="231">
        <f>IF(N888="nulová",J888,0)</f>
        <v>0</v>
      </c>
      <c r="BJ888" s="16" t="s">
        <v>84</v>
      </c>
      <c r="BK888" s="231">
        <f>ROUND(I888*H888,2)</f>
        <v>0</v>
      </c>
      <c r="BL888" s="16" t="s">
        <v>242</v>
      </c>
      <c r="BM888" s="230" t="s">
        <v>1714</v>
      </c>
    </row>
    <row r="889" s="2" customFormat="1">
      <c r="A889" s="37"/>
      <c r="B889" s="38"/>
      <c r="C889" s="39"/>
      <c r="D889" s="232" t="s">
        <v>155</v>
      </c>
      <c r="E889" s="39"/>
      <c r="F889" s="233" t="s">
        <v>1715</v>
      </c>
      <c r="G889" s="39"/>
      <c r="H889" s="39"/>
      <c r="I889" s="234"/>
      <c r="J889" s="39"/>
      <c r="K889" s="39"/>
      <c r="L889" s="43"/>
      <c r="M889" s="235"/>
      <c r="N889" s="236"/>
      <c r="O889" s="90"/>
      <c r="P889" s="90"/>
      <c r="Q889" s="90"/>
      <c r="R889" s="90"/>
      <c r="S889" s="90"/>
      <c r="T889" s="91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16" t="s">
        <v>155</v>
      </c>
      <c r="AU889" s="16" t="s">
        <v>86</v>
      </c>
    </row>
    <row r="890" s="13" customFormat="1">
      <c r="A890" s="13"/>
      <c r="B890" s="237"/>
      <c r="C890" s="238"/>
      <c r="D890" s="239" t="s">
        <v>157</v>
      </c>
      <c r="E890" s="240" t="s">
        <v>1</v>
      </c>
      <c r="F890" s="241" t="s">
        <v>1716</v>
      </c>
      <c r="G890" s="238"/>
      <c r="H890" s="242">
        <v>5.2000000000000002</v>
      </c>
      <c r="I890" s="243"/>
      <c r="J890" s="238"/>
      <c r="K890" s="238"/>
      <c r="L890" s="244"/>
      <c r="M890" s="245"/>
      <c r="N890" s="246"/>
      <c r="O890" s="246"/>
      <c r="P890" s="246"/>
      <c r="Q890" s="246"/>
      <c r="R890" s="246"/>
      <c r="S890" s="246"/>
      <c r="T890" s="247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8" t="s">
        <v>157</v>
      </c>
      <c r="AU890" s="248" t="s">
        <v>86</v>
      </c>
      <c r="AV890" s="13" t="s">
        <v>86</v>
      </c>
      <c r="AW890" s="13" t="s">
        <v>33</v>
      </c>
      <c r="AX890" s="13" t="s">
        <v>76</v>
      </c>
      <c r="AY890" s="248" t="s">
        <v>147</v>
      </c>
    </row>
    <row r="891" s="2" customFormat="1" ht="21.75" customHeight="1">
      <c r="A891" s="37"/>
      <c r="B891" s="38"/>
      <c r="C891" s="249" t="s">
        <v>1717</v>
      </c>
      <c r="D891" s="249" t="s">
        <v>206</v>
      </c>
      <c r="E891" s="250" t="s">
        <v>1718</v>
      </c>
      <c r="F891" s="251" t="s">
        <v>1719</v>
      </c>
      <c r="G891" s="252" t="s">
        <v>320</v>
      </c>
      <c r="H891" s="253">
        <v>5.7199999999999998</v>
      </c>
      <c r="I891" s="254"/>
      <c r="J891" s="255">
        <f>ROUND(I891*H891,2)</f>
        <v>0</v>
      </c>
      <c r="K891" s="256"/>
      <c r="L891" s="257"/>
      <c r="M891" s="258" t="s">
        <v>1</v>
      </c>
      <c r="N891" s="259" t="s">
        <v>41</v>
      </c>
      <c r="O891" s="90"/>
      <c r="P891" s="228">
        <f>O891*H891</f>
        <v>0</v>
      </c>
      <c r="Q891" s="228">
        <v>0.00020000000000000001</v>
      </c>
      <c r="R891" s="228">
        <f>Q891*H891</f>
        <v>0.0011440000000000001</v>
      </c>
      <c r="S891" s="228">
        <v>0</v>
      </c>
      <c r="T891" s="229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30" t="s">
        <v>340</v>
      </c>
      <c r="AT891" s="230" t="s">
        <v>206</v>
      </c>
      <c r="AU891" s="230" t="s">
        <v>86</v>
      </c>
      <c r="AY891" s="16" t="s">
        <v>147</v>
      </c>
      <c r="BE891" s="231">
        <f>IF(N891="základní",J891,0)</f>
        <v>0</v>
      </c>
      <c r="BF891" s="231">
        <f>IF(N891="snížená",J891,0)</f>
        <v>0</v>
      </c>
      <c r="BG891" s="231">
        <f>IF(N891="zákl. přenesená",J891,0)</f>
        <v>0</v>
      </c>
      <c r="BH891" s="231">
        <f>IF(N891="sníž. přenesená",J891,0)</f>
        <v>0</v>
      </c>
      <c r="BI891" s="231">
        <f>IF(N891="nulová",J891,0)</f>
        <v>0</v>
      </c>
      <c r="BJ891" s="16" t="s">
        <v>84</v>
      </c>
      <c r="BK891" s="231">
        <f>ROUND(I891*H891,2)</f>
        <v>0</v>
      </c>
      <c r="BL891" s="16" t="s">
        <v>242</v>
      </c>
      <c r="BM891" s="230" t="s">
        <v>1720</v>
      </c>
    </row>
    <row r="892" s="13" customFormat="1">
      <c r="A892" s="13"/>
      <c r="B892" s="237"/>
      <c r="C892" s="238"/>
      <c r="D892" s="239" t="s">
        <v>157</v>
      </c>
      <c r="E892" s="238"/>
      <c r="F892" s="241" t="s">
        <v>1721</v>
      </c>
      <c r="G892" s="238"/>
      <c r="H892" s="242">
        <v>5.7199999999999998</v>
      </c>
      <c r="I892" s="243"/>
      <c r="J892" s="238"/>
      <c r="K892" s="238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157</v>
      </c>
      <c r="AU892" s="248" t="s">
        <v>86</v>
      </c>
      <c r="AV892" s="13" t="s">
        <v>86</v>
      </c>
      <c r="AW892" s="13" t="s">
        <v>4</v>
      </c>
      <c r="AX892" s="13" t="s">
        <v>84</v>
      </c>
      <c r="AY892" s="248" t="s">
        <v>147</v>
      </c>
    </row>
    <row r="893" s="2" customFormat="1" ht="24.15" customHeight="1">
      <c r="A893" s="37"/>
      <c r="B893" s="38"/>
      <c r="C893" s="218" t="s">
        <v>1722</v>
      </c>
      <c r="D893" s="218" t="s">
        <v>149</v>
      </c>
      <c r="E893" s="219" t="s">
        <v>1723</v>
      </c>
      <c r="F893" s="220" t="s">
        <v>1724</v>
      </c>
      <c r="G893" s="221" t="s">
        <v>371</v>
      </c>
      <c r="H893" s="222">
        <v>2</v>
      </c>
      <c r="I893" s="223"/>
      <c r="J893" s="224">
        <f>ROUND(I893*H893,2)</f>
        <v>0</v>
      </c>
      <c r="K893" s="225"/>
      <c r="L893" s="43"/>
      <c r="M893" s="226" t="s">
        <v>1</v>
      </c>
      <c r="N893" s="227" t="s">
        <v>41</v>
      </c>
      <c r="O893" s="90"/>
      <c r="P893" s="228">
        <f>O893*H893</f>
        <v>0</v>
      </c>
      <c r="Q893" s="228">
        <v>0</v>
      </c>
      <c r="R893" s="228">
        <f>Q893*H893</f>
        <v>0</v>
      </c>
      <c r="S893" s="228">
        <v>0</v>
      </c>
      <c r="T893" s="229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230" t="s">
        <v>242</v>
      </c>
      <c r="AT893" s="230" t="s">
        <v>149</v>
      </c>
      <c r="AU893" s="230" t="s">
        <v>86</v>
      </c>
      <c r="AY893" s="16" t="s">
        <v>147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16" t="s">
        <v>84</v>
      </c>
      <c r="BK893" s="231">
        <f>ROUND(I893*H893,2)</f>
        <v>0</v>
      </c>
      <c r="BL893" s="16" t="s">
        <v>242</v>
      </c>
      <c r="BM893" s="230" t="s">
        <v>1725</v>
      </c>
    </row>
    <row r="894" s="2" customFormat="1">
      <c r="A894" s="37"/>
      <c r="B894" s="38"/>
      <c r="C894" s="39"/>
      <c r="D894" s="232" t="s">
        <v>155</v>
      </c>
      <c r="E894" s="39"/>
      <c r="F894" s="233" t="s">
        <v>1726</v>
      </c>
      <c r="G894" s="39"/>
      <c r="H894" s="39"/>
      <c r="I894" s="234"/>
      <c r="J894" s="39"/>
      <c r="K894" s="39"/>
      <c r="L894" s="43"/>
      <c r="M894" s="235"/>
      <c r="N894" s="236"/>
      <c r="O894" s="90"/>
      <c r="P894" s="90"/>
      <c r="Q894" s="90"/>
      <c r="R894" s="90"/>
      <c r="S894" s="90"/>
      <c r="T894" s="91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T894" s="16" t="s">
        <v>155</v>
      </c>
      <c r="AU894" s="16" t="s">
        <v>86</v>
      </c>
    </row>
    <row r="895" s="2" customFormat="1" ht="16.5" customHeight="1">
      <c r="A895" s="37"/>
      <c r="B895" s="38"/>
      <c r="C895" s="249" t="s">
        <v>1727</v>
      </c>
      <c r="D895" s="249" t="s">
        <v>206</v>
      </c>
      <c r="E895" s="250" t="s">
        <v>1728</v>
      </c>
      <c r="F895" s="251" t="s">
        <v>1729</v>
      </c>
      <c r="G895" s="252" t="s">
        <v>152</v>
      </c>
      <c r="H895" s="253">
        <v>0.88</v>
      </c>
      <c r="I895" s="254"/>
      <c r="J895" s="255">
        <f>ROUND(I895*H895,2)</f>
        <v>0</v>
      </c>
      <c r="K895" s="256"/>
      <c r="L895" s="257"/>
      <c r="M895" s="258" t="s">
        <v>1</v>
      </c>
      <c r="N895" s="259" t="s">
        <v>41</v>
      </c>
      <c r="O895" s="90"/>
      <c r="P895" s="228">
        <f>O895*H895</f>
        <v>0</v>
      </c>
      <c r="Q895" s="228">
        <v>0.014</v>
      </c>
      <c r="R895" s="228">
        <f>Q895*H895</f>
        <v>0.012320000000000001</v>
      </c>
      <c r="S895" s="228">
        <v>0</v>
      </c>
      <c r="T895" s="229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30" t="s">
        <v>340</v>
      </c>
      <c r="AT895" s="230" t="s">
        <v>206</v>
      </c>
      <c r="AU895" s="230" t="s">
        <v>86</v>
      </c>
      <c r="AY895" s="16" t="s">
        <v>147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6" t="s">
        <v>84</v>
      </c>
      <c r="BK895" s="231">
        <f>ROUND(I895*H895,2)</f>
        <v>0</v>
      </c>
      <c r="BL895" s="16" t="s">
        <v>242</v>
      </c>
      <c r="BM895" s="230" t="s">
        <v>1730</v>
      </c>
    </row>
    <row r="896" s="13" customFormat="1">
      <c r="A896" s="13"/>
      <c r="B896" s="237"/>
      <c r="C896" s="238"/>
      <c r="D896" s="239" t="s">
        <v>157</v>
      </c>
      <c r="E896" s="240" t="s">
        <v>1</v>
      </c>
      <c r="F896" s="241" t="s">
        <v>1731</v>
      </c>
      <c r="G896" s="238"/>
      <c r="H896" s="242">
        <v>0.80000000000000004</v>
      </c>
      <c r="I896" s="243"/>
      <c r="J896" s="238"/>
      <c r="K896" s="238"/>
      <c r="L896" s="244"/>
      <c r="M896" s="245"/>
      <c r="N896" s="246"/>
      <c r="O896" s="246"/>
      <c r="P896" s="246"/>
      <c r="Q896" s="246"/>
      <c r="R896" s="246"/>
      <c r="S896" s="246"/>
      <c r="T896" s="24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8" t="s">
        <v>157</v>
      </c>
      <c r="AU896" s="248" t="s">
        <v>86</v>
      </c>
      <c r="AV896" s="13" t="s">
        <v>86</v>
      </c>
      <c r="AW896" s="13" t="s">
        <v>33</v>
      </c>
      <c r="AX896" s="13" t="s">
        <v>84</v>
      </c>
      <c r="AY896" s="248" t="s">
        <v>147</v>
      </c>
    </row>
    <row r="897" s="13" customFormat="1">
      <c r="A897" s="13"/>
      <c r="B897" s="237"/>
      <c r="C897" s="238"/>
      <c r="D897" s="239" t="s">
        <v>157</v>
      </c>
      <c r="E897" s="238"/>
      <c r="F897" s="241" t="s">
        <v>1732</v>
      </c>
      <c r="G897" s="238"/>
      <c r="H897" s="242">
        <v>0.88</v>
      </c>
      <c r="I897" s="243"/>
      <c r="J897" s="238"/>
      <c r="K897" s="238"/>
      <c r="L897" s="244"/>
      <c r="M897" s="245"/>
      <c r="N897" s="246"/>
      <c r="O897" s="246"/>
      <c r="P897" s="246"/>
      <c r="Q897" s="246"/>
      <c r="R897" s="246"/>
      <c r="S897" s="246"/>
      <c r="T897" s="24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8" t="s">
        <v>157</v>
      </c>
      <c r="AU897" s="248" t="s">
        <v>86</v>
      </c>
      <c r="AV897" s="13" t="s">
        <v>86</v>
      </c>
      <c r="AW897" s="13" t="s">
        <v>4</v>
      </c>
      <c r="AX897" s="13" t="s">
        <v>84</v>
      </c>
      <c r="AY897" s="248" t="s">
        <v>147</v>
      </c>
    </row>
    <row r="898" s="2" customFormat="1" ht="24.15" customHeight="1">
      <c r="A898" s="37"/>
      <c r="B898" s="38"/>
      <c r="C898" s="218" t="s">
        <v>1733</v>
      </c>
      <c r="D898" s="218" t="s">
        <v>149</v>
      </c>
      <c r="E898" s="219" t="s">
        <v>1734</v>
      </c>
      <c r="F898" s="220" t="s">
        <v>1735</v>
      </c>
      <c r="G898" s="221" t="s">
        <v>371</v>
      </c>
      <c r="H898" s="222">
        <v>6</v>
      </c>
      <c r="I898" s="223"/>
      <c r="J898" s="224">
        <f>ROUND(I898*H898,2)</f>
        <v>0</v>
      </c>
      <c r="K898" s="225"/>
      <c r="L898" s="43"/>
      <c r="M898" s="226" t="s">
        <v>1</v>
      </c>
      <c r="N898" s="227" t="s">
        <v>41</v>
      </c>
      <c r="O898" s="90"/>
      <c r="P898" s="228">
        <f>O898*H898</f>
        <v>0</v>
      </c>
      <c r="Q898" s="228">
        <v>0</v>
      </c>
      <c r="R898" s="228">
        <f>Q898*H898</f>
        <v>0</v>
      </c>
      <c r="S898" s="228">
        <v>0</v>
      </c>
      <c r="T898" s="229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230" t="s">
        <v>242</v>
      </c>
      <c r="AT898" s="230" t="s">
        <v>149</v>
      </c>
      <c r="AU898" s="230" t="s">
        <v>86</v>
      </c>
      <c r="AY898" s="16" t="s">
        <v>147</v>
      </c>
      <c r="BE898" s="231">
        <f>IF(N898="základní",J898,0)</f>
        <v>0</v>
      </c>
      <c r="BF898" s="231">
        <f>IF(N898="snížená",J898,0)</f>
        <v>0</v>
      </c>
      <c r="BG898" s="231">
        <f>IF(N898="zákl. přenesená",J898,0)</f>
        <v>0</v>
      </c>
      <c r="BH898" s="231">
        <f>IF(N898="sníž. přenesená",J898,0)</f>
        <v>0</v>
      </c>
      <c r="BI898" s="231">
        <f>IF(N898="nulová",J898,0)</f>
        <v>0</v>
      </c>
      <c r="BJ898" s="16" t="s">
        <v>84</v>
      </c>
      <c r="BK898" s="231">
        <f>ROUND(I898*H898,2)</f>
        <v>0</v>
      </c>
      <c r="BL898" s="16" t="s">
        <v>242</v>
      </c>
      <c r="BM898" s="230" t="s">
        <v>1736</v>
      </c>
    </row>
    <row r="899" s="2" customFormat="1">
      <c r="A899" s="37"/>
      <c r="B899" s="38"/>
      <c r="C899" s="39"/>
      <c r="D899" s="232" t="s">
        <v>155</v>
      </c>
      <c r="E899" s="39"/>
      <c r="F899" s="233" t="s">
        <v>1737</v>
      </c>
      <c r="G899" s="39"/>
      <c r="H899" s="39"/>
      <c r="I899" s="234"/>
      <c r="J899" s="39"/>
      <c r="K899" s="39"/>
      <c r="L899" s="43"/>
      <c r="M899" s="235"/>
      <c r="N899" s="236"/>
      <c r="O899" s="90"/>
      <c r="P899" s="90"/>
      <c r="Q899" s="90"/>
      <c r="R899" s="90"/>
      <c r="S899" s="90"/>
      <c r="T899" s="91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16" t="s">
        <v>155</v>
      </c>
      <c r="AU899" s="16" t="s">
        <v>86</v>
      </c>
    </row>
    <row r="900" s="2" customFormat="1" ht="24.15" customHeight="1">
      <c r="A900" s="37"/>
      <c r="B900" s="38"/>
      <c r="C900" s="249" t="s">
        <v>1738</v>
      </c>
      <c r="D900" s="249" t="s">
        <v>206</v>
      </c>
      <c r="E900" s="250" t="s">
        <v>1739</v>
      </c>
      <c r="F900" s="251" t="s">
        <v>1740</v>
      </c>
      <c r="G900" s="252" t="s">
        <v>371</v>
      </c>
      <c r="H900" s="253">
        <v>4</v>
      </c>
      <c r="I900" s="254"/>
      <c r="J900" s="255">
        <f>ROUND(I900*H900,2)</f>
        <v>0</v>
      </c>
      <c r="K900" s="256"/>
      <c r="L900" s="257"/>
      <c r="M900" s="258" t="s">
        <v>1</v>
      </c>
      <c r="N900" s="259" t="s">
        <v>41</v>
      </c>
      <c r="O900" s="90"/>
      <c r="P900" s="228">
        <f>O900*H900</f>
        <v>0</v>
      </c>
      <c r="Q900" s="228">
        <v>0.042000000000000003</v>
      </c>
      <c r="R900" s="228">
        <f>Q900*H900</f>
        <v>0.16800000000000001</v>
      </c>
      <c r="S900" s="228">
        <v>0</v>
      </c>
      <c r="T900" s="229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230" t="s">
        <v>340</v>
      </c>
      <c r="AT900" s="230" t="s">
        <v>206</v>
      </c>
      <c r="AU900" s="230" t="s">
        <v>86</v>
      </c>
      <c r="AY900" s="16" t="s">
        <v>147</v>
      </c>
      <c r="BE900" s="231">
        <f>IF(N900="základní",J900,0)</f>
        <v>0</v>
      </c>
      <c r="BF900" s="231">
        <f>IF(N900="snížená",J900,0)</f>
        <v>0</v>
      </c>
      <c r="BG900" s="231">
        <f>IF(N900="zákl. přenesená",J900,0)</f>
        <v>0</v>
      </c>
      <c r="BH900" s="231">
        <f>IF(N900="sníž. přenesená",J900,0)</f>
        <v>0</v>
      </c>
      <c r="BI900" s="231">
        <f>IF(N900="nulová",J900,0)</f>
        <v>0</v>
      </c>
      <c r="BJ900" s="16" t="s">
        <v>84</v>
      </c>
      <c r="BK900" s="231">
        <f>ROUND(I900*H900,2)</f>
        <v>0</v>
      </c>
      <c r="BL900" s="16" t="s">
        <v>242</v>
      </c>
      <c r="BM900" s="230" t="s">
        <v>1741</v>
      </c>
    </row>
    <row r="901" s="2" customFormat="1" ht="24.15" customHeight="1">
      <c r="A901" s="37"/>
      <c r="B901" s="38"/>
      <c r="C901" s="249" t="s">
        <v>1742</v>
      </c>
      <c r="D901" s="249" t="s">
        <v>206</v>
      </c>
      <c r="E901" s="250" t="s">
        <v>1743</v>
      </c>
      <c r="F901" s="251" t="s">
        <v>1744</v>
      </c>
      <c r="G901" s="252" t="s">
        <v>371</v>
      </c>
      <c r="H901" s="253">
        <v>1</v>
      </c>
      <c r="I901" s="254"/>
      <c r="J901" s="255">
        <f>ROUND(I901*H901,2)</f>
        <v>0</v>
      </c>
      <c r="K901" s="256"/>
      <c r="L901" s="257"/>
      <c r="M901" s="258" t="s">
        <v>1</v>
      </c>
      <c r="N901" s="259" t="s">
        <v>41</v>
      </c>
      <c r="O901" s="90"/>
      <c r="P901" s="228">
        <f>O901*H901</f>
        <v>0</v>
      </c>
      <c r="Q901" s="228">
        <v>0.048000000000000001</v>
      </c>
      <c r="R901" s="228">
        <f>Q901*H901</f>
        <v>0.048000000000000001</v>
      </c>
      <c r="S901" s="228">
        <v>0</v>
      </c>
      <c r="T901" s="229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230" t="s">
        <v>340</v>
      </c>
      <c r="AT901" s="230" t="s">
        <v>206</v>
      </c>
      <c r="AU901" s="230" t="s">
        <v>86</v>
      </c>
      <c r="AY901" s="16" t="s">
        <v>147</v>
      </c>
      <c r="BE901" s="231">
        <f>IF(N901="základní",J901,0)</f>
        <v>0</v>
      </c>
      <c r="BF901" s="231">
        <f>IF(N901="snížená",J901,0)</f>
        <v>0</v>
      </c>
      <c r="BG901" s="231">
        <f>IF(N901="zákl. přenesená",J901,0)</f>
        <v>0</v>
      </c>
      <c r="BH901" s="231">
        <f>IF(N901="sníž. přenesená",J901,0)</f>
        <v>0</v>
      </c>
      <c r="BI901" s="231">
        <f>IF(N901="nulová",J901,0)</f>
        <v>0</v>
      </c>
      <c r="BJ901" s="16" t="s">
        <v>84</v>
      </c>
      <c r="BK901" s="231">
        <f>ROUND(I901*H901,2)</f>
        <v>0</v>
      </c>
      <c r="BL901" s="16" t="s">
        <v>242</v>
      </c>
      <c r="BM901" s="230" t="s">
        <v>1745</v>
      </c>
    </row>
    <row r="902" s="2" customFormat="1" ht="24.15" customHeight="1">
      <c r="A902" s="37"/>
      <c r="B902" s="38"/>
      <c r="C902" s="249" t="s">
        <v>1746</v>
      </c>
      <c r="D902" s="249" t="s">
        <v>206</v>
      </c>
      <c r="E902" s="250" t="s">
        <v>1747</v>
      </c>
      <c r="F902" s="251" t="s">
        <v>1748</v>
      </c>
      <c r="G902" s="252" t="s">
        <v>371</v>
      </c>
      <c r="H902" s="253">
        <v>1</v>
      </c>
      <c r="I902" s="254"/>
      <c r="J902" s="255">
        <f>ROUND(I902*H902,2)</f>
        <v>0</v>
      </c>
      <c r="K902" s="256"/>
      <c r="L902" s="257"/>
      <c r="M902" s="258" t="s">
        <v>1</v>
      </c>
      <c r="N902" s="259" t="s">
        <v>41</v>
      </c>
      <c r="O902" s="90"/>
      <c r="P902" s="228">
        <f>O902*H902</f>
        <v>0</v>
      </c>
      <c r="Q902" s="228">
        <v>0.052999999999999998</v>
      </c>
      <c r="R902" s="228">
        <f>Q902*H902</f>
        <v>0.052999999999999998</v>
      </c>
      <c r="S902" s="228">
        <v>0</v>
      </c>
      <c r="T902" s="229">
        <f>S902*H902</f>
        <v>0</v>
      </c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R902" s="230" t="s">
        <v>340</v>
      </c>
      <c r="AT902" s="230" t="s">
        <v>206</v>
      </c>
      <c r="AU902" s="230" t="s">
        <v>86</v>
      </c>
      <c r="AY902" s="16" t="s">
        <v>147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6" t="s">
        <v>84</v>
      </c>
      <c r="BK902" s="231">
        <f>ROUND(I902*H902,2)</f>
        <v>0</v>
      </c>
      <c r="BL902" s="16" t="s">
        <v>242</v>
      </c>
      <c r="BM902" s="230" t="s">
        <v>1749</v>
      </c>
    </row>
    <row r="903" s="2" customFormat="1" ht="21.75" customHeight="1">
      <c r="A903" s="37"/>
      <c r="B903" s="38"/>
      <c r="C903" s="218" t="s">
        <v>1750</v>
      </c>
      <c r="D903" s="218" t="s">
        <v>149</v>
      </c>
      <c r="E903" s="219" t="s">
        <v>1751</v>
      </c>
      <c r="F903" s="220" t="s">
        <v>1752</v>
      </c>
      <c r="G903" s="221" t="s">
        <v>371</v>
      </c>
      <c r="H903" s="222">
        <v>1</v>
      </c>
      <c r="I903" s="223"/>
      <c r="J903" s="224">
        <f>ROUND(I903*H903,2)</f>
        <v>0</v>
      </c>
      <c r="K903" s="225"/>
      <c r="L903" s="43"/>
      <c r="M903" s="226" t="s">
        <v>1</v>
      </c>
      <c r="N903" s="227" t="s">
        <v>41</v>
      </c>
      <c r="O903" s="90"/>
      <c r="P903" s="228">
        <f>O903*H903</f>
        <v>0</v>
      </c>
      <c r="Q903" s="228">
        <v>0.00033</v>
      </c>
      <c r="R903" s="228">
        <f>Q903*H903</f>
        <v>0.00033</v>
      </c>
      <c r="S903" s="228">
        <v>0</v>
      </c>
      <c r="T903" s="229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30" t="s">
        <v>242</v>
      </c>
      <c r="AT903" s="230" t="s">
        <v>149</v>
      </c>
      <c r="AU903" s="230" t="s">
        <v>86</v>
      </c>
      <c r="AY903" s="16" t="s">
        <v>147</v>
      </c>
      <c r="BE903" s="231">
        <f>IF(N903="základní",J903,0)</f>
        <v>0</v>
      </c>
      <c r="BF903" s="231">
        <f>IF(N903="snížená",J903,0)</f>
        <v>0</v>
      </c>
      <c r="BG903" s="231">
        <f>IF(N903="zákl. přenesená",J903,0)</f>
        <v>0</v>
      </c>
      <c r="BH903" s="231">
        <f>IF(N903="sníž. přenesená",J903,0)</f>
        <v>0</v>
      </c>
      <c r="BI903" s="231">
        <f>IF(N903="nulová",J903,0)</f>
        <v>0</v>
      </c>
      <c r="BJ903" s="16" t="s">
        <v>84</v>
      </c>
      <c r="BK903" s="231">
        <f>ROUND(I903*H903,2)</f>
        <v>0</v>
      </c>
      <c r="BL903" s="16" t="s">
        <v>242</v>
      </c>
      <c r="BM903" s="230" t="s">
        <v>1753</v>
      </c>
    </row>
    <row r="904" s="2" customFormat="1">
      <c r="A904" s="37"/>
      <c r="B904" s="38"/>
      <c r="C904" s="39"/>
      <c r="D904" s="232" t="s">
        <v>155</v>
      </c>
      <c r="E904" s="39"/>
      <c r="F904" s="233" t="s">
        <v>1754</v>
      </c>
      <c r="G904" s="39"/>
      <c r="H904" s="39"/>
      <c r="I904" s="234"/>
      <c r="J904" s="39"/>
      <c r="K904" s="39"/>
      <c r="L904" s="43"/>
      <c r="M904" s="235"/>
      <c r="N904" s="236"/>
      <c r="O904" s="90"/>
      <c r="P904" s="90"/>
      <c r="Q904" s="90"/>
      <c r="R904" s="90"/>
      <c r="S904" s="90"/>
      <c r="T904" s="91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T904" s="16" t="s">
        <v>155</v>
      </c>
      <c r="AU904" s="16" t="s">
        <v>86</v>
      </c>
    </row>
    <row r="905" s="2" customFormat="1" ht="33" customHeight="1">
      <c r="A905" s="37"/>
      <c r="B905" s="38"/>
      <c r="C905" s="249" t="s">
        <v>1755</v>
      </c>
      <c r="D905" s="249" t="s">
        <v>206</v>
      </c>
      <c r="E905" s="250" t="s">
        <v>1756</v>
      </c>
      <c r="F905" s="251" t="s">
        <v>1757</v>
      </c>
      <c r="G905" s="252" t="s">
        <v>371</v>
      </c>
      <c r="H905" s="253">
        <v>1</v>
      </c>
      <c r="I905" s="254"/>
      <c r="J905" s="255">
        <f>ROUND(I905*H905,2)</f>
        <v>0</v>
      </c>
      <c r="K905" s="256"/>
      <c r="L905" s="257"/>
      <c r="M905" s="258" t="s">
        <v>1</v>
      </c>
      <c r="N905" s="259" t="s">
        <v>41</v>
      </c>
      <c r="O905" s="90"/>
      <c r="P905" s="228">
        <f>O905*H905</f>
        <v>0</v>
      </c>
      <c r="Q905" s="228">
        <v>0.076999999999999999</v>
      </c>
      <c r="R905" s="228">
        <f>Q905*H905</f>
        <v>0.076999999999999999</v>
      </c>
      <c r="S905" s="228">
        <v>0</v>
      </c>
      <c r="T905" s="229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30" t="s">
        <v>340</v>
      </c>
      <c r="AT905" s="230" t="s">
        <v>206</v>
      </c>
      <c r="AU905" s="230" t="s">
        <v>86</v>
      </c>
      <c r="AY905" s="16" t="s">
        <v>147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6" t="s">
        <v>84</v>
      </c>
      <c r="BK905" s="231">
        <f>ROUND(I905*H905,2)</f>
        <v>0</v>
      </c>
      <c r="BL905" s="16" t="s">
        <v>242</v>
      </c>
      <c r="BM905" s="230" t="s">
        <v>1758</v>
      </c>
    </row>
    <row r="906" s="2" customFormat="1" ht="24.15" customHeight="1">
      <c r="A906" s="37"/>
      <c r="B906" s="38"/>
      <c r="C906" s="218" t="s">
        <v>1759</v>
      </c>
      <c r="D906" s="218" t="s">
        <v>149</v>
      </c>
      <c r="E906" s="219" t="s">
        <v>1760</v>
      </c>
      <c r="F906" s="220" t="s">
        <v>1761</v>
      </c>
      <c r="G906" s="221" t="s">
        <v>209</v>
      </c>
      <c r="H906" s="222">
        <v>532.23000000000002</v>
      </c>
      <c r="I906" s="223"/>
      <c r="J906" s="224">
        <f>ROUND(I906*H906,2)</f>
        <v>0</v>
      </c>
      <c r="K906" s="225"/>
      <c r="L906" s="43"/>
      <c r="M906" s="226" t="s">
        <v>1</v>
      </c>
      <c r="N906" s="227" t="s">
        <v>41</v>
      </c>
      <c r="O906" s="90"/>
      <c r="P906" s="228">
        <f>O906*H906</f>
        <v>0</v>
      </c>
      <c r="Q906" s="228">
        <v>5.0000000000000002E-05</v>
      </c>
      <c r="R906" s="228">
        <f>Q906*H906</f>
        <v>0.026611500000000003</v>
      </c>
      <c r="S906" s="228">
        <v>0</v>
      </c>
      <c r="T906" s="229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230" t="s">
        <v>242</v>
      </c>
      <c r="AT906" s="230" t="s">
        <v>149</v>
      </c>
      <c r="AU906" s="230" t="s">
        <v>86</v>
      </c>
      <c r="AY906" s="16" t="s">
        <v>147</v>
      </c>
      <c r="BE906" s="231">
        <f>IF(N906="základní",J906,0)</f>
        <v>0</v>
      </c>
      <c r="BF906" s="231">
        <f>IF(N906="snížená",J906,0)</f>
        <v>0</v>
      </c>
      <c r="BG906" s="231">
        <f>IF(N906="zákl. přenesená",J906,0)</f>
        <v>0</v>
      </c>
      <c r="BH906" s="231">
        <f>IF(N906="sníž. přenesená",J906,0)</f>
        <v>0</v>
      </c>
      <c r="BI906" s="231">
        <f>IF(N906="nulová",J906,0)</f>
        <v>0</v>
      </c>
      <c r="BJ906" s="16" t="s">
        <v>84</v>
      </c>
      <c r="BK906" s="231">
        <f>ROUND(I906*H906,2)</f>
        <v>0</v>
      </c>
      <c r="BL906" s="16" t="s">
        <v>242</v>
      </c>
      <c r="BM906" s="230" t="s">
        <v>1762</v>
      </c>
    </row>
    <row r="907" s="2" customFormat="1">
      <c r="A907" s="37"/>
      <c r="B907" s="38"/>
      <c r="C907" s="39"/>
      <c r="D907" s="232" t="s">
        <v>155</v>
      </c>
      <c r="E907" s="39"/>
      <c r="F907" s="233" t="s">
        <v>1763</v>
      </c>
      <c r="G907" s="39"/>
      <c r="H907" s="39"/>
      <c r="I907" s="234"/>
      <c r="J907" s="39"/>
      <c r="K907" s="39"/>
      <c r="L907" s="43"/>
      <c r="M907" s="235"/>
      <c r="N907" s="236"/>
      <c r="O907" s="90"/>
      <c r="P907" s="90"/>
      <c r="Q907" s="90"/>
      <c r="R907" s="90"/>
      <c r="S907" s="90"/>
      <c r="T907" s="91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16" t="s">
        <v>155</v>
      </c>
      <c r="AU907" s="16" t="s">
        <v>86</v>
      </c>
    </row>
    <row r="908" s="13" customFormat="1">
      <c r="A908" s="13"/>
      <c r="B908" s="237"/>
      <c r="C908" s="238"/>
      <c r="D908" s="239" t="s">
        <v>157</v>
      </c>
      <c r="E908" s="240" t="s">
        <v>1</v>
      </c>
      <c r="F908" s="241" t="s">
        <v>1764</v>
      </c>
      <c r="G908" s="238"/>
      <c r="H908" s="242">
        <v>532.23000000000002</v>
      </c>
      <c r="I908" s="243"/>
      <c r="J908" s="238"/>
      <c r="K908" s="238"/>
      <c r="L908" s="244"/>
      <c r="M908" s="245"/>
      <c r="N908" s="246"/>
      <c r="O908" s="246"/>
      <c r="P908" s="246"/>
      <c r="Q908" s="246"/>
      <c r="R908" s="246"/>
      <c r="S908" s="246"/>
      <c r="T908" s="24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8" t="s">
        <v>157</v>
      </c>
      <c r="AU908" s="248" t="s">
        <v>86</v>
      </c>
      <c r="AV908" s="13" t="s">
        <v>86</v>
      </c>
      <c r="AW908" s="13" t="s">
        <v>33</v>
      </c>
      <c r="AX908" s="13" t="s">
        <v>76</v>
      </c>
      <c r="AY908" s="248" t="s">
        <v>147</v>
      </c>
    </row>
    <row r="909" s="2" customFormat="1" ht="16.5" customHeight="1">
      <c r="A909" s="37"/>
      <c r="B909" s="38"/>
      <c r="C909" s="249" t="s">
        <v>1765</v>
      </c>
      <c r="D909" s="249" t="s">
        <v>206</v>
      </c>
      <c r="E909" s="250" t="s">
        <v>1766</v>
      </c>
      <c r="F909" s="251" t="s">
        <v>1767</v>
      </c>
      <c r="G909" s="252" t="s">
        <v>209</v>
      </c>
      <c r="H909" s="253">
        <v>558.84199999999998</v>
      </c>
      <c r="I909" s="254"/>
      <c r="J909" s="255">
        <f>ROUND(I909*H909,2)</f>
        <v>0</v>
      </c>
      <c r="K909" s="256"/>
      <c r="L909" s="257"/>
      <c r="M909" s="258" t="s">
        <v>1</v>
      </c>
      <c r="N909" s="259" t="s">
        <v>41</v>
      </c>
      <c r="O909" s="90"/>
      <c r="P909" s="228">
        <f>O909*H909</f>
        <v>0</v>
      </c>
      <c r="Q909" s="228">
        <v>0.001</v>
      </c>
      <c r="R909" s="228">
        <f>Q909*H909</f>
        <v>0.55884199999999995</v>
      </c>
      <c r="S909" s="228">
        <v>0</v>
      </c>
      <c r="T909" s="229">
        <f>S909*H909</f>
        <v>0</v>
      </c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R909" s="230" t="s">
        <v>340</v>
      </c>
      <c r="AT909" s="230" t="s">
        <v>206</v>
      </c>
      <c r="AU909" s="230" t="s">
        <v>86</v>
      </c>
      <c r="AY909" s="16" t="s">
        <v>147</v>
      </c>
      <c r="BE909" s="231">
        <f>IF(N909="základní",J909,0)</f>
        <v>0</v>
      </c>
      <c r="BF909" s="231">
        <f>IF(N909="snížená",J909,0)</f>
        <v>0</v>
      </c>
      <c r="BG909" s="231">
        <f>IF(N909="zákl. přenesená",J909,0)</f>
        <v>0</v>
      </c>
      <c r="BH909" s="231">
        <f>IF(N909="sníž. přenesená",J909,0)</f>
        <v>0</v>
      </c>
      <c r="BI909" s="231">
        <f>IF(N909="nulová",J909,0)</f>
        <v>0</v>
      </c>
      <c r="BJ909" s="16" t="s">
        <v>84</v>
      </c>
      <c r="BK909" s="231">
        <f>ROUND(I909*H909,2)</f>
        <v>0</v>
      </c>
      <c r="BL909" s="16" t="s">
        <v>242</v>
      </c>
      <c r="BM909" s="230" t="s">
        <v>1768</v>
      </c>
    </row>
    <row r="910" s="13" customFormat="1">
      <c r="A910" s="13"/>
      <c r="B910" s="237"/>
      <c r="C910" s="238"/>
      <c r="D910" s="239" t="s">
        <v>157</v>
      </c>
      <c r="E910" s="238"/>
      <c r="F910" s="241" t="s">
        <v>1769</v>
      </c>
      <c r="G910" s="238"/>
      <c r="H910" s="242">
        <v>558.84199999999998</v>
      </c>
      <c r="I910" s="243"/>
      <c r="J910" s="238"/>
      <c r="K910" s="238"/>
      <c r="L910" s="244"/>
      <c r="M910" s="245"/>
      <c r="N910" s="246"/>
      <c r="O910" s="246"/>
      <c r="P910" s="246"/>
      <c r="Q910" s="246"/>
      <c r="R910" s="246"/>
      <c r="S910" s="246"/>
      <c r="T910" s="24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8" t="s">
        <v>157</v>
      </c>
      <c r="AU910" s="248" t="s">
        <v>86</v>
      </c>
      <c r="AV910" s="13" t="s">
        <v>86</v>
      </c>
      <c r="AW910" s="13" t="s">
        <v>4</v>
      </c>
      <c r="AX910" s="13" t="s">
        <v>84</v>
      </c>
      <c r="AY910" s="248" t="s">
        <v>147</v>
      </c>
    </row>
    <row r="911" s="2" customFormat="1" ht="21.75" customHeight="1">
      <c r="A911" s="37"/>
      <c r="B911" s="38"/>
      <c r="C911" s="249" t="s">
        <v>1770</v>
      </c>
      <c r="D911" s="249" t="s">
        <v>206</v>
      </c>
      <c r="E911" s="250" t="s">
        <v>1771</v>
      </c>
      <c r="F911" s="251" t="s">
        <v>1772</v>
      </c>
      <c r="G911" s="252" t="s">
        <v>1773</v>
      </c>
      <c r="H911" s="253">
        <v>2.3999999999999999</v>
      </c>
      <c r="I911" s="254"/>
      <c r="J911" s="255">
        <f>ROUND(I911*H911,2)</f>
        <v>0</v>
      </c>
      <c r="K911" s="256"/>
      <c r="L911" s="257"/>
      <c r="M911" s="258" t="s">
        <v>1</v>
      </c>
      <c r="N911" s="259" t="s">
        <v>41</v>
      </c>
      <c r="O911" s="90"/>
      <c r="P911" s="228">
        <f>O911*H911</f>
        <v>0</v>
      </c>
      <c r="Q911" s="228">
        <v>0.0029499999999999999</v>
      </c>
      <c r="R911" s="228">
        <f>Q911*H911</f>
        <v>0.0070799999999999995</v>
      </c>
      <c r="S911" s="228">
        <v>0</v>
      </c>
      <c r="T911" s="229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230" t="s">
        <v>340</v>
      </c>
      <c r="AT911" s="230" t="s">
        <v>206</v>
      </c>
      <c r="AU911" s="230" t="s">
        <v>86</v>
      </c>
      <c r="AY911" s="16" t="s">
        <v>147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6" t="s">
        <v>84</v>
      </c>
      <c r="BK911" s="231">
        <f>ROUND(I911*H911,2)</f>
        <v>0</v>
      </c>
      <c r="BL911" s="16" t="s">
        <v>242</v>
      </c>
      <c r="BM911" s="230" t="s">
        <v>1774</v>
      </c>
    </row>
    <row r="912" s="13" customFormat="1">
      <c r="A912" s="13"/>
      <c r="B912" s="237"/>
      <c r="C912" s="238"/>
      <c r="D912" s="239" t="s">
        <v>157</v>
      </c>
      <c r="E912" s="240" t="s">
        <v>1</v>
      </c>
      <c r="F912" s="241" t="s">
        <v>1775</v>
      </c>
      <c r="G912" s="238"/>
      <c r="H912" s="242">
        <v>2.3999999999999999</v>
      </c>
      <c r="I912" s="243"/>
      <c r="J912" s="238"/>
      <c r="K912" s="238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157</v>
      </c>
      <c r="AU912" s="248" t="s">
        <v>86</v>
      </c>
      <c r="AV912" s="13" t="s">
        <v>86</v>
      </c>
      <c r="AW912" s="13" t="s">
        <v>33</v>
      </c>
      <c r="AX912" s="13" t="s">
        <v>76</v>
      </c>
      <c r="AY912" s="248" t="s">
        <v>147</v>
      </c>
    </row>
    <row r="913" s="2" customFormat="1" ht="16.5" customHeight="1">
      <c r="A913" s="37"/>
      <c r="B913" s="38"/>
      <c r="C913" s="249" t="s">
        <v>1776</v>
      </c>
      <c r="D913" s="249" t="s">
        <v>206</v>
      </c>
      <c r="E913" s="250" t="s">
        <v>1777</v>
      </c>
      <c r="F913" s="251" t="s">
        <v>1778</v>
      </c>
      <c r="G913" s="252" t="s">
        <v>1773</v>
      </c>
      <c r="H913" s="253">
        <v>2.3999999999999999</v>
      </c>
      <c r="I913" s="254"/>
      <c r="J913" s="255">
        <f>ROUND(I913*H913,2)</f>
        <v>0</v>
      </c>
      <c r="K913" s="256"/>
      <c r="L913" s="257"/>
      <c r="M913" s="258" t="s">
        <v>1</v>
      </c>
      <c r="N913" s="259" t="s">
        <v>41</v>
      </c>
      <c r="O913" s="90"/>
      <c r="P913" s="228">
        <f>O913*H913</f>
        <v>0</v>
      </c>
      <c r="Q913" s="228">
        <v>0.00022000000000000001</v>
      </c>
      <c r="R913" s="228">
        <f>Q913*H913</f>
        <v>0.00052800000000000004</v>
      </c>
      <c r="S913" s="228">
        <v>0</v>
      </c>
      <c r="T913" s="229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30" t="s">
        <v>340</v>
      </c>
      <c r="AT913" s="230" t="s">
        <v>206</v>
      </c>
      <c r="AU913" s="230" t="s">
        <v>86</v>
      </c>
      <c r="AY913" s="16" t="s">
        <v>147</v>
      </c>
      <c r="BE913" s="231">
        <f>IF(N913="základní",J913,0)</f>
        <v>0</v>
      </c>
      <c r="BF913" s="231">
        <f>IF(N913="snížená",J913,0)</f>
        <v>0</v>
      </c>
      <c r="BG913" s="231">
        <f>IF(N913="zákl. přenesená",J913,0)</f>
        <v>0</v>
      </c>
      <c r="BH913" s="231">
        <f>IF(N913="sníž. přenesená",J913,0)</f>
        <v>0</v>
      </c>
      <c r="BI913" s="231">
        <f>IF(N913="nulová",J913,0)</f>
        <v>0</v>
      </c>
      <c r="BJ913" s="16" t="s">
        <v>84</v>
      </c>
      <c r="BK913" s="231">
        <f>ROUND(I913*H913,2)</f>
        <v>0</v>
      </c>
      <c r="BL913" s="16" t="s">
        <v>242</v>
      </c>
      <c r="BM913" s="230" t="s">
        <v>1779</v>
      </c>
    </row>
    <row r="914" s="2" customFormat="1" ht="16.5" customHeight="1">
      <c r="A914" s="37"/>
      <c r="B914" s="38"/>
      <c r="C914" s="218" t="s">
        <v>1780</v>
      </c>
      <c r="D914" s="218" t="s">
        <v>149</v>
      </c>
      <c r="E914" s="219" t="s">
        <v>1781</v>
      </c>
      <c r="F914" s="220" t="s">
        <v>1782</v>
      </c>
      <c r="G914" s="221" t="s">
        <v>1666</v>
      </c>
      <c r="H914" s="222">
        <v>1</v>
      </c>
      <c r="I914" s="223"/>
      <c r="J914" s="224">
        <f>ROUND(I914*H914,2)</f>
        <v>0</v>
      </c>
      <c r="K914" s="225"/>
      <c r="L914" s="43"/>
      <c r="M914" s="226" t="s">
        <v>1</v>
      </c>
      <c r="N914" s="227" t="s">
        <v>41</v>
      </c>
      <c r="O914" s="90"/>
      <c r="P914" s="228">
        <f>O914*H914</f>
        <v>0</v>
      </c>
      <c r="Q914" s="228">
        <v>0</v>
      </c>
      <c r="R914" s="228">
        <f>Q914*H914</f>
        <v>0</v>
      </c>
      <c r="S914" s="228">
        <v>0</v>
      </c>
      <c r="T914" s="229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30" t="s">
        <v>242</v>
      </c>
      <c r="AT914" s="230" t="s">
        <v>149</v>
      </c>
      <c r="AU914" s="230" t="s">
        <v>86</v>
      </c>
      <c r="AY914" s="16" t="s">
        <v>147</v>
      </c>
      <c r="BE914" s="231">
        <f>IF(N914="základní",J914,0)</f>
        <v>0</v>
      </c>
      <c r="BF914" s="231">
        <f>IF(N914="snížená",J914,0)</f>
        <v>0</v>
      </c>
      <c r="BG914" s="231">
        <f>IF(N914="zákl. přenesená",J914,0)</f>
        <v>0</v>
      </c>
      <c r="BH914" s="231">
        <f>IF(N914="sníž. přenesená",J914,0)</f>
        <v>0</v>
      </c>
      <c r="BI914" s="231">
        <f>IF(N914="nulová",J914,0)</f>
        <v>0</v>
      </c>
      <c r="BJ914" s="16" t="s">
        <v>84</v>
      </c>
      <c r="BK914" s="231">
        <f>ROUND(I914*H914,2)</f>
        <v>0</v>
      </c>
      <c r="BL914" s="16" t="s">
        <v>242</v>
      </c>
      <c r="BM914" s="230" t="s">
        <v>1783</v>
      </c>
    </row>
    <row r="915" s="2" customFormat="1" ht="24.15" customHeight="1">
      <c r="A915" s="37"/>
      <c r="B915" s="38"/>
      <c r="C915" s="249" t="s">
        <v>1784</v>
      </c>
      <c r="D915" s="249" t="s">
        <v>206</v>
      </c>
      <c r="E915" s="250" t="s">
        <v>1785</v>
      </c>
      <c r="F915" s="251" t="s">
        <v>1786</v>
      </c>
      <c r="G915" s="252" t="s">
        <v>371</v>
      </c>
      <c r="H915" s="253">
        <v>15</v>
      </c>
      <c r="I915" s="254"/>
      <c r="J915" s="255">
        <f>ROUND(I915*H915,2)</f>
        <v>0</v>
      </c>
      <c r="K915" s="256"/>
      <c r="L915" s="257"/>
      <c r="M915" s="258" t="s">
        <v>1</v>
      </c>
      <c r="N915" s="259" t="s">
        <v>41</v>
      </c>
      <c r="O915" s="90"/>
      <c r="P915" s="228">
        <f>O915*H915</f>
        <v>0</v>
      </c>
      <c r="Q915" s="228">
        <v>0.0020899999999999998</v>
      </c>
      <c r="R915" s="228">
        <f>Q915*H915</f>
        <v>0.031349999999999996</v>
      </c>
      <c r="S915" s="228">
        <v>0</v>
      </c>
      <c r="T915" s="229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30" t="s">
        <v>340</v>
      </c>
      <c r="AT915" s="230" t="s">
        <v>206</v>
      </c>
      <c r="AU915" s="230" t="s">
        <v>86</v>
      </c>
      <c r="AY915" s="16" t="s">
        <v>147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6" t="s">
        <v>84</v>
      </c>
      <c r="BK915" s="231">
        <f>ROUND(I915*H915,2)</f>
        <v>0</v>
      </c>
      <c r="BL915" s="16" t="s">
        <v>242</v>
      </c>
      <c r="BM915" s="230" t="s">
        <v>1787</v>
      </c>
    </row>
    <row r="916" s="2" customFormat="1" ht="24.15" customHeight="1">
      <c r="A916" s="37"/>
      <c r="B916" s="38"/>
      <c r="C916" s="249" t="s">
        <v>1788</v>
      </c>
      <c r="D916" s="249" t="s">
        <v>206</v>
      </c>
      <c r="E916" s="250" t="s">
        <v>1789</v>
      </c>
      <c r="F916" s="251" t="s">
        <v>1790</v>
      </c>
      <c r="G916" s="252" t="s">
        <v>371</v>
      </c>
      <c r="H916" s="253">
        <v>9</v>
      </c>
      <c r="I916" s="254"/>
      <c r="J916" s="255">
        <f>ROUND(I916*H916,2)</f>
        <v>0</v>
      </c>
      <c r="K916" s="256"/>
      <c r="L916" s="257"/>
      <c r="M916" s="258" t="s">
        <v>1</v>
      </c>
      <c r="N916" s="259" t="s">
        <v>41</v>
      </c>
      <c r="O916" s="90"/>
      <c r="P916" s="228">
        <f>O916*H916</f>
        <v>0</v>
      </c>
      <c r="Q916" s="228">
        <v>0.0020899999999999998</v>
      </c>
      <c r="R916" s="228">
        <f>Q916*H916</f>
        <v>0.01881</v>
      </c>
      <c r="S916" s="228">
        <v>0</v>
      </c>
      <c r="T916" s="229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230" t="s">
        <v>340</v>
      </c>
      <c r="AT916" s="230" t="s">
        <v>206</v>
      </c>
      <c r="AU916" s="230" t="s">
        <v>86</v>
      </c>
      <c r="AY916" s="16" t="s">
        <v>147</v>
      </c>
      <c r="BE916" s="231">
        <f>IF(N916="základní",J916,0)</f>
        <v>0</v>
      </c>
      <c r="BF916" s="231">
        <f>IF(N916="snížená",J916,0)</f>
        <v>0</v>
      </c>
      <c r="BG916" s="231">
        <f>IF(N916="zákl. přenesená",J916,0)</f>
        <v>0</v>
      </c>
      <c r="BH916" s="231">
        <f>IF(N916="sníž. přenesená",J916,0)</f>
        <v>0</v>
      </c>
      <c r="BI916" s="231">
        <f>IF(N916="nulová",J916,0)</f>
        <v>0</v>
      </c>
      <c r="BJ916" s="16" t="s">
        <v>84</v>
      </c>
      <c r="BK916" s="231">
        <f>ROUND(I916*H916,2)</f>
        <v>0</v>
      </c>
      <c r="BL916" s="16" t="s">
        <v>242</v>
      </c>
      <c r="BM916" s="230" t="s">
        <v>1791</v>
      </c>
    </row>
    <row r="917" s="2" customFormat="1" ht="33" customHeight="1">
      <c r="A917" s="37"/>
      <c r="B917" s="38"/>
      <c r="C917" s="249" t="s">
        <v>1792</v>
      </c>
      <c r="D917" s="249" t="s">
        <v>206</v>
      </c>
      <c r="E917" s="250" t="s">
        <v>1793</v>
      </c>
      <c r="F917" s="251" t="s">
        <v>1794</v>
      </c>
      <c r="G917" s="252" t="s">
        <v>320</v>
      </c>
      <c r="H917" s="253">
        <v>57</v>
      </c>
      <c r="I917" s="254"/>
      <c r="J917" s="255">
        <f>ROUND(I917*H917,2)</f>
        <v>0</v>
      </c>
      <c r="K917" s="256"/>
      <c r="L917" s="257"/>
      <c r="M917" s="258" t="s">
        <v>1</v>
      </c>
      <c r="N917" s="259" t="s">
        <v>41</v>
      </c>
      <c r="O917" s="90"/>
      <c r="P917" s="228">
        <f>O917*H917</f>
        <v>0</v>
      </c>
      <c r="Q917" s="228">
        <v>0.00024000000000000001</v>
      </c>
      <c r="R917" s="228">
        <f>Q917*H917</f>
        <v>0.013680000000000001</v>
      </c>
      <c r="S917" s="228">
        <v>0</v>
      </c>
      <c r="T917" s="229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30" t="s">
        <v>340</v>
      </c>
      <c r="AT917" s="230" t="s">
        <v>206</v>
      </c>
      <c r="AU917" s="230" t="s">
        <v>86</v>
      </c>
      <c r="AY917" s="16" t="s">
        <v>147</v>
      </c>
      <c r="BE917" s="231">
        <f>IF(N917="základní",J917,0)</f>
        <v>0</v>
      </c>
      <c r="BF917" s="231">
        <f>IF(N917="snížená",J917,0)</f>
        <v>0</v>
      </c>
      <c r="BG917" s="231">
        <f>IF(N917="zákl. přenesená",J917,0)</f>
        <v>0</v>
      </c>
      <c r="BH917" s="231">
        <f>IF(N917="sníž. přenesená",J917,0)</f>
        <v>0</v>
      </c>
      <c r="BI917" s="231">
        <f>IF(N917="nulová",J917,0)</f>
        <v>0</v>
      </c>
      <c r="BJ917" s="16" t="s">
        <v>84</v>
      </c>
      <c r="BK917" s="231">
        <f>ROUND(I917*H917,2)</f>
        <v>0</v>
      </c>
      <c r="BL917" s="16" t="s">
        <v>242</v>
      </c>
      <c r="BM917" s="230" t="s">
        <v>1795</v>
      </c>
    </row>
    <row r="918" s="2" customFormat="1" ht="37.8" customHeight="1">
      <c r="A918" s="37"/>
      <c r="B918" s="38"/>
      <c r="C918" s="249" t="s">
        <v>1796</v>
      </c>
      <c r="D918" s="249" t="s">
        <v>206</v>
      </c>
      <c r="E918" s="250" t="s">
        <v>1797</v>
      </c>
      <c r="F918" s="251" t="s">
        <v>1798</v>
      </c>
      <c r="G918" s="252" t="s">
        <v>371</v>
      </c>
      <c r="H918" s="253">
        <v>2</v>
      </c>
      <c r="I918" s="254"/>
      <c r="J918" s="255">
        <f>ROUND(I918*H918,2)</f>
        <v>0</v>
      </c>
      <c r="K918" s="256"/>
      <c r="L918" s="257"/>
      <c r="M918" s="258" t="s">
        <v>1</v>
      </c>
      <c r="N918" s="259" t="s">
        <v>41</v>
      </c>
      <c r="O918" s="90"/>
      <c r="P918" s="228">
        <f>O918*H918</f>
        <v>0</v>
      </c>
      <c r="Q918" s="228">
        <v>0.00084000000000000003</v>
      </c>
      <c r="R918" s="228">
        <f>Q918*H918</f>
        <v>0.0016800000000000001</v>
      </c>
      <c r="S918" s="228">
        <v>0</v>
      </c>
      <c r="T918" s="229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30" t="s">
        <v>340</v>
      </c>
      <c r="AT918" s="230" t="s">
        <v>206</v>
      </c>
      <c r="AU918" s="230" t="s">
        <v>86</v>
      </c>
      <c r="AY918" s="16" t="s">
        <v>147</v>
      </c>
      <c r="BE918" s="231">
        <f>IF(N918="základní",J918,0)</f>
        <v>0</v>
      </c>
      <c r="BF918" s="231">
        <f>IF(N918="snížená",J918,0)</f>
        <v>0</v>
      </c>
      <c r="BG918" s="231">
        <f>IF(N918="zákl. přenesená",J918,0)</f>
        <v>0</v>
      </c>
      <c r="BH918" s="231">
        <f>IF(N918="sníž. přenesená",J918,0)</f>
        <v>0</v>
      </c>
      <c r="BI918" s="231">
        <f>IF(N918="nulová",J918,0)</f>
        <v>0</v>
      </c>
      <c r="BJ918" s="16" t="s">
        <v>84</v>
      </c>
      <c r="BK918" s="231">
        <f>ROUND(I918*H918,2)</f>
        <v>0</v>
      </c>
      <c r="BL918" s="16" t="s">
        <v>242</v>
      </c>
      <c r="BM918" s="230" t="s">
        <v>1799</v>
      </c>
    </row>
    <row r="919" s="2" customFormat="1" ht="24.15" customHeight="1">
      <c r="A919" s="37"/>
      <c r="B919" s="38"/>
      <c r="C919" s="249" t="s">
        <v>1800</v>
      </c>
      <c r="D919" s="249" t="s">
        <v>206</v>
      </c>
      <c r="E919" s="250" t="s">
        <v>1801</v>
      </c>
      <c r="F919" s="251" t="s">
        <v>1802</v>
      </c>
      <c r="G919" s="252" t="s">
        <v>371</v>
      </c>
      <c r="H919" s="253">
        <v>2</v>
      </c>
      <c r="I919" s="254"/>
      <c r="J919" s="255">
        <f>ROUND(I919*H919,2)</f>
        <v>0</v>
      </c>
      <c r="K919" s="256"/>
      <c r="L919" s="257"/>
      <c r="M919" s="258" t="s">
        <v>1</v>
      </c>
      <c r="N919" s="259" t="s">
        <v>41</v>
      </c>
      <c r="O919" s="90"/>
      <c r="P919" s="228">
        <f>O919*H919</f>
        <v>0</v>
      </c>
      <c r="Q919" s="228">
        <v>0.00032000000000000003</v>
      </c>
      <c r="R919" s="228">
        <f>Q919*H919</f>
        <v>0.00064000000000000005</v>
      </c>
      <c r="S919" s="228">
        <v>0</v>
      </c>
      <c r="T919" s="229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30" t="s">
        <v>340</v>
      </c>
      <c r="AT919" s="230" t="s">
        <v>206</v>
      </c>
      <c r="AU919" s="230" t="s">
        <v>86</v>
      </c>
      <c r="AY919" s="16" t="s">
        <v>147</v>
      </c>
      <c r="BE919" s="231">
        <f>IF(N919="základní",J919,0)</f>
        <v>0</v>
      </c>
      <c r="BF919" s="231">
        <f>IF(N919="snížená",J919,0)</f>
        <v>0</v>
      </c>
      <c r="BG919" s="231">
        <f>IF(N919="zákl. přenesená",J919,0)</f>
        <v>0</v>
      </c>
      <c r="BH919" s="231">
        <f>IF(N919="sníž. přenesená",J919,0)</f>
        <v>0</v>
      </c>
      <c r="BI919" s="231">
        <f>IF(N919="nulová",J919,0)</f>
        <v>0</v>
      </c>
      <c r="BJ919" s="16" t="s">
        <v>84</v>
      </c>
      <c r="BK919" s="231">
        <f>ROUND(I919*H919,2)</f>
        <v>0</v>
      </c>
      <c r="BL919" s="16" t="s">
        <v>242</v>
      </c>
      <c r="BM919" s="230" t="s">
        <v>1803</v>
      </c>
    </row>
    <row r="920" s="2" customFormat="1" ht="33" customHeight="1">
      <c r="A920" s="37"/>
      <c r="B920" s="38"/>
      <c r="C920" s="249" t="s">
        <v>1804</v>
      </c>
      <c r="D920" s="249" t="s">
        <v>206</v>
      </c>
      <c r="E920" s="250" t="s">
        <v>1805</v>
      </c>
      <c r="F920" s="251" t="s">
        <v>1806</v>
      </c>
      <c r="G920" s="252" t="s">
        <v>371</v>
      </c>
      <c r="H920" s="253">
        <v>1</v>
      </c>
      <c r="I920" s="254"/>
      <c r="J920" s="255">
        <f>ROUND(I920*H920,2)</f>
        <v>0</v>
      </c>
      <c r="K920" s="256"/>
      <c r="L920" s="257"/>
      <c r="M920" s="258" t="s">
        <v>1</v>
      </c>
      <c r="N920" s="259" t="s">
        <v>41</v>
      </c>
      <c r="O920" s="90"/>
      <c r="P920" s="228">
        <f>O920*H920</f>
        <v>0</v>
      </c>
      <c r="Q920" s="228">
        <v>0.00023000000000000001</v>
      </c>
      <c r="R920" s="228">
        <f>Q920*H920</f>
        <v>0.00023000000000000001</v>
      </c>
      <c r="S920" s="228">
        <v>0</v>
      </c>
      <c r="T920" s="229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230" t="s">
        <v>340</v>
      </c>
      <c r="AT920" s="230" t="s">
        <v>206</v>
      </c>
      <c r="AU920" s="230" t="s">
        <v>86</v>
      </c>
      <c r="AY920" s="16" t="s">
        <v>147</v>
      </c>
      <c r="BE920" s="231">
        <f>IF(N920="základní",J920,0)</f>
        <v>0</v>
      </c>
      <c r="BF920" s="231">
        <f>IF(N920="snížená",J920,0)</f>
        <v>0</v>
      </c>
      <c r="BG920" s="231">
        <f>IF(N920="zákl. přenesená",J920,0)</f>
        <v>0</v>
      </c>
      <c r="BH920" s="231">
        <f>IF(N920="sníž. přenesená",J920,0)</f>
        <v>0</v>
      </c>
      <c r="BI920" s="231">
        <f>IF(N920="nulová",J920,0)</f>
        <v>0</v>
      </c>
      <c r="BJ920" s="16" t="s">
        <v>84</v>
      </c>
      <c r="BK920" s="231">
        <f>ROUND(I920*H920,2)</f>
        <v>0</v>
      </c>
      <c r="BL920" s="16" t="s">
        <v>242</v>
      </c>
      <c r="BM920" s="230" t="s">
        <v>1807</v>
      </c>
    </row>
    <row r="921" s="2" customFormat="1" ht="21.75" customHeight="1">
      <c r="A921" s="37"/>
      <c r="B921" s="38"/>
      <c r="C921" s="249" t="s">
        <v>1808</v>
      </c>
      <c r="D921" s="249" t="s">
        <v>206</v>
      </c>
      <c r="E921" s="250" t="s">
        <v>1809</v>
      </c>
      <c r="F921" s="251" t="s">
        <v>1810</v>
      </c>
      <c r="G921" s="252" t="s">
        <v>371</v>
      </c>
      <c r="H921" s="253">
        <v>2</v>
      </c>
      <c r="I921" s="254"/>
      <c r="J921" s="255">
        <f>ROUND(I921*H921,2)</f>
        <v>0</v>
      </c>
      <c r="K921" s="256"/>
      <c r="L921" s="257"/>
      <c r="M921" s="258" t="s">
        <v>1</v>
      </c>
      <c r="N921" s="259" t="s">
        <v>41</v>
      </c>
      <c r="O921" s="90"/>
      <c r="P921" s="228">
        <f>O921*H921</f>
        <v>0</v>
      </c>
      <c r="Q921" s="228">
        <v>0.001</v>
      </c>
      <c r="R921" s="228">
        <f>Q921*H921</f>
        <v>0.002</v>
      </c>
      <c r="S921" s="228">
        <v>0</v>
      </c>
      <c r="T921" s="229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30" t="s">
        <v>340</v>
      </c>
      <c r="AT921" s="230" t="s">
        <v>206</v>
      </c>
      <c r="AU921" s="230" t="s">
        <v>86</v>
      </c>
      <c r="AY921" s="16" t="s">
        <v>147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6" t="s">
        <v>84</v>
      </c>
      <c r="BK921" s="231">
        <f>ROUND(I921*H921,2)</f>
        <v>0</v>
      </c>
      <c r="BL921" s="16" t="s">
        <v>242</v>
      </c>
      <c r="BM921" s="230" t="s">
        <v>1811</v>
      </c>
    </row>
    <row r="922" s="2" customFormat="1" ht="33" customHeight="1">
      <c r="A922" s="37"/>
      <c r="B922" s="38"/>
      <c r="C922" s="218" t="s">
        <v>1812</v>
      </c>
      <c r="D922" s="218" t="s">
        <v>149</v>
      </c>
      <c r="E922" s="219" t="s">
        <v>1813</v>
      </c>
      <c r="F922" s="220" t="s">
        <v>1814</v>
      </c>
      <c r="G922" s="221" t="s">
        <v>191</v>
      </c>
      <c r="H922" s="222">
        <v>1.9099999999999999</v>
      </c>
      <c r="I922" s="223"/>
      <c r="J922" s="224">
        <f>ROUND(I922*H922,2)</f>
        <v>0</v>
      </c>
      <c r="K922" s="225"/>
      <c r="L922" s="43"/>
      <c r="M922" s="226" t="s">
        <v>1</v>
      </c>
      <c r="N922" s="227" t="s">
        <v>41</v>
      </c>
      <c r="O922" s="90"/>
      <c r="P922" s="228">
        <f>O922*H922</f>
        <v>0</v>
      </c>
      <c r="Q922" s="228">
        <v>0</v>
      </c>
      <c r="R922" s="228">
        <f>Q922*H922</f>
        <v>0</v>
      </c>
      <c r="S922" s="228">
        <v>0</v>
      </c>
      <c r="T922" s="229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230" t="s">
        <v>242</v>
      </c>
      <c r="AT922" s="230" t="s">
        <v>149</v>
      </c>
      <c r="AU922" s="230" t="s">
        <v>86</v>
      </c>
      <c r="AY922" s="16" t="s">
        <v>147</v>
      </c>
      <c r="BE922" s="231">
        <f>IF(N922="základní",J922,0)</f>
        <v>0</v>
      </c>
      <c r="BF922" s="231">
        <f>IF(N922="snížená",J922,0)</f>
        <v>0</v>
      </c>
      <c r="BG922" s="231">
        <f>IF(N922="zákl. přenesená",J922,0)</f>
        <v>0</v>
      </c>
      <c r="BH922" s="231">
        <f>IF(N922="sníž. přenesená",J922,0)</f>
        <v>0</v>
      </c>
      <c r="BI922" s="231">
        <f>IF(N922="nulová",J922,0)</f>
        <v>0</v>
      </c>
      <c r="BJ922" s="16" t="s">
        <v>84</v>
      </c>
      <c r="BK922" s="231">
        <f>ROUND(I922*H922,2)</f>
        <v>0</v>
      </c>
      <c r="BL922" s="16" t="s">
        <v>242</v>
      </c>
      <c r="BM922" s="230" t="s">
        <v>1815</v>
      </c>
    </row>
    <row r="923" s="2" customFormat="1">
      <c r="A923" s="37"/>
      <c r="B923" s="38"/>
      <c r="C923" s="39"/>
      <c r="D923" s="232" t="s">
        <v>155</v>
      </c>
      <c r="E923" s="39"/>
      <c r="F923" s="233" t="s">
        <v>1816</v>
      </c>
      <c r="G923" s="39"/>
      <c r="H923" s="39"/>
      <c r="I923" s="234"/>
      <c r="J923" s="39"/>
      <c r="K923" s="39"/>
      <c r="L923" s="43"/>
      <c r="M923" s="235"/>
      <c r="N923" s="236"/>
      <c r="O923" s="90"/>
      <c r="P923" s="90"/>
      <c r="Q923" s="90"/>
      <c r="R923" s="90"/>
      <c r="S923" s="90"/>
      <c r="T923" s="91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T923" s="16" t="s">
        <v>155</v>
      </c>
      <c r="AU923" s="16" t="s">
        <v>86</v>
      </c>
    </row>
    <row r="924" s="12" customFormat="1" ht="22.8" customHeight="1">
      <c r="A924" s="12"/>
      <c r="B924" s="202"/>
      <c r="C924" s="203"/>
      <c r="D924" s="204" t="s">
        <v>75</v>
      </c>
      <c r="E924" s="216" t="s">
        <v>1817</v>
      </c>
      <c r="F924" s="216" t="s">
        <v>1818</v>
      </c>
      <c r="G924" s="203"/>
      <c r="H924" s="203"/>
      <c r="I924" s="206"/>
      <c r="J924" s="217">
        <f>BK924</f>
        <v>0</v>
      </c>
      <c r="K924" s="203"/>
      <c r="L924" s="208"/>
      <c r="M924" s="209"/>
      <c r="N924" s="210"/>
      <c r="O924" s="210"/>
      <c r="P924" s="211">
        <f>SUM(P925:P931)</f>
        <v>0</v>
      </c>
      <c r="Q924" s="210"/>
      <c r="R924" s="211">
        <f>SUM(R925:R931)</f>
        <v>0.19022640000000002</v>
      </c>
      <c r="S924" s="210"/>
      <c r="T924" s="212">
        <f>SUM(T925:T931)</f>
        <v>0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13" t="s">
        <v>86</v>
      </c>
      <c r="AT924" s="214" t="s">
        <v>75</v>
      </c>
      <c r="AU924" s="214" t="s">
        <v>84</v>
      </c>
      <c r="AY924" s="213" t="s">
        <v>147</v>
      </c>
      <c r="BK924" s="215">
        <f>SUM(BK925:BK931)</f>
        <v>0</v>
      </c>
    </row>
    <row r="925" s="2" customFormat="1" ht="33" customHeight="1">
      <c r="A925" s="37"/>
      <c r="B925" s="38"/>
      <c r="C925" s="218" t="s">
        <v>1819</v>
      </c>
      <c r="D925" s="218" t="s">
        <v>149</v>
      </c>
      <c r="E925" s="219" t="s">
        <v>1820</v>
      </c>
      <c r="F925" s="220" t="s">
        <v>1821</v>
      </c>
      <c r="G925" s="221" t="s">
        <v>320</v>
      </c>
      <c r="H925" s="222">
        <v>54.600000000000001</v>
      </c>
      <c r="I925" s="223"/>
      <c r="J925" s="224">
        <f>ROUND(I925*H925,2)</f>
        <v>0</v>
      </c>
      <c r="K925" s="225"/>
      <c r="L925" s="43"/>
      <c r="M925" s="226" t="s">
        <v>1</v>
      </c>
      <c r="N925" s="227" t="s">
        <v>41</v>
      </c>
      <c r="O925" s="90"/>
      <c r="P925" s="228">
        <f>O925*H925</f>
        <v>0</v>
      </c>
      <c r="Q925" s="228">
        <v>0.00058</v>
      </c>
      <c r="R925" s="228">
        <f>Q925*H925</f>
        <v>0.031668000000000002</v>
      </c>
      <c r="S925" s="228">
        <v>0</v>
      </c>
      <c r="T925" s="229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230" t="s">
        <v>242</v>
      </c>
      <c r="AT925" s="230" t="s">
        <v>149</v>
      </c>
      <c r="AU925" s="230" t="s">
        <v>86</v>
      </c>
      <c r="AY925" s="16" t="s">
        <v>147</v>
      </c>
      <c r="BE925" s="231">
        <f>IF(N925="základní",J925,0)</f>
        <v>0</v>
      </c>
      <c r="BF925" s="231">
        <f>IF(N925="snížená",J925,0)</f>
        <v>0</v>
      </c>
      <c r="BG925" s="231">
        <f>IF(N925="zákl. přenesená",J925,0)</f>
        <v>0</v>
      </c>
      <c r="BH925" s="231">
        <f>IF(N925="sníž. přenesená",J925,0)</f>
        <v>0</v>
      </c>
      <c r="BI925" s="231">
        <f>IF(N925="nulová",J925,0)</f>
        <v>0</v>
      </c>
      <c r="BJ925" s="16" t="s">
        <v>84</v>
      </c>
      <c r="BK925" s="231">
        <f>ROUND(I925*H925,2)</f>
        <v>0</v>
      </c>
      <c r="BL925" s="16" t="s">
        <v>242</v>
      </c>
      <c r="BM925" s="230" t="s">
        <v>1822</v>
      </c>
    </row>
    <row r="926" s="2" customFormat="1">
      <c r="A926" s="37"/>
      <c r="B926" s="38"/>
      <c r="C926" s="39"/>
      <c r="D926" s="232" t="s">
        <v>155</v>
      </c>
      <c r="E926" s="39"/>
      <c r="F926" s="233" t="s">
        <v>1823</v>
      </c>
      <c r="G926" s="39"/>
      <c r="H926" s="39"/>
      <c r="I926" s="234"/>
      <c r="J926" s="39"/>
      <c r="K926" s="39"/>
      <c r="L926" s="43"/>
      <c r="M926" s="235"/>
      <c r="N926" s="236"/>
      <c r="O926" s="90"/>
      <c r="P926" s="90"/>
      <c r="Q926" s="90"/>
      <c r="R926" s="90"/>
      <c r="S926" s="90"/>
      <c r="T926" s="91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16" t="s">
        <v>155</v>
      </c>
      <c r="AU926" s="16" t="s">
        <v>86</v>
      </c>
    </row>
    <row r="927" s="13" customFormat="1">
      <c r="A927" s="13"/>
      <c r="B927" s="237"/>
      <c r="C927" s="238"/>
      <c r="D927" s="239" t="s">
        <v>157</v>
      </c>
      <c r="E927" s="240" t="s">
        <v>1</v>
      </c>
      <c r="F927" s="241" t="s">
        <v>1824</v>
      </c>
      <c r="G927" s="238"/>
      <c r="H927" s="242">
        <v>54.600000000000001</v>
      </c>
      <c r="I927" s="243"/>
      <c r="J927" s="238"/>
      <c r="K927" s="238"/>
      <c r="L927" s="244"/>
      <c r="M927" s="245"/>
      <c r="N927" s="246"/>
      <c r="O927" s="246"/>
      <c r="P927" s="246"/>
      <c r="Q927" s="246"/>
      <c r="R927" s="246"/>
      <c r="S927" s="246"/>
      <c r="T927" s="24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8" t="s">
        <v>157</v>
      </c>
      <c r="AU927" s="248" t="s">
        <v>86</v>
      </c>
      <c r="AV927" s="13" t="s">
        <v>86</v>
      </c>
      <c r="AW927" s="13" t="s">
        <v>33</v>
      </c>
      <c r="AX927" s="13" t="s">
        <v>76</v>
      </c>
      <c r="AY927" s="248" t="s">
        <v>147</v>
      </c>
    </row>
    <row r="928" s="2" customFormat="1" ht="24.15" customHeight="1">
      <c r="A928" s="37"/>
      <c r="B928" s="38"/>
      <c r="C928" s="249" t="s">
        <v>1825</v>
      </c>
      <c r="D928" s="249" t="s">
        <v>206</v>
      </c>
      <c r="E928" s="250" t="s">
        <v>1826</v>
      </c>
      <c r="F928" s="251" t="s">
        <v>1827</v>
      </c>
      <c r="G928" s="252" t="s">
        <v>320</v>
      </c>
      <c r="H928" s="253">
        <v>60.060000000000002</v>
      </c>
      <c r="I928" s="254"/>
      <c r="J928" s="255">
        <f>ROUND(I928*H928,2)</f>
        <v>0</v>
      </c>
      <c r="K928" s="256"/>
      <c r="L928" s="257"/>
      <c r="M928" s="258" t="s">
        <v>1</v>
      </c>
      <c r="N928" s="259" t="s">
        <v>41</v>
      </c>
      <c r="O928" s="90"/>
      <c r="P928" s="228">
        <f>O928*H928</f>
        <v>0</v>
      </c>
      <c r="Q928" s="228">
        <v>0.00264</v>
      </c>
      <c r="R928" s="228">
        <f>Q928*H928</f>
        <v>0.15855840000000002</v>
      </c>
      <c r="S928" s="228">
        <v>0</v>
      </c>
      <c r="T928" s="229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230" t="s">
        <v>340</v>
      </c>
      <c r="AT928" s="230" t="s">
        <v>206</v>
      </c>
      <c r="AU928" s="230" t="s">
        <v>86</v>
      </c>
      <c r="AY928" s="16" t="s">
        <v>147</v>
      </c>
      <c r="BE928" s="231">
        <f>IF(N928="základní",J928,0)</f>
        <v>0</v>
      </c>
      <c r="BF928" s="231">
        <f>IF(N928="snížená",J928,0)</f>
        <v>0</v>
      </c>
      <c r="BG928" s="231">
        <f>IF(N928="zákl. přenesená",J928,0)</f>
        <v>0</v>
      </c>
      <c r="BH928" s="231">
        <f>IF(N928="sníž. přenesená",J928,0)</f>
        <v>0</v>
      </c>
      <c r="BI928" s="231">
        <f>IF(N928="nulová",J928,0)</f>
        <v>0</v>
      </c>
      <c r="BJ928" s="16" t="s">
        <v>84</v>
      </c>
      <c r="BK928" s="231">
        <f>ROUND(I928*H928,2)</f>
        <v>0</v>
      </c>
      <c r="BL928" s="16" t="s">
        <v>242</v>
      </c>
      <c r="BM928" s="230" t="s">
        <v>1828</v>
      </c>
    </row>
    <row r="929" s="13" customFormat="1">
      <c r="A929" s="13"/>
      <c r="B929" s="237"/>
      <c r="C929" s="238"/>
      <c r="D929" s="239" t="s">
        <v>157</v>
      </c>
      <c r="E929" s="238"/>
      <c r="F929" s="241" t="s">
        <v>1829</v>
      </c>
      <c r="G929" s="238"/>
      <c r="H929" s="242">
        <v>60.060000000000002</v>
      </c>
      <c r="I929" s="243"/>
      <c r="J929" s="238"/>
      <c r="K929" s="238"/>
      <c r="L929" s="244"/>
      <c r="M929" s="245"/>
      <c r="N929" s="246"/>
      <c r="O929" s="246"/>
      <c r="P929" s="246"/>
      <c r="Q929" s="246"/>
      <c r="R929" s="246"/>
      <c r="S929" s="246"/>
      <c r="T929" s="247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8" t="s">
        <v>157</v>
      </c>
      <c r="AU929" s="248" t="s">
        <v>86</v>
      </c>
      <c r="AV929" s="13" t="s">
        <v>86</v>
      </c>
      <c r="AW929" s="13" t="s">
        <v>4</v>
      </c>
      <c r="AX929" s="13" t="s">
        <v>84</v>
      </c>
      <c r="AY929" s="248" t="s">
        <v>147</v>
      </c>
    </row>
    <row r="930" s="2" customFormat="1" ht="24.15" customHeight="1">
      <c r="A930" s="37"/>
      <c r="B930" s="38"/>
      <c r="C930" s="218" t="s">
        <v>1830</v>
      </c>
      <c r="D930" s="218" t="s">
        <v>149</v>
      </c>
      <c r="E930" s="219" t="s">
        <v>1831</v>
      </c>
      <c r="F930" s="220" t="s">
        <v>1832</v>
      </c>
      <c r="G930" s="221" t="s">
        <v>191</v>
      </c>
      <c r="H930" s="222">
        <v>0.19</v>
      </c>
      <c r="I930" s="223"/>
      <c r="J930" s="224">
        <f>ROUND(I930*H930,2)</f>
        <v>0</v>
      </c>
      <c r="K930" s="225"/>
      <c r="L930" s="43"/>
      <c r="M930" s="226" t="s">
        <v>1</v>
      </c>
      <c r="N930" s="227" t="s">
        <v>41</v>
      </c>
      <c r="O930" s="90"/>
      <c r="P930" s="228">
        <f>O930*H930</f>
        <v>0</v>
      </c>
      <c r="Q930" s="228">
        <v>0</v>
      </c>
      <c r="R930" s="228">
        <f>Q930*H930</f>
        <v>0</v>
      </c>
      <c r="S930" s="228">
        <v>0</v>
      </c>
      <c r="T930" s="229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230" t="s">
        <v>242</v>
      </c>
      <c r="AT930" s="230" t="s">
        <v>149</v>
      </c>
      <c r="AU930" s="230" t="s">
        <v>86</v>
      </c>
      <c r="AY930" s="16" t="s">
        <v>147</v>
      </c>
      <c r="BE930" s="231">
        <f>IF(N930="základní",J930,0)</f>
        <v>0</v>
      </c>
      <c r="BF930" s="231">
        <f>IF(N930="snížená",J930,0)</f>
        <v>0</v>
      </c>
      <c r="BG930" s="231">
        <f>IF(N930="zákl. přenesená",J930,0)</f>
        <v>0</v>
      </c>
      <c r="BH930" s="231">
        <f>IF(N930="sníž. přenesená",J930,0)</f>
        <v>0</v>
      </c>
      <c r="BI930" s="231">
        <f>IF(N930="nulová",J930,0)</f>
        <v>0</v>
      </c>
      <c r="BJ930" s="16" t="s">
        <v>84</v>
      </c>
      <c r="BK930" s="231">
        <f>ROUND(I930*H930,2)</f>
        <v>0</v>
      </c>
      <c r="BL930" s="16" t="s">
        <v>242</v>
      </c>
      <c r="BM930" s="230" t="s">
        <v>1833</v>
      </c>
    </row>
    <row r="931" s="2" customFormat="1">
      <c r="A931" s="37"/>
      <c r="B931" s="38"/>
      <c r="C931" s="39"/>
      <c r="D931" s="232" t="s">
        <v>155</v>
      </c>
      <c r="E931" s="39"/>
      <c r="F931" s="233" t="s">
        <v>1834</v>
      </c>
      <c r="G931" s="39"/>
      <c r="H931" s="39"/>
      <c r="I931" s="234"/>
      <c r="J931" s="39"/>
      <c r="K931" s="39"/>
      <c r="L931" s="43"/>
      <c r="M931" s="235"/>
      <c r="N931" s="236"/>
      <c r="O931" s="90"/>
      <c r="P931" s="90"/>
      <c r="Q931" s="90"/>
      <c r="R931" s="90"/>
      <c r="S931" s="90"/>
      <c r="T931" s="91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16" t="s">
        <v>155</v>
      </c>
      <c r="AU931" s="16" t="s">
        <v>86</v>
      </c>
    </row>
    <row r="932" s="12" customFormat="1" ht="22.8" customHeight="1">
      <c r="A932" s="12"/>
      <c r="B932" s="202"/>
      <c r="C932" s="203"/>
      <c r="D932" s="204" t="s">
        <v>75</v>
      </c>
      <c r="E932" s="216" t="s">
        <v>1835</v>
      </c>
      <c r="F932" s="216" t="s">
        <v>1836</v>
      </c>
      <c r="G932" s="203"/>
      <c r="H932" s="203"/>
      <c r="I932" s="206"/>
      <c r="J932" s="217">
        <f>BK932</f>
        <v>0</v>
      </c>
      <c r="K932" s="203"/>
      <c r="L932" s="208"/>
      <c r="M932" s="209"/>
      <c r="N932" s="210"/>
      <c r="O932" s="210"/>
      <c r="P932" s="211">
        <f>SUM(P933:P949)</f>
        <v>0</v>
      </c>
      <c r="Q932" s="210"/>
      <c r="R932" s="211">
        <f>SUM(R933:R949)</f>
        <v>0.11840580000000001</v>
      </c>
      <c r="S932" s="210"/>
      <c r="T932" s="212">
        <f>SUM(T933:T949)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13" t="s">
        <v>86</v>
      </c>
      <c r="AT932" s="214" t="s">
        <v>75</v>
      </c>
      <c r="AU932" s="214" t="s">
        <v>84</v>
      </c>
      <c r="AY932" s="213" t="s">
        <v>147</v>
      </c>
      <c r="BK932" s="215">
        <f>SUM(BK933:BK949)</f>
        <v>0</v>
      </c>
    </row>
    <row r="933" s="2" customFormat="1" ht="16.5" customHeight="1">
      <c r="A933" s="37"/>
      <c r="B933" s="38"/>
      <c r="C933" s="218" t="s">
        <v>1837</v>
      </c>
      <c r="D933" s="218" t="s">
        <v>149</v>
      </c>
      <c r="E933" s="219" t="s">
        <v>1838</v>
      </c>
      <c r="F933" s="220" t="s">
        <v>1839</v>
      </c>
      <c r="G933" s="221" t="s">
        <v>152</v>
      </c>
      <c r="H933" s="222">
        <v>219.72</v>
      </c>
      <c r="I933" s="223"/>
      <c r="J933" s="224">
        <f>ROUND(I933*H933,2)</f>
        <v>0</v>
      </c>
      <c r="K933" s="225"/>
      <c r="L933" s="43"/>
      <c r="M933" s="226" t="s">
        <v>1</v>
      </c>
      <c r="N933" s="227" t="s">
        <v>41</v>
      </c>
      <c r="O933" s="90"/>
      <c r="P933" s="228">
        <f>O933*H933</f>
        <v>0</v>
      </c>
      <c r="Q933" s="228">
        <v>0</v>
      </c>
      <c r="R933" s="228">
        <f>Q933*H933</f>
        <v>0</v>
      </c>
      <c r="S933" s="228">
        <v>0</v>
      </c>
      <c r="T933" s="229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230" t="s">
        <v>242</v>
      </c>
      <c r="AT933" s="230" t="s">
        <v>149</v>
      </c>
      <c r="AU933" s="230" t="s">
        <v>86</v>
      </c>
      <c r="AY933" s="16" t="s">
        <v>147</v>
      </c>
      <c r="BE933" s="231">
        <f>IF(N933="základní",J933,0)</f>
        <v>0</v>
      </c>
      <c r="BF933" s="231">
        <f>IF(N933="snížená",J933,0)</f>
        <v>0</v>
      </c>
      <c r="BG933" s="231">
        <f>IF(N933="zákl. přenesená",J933,0)</f>
        <v>0</v>
      </c>
      <c r="BH933" s="231">
        <f>IF(N933="sníž. přenesená",J933,0)</f>
        <v>0</v>
      </c>
      <c r="BI933" s="231">
        <f>IF(N933="nulová",J933,0)</f>
        <v>0</v>
      </c>
      <c r="BJ933" s="16" t="s">
        <v>84</v>
      </c>
      <c r="BK933" s="231">
        <f>ROUND(I933*H933,2)</f>
        <v>0</v>
      </c>
      <c r="BL933" s="16" t="s">
        <v>242</v>
      </c>
      <c r="BM933" s="230" t="s">
        <v>1840</v>
      </c>
    </row>
    <row r="934" s="2" customFormat="1">
      <c r="A934" s="37"/>
      <c r="B934" s="38"/>
      <c r="C934" s="39"/>
      <c r="D934" s="232" t="s">
        <v>155</v>
      </c>
      <c r="E934" s="39"/>
      <c r="F934" s="233" t="s">
        <v>1841</v>
      </c>
      <c r="G934" s="39"/>
      <c r="H934" s="39"/>
      <c r="I934" s="234"/>
      <c r="J934" s="39"/>
      <c r="K934" s="39"/>
      <c r="L934" s="43"/>
      <c r="M934" s="235"/>
      <c r="N934" s="236"/>
      <c r="O934" s="90"/>
      <c r="P934" s="90"/>
      <c r="Q934" s="90"/>
      <c r="R934" s="90"/>
      <c r="S934" s="90"/>
      <c r="T934" s="91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T934" s="16" t="s">
        <v>155</v>
      </c>
      <c r="AU934" s="16" t="s">
        <v>86</v>
      </c>
    </row>
    <row r="935" s="2" customFormat="1" ht="24.15" customHeight="1">
      <c r="A935" s="37"/>
      <c r="B935" s="38"/>
      <c r="C935" s="218" t="s">
        <v>1842</v>
      </c>
      <c r="D935" s="218" t="s">
        <v>149</v>
      </c>
      <c r="E935" s="219" t="s">
        <v>1843</v>
      </c>
      <c r="F935" s="220" t="s">
        <v>1844</v>
      </c>
      <c r="G935" s="221" t="s">
        <v>152</v>
      </c>
      <c r="H935" s="222">
        <v>219.27000000000001</v>
      </c>
      <c r="I935" s="223"/>
      <c r="J935" s="224">
        <f>ROUND(I935*H935,2)</f>
        <v>0</v>
      </c>
      <c r="K935" s="225"/>
      <c r="L935" s="43"/>
      <c r="M935" s="226" t="s">
        <v>1</v>
      </c>
      <c r="N935" s="227" t="s">
        <v>41</v>
      </c>
      <c r="O935" s="90"/>
      <c r="P935" s="228">
        <f>O935*H935</f>
        <v>0</v>
      </c>
      <c r="Q935" s="228">
        <v>0.00029999999999999997</v>
      </c>
      <c r="R935" s="228">
        <f>Q935*H935</f>
        <v>0.065780999999999992</v>
      </c>
      <c r="S935" s="228">
        <v>0</v>
      </c>
      <c r="T935" s="229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230" t="s">
        <v>242</v>
      </c>
      <c r="AT935" s="230" t="s">
        <v>149</v>
      </c>
      <c r="AU935" s="230" t="s">
        <v>86</v>
      </c>
      <c r="AY935" s="16" t="s">
        <v>147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6" t="s">
        <v>84</v>
      </c>
      <c r="BK935" s="231">
        <f>ROUND(I935*H935,2)</f>
        <v>0</v>
      </c>
      <c r="BL935" s="16" t="s">
        <v>242</v>
      </c>
      <c r="BM935" s="230" t="s">
        <v>1845</v>
      </c>
    </row>
    <row r="936" s="2" customFormat="1">
      <c r="A936" s="37"/>
      <c r="B936" s="38"/>
      <c r="C936" s="39"/>
      <c r="D936" s="232" t="s">
        <v>155</v>
      </c>
      <c r="E936" s="39"/>
      <c r="F936" s="233" t="s">
        <v>1846</v>
      </c>
      <c r="G936" s="39"/>
      <c r="H936" s="39"/>
      <c r="I936" s="234"/>
      <c r="J936" s="39"/>
      <c r="K936" s="39"/>
      <c r="L936" s="43"/>
      <c r="M936" s="235"/>
      <c r="N936" s="236"/>
      <c r="O936" s="90"/>
      <c r="P936" s="90"/>
      <c r="Q936" s="90"/>
      <c r="R936" s="90"/>
      <c r="S936" s="90"/>
      <c r="T936" s="91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16" t="s">
        <v>155</v>
      </c>
      <c r="AU936" s="16" t="s">
        <v>86</v>
      </c>
    </row>
    <row r="937" s="13" customFormat="1">
      <c r="A937" s="13"/>
      <c r="B937" s="237"/>
      <c r="C937" s="238"/>
      <c r="D937" s="239" t="s">
        <v>157</v>
      </c>
      <c r="E937" s="240" t="s">
        <v>1</v>
      </c>
      <c r="F937" s="241" t="s">
        <v>1847</v>
      </c>
      <c r="G937" s="238"/>
      <c r="H937" s="242">
        <v>170.88999999999999</v>
      </c>
      <c r="I937" s="243"/>
      <c r="J937" s="238"/>
      <c r="K937" s="238"/>
      <c r="L937" s="244"/>
      <c r="M937" s="245"/>
      <c r="N937" s="246"/>
      <c r="O937" s="246"/>
      <c r="P937" s="246"/>
      <c r="Q937" s="246"/>
      <c r="R937" s="246"/>
      <c r="S937" s="246"/>
      <c r="T937" s="247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8" t="s">
        <v>157</v>
      </c>
      <c r="AU937" s="248" t="s">
        <v>86</v>
      </c>
      <c r="AV937" s="13" t="s">
        <v>86</v>
      </c>
      <c r="AW937" s="13" t="s">
        <v>33</v>
      </c>
      <c r="AX937" s="13" t="s">
        <v>76</v>
      </c>
      <c r="AY937" s="248" t="s">
        <v>147</v>
      </c>
    </row>
    <row r="938" s="13" customFormat="1">
      <c r="A938" s="13"/>
      <c r="B938" s="237"/>
      <c r="C938" s="238"/>
      <c r="D938" s="239" t="s">
        <v>157</v>
      </c>
      <c r="E938" s="240" t="s">
        <v>1</v>
      </c>
      <c r="F938" s="241" t="s">
        <v>1848</v>
      </c>
      <c r="G938" s="238"/>
      <c r="H938" s="242">
        <v>48.380000000000003</v>
      </c>
      <c r="I938" s="243"/>
      <c r="J938" s="238"/>
      <c r="K938" s="238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157</v>
      </c>
      <c r="AU938" s="248" t="s">
        <v>86</v>
      </c>
      <c r="AV938" s="13" t="s">
        <v>86</v>
      </c>
      <c r="AW938" s="13" t="s">
        <v>33</v>
      </c>
      <c r="AX938" s="13" t="s">
        <v>76</v>
      </c>
      <c r="AY938" s="248" t="s">
        <v>147</v>
      </c>
    </row>
    <row r="939" s="2" customFormat="1" ht="24.15" customHeight="1">
      <c r="A939" s="37"/>
      <c r="B939" s="38"/>
      <c r="C939" s="218" t="s">
        <v>1849</v>
      </c>
      <c r="D939" s="218" t="s">
        <v>149</v>
      </c>
      <c r="E939" s="219" t="s">
        <v>1850</v>
      </c>
      <c r="F939" s="220" t="s">
        <v>1851</v>
      </c>
      <c r="G939" s="221" t="s">
        <v>152</v>
      </c>
      <c r="H939" s="222">
        <v>72.849999999999994</v>
      </c>
      <c r="I939" s="223"/>
      <c r="J939" s="224">
        <f>ROUND(I939*H939,2)</f>
        <v>0</v>
      </c>
      <c r="K939" s="225"/>
      <c r="L939" s="43"/>
      <c r="M939" s="226" t="s">
        <v>1</v>
      </c>
      <c r="N939" s="227" t="s">
        <v>41</v>
      </c>
      <c r="O939" s="90"/>
      <c r="P939" s="228">
        <f>O939*H939</f>
        <v>0</v>
      </c>
      <c r="Q939" s="228">
        <v>0</v>
      </c>
      <c r="R939" s="228">
        <f>Q939*H939</f>
        <v>0</v>
      </c>
      <c r="S939" s="228">
        <v>0</v>
      </c>
      <c r="T939" s="229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230" t="s">
        <v>242</v>
      </c>
      <c r="AT939" s="230" t="s">
        <v>149</v>
      </c>
      <c r="AU939" s="230" t="s">
        <v>86</v>
      </c>
      <c r="AY939" s="16" t="s">
        <v>147</v>
      </c>
      <c r="BE939" s="231">
        <f>IF(N939="základní",J939,0)</f>
        <v>0</v>
      </c>
      <c r="BF939" s="231">
        <f>IF(N939="snížená",J939,0)</f>
        <v>0</v>
      </c>
      <c r="BG939" s="231">
        <f>IF(N939="zákl. přenesená",J939,0)</f>
        <v>0</v>
      </c>
      <c r="BH939" s="231">
        <f>IF(N939="sníž. přenesená",J939,0)</f>
        <v>0</v>
      </c>
      <c r="BI939" s="231">
        <f>IF(N939="nulová",J939,0)</f>
        <v>0</v>
      </c>
      <c r="BJ939" s="16" t="s">
        <v>84</v>
      </c>
      <c r="BK939" s="231">
        <f>ROUND(I939*H939,2)</f>
        <v>0</v>
      </c>
      <c r="BL939" s="16" t="s">
        <v>242</v>
      </c>
      <c r="BM939" s="230" t="s">
        <v>1852</v>
      </c>
    </row>
    <row r="940" s="2" customFormat="1">
      <c r="A940" s="37"/>
      <c r="B940" s="38"/>
      <c r="C940" s="39"/>
      <c r="D940" s="232" t="s">
        <v>155</v>
      </c>
      <c r="E940" s="39"/>
      <c r="F940" s="233" t="s">
        <v>1853</v>
      </c>
      <c r="G940" s="39"/>
      <c r="H940" s="39"/>
      <c r="I940" s="234"/>
      <c r="J940" s="39"/>
      <c r="K940" s="39"/>
      <c r="L940" s="43"/>
      <c r="M940" s="235"/>
      <c r="N940" s="236"/>
      <c r="O940" s="90"/>
      <c r="P940" s="90"/>
      <c r="Q940" s="90"/>
      <c r="R940" s="90"/>
      <c r="S940" s="90"/>
      <c r="T940" s="91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T940" s="16" t="s">
        <v>155</v>
      </c>
      <c r="AU940" s="16" t="s">
        <v>86</v>
      </c>
    </row>
    <row r="941" s="14" customFormat="1">
      <c r="A941" s="14"/>
      <c r="B941" s="260"/>
      <c r="C941" s="261"/>
      <c r="D941" s="239" t="s">
        <v>157</v>
      </c>
      <c r="E941" s="262" t="s">
        <v>1</v>
      </c>
      <c r="F941" s="263" t="s">
        <v>873</v>
      </c>
      <c r="G941" s="261"/>
      <c r="H941" s="262" t="s">
        <v>1</v>
      </c>
      <c r="I941" s="264"/>
      <c r="J941" s="261"/>
      <c r="K941" s="261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157</v>
      </c>
      <c r="AU941" s="269" t="s">
        <v>86</v>
      </c>
      <c r="AV941" s="14" t="s">
        <v>84</v>
      </c>
      <c r="AW941" s="14" t="s">
        <v>33</v>
      </c>
      <c r="AX941" s="14" t="s">
        <v>76</v>
      </c>
      <c r="AY941" s="269" t="s">
        <v>147</v>
      </c>
    </row>
    <row r="942" s="13" customFormat="1">
      <c r="A942" s="13"/>
      <c r="B942" s="237"/>
      <c r="C942" s="238"/>
      <c r="D942" s="239" t="s">
        <v>157</v>
      </c>
      <c r="E942" s="240" t="s">
        <v>1</v>
      </c>
      <c r="F942" s="241" t="s">
        <v>1854</v>
      </c>
      <c r="G942" s="238"/>
      <c r="H942" s="242">
        <v>44.950000000000003</v>
      </c>
      <c r="I942" s="243"/>
      <c r="J942" s="238"/>
      <c r="K942" s="238"/>
      <c r="L942" s="244"/>
      <c r="M942" s="245"/>
      <c r="N942" s="246"/>
      <c r="O942" s="246"/>
      <c r="P942" s="246"/>
      <c r="Q942" s="246"/>
      <c r="R942" s="246"/>
      <c r="S942" s="246"/>
      <c r="T942" s="247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8" t="s">
        <v>157</v>
      </c>
      <c r="AU942" s="248" t="s">
        <v>86</v>
      </c>
      <c r="AV942" s="13" t="s">
        <v>86</v>
      </c>
      <c r="AW942" s="13" t="s">
        <v>33</v>
      </c>
      <c r="AX942" s="13" t="s">
        <v>76</v>
      </c>
      <c r="AY942" s="248" t="s">
        <v>147</v>
      </c>
    </row>
    <row r="943" s="13" customFormat="1">
      <c r="A943" s="13"/>
      <c r="B943" s="237"/>
      <c r="C943" s="238"/>
      <c r="D943" s="239" t="s">
        <v>157</v>
      </c>
      <c r="E943" s="240" t="s">
        <v>1</v>
      </c>
      <c r="F943" s="241" t="s">
        <v>875</v>
      </c>
      <c r="G943" s="238"/>
      <c r="H943" s="242">
        <v>27.899999999999999</v>
      </c>
      <c r="I943" s="243"/>
      <c r="J943" s="238"/>
      <c r="K943" s="238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157</v>
      </c>
      <c r="AU943" s="248" t="s">
        <v>86</v>
      </c>
      <c r="AV943" s="13" t="s">
        <v>86</v>
      </c>
      <c r="AW943" s="13" t="s">
        <v>33</v>
      </c>
      <c r="AX943" s="13" t="s">
        <v>76</v>
      </c>
      <c r="AY943" s="248" t="s">
        <v>147</v>
      </c>
    </row>
    <row r="944" s="2" customFormat="1" ht="16.5" customHeight="1">
      <c r="A944" s="37"/>
      <c r="B944" s="38"/>
      <c r="C944" s="218" t="s">
        <v>1855</v>
      </c>
      <c r="D944" s="218" t="s">
        <v>149</v>
      </c>
      <c r="E944" s="219" t="s">
        <v>1856</v>
      </c>
      <c r="F944" s="220" t="s">
        <v>1857</v>
      </c>
      <c r="G944" s="221" t="s">
        <v>152</v>
      </c>
      <c r="H944" s="222">
        <v>219.27000000000001</v>
      </c>
      <c r="I944" s="223"/>
      <c r="J944" s="224">
        <f>ROUND(I944*H944,2)</f>
        <v>0</v>
      </c>
      <c r="K944" s="225"/>
      <c r="L944" s="43"/>
      <c r="M944" s="226" t="s">
        <v>1</v>
      </c>
      <c r="N944" s="227" t="s">
        <v>41</v>
      </c>
      <c r="O944" s="90"/>
      <c r="P944" s="228">
        <f>O944*H944</f>
        <v>0</v>
      </c>
      <c r="Q944" s="228">
        <v>0.00024000000000000001</v>
      </c>
      <c r="R944" s="228">
        <f>Q944*H944</f>
        <v>0.052624800000000006</v>
      </c>
      <c r="S944" s="228">
        <v>0</v>
      </c>
      <c r="T944" s="229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30" t="s">
        <v>242</v>
      </c>
      <c r="AT944" s="230" t="s">
        <v>149</v>
      </c>
      <c r="AU944" s="230" t="s">
        <v>86</v>
      </c>
      <c r="AY944" s="16" t="s">
        <v>147</v>
      </c>
      <c r="BE944" s="231">
        <f>IF(N944="základní",J944,0)</f>
        <v>0</v>
      </c>
      <c r="BF944" s="231">
        <f>IF(N944="snížená",J944,0)</f>
        <v>0</v>
      </c>
      <c r="BG944" s="231">
        <f>IF(N944="zákl. přenesená",J944,0)</f>
        <v>0</v>
      </c>
      <c r="BH944" s="231">
        <f>IF(N944="sníž. přenesená",J944,0)</f>
        <v>0</v>
      </c>
      <c r="BI944" s="231">
        <f>IF(N944="nulová",J944,0)</f>
        <v>0</v>
      </c>
      <c r="BJ944" s="16" t="s">
        <v>84</v>
      </c>
      <c r="BK944" s="231">
        <f>ROUND(I944*H944,2)</f>
        <v>0</v>
      </c>
      <c r="BL944" s="16" t="s">
        <v>242</v>
      </c>
      <c r="BM944" s="230" t="s">
        <v>1858</v>
      </c>
    </row>
    <row r="945" s="2" customFormat="1">
      <c r="A945" s="37"/>
      <c r="B945" s="38"/>
      <c r="C945" s="39"/>
      <c r="D945" s="232" t="s">
        <v>155</v>
      </c>
      <c r="E945" s="39"/>
      <c r="F945" s="233" t="s">
        <v>1859</v>
      </c>
      <c r="G945" s="39"/>
      <c r="H945" s="39"/>
      <c r="I945" s="234"/>
      <c r="J945" s="39"/>
      <c r="K945" s="39"/>
      <c r="L945" s="43"/>
      <c r="M945" s="235"/>
      <c r="N945" s="236"/>
      <c r="O945" s="90"/>
      <c r="P945" s="90"/>
      <c r="Q945" s="90"/>
      <c r="R945" s="90"/>
      <c r="S945" s="90"/>
      <c r="T945" s="91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T945" s="16" t="s">
        <v>155</v>
      </c>
      <c r="AU945" s="16" t="s">
        <v>86</v>
      </c>
    </row>
    <row r="946" s="2" customFormat="1" ht="24.15" customHeight="1">
      <c r="A946" s="37"/>
      <c r="B946" s="38"/>
      <c r="C946" s="218" t="s">
        <v>1860</v>
      </c>
      <c r="D946" s="218" t="s">
        <v>149</v>
      </c>
      <c r="E946" s="219" t="s">
        <v>1861</v>
      </c>
      <c r="F946" s="220" t="s">
        <v>1862</v>
      </c>
      <c r="G946" s="221" t="s">
        <v>152</v>
      </c>
      <c r="H946" s="222">
        <v>72.849999999999994</v>
      </c>
      <c r="I946" s="223"/>
      <c r="J946" s="224">
        <f>ROUND(I946*H946,2)</f>
        <v>0</v>
      </c>
      <c r="K946" s="225"/>
      <c r="L946" s="43"/>
      <c r="M946" s="226" t="s">
        <v>1</v>
      </c>
      <c r="N946" s="227" t="s">
        <v>41</v>
      </c>
      <c r="O946" s="90"/>
      <c r="P946" s="228">
        <f>O946*H946</f>
        <v>0</v>
      </c>
      <c r="Q946" s="228">
        <v>0</v>
      </c>
      <c r="R946" s="228">
        <f>Q946*H946</f>
        <v>0</v>
      </c>
      <c r="S946" s="228">
        <v>0</v>
      </c>
      <c r="T946" s="229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30" t="s">
        <v>242</v>
      </c>
      <c r="AT946" s="230" t="s">
        <v>149</v>
      </c>
      <c r="AU946" s="230" t="s">
        <v>86</v>
      </c>
      <c r="AY946" s="16" t="s">
        <v>147</v>
      </c>
      <c r="BE946" s="231">
        <f>IF(N946="základní",J946,0)</f>
        <v>0</v>
      </c>
      <c r="BF946" s="231">
        <f>IF(N946="snížená",J946,0)</f>
        <v>0</v>
      </c>
      <c r="BG946" s="231">
        <f>IF(N946="zákl. přenesená",J946,0)</f>
        <v>0</v>
      </c>
      <c r="BH946" s="231">
        <f>IF(N946="sníž. přenesená",J946,0)</f>
        <v>0</v>
      </c>
      <c r="BI946" s="231">
        <f>IF(N946="nulová",J946,0)</f>
        <v>0</v>
      </c>
      <c r="BJ946" s="16" t="s">
        <v>84</v>
      </c>
      <c r="BK946" s="231">
        <f>ROUND(I946*H946,2)</f>
        <v>0</v>
      </c>
      <c r="BL946" s="16" t="s">
        <v>242</v>
      </c>
      <c r="BM946" s="230" t="s">
        <v>1863</v>
      </c>
    </row>
    <row r="947" s="2" customFormat="1">
      <c r="A947" s="37"/>
      <c r="B947" s="38"/>
      <c r="C947" s="39"/>
      <c r="D947" s="232" t="s">
        <v>155</v>
      </c>
      <c r="E947" s="39"/>
      <c r="F947" s="233" t="s">
        <v>1864</v>
      </c>
      <c r="G947" s="39"/>
      <c r="H947" s="39"/>
      <c r="I947" s="234"/>
      <c r="J947" s="39"/>
      <c r="K947" s="39"/>
      <c r="L947" s="43"/>
      <c r="M947" s="235"/>
      <c r="N947" s="236"/>
      <c r="O947" s="90"/>
      <c r="P947" s="90"/>
      <c r="Q947" s="90"/>
      <c r="R947" s="90"/>
      <c r="S947" s="90"/>
      <c r="T947" s="91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T947" s="16" t="s">
        <v>155</v>
      </c>
      <c r="AU947" s="16" t="s">
        <v>86</v>
      </c>
    </row>
    <row r="948" s="2" customFormat="1" ht="24.15" customHeight="1">
      <c r="A948" s="37"/>
      <c r="B948" s="38"/>
      <c r="C948" s="218" t="s">
        <v>1865</v>
      </c>
      <c r="D948" s="218" t="s">
        <v>149</v>
      </c>
      <c r="E948" s="219" t="s">
        <v>1866</v>
      </c>
      <c r="F948" s="220" t="s">
        <v>1867</v>
      </c>
      <c r="G948" s="221" t="s">
        <v>191</v>
      </c>
      <c r="H948" s="222">
        <v>0.11799999999999999</v>
      </c>
      <c r="I948" s="223"/>
      <c r="J948" s="224">
        <f>ROUND(I948*H948,2)</f>
        <v>0</v>
      </c>
      <c r="K948" s="225"/>
      <c r="L948" s="43"/>
      <c r="M948" s="226" t="s">
        <v>1</v>
      </c>
      <c r="N948" s="227" t="s">
        <v>41</v>
      </c>
      <c r="O948" s="90"/>
      <c r="P948" s="228">
        <f>O948*H948</f>
        <v>0</v>
      </c>
      <c r="Q948" s="228">
        <v>0</v>
      </c>
      <c r="R948" s="228">
        <f>Q948*H948</f>
        <v>0</v>
      </c>
      <c r="S948" s="228">
        <v>0</v>
      </c>
      <c r="T948" s="229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230" t="s">
        <v>242</v>
      </c>
      <c r="AT948" s="230" t="s">
        <v>149</v>
      </c>
      <c r="AU948" s="230" t="s">
        <v>86</v>
      </c>
      <c r="AY948" s="16" t="s">
        <v>147</v>
      </c>
      <c r="BE948" s="231">
        <f>IF(N948="základní",J948,0)</f>
        <v>0</v>
      </c>
      <c r="BF948" s="231">
        <f>IF(N948="snížená",J948,0)</f>
        <v>0</v>
      </c>
      <c r="BG948" s="231">
        <f>IF(N948="zákl. přenesená",J948,0)</f>
        <v>0</v>
      </c>
      <c r="BH948" s="231">
        <f>IF(N948="sníž. přenesená",J948,0)</f>
        <v>0</v>
      </c>
      <c r="BI948" s="231">
        <f>IF(N948="nulová",J948,0)</f>
        <v>0</v>
      </c>
      <c r="BJ948" s="16" t="s">
        <v>84</v>
      </c>
      <c r="BK948" s="231">
        <f>ROUND(I948*H948,2)</f>
        <v>0</v>
      </c>
      <c r="BL948" s="16" t="s">
        <v>242</v>
      </c>
      <c r="BM948" s="230" t="s">
        <v>1868</v>
      </c>
    </row>
    <row r="949" s="2" customFormat="1">
      <c r="A949" s="37"/>
      <c r="B949" s="38"/>
      <c r="C949" s="39"/>
      <c r="D949" s="232" t="s">
        <v>155</v>
      </c>
      <c r="E949" s="39"/>
      <c r="F949" s="233" t="s">
        <v>1869</v>
      </c>
      <c r="G949" s="39"/>
      <c r="H949" s="39"/>
      <c r="I949" s="234"/>
      <c r="J949" s="39"/>
      <c r="K949" s="39"/>
      <c r="L949" s="43"/>
      <c r="M949" s="235"/>
      <c r="N949" s="236"/>
      <c r="O949" s="90"/>
      <c r="P949" s="90"/>
      <c r="Q949" s="90"/>
      <c r="R949" s="90"/>
      <c r="S949" s="90"/>
      <c r="T949" s="91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T949" s="16" t="s">
        <v>155</v>
      </c>
      <c r="AU949" s="16" t="s">
        <v>86</v>
      </c>
    </row>
    <row r="950" s="12" customFormat="1" ht="22.8" customHeight="1">
      <c r="A950" s="12"/>
      <c r="B950" s="202"/>
      <c r="C950" s="203"/>
      <c r="D950" s="204" t="s">
        <v>75</v>
      </c>
      <c r="E950" s="216" t="s">
        <v>1870</v>
      </c>
      <c r="F950" s="216" t="s">
        <v>1871</v>
      </c>
      <c r="G950" s="203"/>
      <c r="H950" s="203"/>
      <c r="I950" s="206"/>
      <c r="J950" s="217">
        <f>BK950</f>
        <v>0</v>
      </c>
      <c r="K950" s="203"/>
      <c r="L950" s="208"/>
      <c r="M950" s="209"/>
      <c r="N950" s="210"/>
      <c r="O950" s="210"/>
      <c r="P950" s="211">
        <f>SUM(P951:P962)</f>
        <v>0</v>
      </c>
      <c r="Q950" s="210"/>
      <c r="R950" s="211">
        <f>SUM(R951:R962)</f>
        <v>0.40190009999999998</v>
      </c>
      <c r="S950" s="210"/>
      <c r="T950" s="212">
        <f>SUM(T951:T962)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3" t="s">
        <v>86</v>
      </c>
      <c r="AT950" s="214" t="s">
        <v>75</v>
      </c>
      <c r="AU950" s="214" t="s">
        <v>84</v>
      </c>
      <c r="AY950" s="213" t="s">
        <v>147</v>
      </c>
      <c r="BK950" s="215">
        <f>SUM(BK951:BK962)</f>
        <v>0</v>
      </c>
    </row>
    <row r="951" s="2" customFormat="1" ht="16.5" customHeight="1">
      <c r="A951" s="37"/>
      <c r="B951" s="38"/>
      <c r="C951" s="218" t="s">
        <v>1872</v>
      </c>
      <c r="D951" s="218" t="s">
        <v>149</v>
      </c>
      <c r="E951" s="219" t="s">
        <v>1873</v>
      </c>
      <c r="F951" s="220" t="s">
        <v>1874</v>
      </c>
      <c r="G951" s="221" t="s">
        <v>152</v>
      </c>
      <c r="H951" s="222">
        <v>20.370000000000001</v>
      </c>
      <c r="I951" s="223"/>
      <c r="J951" s="224">
        <f>ROUND(I951*H951,2)</f>
        <v>0</v>
      </c>
      <c r="K951" s="225"/>
      <c r="L951" s="43"/>
      <c r="M951" s="226" t="s">
        <v>1</v>
      </c>
      <c r="N951" s="227" t="s">
        <v>41</v>
      </c>
      <c r="O951" s="90"/>
      <c r="P951" s="228">
        <f>O951*H951</f>
        <v>0</v>
      </c>
      <c r="Q951" s="228">
        <v>0.00029999999999999997</v>
      </c>
      <c r="R951" s="228">
        <f>Q951*H951</f>
        <v>0.0061110000000000001</v>
      </c>
      <c r="S951" s="228">
        <v>0</v>
      </c>
      <c r="T951" s="229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230" t="s">
        <v>242</v>
      </c>
      <c r="AT951" s="230" t="s">
        <v>149</v>
      </c>
      <c r="AU951" s="230" t="s">
        <v>86</v>
      </c>
      <c r="AY951" s="16" t="s">
        <v>147</v>
      </c>
      <c r="BE951" s="231">
        <f>IF(N951="základní",J951,0)</f>
        <v>0</v>
      </c>
      <c r="BF951" s="231">
        <f>IF(N951="snížená",J951,0)</f>
        <v>0</v>
      </c>
      <c r="BG951" s="231">
        <f>IF(N951="zákl. přenesená",J951,0)</f>
        <v>0</v>
      </c>
      <c r="BH951" s="231">
        <f>IF(N951="sníž. přenesená",J951,0)</f>
        <v>0</v>
      </c>
      <c r="BI951" s="231">
        <f>IF(N951="nulová",J951,0)</f>
        <v>0</v>
      </c>
      <c r="BJ951" s="16" t="s">
        <v>84</v>
      </c>
      <c r="BK951" s="231">
        <f>ROUND(I951*H951,2)</f>
        <v>0</v>
      </c>
      <c r="BL951" s="16" t="s">
        <v>242</v>
      </c>
      <c r="BM951" s="230" t="s">
        <v>1875</v>
      </c>
    </row>
    <row r="952" s="2" customFormat="1">
      <c r="A952" s="37"/>
      <c r="B952" s="38"/>
      <c r="C952" s="39"/>
      <c r="D952" s="232" t="s">
        <v>155</v>
      </c>
      <c r="E952" s="39"/>
      <c r="F952" s="233" t="s">
        <v>1876</v>
      </c>
      <c r="G952" s="39"/>
      <c r="H952" s="39"/>
      <c r="I952" s="234"/>
      <c r="J952" s="39"/>
      <c r="K952" s="39"/>
      <c r="L952" s="43"/>
      <c r="M952" s="235"/>
      <c r="N952" s="236"/>
      <c r="O952" s="90"/>
      <c r="P952" s="90"/>
      <c r="Q952" s="90"/>
      <c r="R952" s="90"/>
      <c r="S952" s="90"/>
      <c r="T952" s="91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16" t="s">
        <v>155</v>
      </c>
      <c r="AU952" s="16" t="s">
        <v>86</v>
      </c>
    </row>
    <row r="953" s="2" customFormat="1" ht="37.8" customHeight="1">
      <c r="A953" s="37"/>
      <c r="B953" s="38"/>
      <c r="C953" s="218" t="s">
        <v>1877</v>
      </c>
      <c r="D953" s="218" t="s">
        <v>149</v>
      </c>
      <c r="E953" s="219" t="s">
        <v>1878</v>
      </c>
      <c r="F953" s="220" t="s">
        <v>1879</v>
      </c>
      <c r="G953" s="221" t="s">
        <v>152</v>
      </c>
      <c r="H953" s="222">
        <v>20.370000000000001</v>
      </c>
      <c r="I953" s="223"/>
      <c r="J953" s="224">
        <f>ROUND(I953*H953,2)</f>
        <v>0</v>
      </c>
      <c r="K953" s="225"/>
      <c r="L953" s="43"/>
      <c r="M953" s="226" t="s">
        <v>1</v>
      </c>
      <c r="N953" s="227" t="s">
        <v>41</v>
      </c>
      <c r="O953" s="90"/>
      <c r="P953" s="228">
        <f>O953*H953</f>
        <v>0</v>
      </c>
      <c r="Q953" s="228">
        <v>0.0053499999999999997</v>
      </c>
      <c r="R953" s="228">
        <f>Q953*H953</f>
        <v>0.10897949999999999</v>
      </c>
      <c r="S953" s="228">
        <v>0</v>
      </c>
      <c r="T953" s="229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30" t="s">
        <v>242</v>
      </c>
      <c r="AT953" s="230" t="s">
        <v>149</v>
      </c>
      <c r="AU953" s="230" t="s">
        <v>86</v>
      </c>
      <c r="AY953" s="16" t="s">
        <v>147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6" t="s">
        <v>84</v>
      </c>
      <c r="BK953" s="231">
        <f>ROUND(I953*H953,2)</f>
        <v>0</v>
      </c>
      <c r="BL953" s="16" t="s">
        <v>242</v>
      </c>
      <c r="BM953" s="230" t="s">
        <v>1880</v>
      </c>
    </row>
    <row r="954" s="2" customFormat="1">
      <c r="A954" s="37"/>
      <c r="B954" s="38"/>
      <c r="C954" s="39"/>
      <c r="D954" s="232" t="s">
        <v>155</v>
      </c>
      <c r="E954" s="39"/>
      <c r="F954" s="233" t="s">
        <v>1881</v>
      </c>
      <c r="G954" s="39"/>
      <c r="H954" s="39"/>
      <c r="I954" s="234"/>
      <c r="J954" s="39"/>
      <c r="K954" s="39"/>
      <c r="L954" s="43"/>
      <c r="M954" s="235"/>
      <c r="N954" s="236"/>
      <c r="O954" s="90"/>
      <c r="P954" s="90"/>
      <c r="Q954" s="90"/>
      <c r="R954" s="90"/>
      <c r="S954" s="90"/>
      <c r="T954" s="91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T954" s="16" t="s">
        <v>155</v>
      </c>
      <c r="AU954" s="16" t="s">
        <v>86</v>
      </c>
    </row>
    <row r="955" s="13" customFormat="1">
      <c r="A955" s="13"/>
      <c r="B955" s="237"/>
      <c r="C955" s="238"/>
      <c r="D955" s="239" t="s">
        <v>157</v>
      </c>
      <c r="E955" s="240" t="s">
        <v>1</v>
      </c>
      <c r="F955" s="241" t="s">
        <v>1882</v>
      </c>
      <c r="G955" s="238"/>
      <c r="H955" s="242">
        <v>18.120000000000001</v>
      </c>
      <c r="I955" s="243"/>
      <c r="J955" s="238"/>
      <c r="K955" s="238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157</v>
      </c>
      <c r="AU955" s="248" t="s">
        <v>86</v>
      </c>
      <c r="AV955" s="13" t="s">
        <v>86</v>
      </c>
      <c r="AW955" s="13" t="s">
        <v>33</v>
      </c>
      <c r="AX955" s="13" t="s">
        <v>76</v>
      </c>
      <c r="AY955" s="248" t="s">
        <v>147</v>
      </c>
    </row>
    <row r="956" s="13" customFormat="1">
      <c r="A956" s="13"/>
      <c r="B956" s="237"/>
      <c r="C956" s="238"/>
      <c r="D956" s="239" t="s">
        <v>157</v>
      </c>
      <c r="E956" s="240" t="s">
        <v>1</v>
      </c>
      <c r="F956" s="241" t="s">
        <v>1883</v>
      </c>
      <c r="G956" s="238"/>
      <c r="H956" s="242">
        <v>2.25</v>
      </c>
      <c r="I956" s="243"/>
      <c r="J956" s="238"/>
      <c r="K956" s="238"/>
      <c r="L956" s="244"/>
      <c r="M956" s="245"/>
      <c r="N956" s="246"/>
      <c r="O956" s="246"/>
      <c r="P956" s="246"/>
      <c r="Q956" s="246"/>
      <c r="R956" s="246"/>
      <c r="S956" s="246"/>
      <c r="T956" s="247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8" t="s">
        <v>157</v>
      </c>
      <c r="AU956" s="248" t="s">
        <v>86</v>
      </c>
      <c r="AV956" s="13" t="s">
        <v>86</v>
      </c>
      <c r="AW956" s="13" t="s">
        <v>33</v>
      </c>
      <c r="AX956" s="13" t="s">
        <v>76</v>
      </c>
      <c r="AY956" s="248" t="s">
        <v>147</v>
      </c>
    </row>
    <row r="957" s="2" customFormat="1" ht="24.15" customHeight="1">
      <c r="A957" s="37"/>
      <c r="B957" s="38"/>
      <c r="C957" s="249" t="s">
        <v>1884</v>
      </c>
      <c r="D957" s="249" t="s">
        <v>206</v>
      </c>
      <c r="E957" s="250" t="s">
        <v>1885</v>
      </c>
      <c r="F957" s="251" t="s">
        <v>1886</v>
      </c>
      <c r="G957" s="252" t="s">
        <v>152</v>
      </c>
      <c r="H957" s="253">
        <v>22.407</v>
      </c>
      <c r="I957" s="254"/>
      <c r="J957" s="255">
        <f>ROUND(I957*H957,2)</f>
        <v>0</v>
      </c>
      <c r="K957" s="256"/>
      <c r="L957" s="257"/>
      <c r="M957" s="258" t="s">
        <v>1</v>
      </c>
      <c r="N957" s="259" t="s">
        <v>41</v>
      </c>
      <c r="O957" s="90"/>
      <c r="P957" s="228">
        <f>O957*H957</f>
        <v>0</v>
      </c>
      <c r="Q957" s="228">
        <v>0.012800000000000001</v>
      </c>
      <c r="R957" s="228">
        <f>Q957*H957</f>
        <v>0.2868096</v>
      </c>
      <c r="S957" s="228">
        <v>0</v>
      </c>
      <c r="T957" s="229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230" t="s">
        <v>340</v>
      </c>
      <c r="AT957" s="230" t="s">
        <v>206</v>
      </c>
      <c r="AU957" s="230" t="s">
        <v>86</v>
      </c>
      <c r="AY957" s="16" t="s">
        <v>147</v>
      </c>
      <c r="BE957" s="231">
        <f>IF(N957="základní",J957,0)</f>
        <v>0</v>
      </c>
      <c r="BF957" s="231">
        <f>IF(N957="snížená",J957,0)</f>
        <v>0</v>
      </c>
      <c r="BG957" s="231">
        <f>IF(N957="zákl. přenesená",J957,0)</f>
        <v>0</v>
      </c>
      <c r="BH957" s="231">
        <f>IF(N957="sníž. přenesená",J957,0)</f>
        <v>0</v>
      </c>
      <c r="BI957" s="231">
        <f>IF(N957="nulová",J957,0)</f>
        <v>0</v>
      </c>
      <c r="BJ957" s="16" t="s">
        <v>84</v>
      </c>
      <c r="BK957" s="231">
        <f>ROUND(I957*H957,2)</f>
        <v>0</v>
      </c>
      <c r="BL957" s="16" t="s">
        <v>242</v>
      </c>
      <c r="BM957" s="230" t="s">
        <v>1887</v>
      </c>
    </row>
    <row r="958" s="13" customFormat="1">
      <c r="A958" s="13"/>
      <c r="B958" s="237"/>
      <c r="C958" s="238"/>
      <c r="D958" s="239" t="s">
        <v>157</v>
      </c>
      <c r="E958" s="238"/>
      <c r="F958" s="241" t="s">
        <v>1888</v>
      </c>
      <c r="G958" s="238"/>
      <c r="H958" s="242">
        <v>22.407</v>
      </c>
      <c r="I958" s="243"/>
      <c r="J958" s="238"/>
      <c r="K958" s="238"/>
      <c r="L958" s="244"/>
      <c r="M958" s="245"/>
      <c r="N958" s="246"/>
      <c r="O958" s="246"/>
      <c r="P958" s="246"/>
      <c r="Q958" s="246"/>
      <c r="R958" s="246"/>
      <c r="S958" s="246"/>
      <c r="T958" s="24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8" t="s">
        <v>157</v>
      </c>
      <c r="AU958" s="248" t="s">
        <v>86</v>
      </c>
      <c r="AV958" s="13" t="s">
        <v>86</v>
      </c>
      <c r="AW958" s="13" t="s">
        <v>4</v>
      </c>
      <c r="AX958" s="13" t="s">
        <v>84</v>
      </c>
      <c r="AY958" s="248" t="s">
        <v>147</v>
      </c>
    </row>
    <row r="959" s="2" customFormat="1" ht="37.8" customHeight="1">
      <c r="A959" s="37"/>
      <c r="B959" s="38"/>
      <c r="C959" s="218" t="s">
        <v>1889</v>
      </c>
      <c r="D959" s="218" t="s">
        <v>149</v>
      </c>
      <c r="E959" s="219" t="s">
        <v>1890</v>
      </c>
      <c r="F959" s="220" t="s">
        <v>1891</v>
      </c>
      <c r="G959" s="221" t="s">
        <v>152</v>
      </c>
      <c r="H959" s="222">
        <v>20.370000000000001</v>
      </c>
      <c r="I959" s="223"/>
      <c r="J959" s="224">
        <f>ROUND(I959*H959,2)</f>
        <v>0</v>
      </c>
      <c r="K959" s="225"/>
      <c r="L959" s="43"/>
      <c r="M959" s="226" t="s">
        <v>1</v>
      </c>
      <c r="N959" s="227" t="s">
        <v>41</v>
      </c>
      <c r="O959" s="90"/>
      <c r="P959" s="228">
        <f>O959*H959</f>
        <v>0</v>
      </c>
      <c r="Q959" s="228">
        <v>0</v>
      </c>
      <c r="R959" s="228">
        <f>Q959*H959</f>
        <v>0</v>
      </c>
      <c r="S959" s="228">
        <v>0</v>
      </c>
      <c r="T959" s="229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30" t="s">
        <v>242</v>
      </c>
      <c r="AT959" s="230" t="s">
        <v>149</v>
      </c>
      <c r="AU959" s="230" t="s">
        <v>86</v>
      </c>
      <c r="AY959" s="16" t="s">
        <v>147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6" t="s">
        <v>84</v>
      </c>
      <c r="BK959" s="231">
        <f>ROUND(I959*H959,2)</f>
        <v>0</v>
      </c>
      <c r="BL959" s="16" t="s">
        <v>242</v>
      </c>
      <c r="BM959" s="230" t="s">
        <v>1892</v>
      </c>
    </row>
    <row r="960" s="2" customFormat="1">
      <c r="A960" s="37"/>
      <c r="B960" s="38"/>
      <c r="C960" s="39"/>
      <c r="D960" s="232" t="s">
        <v>155</v>
      </c>
      <c r="E960" s="39"/>
      <c r="F960" s="233" t="s">
        <v>1893</v>
      </c>
      <c r="G960" s="39"/>
      <c r="H960" s="39"/>
      <c r="I960" s="234"/>
      <c r="J960" s="39"/>
      <c r="K960" s="39"/>
      <c r="L960" s="43"/>
      <c r="M960" s="235"/>
      <c r="N960" s="236"/>
      <c r="O960" s="90"/>
      <c r="P960" s="90"/>
      <c r="Q960" s="90"/>
      <c r="R960" s="90"/>
      <c r="S960" s="90"/>
      <c r="T960" s="91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T960" s="16" t="s">
        <v>155</v>
      </c>
      <c r="AU960" s="16" t="s">
        <v>86</v>
      </c>
    </row>
    <row r="961" s="2" customFormat="1" ht="24.15" customHeight="1">
      <c r="A961" s="37"/>
      <c r="B961" s="38"/>
      <c r="C961" s="218" t="s">
        <v>1894</v>
      </c>
      <c r="D961" s="218" t="s">
        <v>149</v>
      </c>
      <c r="E961" s="219" t="s">
        <v>1895</v>
      </c>
      <c r="F961" s="220" t="s">
        <v>1896</v>
      </c>
      <c r="G961" s="221" t="s">
        <v>191</v>
      </c>
      <c r="H961" s="222">
        <v>0.40200000000000002</v>
      </c>
      <c r="I961" s="223"/>
      <c r="J961" s="224">
        <f>ROUND(I961*H961,2)</f>
        <v>0</v>
      </c>
      <c r="K961" s="225"/>
      <c r="L961" s="43"/>
      <c r="M961" s="226" t="s">
        <v>1</v>
      </c>
      <c r="N961" s="227" t="s">
        <v>41</v>
      </c>
      <c r="O961" s="90"/>
      <c r="P961" s="228">
        <f>O961*H961</f>
        <v>0</v>
      </c>
      <c r="Q961" s="228">
        <v>0</v>
      </c>
      <c r="R961" s="228">
        <f>Q961*H961</f>
        <v>0</v>
      </c>
      <c r="S961" s="228">
        <v>0</v>
      </c>
      <c r="T961" s="229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30" t="s">
        <v>242</v>
      </c>
      <c r="AT961" s="230" t="s">
        <v>149</v>
      </c>
      <c r="AU961" s="230" t="s">
        <v>86</v>
      </c>
      <c r="AY961" s="16" t="s">
        <v>147</v>
      </c>
      <c r="BE961" s="231">
        <f>IF(N961="základní",J961,0)</f>
        <v>0</v>
      </c>
      <c r="BF961" s="231">
        <f>IF(N961="snížená",J961,0)</f>
        <v>0</v>
      </c>
      <c r="BG961" s="231">
        <f>IF(N961="zákl. přenesená",J961,0)</f>
        <v>0</v>
      </c>
      <c r="BH961" s="231">
        <f>IF(N961="sníž. přenesená",J961,0)</f>
        <v>0</v>
      </c>
      <c r="BI961" s="231">
        <f>IF(N961="nulová",J961,0)</f>
        <v>0</v>
      </c>
      <c r="BJ961" s="16" t="s">
        <v>84</v>
      </c>
      <c r="BK961" s="231">
        <f>ROUND(I961*H961,2)</f>
        <v>0</v>
      </c>
      <c r="BL961" s="16" t="s">
        <v>242</v>
      </c>
      <c r="BM961" s="230" t="s">
        <v>1897</v>
      </c>
    </row>
    <row r="962" s="2" customFormat="1">
      <c r="A962" s="37"/>
      <c r="B962" s="38"/>
      <c r="C962" s="39"/>
      <c r="D962" s="232" t="s">
        <v>155</v>
      </c>
      <c r="E962" s="39"/>
      <c r="F962" s="233" t="s">
        <v>1898</v>
      </c>
      <c r="G962" s="39"/>
      <c r="H962" s="39"/>
      <c r="I962" s="234"/>
      <c r="J962" s="39"/>
      <c r="K962" s="39"/>
      <c r="L962" s="43"/>
      <c r="M962" s="235"/>
      <c r="N962" s="236"/>
      <c r="O962" s="90"/>
      <c r="P962" s="90"/>
      <c r="Q962" s="90"/>
      <c r="R962" s="90"/>
      <c r="S962" s="90"/>
      <c r="T962" s="91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16" t="s">
        <v>155</v>
      </c>
      <c r="AU962" s="16" t="s">
        <v>86</v>
      </c>
    </row>
    <row r="963" s="12" customFormat="1" ht="22.8" customHeight="1">
      <c r="A963" s="12"/>
      <c r="B963" s="202"/>
      <c r="C963" s="203"/>
      <c r="D963" s="204" t="s">
        <v>75</v>
      </c>
      <c r="E963" s="216" t="s">
        <v>1899</v>
      </c>
      <c r="F963" s="216" t="s">
        <v>1900</v>
      </c>
      <c r="G963" s="203"/>
      <c r="H963" s="203"/>
      <c r="I963" s="206"/>
      <c r="J963" s="217">
        <f>BK963</f>
        <v>0</v>
      </c>
      <c r="K963" s="203"/>
      <c r="L963" s="208"/>
      <c r="M963" s="209"/>
      <c r="N963" s="210"/>
      <c r="O963" s="210"/>
      <c r="P963" s="211">
        <f>SUM(P964:P978)</f>
        <v>0</v>
      </c>
      <c r="Q963" s="210"/>
      <c r="R963" s="211">
        <f>SUM(R964:R978)</f>
        <v>0.59418749999999998</v>
      </c>
      <c r="S963" s="210"/>
      <c r="T963" s="212">
        <f>SUM(T964:T978)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13" t="s">
        <v>86</v>
      </c>
      <c r="AT963" s="214" t="s">
        <v>75</v>
      </c>
      <c r="AU963" s="214" t="s">
        <v>84</v>
      </c>
      <c r="AY963" s="213" t="s">
        <v>147</v>
      </c>
      <c r="BK963" s="215">
        <f>SUM(BK964:BK978)</f>
        <v>0</v>
      </c>
    </row>
    <row r="964" s="2" customFormat="1" ht="33" customHeight="1">
      <c r="A964" s="37"/>
      <c r="B964" s="38"/>
      <c r="C964" s="218" t="s">
        <v>1901</v>
      </c>
      <c r="D964" s="218" t="s">
        <v>149</v>
      </c>
      <c r="E964" s="219" t="s">
        <v>1902</v>
      </c>
      <c r="F964" s="220" t="s">
        <v>1903</v>
      </c>
      <c r="G964" s="221" t="s">
        <v>152</v>
      </c>
      <c r="H964" s="222">
        <v>6.25</v>
      </c>
      <c r="I964" s="223"/>
      <c r="J964" s="224">
        <f>ROUND(I964*H964,2)</f>
        <v>0</v>
      </c>
      <c r="K964" s="225"/>
      <c r="L964" s="43"/>
      <c r="M964" s="226" t="s">
        <v>1</v>
      </c>
      <c r="N964" s="227" t="s">
        <v>41</v>
      </c>
      <c r="O964" s="90"/>
      <c r="P964" s="228">
        <f>O964*H964</f>
        <v>0</v>
      </c>
      <c r="Q964" s="228">
        <v>0.010500000000000001</v>
      </c>
      <c r="R964" s="228">
        <f>Q964*H964</f>
        <v>0.065625000000000003</v>
      </c>
      <c r="S964" s="228">
        <v>0</v>
      </c>
      <c r="T964" s="229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230" t="s">
        <v>242</v>
      </c>
      <c r="AT964" s="230" t="s">
        <v>149</v>
      </c>
      <c r="AU964" s="230" t="s">
        <v>86</v>
      </c>
      <c r="AY964" s="16" t="s">
        <v>147</v>
      </c>
      <c r="BE964" s="231">
        <f>IF(N964="základní",J964,0)</f>
        <v>0</v>
      </c>
      <c r="BF964" s="231">
        <f>IF(N964="snížená",J964,0)</f>
        <v>0</v>
      </c>
      <c r="BG964" s="231">
        <f>IF(N964="zákl. přenesená",J964,0)</f>
        <v>0</v>
      </c>
      <c r="BH964" s="231">
        <f>IF(N964="sníž. přenesená",J964,0)</f>
        <v>0</v>
      </c>
      <c r="BI964" s="231">
        <f>IF(N964="nulová",J964,0)</f>
        <v>0</v>
      </c>
      <c r="BJ964" s="16" t="s">
        <v>84</v>
      </c>
      <c r="BK964" s="231">
        <f>ROUND(I964*H964,2)</f>
        <v>0</v>
      </c>
      <c r="BL964" s="16" t="s">
        <v>242</v>
      </c>
      <c r="BM964" s="230" t="s">
        <v>1904</v>
      </c>
    </row>
    <row r="965" s="2" customFormat="1">
      <c r="A965" s="37"/>
      <c r="B965" s="38"/>
      <c r="C965" s="39"/>
      <c r="D965" s="232" t="s">
        <v>155</v>
      </c>
      <c r="E965" s="39"/>
      <c r="F965" s="233" t="s">
        <v>1905</v>
      </c>
      <c r="G965" s="39"/>
      <c r="H965" s="39"/>
      <c r="I965" s="234"/>
      <c r="J965" s="39"/>
      <c r="K965" s="39"/>
      <c r="L965" s="43"/>
      <c r="M965" s="235"/>
      <c r="N965" s="236"/>
      <c r="O965" s="90"/>
      <c r="P965" s="90"/>
      <c r="Q965" s="90"/>
      <c r="R965" s="90"/>
      <c r="S965" s="90"/>
      <c r="T965" s="91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16" t="s">
        <v>155</v>
      </c>
      <c r="AU965" s="16" t="s">
        <v>86</v>
      </c>
    </row>
    <row r="966" s="13" customFormat="1">
      <c r="A966" s="13"/>
      <c r="B966" s="237"/>
      <c r="C966" s="238"/>
      <c r="D966" s="239" t="s">
        <v>157</v>
      </c>
      <c r="E966" s="240" t="s">
        <v>1</v>
      </c>
      <c r="F966" s="241" t="s">
        <v>1906</v>
      </c>
      <c r="G966" s="238"/>
      <c r="H966" s="242">
        <v>6.25</v>
      </c>
      <c r="I966" s="243"/>
      <c r="J966" s="238"/>
      <c r="K966" s="238"/>
      <c r="L966" s="244"/>
      <c r="M966" s="245"/>
      <c r="N966" s="246"/>
      <c r="O966" s="246"/>
      <c r="P966" s="246"/>
      <c r="Q966" s="246"/>
      <c r="R966" s="246"/>
      <c r="S966" s="246"/>
      <c r="T966" s="24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8" t="s">
        <v>157</v>
      </c>
      <c r="AU966" s="248" t="s">
        <v>86</v>
      </c>
      <c r="AV966" s="13" t="s">
        <v>86</v>
      </c>
      <c r="AW966" s="13" t="s">
        <v>33</v>
      </c>
      <c r="AX966" s="13" t="s">
        <v>76</v>
      </c>
      <c r="AY966" s="248" t="s">
        <v>147</v>
      </c>
    </row>
    <row r="967" s="2" customFormat="1" ht="24.15" customHeight="1">
      <c r="A967" s="37"/>
      <c r="B967" s="38"/>
      <c r="C967" s="249" t="s">
        <v>1907</v>
      </c>
      <c r="D967" s="249" t="s">
        <v>206</v>
      </c>
      <c r="E967" s="250" t="s">
        <v>1908</v>
      </c>
      <c r="F967" s="251" t="s">
        <v>1909</v>
      </c>
      <c r="G967" s="252" t="s">
        <v>152</v>
      </c>
      <c r="H967" s="253">
        <v>7.5</v>
      </c>
      <c r="I967" s="254"/>
      <c r="J967" s="255">
        <f>ROUND(I967*H967,2)</f>
        <v>0</v>
      </c>
      <c r="K967" s="256"/>
      <c r="L967" s="257"/>
      <c r="M967" s="258" t="s">
        <v>1</v>
      </c>
      <c r="N967" s="259" t="s">
        <v>41</v>
      </c>
      <c r="O967" s="90"/>
      <c r="P967" s="228">
        <f>O967*H967</f>
        <v>0</v>
      </c>
      <c r="Q967" s="228">
        <v>0.070000000000000007</v>
      </c>
      <c r="R967" s="228">
        <f>Q967*H967</f>
        <v>0.52500000000000002</v>
      </c>
      <c r="S967" s="228">
        <v>0</v>
      </c>
      <c r="T967" s="229">
        <f>S967*H967</f>
        <v>0</v>
      </c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R967" s="230" t="s">
        <v>340</v>
      </c>
      <c r="AT967" s="230" t="s">
        <v>206</v>
      </c>
      <c r="AU967" s="230" t="s">
        <v>86</v>
      </c>
      <c r="AY967" s="16" t="s">
        <v>147</v>
      </c>
      <c r="BE967" s="231">
        <f>IF(N967="základní",J967,0)</f>
        <v>0</v>
      </c>
      <c r="BF967" s="231">
        <f>IF(N967="snížená",J967,0)</f>
        <v>0</v>
      </c>
      <c r="BG967" s="231">
        <f>IF(N967="zákl. přenesená",J967,0)</f>
        <v>0</v>
      </c>
      <c r="BH967" s="231">
        <f>IF(N967="sníž. přenesená",J967,0)</f>
        <v>0</v>
      </c>
      <c r="BI967" s="231">
        <f>IF(N967="nulová",J967,0)</f>
        <v>0</v>
      </c>
      <c r="BJ967" s="16" t="s">
        <v>84</v>
      </c>
      <c r="BK967" s="231">
        <f>ROUND(I967*H967,2)</f>
        <v>0</v>
      </c>
      <c r="BL967" s="16" t="s">
        <v>242</v>
      </c>
      <c r="BM967" s="230" t="s">
        <v>1910</v>
      </c>
    </row>
    <row r="968" s="13" customFormat="1">
      <c r="A968" s="13"/>
      <c r="B968" s="237"/>
      <c r="C968" s="238"/>
      <c r="D968" s="239" t="s">
        <v>157</v>
      </c>
      <c r="E968" s="238"/>
      <c r="F968" s="241" t="s">
        <v>1911</v>
      </c>
      <c r="G968" s="238"/>
      <c r="H968" s="242">
        <v>7.5</v>
      </c>
      <c r="I968" s="243"/>
      <c r="J968" s="238"/>
      <c r="K968" s="238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157</v>
      </c>
      <c r="AU968" s="248" t="s">
        <v>86</v>
      </c>
      <c r="AV968" s="13" t="s">
        <v>86</v>
      </c>
      <c r="AW968" s="13" t="s">
        <v>4</v>
      </c>
      <c r="AX968" s="13" t="s">
        <v>84</v>
      </c>
      <c r="AY968" s="248" t="s">
        <v>147</v>
      </c>
    </row>
    <row r="969" s="2" customFormat="1" ht="24.15" customHeight="1">
      <c r="A969" s="37"/>
      <c r="B969" s="38"/>
      <c r="C969" s="218" t="s">
        <v>1912</v>
      </c>
      <c r="D969" s="218" t="s">
        <v>149</v>
      </c>
      <c r="E969" s="219" t="s">
        <v>1913</v>
      </c>
      <c r="F969" s="220" t="s">
        <v>1914</v>
      </c>
      <c r="G969" s="221" t="s">
        <v>152</v>
      </c>
      <c r="H969" s="222">
        <v>6.25</v>
      </c>
      <c r="I969" s="223"/>
      <c r="J969" s="224">
        <f>ROUND(I969*H969,2)</f>
        <v>0</v>
      </c>
      <c r="K969" s="225"/>
      <c r="L969" s="43"/>
      <c r="M969" s="226" t="s">
        <v>1</v>
      </c>
      <c r="N969" s="227" t="s">
        <v>41</v>
      </c>
      <c r="O969" s="90"/>
      <c r="P969" s="228">
        <f>O969*H969</f>
        <v>0</v>
      </c>
      <c r="Q969" s="228">
        <v>0</v>
      </c>
      <c r="R969" s="228">
        <f>Q969*H969</f>
        <v>0</v>
      </c>
      <c r="S969" s="228">
        <v>0</v>
      </c>
      <c r="T969" s="229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30" t="s">
        <v>242</v>
      </c>
      <c r="AT969" s="230" t="s">
        <v>149</v>
      </c>
      <c r="AU969" s="230" t="s">
        <v>86</v>
      </c>
      <c r="AY969" s="16" t="s">
        <v>147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6" t="s">
        <v>84</v>
      </c>
      <c r="BK969" s="231">
        <f>ROUND(I969*H969,2)</f>
        <v>0</v>
      </c>
      <c r="BL969" s="16" t="s">
        <v>242</v>
      </c>
      <c r="BM969" s="230" t="s">
        <v>1915</v>
      </c>
    </row>
    <row r="970" s="2" customFormat="1">
      <c r="A970" s="37"/>
      <c r="B970" s="38"/>
      <c r="C970" s="39"/>
      <c r="D970" s="232" t="s">
        <v>155</v>
      </c>
      <c r="E970" s="39"/>
      <c r="F970" s="233" t="s">
        <v>1916</v>
      </c>
      <c r="G970" s="39"/>
      <c r="H970" s="39"/>
      <c r="I970" s="234"/>
      <c r="J970" s="39"/>
      <c r="K970" s="39"/>
      <c r="L970" s="43"/>
      <c r="M970" s="235"/>
      <c r="N970" s="236"/>
      <c r="O970" s="90"/>
      <c r="P970" s="90"/>
      <c r="Q970" s="90"/>
      <c r="R970" s="90"/>
      <c r="S970" s="90"/>
      <c r="T970" s="91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T970" s="16" t="s">
        <v>155</v>
      </c>
      <c r="AU970" s="16" t="s">
        <v>86</v>
      </c>
    </row>
    <row r="971" s="2" customFormat="1" ht="16.5" customHeight="1">
      <c r="A971" s="37"/>
      <c r="B971" s="38"/>
      <c r="C971" s="218" t="s">
        <v>1917</v>
      </c>
      <c r="D971" s="218" t="s">
        <v>149</v>
      </c>
      <c r="E971" s="219" t="s">
        <v>1918</v>
      </c>
      <c r="F971" s="220" t="s">
        <v>1919</v>
      </c>
      <c r="G971" s="221" t="s">
        <v>152</v>
      </c>
      <c r="H971" s="222">
        <v>6.25</v>
      </c>
      <c r="I971" s="223"/>
      <c r="J971" s="224">
        <f>ROUND(I971*H971,2)</f>
        <v>0</v>
      </c>
      <c r="K971" s="225"/>
      <c r="L971" s="43"/>
      <c r="M971" s="226" t="s">
        <v>1</v>
      </c>
      <c r="N971" s="227" t="s">
        <v>41</v>
      </c>
      <c r="O971" s="90"/>
      <c r="P971" s="228">
        <f>O971*H971</f>
        <v>0</v>
      </c>
      <c r="Q971" s="228">
        <v>0.00040000000000000002</v>
      </c>
      <c r="R971" s="228">
        <f>Q971*H971</f>
        <v>0.0025000000000000001</v>
      </c>
      <c r="S971" s="228">
        <v>0</v>
      </c>
      <c r="T971" s="229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30" t="s">
        <v>242</v>
      </c>
      <c r="AT971" s="230" t="s">
        <v>149</v>
      </c>
      <c r="AU971" s="230" t="s">
        <v>86</v>
      </c>
      <c r="AY971" s="16" t="s">
        <v>147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6" t="s">
        <v>84</v>
      </c>
      <c r="BK971" s="231">
        <f>ROUND(I971*H971,2)</f>
        <v>0</v>
      </c>
      <c r="BL971" s="16" t="s">
        <v>242</v>
      </c>
      <c r="BM971" s="230" t="s">
        <v>1920</v>
      </c>
    </row>
    <row r="972" s="2" customFormat="1">
      <c r="A972" s="37"/>
      <c r="B972" s="38"/>
      <c r="C972" s="39"/>
      <c r="D972" s="232" t="s">
        <v>155</v>
      </c>
      <c r="E972" s="39"/>
      <c r="F972" s="233" t="s">
        <v>1921</v>
      </c>
      <c r="G972" s="39"/>
      <c r="H972" s="39"/>
      <c r="I972" s="234"/>
      <c r="J972" s="39"/>
      <c r="K972" s="39"/>
      <c r="L972" s="43"/>
      <c r="M972" s="235"/>
      <c r="N972" s="236"/>
      <c r="O972" s="90"/>
      <c r="P972" s="90"/>
      <c r="Q972" s="90"/>
      <c r="R972" s="90"/>
      <c r="S972" s="90"/>
      <c r="T972" s="91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16" t="s">
        <v>155</v>
      </c>
      <c r="AU972" s="16" t="s">
        <v>86</v>
      </c>
    </row>
    <row r="973" s="2" customFormat="1" ht="24.15" customHeight="1">
      <c r="A973" s="37"/>
      <c r="B973" s="38"/>
      <c r="C973" s="218" t="s">
        <v>1922</v>
      </c>
      <c r="D973" s="218" t="s">
        <v>149</v>
      </c>
      <c r="E973" s="219" t="s">
        <v>1923</v>
      </c>
      <c r="F973" s="220" t="s">
        <v>1924</v>
      </c>
      <c r="G973" s="221" t="s">
        <v>152</v>
      </c>
      <c r="H973" s="222">
        <v>6.25</v>
      </c>
      <c r="I973" s="223"/>
      <c r="J973" s="224">
        <f>ROUND(I973*H973,2)</f>
        <v>0</v>
      </c>
      <c r="K973" s="225"/>
      <c r="L973" s="43"/>
      <c r="M973" s="226" t="s">
        <v>1</v>
      </c>
      <c r="N973" s="227" t="s">
        <v>41</v>
      </c>
      <c r="O973" s="90"/>
      <c r="P973" s="228">
        <f>O973*H973</f>
        <v>0</v>
      </c>
      <c r="Q973" s="228">
        <v>1.0000000000000001E-05</v>
      </c>
      <c r="R973" s="228">
        <f>Q973*H973</f>
        <v>6.2500000000000001E-05</v>
      </c>
      <c r="S973" s="228">
        <v>0</v>
      </c>
      <c r="T973" s="229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230" t="s">
        <v>242</v>
      </c>
      <c r="AT973" s="230" t="s">
        <v>149</v>
      </c>
      <c r="AU973" s="230" t="s">
        <v>86</v>
      </c>
      <c r="AY973" s="16" t="s">
        <v>147</v>
      </c>
      <c r="BE973" s="231">
        <f>IF(N973="základní",J973,0)</f>
        <v>0</v>
      </c>
      <c r="BF973" s="231">
        <f>IF(N973="snížená",J973,0)</f>
        <v>0</v>
      </c>
      <c r="BG973" s="231">
        <f>IF(N973="zákl. přenesená",J973,0)</f>
        <v>0</v>
      </c>
      <c r="BH973" s="231">
        <f>IF(N973="sníž. přenesená",J973,0)</f>
        <v>0</v>
      </c>
      <c r="BI973" s="231">
        <f>IF(N973="nulová",J973,0)</f>
        <v>0</v>
      </c>
      <c r="BJ973" s="16" t="s">
        <v>84</v>
      </c>
      <c r="BK973" s="231">
        <f>ROUND(I973*H973,2)</f>
        <v>0</v>
      </c>
      <c r="BL973" s="16" t="s">
        <v>242</v>
      </c>
      <c r="BM973" s="230" t="s">
        <v>1925</v>
      </c>
    </row>
    <row r="974" s="2" customFormat="1">
      <c r="A974" s="37"/>
      <c r="B974" s="38"/>
      <c r="C974" s="39"/>
      <c r="D974" s="232" t="s">
        <v>155</v>
      </c>
      <c r="E974" s="39"/>
      <c r="F974" s="233" t="s">
        <v>1926</v>
      </c>
      <c r="G974" s="39"/>
      <c r="H974" s="39"/>
      <c r="I974" s="234"/>
      <c r="J974" s="39"/>
      <c r="K974" s="39"/>
      <c r="L974" s="43"/>
      <c r="M974" s="235"/>
      <c r="N974" s="236"/>
      <c r="O974" s="90"/>
      <c r="P974" s="90"/>
      <c r="Q974" s="90"/>
      <c r="R974" s="90"/>
      <c r="S974" s="90"/>
      <c r="T974" s="91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16" t="s">
        <v>155</v>
      </c>
      <c r="AU974" s="16" t="s">
        <v>86</v>
      </c>
    </row>
    <row r="975" s="2" customFormat="1" ht="24.15" customHeight="1">
      <c r="A975" s="37"/>
      <c r="B975" s="38"/>
      <c r="C975" s="218" t="s">
        <v>1927</v>
      </c>
      <c r="D975" s="218" t="s">
        <v>149</v>
      </c>
      <c r="E975" s="219" t="s">
        <v>1928</v>
      </c>
      <c r="F975" s="220" t="s">
        <v>1929</v>
      </c>
      <c r="G975" s="221" t="s">
        <v>152</v>
      </c>
      <c r="H975" s="222">
        <v>6.25</v>
      </c>
      <c r="I975" s="223"/>
      <c r="J975" s="224">
        <f>ROUND(I975*H975,2)</f>
        <v>0</v>
      </c>
      <c r="K975" s="225"/>
      <c r="L975" s="43"/>
      <c r="M975" s="226" t="s">
        <v>1</v>
      </c>
      <c r="N975" s="227" t="s">
        <v>41</v>
      </c>
      <c r="O975" s="90"/>
      <c r="P975" s="228">
        <f>O975*H975</f>
        <v>0</v>
      </c>
      <c r="Q975" s="228">
        <v>0.00016000000000000001</v>
      </c>
      <c r="R975" s="228">
        <f>Q975*H975</f>
        <v>0.001</v>
      </c>
      <c r="S975" s="228">
        <v>0</v>
      </c>
      <c r="T975" s="229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30" t="s">
        <v>242</v>
      </c>
      <c r="AT975" s="230" t="s">
        <v>149</v>
      </c>
      <c r="AU975" s="230" t="s">
        <v>86</v>
      </c>
      <c r="AY975" s="16" t="s">
        <v>147</v>
      </c>
      <c r="BE975" s="231">
        <f>IF(N975="základní",J975,0)</f>
        <v>0</v>
      </c>
      <c r="BF975" s="231">
        <f>IF(N975="snížená",J975,0)</f>
        <v>0</v>
      </c>
      <c r="BG975" s="231">
        <f>IF(N975="zákl. přenesená",J975,0)</f>
        <v>0</v>
      </c>
      <c r="BH975" s="231">
        <f>IF(N975="sníž. přenesená",J975,0)</f>
        <v>0</v>
      </c>
      <c r="BI975" s="231">
        <f>IF(N975="nulová",J975,0)</f>
        <v>0</v>
      </c>
      <c r="BJ975" s="16" t="s">
        <v>84</v>
      </c>
      <c r="BK975" s="231">
        <f>ROUND(I975*H975,2)</f>
        <v>0</v>
      </c>
      <c r="BL975" s="16" t="s">
        <v>242</v>
      </c>
      <c r="BM975" s="230" t="s">
        <v>1930</v>
      </c>
    </row>
    <row r="976" s="2" customFormat="1">
      <c r="A976" s="37"/>
      <c r="B976" s="38"/>
      <c r="C976" s="39"/>
      <c r="D976" s="232" t="s">
        <v>155</v>
      </c>
      <c r="E976" s="39"/>
      <c r="F976" s="233" t="s">
        <v>1931</v>
      </c>
      <c r="G976" s="39"/>
      <c r="H976" s="39"/>
      <c r="I976" s="234"/>
      <c r="J976" s="39"/>
      <c r="K976" s="39"/>
      <c r="L976" s="43"/>
      <c r="M976" s="235"/>
      <c r="N976" s="236"/>
      <c r="O976" s="90"/>
      <c r="P976" s="90"/>
      <c r="Q976" s="90"/>
      <c r="R976" s="90"/>
      <c r="S976" s="90"/>
      <c r="T976" s="91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T976" s="16" t="s">
        <v>155</v>
      </c>
      <c r="AU976" s="16" t="s">
        <v>86</v>
      </c>
    </row>
    <row r="977" s="2" customFormat="1" ht="24.15" customHeight="1">
      <c r="A977" s="37"/>
      <c r="B977" s="38"/>
      <c r="C977" s="218" t="s">
        <v>1932</v>
      </c>
      <c r="D977" s="218" t="s">
        <v>149</v>
      </c>
      <c r="E977" s="219" t="s">
        <v>1933</v>
      </c>
      <c r="F977" s="220" t="s">
        <v>1934</v>
      </c>
      <c r="G977" s="221" t="s">
        <v>191</v>
      </c>
      <c r="H977" s="222">
        <v>0.59399999999999997</v>
      </c>
      <c r="I977" s="223"/>
      <c r="J977" s="224">
        <f>ROUND(I977*H977,2)</f>
        <v>0</v>
      </c>
      <c r="K977" s="225"/>
      <c r="L977" s="43"/>
      <c r="M977" s="226" t="s">
        <v>1</v>
      </c>
      <c r="N977" s="227" t="s">
        <v>41</v>
      </c>
      <c r="O977" s="90"/>
      <c r="P977" s="228">
        <f>O977*H977</f>
        <v>0</v>
      </c>
      <c r="Q977" s="228">
        <v>0</v>
      </c>
      <c r="R977" s="228">
        <f>Q977*H977</f>
        <v>0</v>
      </c>
      <c r="S977" s="228">
        <v>0</v>
      </c>
      <c r="T977" s="229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30" t="s">
        <v>242</v>
      </c>
      <c r="AT977" s="230" t="s">
        <v>149</v>
      </c>
      <c r="AU977" s="230" t="s">
        <v>86</v>
      </c>
      <c r="AY977" s="16" t="s">
        <v>147</v>
      </c>
      <c r="BE977" s="231">
        <f>IF(N977="základní",J977,0)</f>
        <v>0</v>
      </c>
      <c r="BF977" s="231">
        <f>IF(N977="snížená",J977,0)</f>
        <v>0</v>
      </c>
      <c r="BG977" s="231">
        <f>IF(N977="zákl. přenesená",J977,0)</f>
        <v>0</v>
      </c>
      <c r="BH977" s="231">
        <f>IF(N977="sníž. přenesená",J977,0)</f>
        <v>0</v>
      </c>
      <c r="BI977" s="231">
        <f>IF(N977="nulová",J977,0)</f>
        <v>0</v>
      </c>
      <c r="BJ977" s="16" t="s">
        <v>84</v>
      </c>
      <c r="BK977" s="231">
        <f>ROUND(I977*H977,2)</f>
        <v>0</v>
      </c>
      <c r="BL977" s="16" t="s">
        <v>242</v>
      </c>
      <c r="BM977" s="230" t="s">
        <v>1935</v>
      </c>
    </row>
    <row r="978" s="2" customFormat="1">
      <c r="A978" s="37"/>
      <c r="B978" s="38"/>
      <c r="C978" s="39"/>
      <c r="D978" s="232" t="s">
        <v>155</v>
      </c>
      <c r="E978" s="39"/>
      <c r="F978" s="233" t="s">
        <v>1936</v>
      </c>
      <c r="G978" s="39"/>
      <c r="H978" s="39"/>
      <c r="I978" s="234"/>
      <c r="J978" s="39"/>
      <c r="K978" s="39"/>
      <c r="L978" s="43"/>
      <c r="M978" s="235"/>
      <c r="N978" s="236"/>
      <c r="O978" s="90"/>
      <c r="P978" s="90"/>
      <c r="Q978" s="90"/>
      <c r="R978" s="90"/>
      <c r="S978" s="90"/>
      <c r="T978" s="91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T978" s="16" t="s">
        <v>155</v>
      </c>
      <c r="AU978" s="16" t="s">
        <v>86</v>
      </c>
    </row>
    <row r="979" s="12" customFormat="1" ht="22.8" customHeight="1">
      <c r="A979" s="12"/>
      <c r="B979" s="202"/>
      <c r="C979" s="203"/>
      <c r="D979" s="204" t="s">
        <v>75</v>
      </c>
      <c r="E979" s="216" t="s">
        <v>1937</v>
      </c>
      <c r="F979" s="216" t="s">
        <v>1938</v>
      </c>
      <c r="G979" s="203"/>
      <c r="H979" s="203"/>
      <c r="I979" s="206"/>
      <c r="J979" s="217">
        <f>BK979</f>
        <v>0</v>
      </c>
      <c r="K979" s="203"/>
      <c r="L979" s="208"/>
      <c r="M979" s="209"/>
      <c r="N979" s="210"/>
      <c r="O979" s="210"/>
      <c r="P979" s="211">
        <f>SUM(P980:P1000)</f>
        <v>0</v>
      </c>
      <c r="Q979" s="210"/>
      <c r="R979" s="211">
        <f>SUM(R980:R1000)</f>
        <v>1.2163612800000001</v>
      </c>
      <c r="S979" s="210"/>
      <c r="T979" s="212">
        <f>SUM(T980:T1000)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13" t="s">
        <v>86</v>
      </c>
      <c r="AT979" s="214" t="s">
        <v>75</v>
      </c>
      <c r="AU979" s="214" t="s">
        <v>84</v>
      </c>
      <c r="AY979" s="213" t="s">
        <v>147</v>
      </c>
      <c r="BK979" s="215">
        <f>SUM(BK980:BK1000)</f>
        <v>0</v>
      </c>
    </row>
    <row r="980" s="2" customFormat="1" ht="24.15" customHeight="1">
      <c r="A980" s="37"/>
      <c r="B980" s="38"/>
      <c r="C980" s="218" t="s">
        <v>1939</v>
      </c>
      <c r="D980" s="218" t="s">
        <v>149</v>
      </c>
      <c r="E980" s="219" t="s">
        <v>1940</v>
      </c>
      <c r="F980" s="220" t="s">
        <v>1941</v>
      </c>
      <c r="G980" s="221" t="s">
        <v>152</v>
      </c>
      <c r="H980" s="222">
        <v>194.40600000000001</v>
      </c>
      <c r="I980" s="223"/>
      <c r="J980" s="224">
        <f>ROUND(I980*H980,2)</f>
        <v>0</v>
      </c>
      <c r="K980" s="225"/>
      <c r="L980" s="43"/>
      <c r="M980" s="226" t="s">
        <v>1</v>
      </c>
      <c r="N980" s="227" t="s">
        <v>41</v>
      </c>
      <c r="O980" s="90"/>
      <c r="P980" s="228">
        <f>O980*H980</f>
        <v>0</v>
      </c>
      <c r="Q980" s="228">
        <v>0.00012999999999999999</v>
      </c>
      <c r="R980" s="228">
        <f>Q980*H980</f>
        <v>0.025272779999999998</v>
      </c>
      <c r="S980" s="228">
        <v>0</v>
      </c>
      <c r="T980" s="229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230" t="s">
        <v>242</v>
      </c>
      <c r="AT980" s="230" t="s">
        <v>149</v>
      </c>
      <c r="AU980" s="230" t="s">
        <v>86</v>
      </c>
      <c r="AY980" s="16" t="s">
        <v>147</v>
      </c>
      <c r="BE980" s="231">
        <f>IF(N980="základní",J980,0)</f>
        <v>0</v>
      </c>
      <c r="BF980" s="231">
        <f>IF(N980="snížená",J980,0)</f>
        <v>0</v>
      </c>
      <c r="BG980" s="231">
        <f>IF(N980="zákl. přenesená",J980,0)</f>
        <v>0</v>
      </c>
      <c r="BH980" s="231">
        <f>IF(N980="sníž. přenesená",J980,0)</f>
        <v>0</v>
      </c>
      <c r="BI980" s="231">
        <f>IF(N980="nulová",J980,0)</f>
        <v>0</v>
      </c>
      <c r="BJ980" s="16" t="s">
        <v>84</v>
      </c>
      <c r="BK980" s="231">
        <f>ROUND(I980*H980,2)</f>
        <v>0</v>
      </c>
      <c r="BL980" s="16" t="s">
        <v>242</v>
      </c>
      <c r="BM980" s="230" t="s">
        <v>1942</v>
      </c>
    </row>
    <row r="981" s="2" customFormat="1">
      <c r="A981" s="37"/>
      <c r="B981" s="38"/>
      <c r="C981" s="39"/>
      <c r="D981" s="232" t="s">
        <v>155</v>
      </c>
      <c r="E981" s="39"/>
      <c r="F981" s="233" t="s">
        <v>1943</v>
      </c>
      <c r="G981" s="39"/>
      <c r="H981" s="39"/>
      <c r="I981" s="234"/>
      <c r="J981" s="39"/>
      <c r="K981" s="39"/>
      <c r="L981" s="43"/>
      <c r="M981" s="235"/>
      <c r="N981" s="236"/>
      <c r="O981" s="90"/>
      <c r="P981" s="90"/>
      <c r="Q981" s="90"/>
      <c r="R981" s="90"/>
      <c r="S981" s="90"/>
      <c r="T981" s="91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T981" s="16" t="s">
        <v>155</v>
      </c>
      <c r="AU981" s="16" t="s">
        <v>86</v>
      </c>
    </row>
    <row r="982" s="13" customFormat="1">
      <c r="A982" s="13"/>
      <c r="B982" s="237"/>
      <c r="C982" s="238"/>
      <c r="D982" s="239" t="s">
        <v>157</v>
      </c>
      <c r="E982" s="240" t="s">
        <v>1</v>
      </c>
      <c r="F982" s="241" t="s">
        <v>1944</v>
      </c>
      <c r="G982" s="238"/>
      <c r="H982" s="242">
        <v>194.40628000000001</v>
      </c>
      <c r="I982" s="243"/>
      <c r="J982" s="238"/>
      <c r="K982" s="238"/>
      <c r="L982" s="244"/>
      <c r="M982" s="245"/>
      <c r="N982" s="246"/>
      <c r="O982" s="246"/>
      <c r="P982" s="246"/>
      <c r="Q982" s="246"/>
      <c r="R982" s="246"/>
      <c r="S982" s="246"/>
      <c r="T982" s="24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8" t="s">
        <v>157</v>
      </c>
      <c r="AU982" s="248" t="s">
        <v>86</v>
      </c>
      <c r="AV982" s="13" t="s">
        <v>86</v>
      </c>
      <c r="AW982" s="13" t="s">
        <v>33</v>
      </c>
      <c r="AX982" s="13" t="s">
        <v>76</v>
      </c>
      <c r="AY982" s="248" t="s">
        <v>147</v>
      </c>
    </row>
    <row r="983" s="2" customFormat="1" ht="24.15" customHeight="1">
      <c r="A983" s="37"/>
      <c r="B983" s="38"/>
      <c r="C983" s="218" t="s">
        <v>1945</v>
      </c>
      <c r="D983" s="218" t="s">
        <v>149</v>
      </c>
      <c r="E983" s="219" t="s">
        <v>1946</v>
      </c>
      <c r="F983" s="220" t="s">
        <v>1947</v>
      </c>
      <c r="G983" s="221" t="s">
        <v>152</v>
      </c>
      <c r="H983" s="222">
        <v>194.40600000000001</v>
      </c>
      <c r="I983" s="223"/>
      <c r="J983" s="224">
        <f>ROUND(I983*H983,2)</f>
        <v>0</v>
      </c>
      <c r="K983" s="225"/>
      <c r="L983" s="43"/>
      <c r="M983" s="226" t="s">
        <v>1</v>
      </c>
      <c r="N983" s="227" t="s">
        <v>41</v>
      </c>
      <c r="O983" s="90"/>
      <c r="P983" s="228">
        <f>O983*H983</f>
        <v>0</v>
      </c>
      <c r="Q983" s="228">
        <v>0.00012</v>
      </c>
      <c r="R983" s="228">
        <f>Q983*H983</f>
        <v>0.023328720000000001</v>
      </c>
      <c r="S983" s="228">
        <v>0</v>
      </c>
      <c r="T983" s="229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230" t="s">
        <v>242</v>
      </c>
      <c r="AT983" s="230" t="s">
        <v>149</v>
      </c>
      <c r="AU983" s="230" t="s">
        <v>86</v>
      </c>
      <c r="AY983" s="16" t="s">
        <v>147</v>
      </c>
      <c r="BE983" s="231">
        <f>IF(N983="základní",J983,0)</f>
        <v>0</v>
      </c>
      <c r="BF983" s="231">
        <f>IF(N983="snížená",J983,0)</f>
        <v>0</v>
      </c>
      <c r="BG983" s="231">
        <f>IF(N983="zákl. přenesená",J983,0)</f>
        <v>0</v>
      </c>
      <c r="BH983" s="231">
        <f>IF(N983="sníž. přenesená",J983,0)</f>
        <v>0</v>
      </c>
      <c r="BI983" s="231">
        <f>IF(N983="nulová",J983,0)</f>
        <v>0</v>
      </c>
      <c r="BJ983" s="16" t="s">
        <v>84</v>
      </c>
      <c r="BK983" s="231">
        <f>ROUND(I983*H983,2)</f>
        <v>0</v>
      </c>
      <c r="BL983" s="16" t="s">
        <v>242</v>
      </c>
      <c r="BM983" s="230" t="s">
        <v>1948</v>
      </c>
    </row>
    <row r="984" s="2" customFormat="1">
      <c r="A984" s="37"/>
      <c r="B984" s="38"/>
      <c r="C984" s="39"/>
      <c r="D984" s="232" t="s">
        <v>155</v>
      </c>
      <c r="E984" s="39"/>
      <c r="F984" s="233" t="s">
        <v>1949</v>
      </c>
      <c r="G984" s="39"/>
      <c r="H984" s="39"/>
      <c r="I984" s="234"/>
      <c r="J984" s="39"/>
      <c r="K984" s="39"/>
      <c r="L984" s="43"/>
      <c r="M984" s="235"/>
      <c r="N984" s="236"/>
      <c r="O984" s="90"/>
      <c r="P984" s="90"/>
      <c r="Q984" s="90"/>
      <c r="R984" s="90"/>
      <c r="S984" s="90"/>
      <c r="T984" s="91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T984" s="16" t="s">
        <v>155</v>
      </c>
      <c r="AU984" s="16" t="s">
        <v>86</v>
      </c>
    </row>
    <row r="985" s="2" customFormat="1" ht="24.15" customHeight="1">
      <c r="A985" s="37"/>
      <c r="B985" s="38"/>
      <c r="C985" s="218" t="s">
        <v>1950</v>
      </c>
      <c r="D985" s="218" t="s">
        <v>149</v>
      </c>
      <c r="E985" s="219" t="s">
        <v>1951</v>
      </c>
      <c r="F985" s="220" t="s">
        <v>1952</v>
      </c>
      <c r="G985" s="221" t="s">
        <v>152</v>
      </c>
      <c r="H985" s="222">
        <v>388.81200000000001</v>
      </c>
      <c r="I985" s="223"/>
      <c r="J985" s="224">
        <f>ROUND(I985*H985,2)</f>
        <v>0</v>
      </c>
      <c r="K985" s="225"/>
      <c r="L985" s="43"/>
      <c r="M985" s="226" t="s">
        <v>1</v>
      </c>
      <c r="N985" s="227" t="s">
        <v>41</v>
      </c>
      <c r="O985" s="90"/>
      <c r="P985" s="228">
        <f>O985*H985</f>
        <v>0</v>
      </c>
      <c r="Q985" s="228">
        <v>0.00013999999999999999</v>
      </c>
      <c r="R985" s="228">
        <f>Q985*H985</f>
        <v>0.054433679999999998</v>
      </c>
      <c r="S985" s="228">
        <v>0</v>
      </c>
      <c r="T985" s="229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230" t="s">
        <v>242</v>
      </c>
      <c r="AT985" s="230" t="s">
        <v>149</v>
      </c>
      <c r="AU985" s="230" t="s">
        <v>86</v>
      </c>
      <c r="AY985" s="16" t="s">
        <v>147</v>
      </c>
      <c r="BE985" s="231">
        <f>IF(N985="základní",J985,0)</f>
        <v>0</v>
      </c>
      <c r="BF985" s="231">
        <f>IF(N985="snížená",J985,0)</f>
        <v>0</v>
      </c>
      <c r="BG985" s="231">
        <f>IF(N985="zákl. přenesená",J985,0)</f>
        <v>0</v>
      </c>
      <c r="BH985" s="231">
        <f>IF(N985="sníž. přenesená",J985,0)</f>
        <v>0</v>
      </c>
      <c r="BI985" s="231">
        <f>IF(N985="nulová",J985,0)</f>
        <v>0</v>
      </c>
      <c r="BJ985" s="16" t="s">
        <v>84</v>
      </c>
      <c r="BK985" s="231">
        <f>ROUND(I985*H985,2)</f>
        <v>0</v>
      </c>
      <c r="BL985" s="16" t="s">
        <v>242</v>
      </c>
      <c r="BM985" s="230" t="s">
        <v>1953</v>
      </c>
    </row>
    <row r="986" s="2" customFormat="1">
      <c r="A986" s="37"/>
      <c r="B986" s="38"/>
      <c r="C986" s="39"/>
      <c r="D986" s="232" t="s">
        <v>155</v>
      </c>
      <c r="E986" s="39"/>
      <c r="F986" s="233" t="s">
        <v>1954</v>
      </c>
      <c r="G986" s="39"/>
      <c r="H986" s="39"/>
      <c r="I986" s="234"/>
      <c r="J986" s="39"/>
      <c r="K986" s="39"/>
      <c r="L986" s="43"/>
      <c r="M986" s="235"/>
      <c r="N986" s="236"/>
      <c r="O986" s="90"/>
      <c r="P986" s="90"/>
      <c r="Q986" s="90"/>
      <c r="R986" s="90"/>
      <c r="S986" s="90"/>
      <c r="T986" s="91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T986" s="16" t="s">
        <v>155</v>
      </c>
      <c r="AU986" s="16" t="s">
        <v>86</v>
      </c>
    </row>
    <row r="987" s="13" customFormat="1">
      <c r="A987" s="13"/>
      <c r="B987" s="237"/>
      <c r="C987" s="238"/>
      <c r="D987" s="239" t="s">
        <v>157</v>
      </c>
      <c r="E987" s="240" t="s">
        <v>1</v>
      </c>
      <c r="F987" s="241" t="s">
        <v>1955</v>
      </c>
      <c r="G987" s="238"/>
      <c r="H987" s="242">
        <v>388.81200000000001</v>
      </c>
      <c r="I987" s="243"/>
      <c r="J987" s="238"/>
      <c r="K987" s="238"/>
      <c r="L987" s="244"/>
      <c r="M987" s="245"/>
      <c r="N987" s="246"/>
      <c r="O987" s="246"/>
      <c r="P987" s="246"/>
      <c r="Q987" s="246"/>
      <c r="R987" s="246"/>
      <c r="S987" s="246"/>
      <c r="T987" s="24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8" t="s">
        <v>157</v>
      </c>
      <c r="AU987" s="248" t="s">
        <v>86</v>
      </c>
      <c r="AV987" s="13" t="s">
        <v>86</v>
      </c>
      <c r="AW987" s="13" t="s">
        <v>33</v>
      </c>
      <c r="AX987" s="13" t="s">
        <v>76</v>
      </c>
      <c r="AY987" s="248" t="s">
        <v>147</v>
      </c>
    </row>
    <row r="988" s="2" customFormat="1" ht="24.15" customHeight="1">
      <c r="A988" s="37"/>
      <c r="B988" s="38"/>
      <c r="C988" s="218" t="s">
        <v>1956</v>
      </c>
      <c r="D988" s="218" t="s">
        <v>149</v>
      </c>
      <c r="E988" s="219" t="s">
        <v>1957</v>
      </c>
      <c r="F988" s="220" t="s">
        <v>1958</v>
      </c>
      <c r="G988" s="221" t="s">
        <v>152</v>
      </c>
      <c r="H988" s="222">
        <v>229.19399999999999</v>
      </c>
      <c r="I988" s="223"/>
      <c r="J988" s="224">
        <f>ROUND(I988*H988,2)</f>
        <v>0</v>
      </c>
      <c r="K988" s="225"/>
      <c r="L988" s="43"/>
      <c r="M988" s="226" t="s">
        <v>1</v>
      </c>
      <c r="N988" s="227" t="s">
        <v>41</v>
      </c>
      <c r="O988" s="90"/>
      <c r="P988" s="228">
        <f>O988*H988</f>
        <v>0</v>
      </c>
      <c r="Q988" s="228">
        <v>0.00025000000000000001</v>
      </c>
      <c r="R988" s="228">
        <f>Q988*H988</f>
        <v>0.057298499999999995</v>
      </c>
      <c r="S988" s="228">
        <v>0</v>
      </c>
      <c r="T988" s="229">
        <f>S988*H988</f>
        <v>0</v>
      </c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R988" s="230" t="s">
        <v>242</v>
      </c>
      <c r="AT988" s="230" t="s">
        <v>149</v>
      </c>
      <c r="AU988" s="230" t="s">
        <v>86</v>
      </c>
      <c r="AY988" s="16" t="s">
        <v>147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6" t="s">
        <v>84</v>
      </c>
      <c r="BK988" s="231">
        <f>ROUND(I988*H988,2)</f>
        <v>0</v>
      </c>
      <c r="BL988" s="16" t="s">
        <v>242</v>
      </c>
      <c r="BM988" s="230" t="s">
        <v>1959</v>
      </c>
    </row>
    <row r="989" s="2" customFormat="1">
      <c r="A989" s="37"/>
      <c r="B989" s="38"/>
      <c r="C989" s="39"/>
      <c r="D989" s="232" t="s">
        <v>155</v>
      </c>
      <c r="E989" s="39"/>
      <c r="F989" s="233" t="s">
        <v>1960</v>
      </c>
      <c r="G989" s="39"/>
      <c r="H989" s="39"/>
      <c r="I989" s="234"/>
      <c r="J989" s="39"/>
      <c r="K989" s="39"/>
      <c r="L989" s="43"/>
      <c r="M989" s="235"/>
      <c r="N989" s="236"/>
      <c r="O989" s="90"/>
      <c r="P989" s="90"/>
      <c r="Q989" s="90"/>
      <c r="R989" s="90"/>
      <c r="S989" s="90"/>
      <c r="T989" s="91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T989" s="16" t="s">
        <v>155</v>
      </c>
      <c r="AU989" s="16" t="s">
        <v>86</v>
      </c>
    </row>
    <row r="990" s="14" customFormat="1">
      <c r="A990" s="14"/>
      <c r="B990" s="260"/>
      <c r="C990" s="261"/>
      <c r="D990" s="239" t="s">
        <v>157</v>
      </c>
      <c r="E990" s="262" t="s">
        <v>1</v>
      </c>
      <c r="F990" s="263" t="s">
        <v>1961</v>
      </c>
      <c r="G990" s="261"/>
      <c r="H990" s="262" t="s">
        <v>1</v>
      </c>
      <c r="I990" s="264"/>
      <c r="J990" s="261"/>
      <c r="K990" s="261"/>
      <c r="L990" s="265"/>
      <c r="M990" s="266"/>
      <c r="N990" s="267"/>
      <c r="O990" s="267"/>
      <c r="P990" s="267"/>
      <c r="Q990" s="267"/>
      <c r="R990" s="267"/>
      <c r="S990" s="267"/>
      <c r="T990" s="26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9" t="s">
        <v>157</v>
      </c>
      <c r="AU990" s="269" t="s">
        <v>86</v>
      </c>
      <c r="AV990" s="14" t="s">
        <v>84</v>
      </c>
      <c r="AW990" s="14" t="s">
        <v>33</v>
      </c>
      <c r="AX990" s="14" t="s">
        <v>76</v>
      </c>
      <c r="AY990" s="269" t="s">
        <v>147</v>
      </c>
    </row>
    <row r="991" s="13" customFormat="1">
      <c r="A991" s="13"/>
      <c r="B991" s="237"/>
      <c r="C991" s="238"/>
      <c r="D991" s="239" t="s">
        <v>157</v>
      </c>
      <c r="E991" s="240" t="s">
        <v>1</v>
      </c>
      <c r="F991" s="241" t="s">
        <v>1962</v>
      </c>
      <c r="G991" s="238"/>
      <c r="H991" s="242">
        <v>47.753520000000002</v>
      </c>
      <c r="I991" s="243"/>
      <c r="J991" s="238"/>
      <c r="K991" s="238"/>
      <c r="L991" s="244"/>
      <c r="M991" s="245"/>
      <c r="N991" s="246"/>
      <c r="O991" s="246"/>
      <c r="P991" s="246"/>
      <c r="Q991" s="246"/>
      <c r="R991" s="246"/>
      <c r="S991" s="246"/>
      <c r="T991" s="24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8" t="s">
        <v>157</v>
      </c>
      <c r="AU991" s="248" t="s">
        <v>86</v>
      </c>
      <c r="AV991" s="13" t="s">
        <v>86</v>
      </c>
      <c r="AW991" s="13" t="s">
        <v>33</v>
      </c>
      <c r="AX991" s="13" t="s">
        <v>76</v>
      </c>
      <c r="AY991" s="248" t="s">
        <v>147</v>
      </c>
    </row>
    <row r="992" s="13" customFormat="1">
      <c r="A992" s="13"/>
      <c r="B992" s="237"/>
      <c r="C992" s="238"/>
      <c r="D992" s="239" t="s">
        <v>157</v>
      </c>
      <c r="E992" s="240" t="s">
        <v>1</v>
      </c>
      <c r="F992" s="241" t="s">
        <v>1963</v>
      </c>
      <c r="G992" s="238"/>
      <c r="H992" s="242">
        <v>126.1816</v>
      </c>
      <c r="I992" s="243"/>
      <c r="J992" s="238"/>
      <c r="K992" s="238"/>
      <c r="L992" s="244"/>
      <c r="M992" s="245"/>
      <c r="N992" s="246"/>
      <c r="O992" s="246"/>
      <c r="P992" s="246"/>
      <c r="Q992" s="246"/>
      <c r="R992" s="246"/>
      <c r="S992" s="246"/>
      <c r="T992" s="24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8" t="s">
        <v>157</v>
      </c>
      <c r="AU992" s="248" t="s">
        <v>86</v>
      </c>
      <c r="AV992" s="13" t="s">
        <v>86</v>
      </c>
      <c r="AW992" s="13" t="s">
        <v>33</v>
      </c>
      <c r="AX992" s="13" t="s">
        <v>76</v>
      </c>
      <c r="AY992" s="248" t="s">
        <v>147</v>
      </c>
    </row>
    <row r="993" s="13" customFormat="1">
      <c r="A993" s="13"/>
      <c r="B993" s="237"/>
      <c r="C993" s="238"/>
      <c r="D993" s="239" t="s">
        <v>157</v>
      </c>
      <c r="E993" s="240" t="s">
        <v>1</v>
      </c>
      <c r="F993" s="241" t="s">
        <v>1964</v>
      </c>
      <c r="G993" s="238"/>
      <c r="H993" s="242">
        <v>55.2592</v>
      </c>
      <c r="I993" s="243"/>
      <c r="J993" s="238"/>
      <c r="K993" s="238"/>
      <c r="L993" s="244"/>
      <c r="M993" s="245"/>
      <c r="N993" s="246"/>
      <c r="O993" s="246"/>
      <c r="P993" s="246"/>
      <c r="Q993" s="246"/>
      <c r="R993" s="246"/>
      <c r="S993" s="246"/>
      <c r="T993" s="247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8" t="s">
        <v>157</v>
      </c>
      <c r="AU993" s="248" t="s">
        <v>86</v>
      </c>
      <c r="AV993" s="13" t="s">
        <v>86</v>
      </c>
      <c r="AW993" s="13" t="s">
        <v>33</v>
      </c>
      <c r="AX993" s="13" t="s">
        <v>76</v>
      </c>
      <c r="AY993" s="248" t="s">
        <v>147</v>
      </c>
    </row>
    <row r="994" s="2" customFormat="1" ht="24.15" customHeight="1">
      <c r="A994" s="37"/>
      <c r="B994" s="38"/>
      <c r="C994" s="218" t="s">
        <v>1965</v>
      </c>
      <c r="D994" s="218" t="s">
        <v>149</v>
      </c>
      <c r="E994" s="219" t="s">
        <v>1966</v>
      </c>
      <c r="F994" s="220" t="s">
        <v>1967</v>
      </c>
      <c r="G994" s="221" t="s">
        <v>152</v>
      </c>
      <c r="H994" s="222">
        <v>14.715</v>
      </c>
      <c r="I994" s="223"/>
      <c r="J994" s="224">
        <f>ROUND(I994*H994,2)</f>
        <v>0</v>
      </c>
      <c r="K994" s="225"/>
      <c r="L994" s="43"/>
      <c r="M994" s="226" t="s">
        <v>1</v>
      </c>
      <c r="N994" s="227" t="s">
        <v>41</v>
      </c>
      <c r="O994" s="90"/>
      <c r="P994" s="228">
        <f>O994*H994</f>
        <v>0</v>
      </c>
      <c r="Q994" s="228">
        <v>0.00012</v>
      </c>
      <c r="R994" s="228">
        <f>Q994*H994</f>
        <v>0.0017658000000000001</v>
      </c>
      <c r="S994" s="228">
        <v>0</v>
      </c>
      <c r="T994" s="229">
        <f>S994*H994</f>
        <v>0</v>
      </c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R994" s="230" t="s">
        <v>242</v>
      </c>
      <c r="AT994" s="230" t="s">
        <v>149</v>
      </c>
      <c r="AU994" s="230" t="s">
        <v>86</v>
      </c>
      <c r="AY994" s="16" t="s">
        <v>147</v>
      </c>
      <c r="BE994" s="231">
        <f>IF(N994="základní",J994,0)</f>
        <v>0</v>
      </c>
      <c r="BF994" s="231">
        <f>IF(N994="snížená",J994,0)</f>
        <v>0</v>
      </c>
      <c r="BG994" s="231">
        <f>IF(N994="zákl. přenesená",J994,0)</f>
        <v>0</v>
      </c>
      <c r="BH994" s="231">
        <f>IF(N994="sníž. přenesená",J994,0)</f>
        <v>0</v>
      </c>
      <c r="BI994" s="231">
        <f>IF(N994="nulová",J994,0)</f>
        <v>0</v>
      </c>
      <c r="BJ994" s="16" t="s">
        <v>84</v>
      </c>
      <c r="BK994" s="231">
        <f>ROUND(I994*H994,2)</f>
        <v>0</v>
      </c>
      <c r="BL994" s="16" t="s">
        <v>242</v>
      </c>
      <c r="BM994" s="230" t="s">
        <v>1968</v>
      </c>
    </row>
    <row r="995" s="2" customFormat="1">
      <c r="A995" s="37"/>
      <c r="B995" s="38"/>
      <c r="C995" s="39"/>
      <c r="D995" s="232" t="s">
        <v>155</v>
      </c>
      <c r="E995" s="39"/>
      <c r="F995" s="233" t="s">
        <v>1969</v>
      </c>
      <c r="G995" s="39"/>
      <c r="H995" s="39"/>
      <c r="I995" s="234"/>
      <c r="J995" s="39"/>
      <c r="K995" s="39"/>
      <c r="L995" s="43"/>
      <c r="M995" s="235"/>
      <c r="N995" s="236"/>
      <c r="O995" s="90"/>
      <c r="P995" s="90"/>
      <c r="Q995" s="90"/>
      <c r="R995" s="90"/>
      <c r="S995" s="90"/>
      <c r="T995" s="91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T995" s="16" t="s">
        <v>155</v>
      </c>
      <c r="AU995" s="16" t="s">
        <v>86</v>
      </c>
    </row>
    <row r="996" s="13" customFormat="1">
      <c r="A996" s="13"/>
      <c r="B996" s="237"/>
      <c r="C996" s="238"/>
      <c r="D996" s="239" t="s">
        <v>157</v>
      </c>
      <c r="E996" s="240" t="s">
        <v>1</v>
      </c>
      <c r="F996" s="241" t="s">
        <v>1970</v>
      </c>
      <c r="G996" s="238"/>
      <c r="H996" s="242">
        <v>14.715</v>
      </c>
      <c r="I996" s="243"/>
      <c r="J996" s="238"/>
      <c r="K996" s="238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157</v>
      </c>
      <c r="AU996" s="248" t="s">
        <v>86</v>
      </c>
      <c r="AV996" s="13" t="s">
        <v>86</v>
      </c>
      <c r="AW996" s="13" t="s">
        <v>33</v>
      </c>
      <c r="AX996" s="13" t="s">
        <v>76</v>
      </c>
      <c r="AY996" s="248" t="s">
        <v>147</v>
      </c>
    </row>
    <row r="997" s="2" customFormat="1" ht="24.15" customHeight="1">
      <c r="A997" s="37"/>
      <c r="B997" s="38"/>
      <c r="C997" s="218" t="s">
        <v>1971</v>
      </c>
      <c r="D997" s="218" t="s">
        <v>149</v>
      </c>
      <c r="E997" s="219" t="s">
        <v>1972</v>
      </c>
      <c r="F997" s="220" t="s">
        <v>1973</v>
      </c>
      <c r="G997" s="221" t="s">
        <v>152</v>
      </c>
      <c r="H997" s="222">
        <v>14.715</v>
      </c>
      <c r="I997" s="223"/>
      <c r="J997" s="224">
        <f>ROUND(I997*H997,2)</f>
        <v>0</v>
      </c>
      <c r="K997" s="225"/>
      <c r="L997" s="43"/>
      <c r="M997" s="226" t="s">
        <v>1</v>
      </c>
      <c r="N997" s="227" t="s">
        <v>41</v>
      </c>
      <c r="O997" s="90"/>
      <c r="P997" s="228">
        <f>O997*H997</f>
        <v>0</v>
      </c>
      <c r="Q997" s="228">
        <v>0.00012</v>
      </c>
      <c r="R997" s="228">
        <f>Q997*H997</f>
        <v>0.0017658000000000001</v>
      </c>
      <c r="S997" s="228">
        <v>0</v>
      </c>
      <c r="T997" s="229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230" t="s">
        <v>242</v>
      </c>
      <c r="AT997" s="230" t="s">
        <v>149</v>
      </c>
      <c r="AU997" s="230" t="s">
        <v>86</v>
      </c>
      <c r="AY997" s="16" t="s">
        <v>147</v>
      </c>
      <c r="BE997" s="231">
        <f>IF(N997="základní",J997,0)</f>
        <v>0</v>
      </c>
      <c r="BF997" s="231">
        <f>IF(N997="snížená",J997,0)</f>
        <v>0</v>
      </c>
      <c r="BG997" s="231">
        <f>IF(N997="zákl. přenesená",J997,0)</f>
        <v>0</v>
      </c>
      <c r="BH997" s="231">
        <f>IF(N997="sníž. přenesená",J997,0)</f>
        <v>0</v>
      </c>
      <c r="BI997" s="231">
        <f>IF(N997="nulová",J997,0)</f>
        <v>0</v>
      </c>
      <c r="BJ997" s="16" t="s">
        <v>84</v>
      </c>
      <c r="BK997" s="231">
        <f>ROUND(I997*H997,2)</f>
        <v>0</v>
      </c>
      <c r="BL997" s="16" t="s">
        <v>242</v>
      </c>
      <c r="BM997" s="230" t="s">
        <v>1974</v>
      </c>
    </row>
    <row r="998" s="2" customFormat="1">
      <c r="A998" s="37"/>
      <c r="B998" s="38"/>
      <c r="C998" s="39"/>
      <c r="D998" s="232" t="s">
        <v>155</v>
      </c>
      <c r="E998" s="39"/>
      <c r="F998" s="233" t="s">
        <v>1975</v>
      </c>
      <c r="G998" s="39"/>
      <c r="H998" s="39"/>
      <c r="I998" s="234"/>
      <c r="J998" s="39"/>
      <c r="K998" s="39"/>
      <c r="L998" s="43"/>
      <c r="M998" s="235"/>
      <c r="N998" s="236"/>
      <c r="O998" s="90"/>
      <c r="P998" s="90"/>
      <c r="Q998" s="90"/>
      <c r="R998" s="90"/>
      <c r="S998" s="90"/>
      <c r="T998" s="91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16" t="s">
        <v>155</v>
      </c>
      <c r="AU998" s="16" t="s">
        <v>86</v>
      </c>
    </row>
    <row r="999" s="2" customFormat="1" ht="24.15" customHeight="1">
      <c r="A999" s="37"/>
      <c r="B999" s="38"/>
      <c r="C999" s="218" t="s">
        <v>1976</v>
      </c>
      <c r="D999" s="218" t="s">
        <v>149</v>
      </c>
      <c r="E999" s="219" t="s">
        <v>1977</v>
      </c>
      <c r="F999" s="220" t="s">
        <v>1978</v>
      </c>
      <c r="G999" s="221" t="s">
        <v>152</v>
      </c>
      <c r="H999" s="222">
        <v>219.27000000000001</v>
      </c>
      <c r="I999" s="223"/>
      <c r="J999" s="224">
        <f>ROUND(I999*H999,2)</f>
        <v>0</v>
      </c>
      <c r="K999" s="225"/>
      <c r="L999" s="43"/>
      <c r="M999" s="226" t="s">
        <v>1</v>
      </c>
      <c r="N999" s="227" t="s">
        <v>41</v>
      </c>
      <c r="O999" s="90"/>
      <c r="P999" s="228">
        <f>O999*H999</f>
        <v>0</v>
      </c>
      <c r="Q999" s="228">
        <v>0.0047999999999999996</v>
      </c>
      <c r="R999" s="228">
        <f>Q999*H999</f>
        <v>1.0524959999999999</v>
      </c>
      <c r="S999" s="228">
        <v>0</v>
      </c>
      <c r="T999" s="229">
        <f>S999*H999</f>
        <v>0</v>
      </c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R999" s="230" t="s">
        <v>242</v>
      </c>
      <c r="AT999" s="230" t="s">
        <v>149</v>
      </c>
      <c r="AU999" s="230" t="s">
        <v>86</v>
      </c>
      <c r="AY999" s="16" t="s">
        <v>147</v>
      </c>
      <c r="BE999" s="231">
        <f>IF(N999="základní",J999,0)</f>
        <v>0</v>
      </c>
      <c r="BF999" s="231">
        <f>IF(N999="snížená",J999,0)</f>
        <v>0</v>
      </c>
      <c r="BG999" s="231">
        <f>IF(N999="zákl. přenesená",J999,0)</f>
        <v>0</v>
      </c>
      <c r="BH999" s="231">
        <f>IF(N999="sníž. přenesená",J999,0)</f>
        <v>0</v>
      </c>
      <c r="BI999" s="231">
        <f>IF(N999="nulová",J999,0)</f>
        <v>0</v>
      </c>
      <c r="BJ999" s="16" t="s">
        <v>84</v>
      </c>
      <c r="BK999" s="231">
        <f>ROUND(I999*H999,2)</f>
        <v>0</v>
      </c>
      <c r="BL999" s="16" t="s">
        <v>242</v>
      </c>
      <c r="BM999" s="230" t="s">
        <v>1979</v>
      </c>
    </row>
    <row r="1000" s="2" customFormat="1">
      <c r="A1000" s="37"/>
      <c r="B1000" s="38"/>
      <c r="C1000" s="39"/>
      <c r="D1000" s="232" t="s">
        <v>155</v>
      </c>
      <c r="E1000" s="39"/>
      <c r="F1000" s="233" t="s">
        <v>1980</v>
      </c>
      <c r="G1000" s="39"/>
      <c r="H1000" s="39"/>
      <c r="I1000" s="234"/>
      <c r="J1000" s="39"/>
      <c r="K1000" s="39"/>
      <c r="L1000" s="43"/>
      <c r="M1000" s="235"/>
      <c r="N1000" s="236"/>
      <c r="O1000" s="90"/>
      <c r="P1000" s="90"/>
      <c r="Q1000" s="90"/>
      <c r="R1000" s="90"/>
      <c r="S1000" s="90"/>
      <c r="T1000" s="91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T1000" s="16" t="s">
        <v>155</v>
      </c>
      <c r="AU1000" s="16" t="s">
        <v>86</v>
      </c>
    </row>
    <row r="1001" s="12" customFormat="1" ht="22.8" customHeight="1">
      <c r="A1001" s="12"/>
      <c r="B1001" s="202"/>
      <c r="C1001" s="203"/>
      <c r="D1001" s="204" t="s">
        <v>75</v>
      </c>
      <c r="E1001" s="216" t="s">
        <v>1981</v>
      </c>
      <c r="F1001" s="216" t="s">
        <v>1982</v>
      </c>
      <c r="G1001" s="203"/>
      <c r="H1001" s="203"/>
      <c r="I1001" s="206"/>
      <c r="J1001" s="217">
        <f>BK1001</f>
        <v>0</v>
      </c>
      <c r="K1001" s="203"/>
      <c r="L1001" s="208"/>
      <c r="M1001" s="209"/>
      <c r="N1001" s="210"/>
      <c r="O1001" s="210"/>
      <c r="P1001" s="211">
        <f>SUM(P1002:P1005)</f>
        <v>0</v>
      </c>
      <c r="Q1001" s="210"/>
      <c r="R1001" s="211">
        <f>SUM(R1002:R1005)</f>
        <v>0.093237600000000004</v>
      </c>
      <c r="S1001" s="210"/>
      <c r="T1001" s="212">
        <f>SUM(T1002:T1005)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13" t="s">
        <v>86</v>
      </c>
      <c r="AT1001" s="214" t="s">
        <v>75</v>
      </c>
      <c r="AU1001" s="214" t="s">
        <v>84</v>
      </c>
      <c r="AY1001" s="213" t="s">
        <v>147</v>
      </c>
      <c r="BK1001" s="215">
        <f>SUM(BK1002:BK1005)</f>
        <v>0</v>
      </c>
    </row>
    <row r="1002" s="2" customFormat="1" ht="24.15" customHeight="1">
      <c r="A1002" s="37"/>
      <c r="B1002" s="38"/>
      <c r="C1002" s="218" t="s">
        <v>1983</v>
      </c>
      <c r="D1002" s="218" t="s">
        <v>149</v>
      </c>
      <c r="E1002" s="219" t="s">
        <v>1984</v>
      </c>
      <c r="F1002" s="220" t="s">
        <v>1985</v>
      </c>
      <c r="G1002" s="221" t="s">
        <v>152</v>
      </c>
      <c r="H1002" s="222">
        <v>233.09399999999999</v>
      </c>
      <c r="I1002" s="223"/>
      <c r="J1002" s="224">
        <f>ROUND(I1002*H1002,2)</f>
        <v>0</v>
      </c>
      <c r="K1002" s="225"/>
      <c r="L1002" s="43"/>
      <c r="M1002" s="226" t="s">
        <v>1</v>
      </c>
      <c r="N1002" s="227" t="s">
        <v>41</v>
      </c>
      <c r="O1002" s="90"/>
      <c r="P1002" s="228">
        <f>O1002*H1002</f>
        <v>0</v>
      </c>
      <c r="Q1002" s="228">
        <v>0.00020000000000000001</v>
      </c>
      <c r="R1002" s="228">
        <f>Q1002*H1002</f>
        <v>0.046618800000000002</v>
      </c>
      <c r="S1002" s="228">
        <v>0</v>
      </c>
      <c r="T1002" s="229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230" t="s">
        <v>242</v>
      </c>
      <c r="AT1002" s="230" t="s">
        <v>149</v>
      </c>
      <c r="AU1002" s="230" t="s">
        <v>86</v>
      </c>
      <c r="AY1002" s="16" t="s">
        <v>147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6" t="s">
        <v>84</v>
      </c>
      <c r="BK1002" s="231">
        <f>ROUND(I1002*H1002,2)</f>
        <v>0</v>
      </c>
      <c r="BL1002" s="16" t="s">
        <v>242</v>
      </c>
      <c r="BM1002" s="230" t="s">
        <v>1986</v>
      </c>
    </row>
    <row r="1003" s="2" customFormat="1">
      <c r="A1003" s="37"/>
      <c r="B1003" s="38"/>
      <c r="C1003" s="39"/>
      <c r="D1003" s="232" t="s">
        <v>155</v>
      </c>
      <c r="E1003" s="39"/>
      <c r="F1003" s="233" t="s">
        <v>1987</v>
      </c>
      <c r="G1003" s="39"/>
      <c r="H1003" s="39"/>
      <c r="I1003" s="234"/>
      <c r="J1003" s="39"/>
      <c r="K1003" s="39"/>
      <c r="L1003" s="43"/>
      <c r="M1003" s="235"/>
      <c r="N1003" s="236"/>
      <c r="O1003" s="90"/>
      <c r="P1003" s="90"/>
      <c r="Q1003" s="90"/>
      <c r="R1003" s="90"/>
      <c r="S1003" s="90"/>
      <c r="T1003" s="91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16" t="s">
        <v>155</v>
      </c>
      <c r="AU1003" s="16" t="s">
        <v>86</v>
      </c>
    </row>
    <row r="1004" s="2" customFormat="1" ht="24.15" customHeight="1">
      <c r="A1004" s="37"/>
      <c r="B1004" s="38"/>
      <c r="C1004" s="218" t="s">
        <v>1988</v>
      </c>
      <c r="D1004" s="218" t="s">
        <v>149</v>
      </c>
      <c r="E1004" s="219" t="s">
        <v>1989</v>
      </c>
      <c r="F1004" s="220" t="s">
        <v>1990</v>
      </c>
      <c r="G1004" s="221" t="s">
        <v>152</v>
      </c>
      <c r="H1004" s="222">
        <v>233.09399999999999</v>
      </c>
      <c r="I1004" s="223"/>
      <c r="J1004" s="224">
        <f>ROUND(I1004*H1004,2)</f>
        <v>0</v>
      </c>
      <c r="K1004" s="225"/>
      <c r="L1004" s="43"/>
      <c r="M1004" s="226" t="s">
        <v>1</v>
      </c>
      <c r="N1004" s="227" t="s">
        <v>41</v>
      </c>
      <c r="O1004" s="90"/>
      <c r="P1004" s="228">
        <f>O1004*H1004</f>
        <v>0</v>
      </c>
      <c r="Q1004" s="228">
        <v>0.00020000000000000001</v>
      </c>
      <c r="R1004" s="228">
        <f>Q1004*H1004</f>
        <v>0.046618800000000002</v>
      </c>
      <c r="S1004" s="228">
        <v>0</v>
      </c>
      <c r="T1004" s="229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230" t="s">
        <v>242</v>
      </c>
      <c r="AT1004" s="230" t="s">
        <v>149</v>
      </c>
      <c r="AU1004" s="230" t="s">
        <v>86</v>
      </c>
      <c r="AY1004" s="16" t="s">
        <v>147</v>
      </c>
      <c r="BE1004" s="231">
        <f>IF(N1004="základní",J1004,0)</f>
        <v>0</v>
      </c>
      <c r="BF1004" s="231">
        <f>IF(N1004="snížená",J1004,0)</f>
        <v>0</v>
      </c>
      <c r="BG1004" s="231">
        <f>IF(N1004="zákl. přenesená",J1004,0)</f>
        <v>0</v>
      </c>
      <c r="BH1004" s="231">
        <f>IF(N1004="sníž. přenesená",J1004,0)</f>
        <v>0</v>
      </c>
      <c r="BI1004" s="231">
        <f>IF(N1004="nulová",J1004,0)</f>
        <v>0</v>
      </c>
      <c r="BJ1004" s="16" t="s">
        <v>84</v>
      </c>
      <c r="BK1004" s="231">
        <f>ROUND(I1004*H1004,2)</f>
        <v>0</v>
      </c>
      <c r="BL1004" s="16" t="s">
        <v>242</v>
      </c>
      <c r="BM1004" s="230" t="s">
        <v>1991</v>
      </c>
    </row>
    <row r="1005" s="2" customFormat="1">
      <c r="A1005" s="37"/>
      <c r="B1005" s="38"/>
      <c r="C1005" s="39"/>
      <c r="D1005" s="232" t="s">
        <v>155</v>
      </c>
      <c r="E1005" s="39"/>
      <c r="F1005" s="233" t="s">
        <v>1992</v>
      </c>
      <c r="G1005" s="39"/>
      <c r="H1005" s="39"/>
      <c r="I1005" s="234"/>
      <c r="J1005" s="39"/>
      <c r="K1005" s="39"/>
      <c r="L1005" s="43"/>
      <c r="M1005" s="235"/>
      <c r="N1005" s="236"/>
      <c r="O1005" s="90"/>
      <c r="P1005" s="90"/>
      <c r="Q1005" s="90"/>
      <c r="R1005" s="90"/>
      <c r="S1005" s="90"/>
      <c r="T1005" s="91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T1005" s="16" t="s">
        <v>155</v>
      </c>
      <c r="AU1005" s="16" t="s">
        <v>86</v>
      </c>
    </row>
    <row r="1006" s="12" customFormat="1" ht="22.8" customHeight="1">
      <c r="A1006" s="12"/>
      <c r="B1006" s="202"/>
      <c r="C1006" s="203"/>
      <c r="D1006" s="204" t="s">
        <v>75</v>
      </c>
      <c r="E1006" s="216" t="s">
        <v>1993</v>
      </c>
      <c r="F1006" s="216" t="s">
        <v>1994</v>
      </c>
      <c r="G1006" s="203"/>
      <c r="H1006" s="203"/>
      <c r="I1006" s="206"/>
      <c r="J1006" s="217">
        <f>BK1006</f>
        <v>0</v>
      </c>
      <c r="K1006" s="203"/>
      <c r="L1006" s="208"/>
      <c r="M1006" s="209"/>
      <c r="N1006" s="210"/>
      <c r="O1006" s="210"/>
      <c r="P1006" s="211">
        <f>SUM(P1007:P1010)</f>
        <v>0</v>
      </c>
      <c r="Q1006" s="210"/>
      <c r="R1006" s="211">
        <f>SUM(R1007:R1010)</f>
        <v>0.10999999999999999</v>
      </c>
      <c r="S1006" s="210"/>
      <c r="T1006" s="212">
        <f>SUM(T1007:T1010)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13" t="s">
        <v>86</v>
      </c>
      <c r="AT1006" s="214" t="s">
        <v>75</v>
      </c>
      <c r="AU1006" s="214" t="s">
        <v>84</v>
      </c>
      <c r="AY1006" s="213" t="s">
        <v>147</v>
      </c>
      <c r="BK1006" s="215">
        <f>SUM(BK1007:BK1010)</f>
        <v>0</v>
      </c>
    </row>
    <row r="1007" s="2" customFormat="1" ht="21.75" customHeight="1">
      <c r="A1007" s="37"/>
      <c r="B1007" s="38"/>
      <c r="C1007" s="218" t="s">
        <v>1995</v>
      </c>
      <c r="D1007" s="218" t="s">
        <v>149</v>
      </c>
      <c r="E1007" s="219" t="s">
        <v>1996</v>
      </c>
      <c r="F1007" s="220" t="s">
        <v>1997</v>
      </c>
      <c r="G1007" s="221" t="s">
        <v>371</v>
      </c>
      <c r="H1007" s="222">
        <v>10</v>
      </c>
      <c r="I1007" s="223"/>
      <c r="J1007" s="224">
        <f>ROUND(I1007*H1007,2)</f>
        <v>0</v>
      </c>
      <c r="K1007" s="225"/>
      <c r="L1007" s="43"/>
      <c r="M1007" s="226" t="s">
        <v>1</v>
      </c>
      <c r="N1007" s="227" t="s">
        <v>41</v>
      </c>
      <c r="O1007" s="90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30" t="s">
        <v>242</v>
      </c>
      <c r="AT1007" s="230" t="s">
        <v>149</v>
      </c>
      <c r="AU1007" s="230" t="s">
        <v>86</v>
      </c>
      <c r="AY1007" s="16" t="s">
        <v>147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6" t="s">
        <v>84</v>
      </c>
      <c r="BK1007" s="231">
        <f>ROUND(I1007*H1007,2)</f>
        <v>0</v>
      </c>
      <c r="BL1007" s="16" t="s">
        <v>242</v>
      </c>
      <c r="BM1007" s="230" t="s">
        <v>1998</v>
      </c>
    </row>
    <row r="1008" s="2" customFormat="1" ht="24.15" customHeight="1">
      <c r="A1008" s="37"/>
      <c r="B1008" s="38"/>
      <c r="C1008" s="249" t="s">
        <v>1999</v>
      </c>
      <c r="D1008" s="249" t="s">
        <v>206</v>
      </c>
      <c r="E1008" s="250" t="s">
        <v>2000</v>
      </c>
      <c r="F1008" s="251" t="s">
        <v>2001</v>
      </c>
      <c r="G1008" s="252" t="s">
        <v>152</v>
      </c>
      <c r="H1008" s="253">
        <v>10</v>
      </c>
      <c r="I1008" s="254"/>
      <c r="J1008" s="255">
        <f>ROUND(I1008*H1008,2)</f>
        <v>0</v>
      </c>
      <c r="K1008" s="256"/>
      <c r="L1008" s="257"/>
      <c r="M1008" s="258" t="s">
        <v>1</v>
      </c>
      <c r="N1008" s="259" t="s">
        <v>41</v>
      </c>
      <c r="O1008" s="90"/>
      <c r="P1008" s="228">
        <f>O1008*H1008</f>
        <v>0</v>
      </c>
      <c r="Q1008" s="228">
        <v>0.010999999999999999</v>
      </c>
      <c r="R1008" s="228">
        <f>Q1008*H1008</f>
        <v>0.10999999999999999</v>
      </c>
      <c r="S1008" s="228">
        <v>0</v>
      </c>
      <c r="T1008" s="229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230" t="s">
        <v>340</v>
      </c>
      <c r="AT1008" s="230" t="s">
        <v>206</v>
      </c>
      <c r="AU1008" s="230" t="s">
        <v>86</v>
      </c>
      <c r="AY1008" s="16" t="s">
        <v>147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6" t="s">
        <v>84</v>
      </c>
      <c r="BK1008" s="231">
        <f>ROUND(I1008*H1008,2)</f>
        <v>0</v>
      </c>
      <c r="BL1008" s="16" t="s">
        <v>242</v>
      </c>
      <c r="BM1008" s="230" t="s">
        <v>2002</v>
      </c>
    </row>
    <row r="1009" s="2" customFormat="1" ht="33" customHeight="1">
      <c r="A1009" s="37"/>
      <c r="B1009" s="38"/>
      <c r="C1009" s="218" t="s">
        <v>2003</v>
      </c>
      <c r="D1009" s="218" t="s">
        <v>149</v>
      </c>
      <c r="E1009" s="219" t="s">
        <v>2004</v>
      </c>
      <c r="F1009" s="220" t="s">
        <v>2005</v>
      </c>
      <c r="G1009" s="221" t="s">
        <v>191</v>
      </c>
      <c r="H1009" s="222">
        <v>0.11</v>
      </c>
      <c r="I1009" s="223"/>
      <c r="J1009" s="224">
        <f>ROUND(I1009*H1009,2)</f>
        <v>0</v>
      </c>
      <c r="K1009" s="225"/>
      <c r="L1009" s="43"/>
      <c r="M1009" s="226" t="s">
        <v>1</v>
      </c>
      <c r="N1009" s="227" t="s">
        <v>41</v>
      </c>
      <c r="O1009" s="90"/>
      <c r="P1009" s="228">
        <f>O1009*H1009</f>
        <v>0</v>
      </c>
      <c r="Q1009" s="228">
        <v>0</v>
      </c>
      <c r="R1009" s="228">
        <f>Q1009*H1009</f>
        <v>0</v>
      </c>
      <c r="S1009" s="228">
        <v>0</v>
      </c>
      <c r="T1009" s="229">
        <f>S1009*H1009</f>
        <v>0</v>
      </c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R1009" s="230" t="s">
        <v>242</v>
      </c>
      <c r="AT1009" s="230" t="s">
        <v>149</v>
      </c>
      <c r="AU1009" s="230" t="s">
        <v>86</v>
      </c>
      <c r="AY1009" s="16" t="s">
        <v>147</v>
      </c>
      <c r="BE1009" s="231">
        <f>IF(N1009="základní",J1009,0)</f>
        <v>0</v>
      </c>
      <c r="BF1009" s="231">
        <f>IF(N1009="snížená",J1009,0)</f>
        <v>0</v>
      </c>
      <c r="BG1009" s="231">
        <f>IF(N1009="zákl. přenesená",J1009,0)</f>
        <v>0</v>
      </c>
      <c r="BH1009" s="231">
        <f>IF(N1009="sníž. přenesená",J1009,0)</f>
        <v>0</v>
      </c>
      <c r="BI1009" s="231">
        <f>IF(N1009="nulová",J1009,0)</f>
        <v>0</v>
      </c>
      <c r="BJ1009" s="16" t="s">
        <v>84</v>
      </c>
      <c r="BK1009" s="231">
        <f>ROUND(I1009*H1009,2)</f>
        <v>0</v>
      </c>
      <c r="BL1009" s="16" t="s">
        <v>242</v>
      </c>
      <c r="BM1009" s="230" t="s">
        <v>2006</v>
      </c>
    </row>
    <row r="1010" s="2" customFormat="1">
      <c r="A1010" s="37"/>
      <c r="B1010" s="38"/>
      <c r="C1010" s="39"/>
      <c r="D1010" s="232" t="s">
        <v>155</v>
      </c>
      <c r="E1010" s="39"/>
      <c r="F1010" s="233" t="s">
        <v>2007</v>
      </c>
      <c r="G1010" s="39"/>
      <c r="H1010" s="39"/>
      <c r="I1010" s="234"/>
      <c r="J1010" s="39"/>
      <c r="K1010" s="39"/>
      <c r="L1010" s="43"/>
      <c r="M1010" s="235"/>
      <c r="N1010" s="236"/>
      <c r="O1010" s="90"/>
      <c r="P1010" s="90"/>
      <c r="Q1010" s="90"/>
      <c r="R1010" s="90"/>
      <c r="S1010" s="90"/>
      <c r="T1010" s="91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T1010" s="16" t="s">
        <v>155</v>
      </c>
      <c r="AU1010" s="16" t="s">
        <v>86</v>
      </c>
    </row>
    <row r="1011" s="12" customFormat="1" ht="22.8" customHeight="1">
      <c r="A1011" s="12"/>
      <c r="B1011" s="202"/>
      <c r="C1011" s="203"/>
      <c r="D1011" s="204" t="s">
        <v>75</v>
      </c>
      <c r="E1011" s="216" t="s">
        <v>2008</v>
      </c>
      <c r="F1011" s="216" t="s">
        <v>2009</v>
      </c>
      <c r="G1011" s="203"/>
      <c r="H1011" s="203"/>
      <c r="I1011" s="206"/>
      <c r="J1011" s="217">
        <f>BK1011</f>
        <v>0</v>
      </c>
      <c r="K1011" s="203"/>
      <c r="L1011" s="208"/>
      <c r="M1011" s="209"/>
      <c r="N1011" s="210"/>
      <c r="O1011" s="210"/>
      <c r="P1011" s="211">
        <f>SUM(P1012:P1020)</f>
        <v>0</v>
      </c>
      <c r="Q1011" s="210"/>
      <c r="R1011" s="211">
        <f>SUM(R1012:R1020)</f>
        <v>0.10682999999999999</v>
      </c>
      <c r="S1011" s="210"/>
      <c r="T1011" s="212">
        <f>SUM(T1012:T1020)</f>
        <v>0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13" t="s">
        <v>86</v>
      </c>
      <c r="AT1011" s="214" t="s">
        <v>75</v>
      </c>
      <c r="AU1011" s="214" t="s">
        <v>84</v>
      </c>
      <c r="AY1011" s="213" t="s">
        <v>147</v>
      </c>
      <c r="BK1011" s="215">
        <f>SUM(BK1012:BK1020)</f>
        <v>0</v>
      </c>
    </row>
    <row r="1012" s="2" customFormat="1" ht="21.75" customHeight="1">
      <c r="A1012" s="37"/>
      <c r="B1012" s="38"/>
      <c r="C1012" s="218" t="s">
        <v>2010</v>
      </c>
      <c r="D1012" s="218" t="s">
        <v>149</v>
      </c>
      <c r="E1012" s="219" t="s">
        <v>2011</v>
      </c>
      <c r="F1012" s="220" t="s">
        <v>2012</v>
      </c>
      <c r="G1012" s="221" t="s">
        <v>371</v>
      </c>
      <c r="H1012" s="222">
        <v>5</v>
      </c>
      <c r="I1012" s="223"/>
      <c r="J1012" s="224">
        <f>ROUND(I1012*H1012,2)</f>
        <v>0</v>
      </c>
      <c r="K1012" s="225"/>
      <c r="L1012" s="43"/>
      <c r="M1012" s="226" t="s">
        <v>1</v>
      </c>
      <c r="N1012" s="227" t="s">
        <v>41</v>
      </c>
      <c r="O1012" s="90"/>
      <c r="P1012" s="228">
        <f>O1012*H1012</f>
        <v>0</v>
      </c>
      <c r="Q1012" s="228">
        <v>0</v>
      </c>
      <c r="R1012" s="228">
        <f>Q1012*H1012</f>
        <v>0</v>
      </c>
      <c r="S1012" s="228">
        <v>0</v>
      </c>
      <c r="T1012" s="229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230" t="s">
        <v>242</v>
      </c>
      <c r="AT1012" s="230" t="s">
        <v>149</v>
      </c>
      <c r="AU1012" s="230" t="s">
        <v>86</v>
      </c>
      <c r="AY1012" s="16" t="s">
        <v>147</v>
      </c>
      <c r="BE1012" s="231">
        <f>IF(N1012="základní",J1012,0)</f>
        <v>0</v>
      </c>
      <c r="BF1012" s="231">
        <f>IF(N1012="snížená",J1012,0)</f>
        <v>0</v>
      </c>
      <c r="BG1012" s="231">
        <f>IF(N1012="zákl. přenesená",J1012,0)</f>
        <v>0</v>
      </c>
      <c r="BH1012" s="231">
        <f>IF(N1012="sníž. přenesená",J1012,0)</f>
        <v>0</v>
      </c>
      <c r="BI1012" s="231">
        <f>IF(N1012="nulová",J1012,0)</f>
        <v>0</v>
      </c>
      <c r="BJ1012" s="16" t="s">
        <v>84</v>
      </c>
      <c r="BK1012" s="231">
        <f>ROUND(I1012*H1012,2)</f>
        <v>0</v>
      </c>
      <c r="BL1012" s="16" t="s">
        <v>242</v>
      </c>
      <c r="BM1012" s="230" t="s">
        <v>2013</v>
      </c>
    </row>
    <row r="1013" s="2" customFormat="1" ht="33" customHeight="1">
      <c r="A1013" s="37"/>
      <c r="B1013" s="38"/>
      <c r="C1013" s="249" t="s">
        <v>2014</v>
      </c>
      <c r="D1013" s="249" t="s">
        <v>206</v>
      </c>
      <c r="E1013" s="250" t="s">
        <v>2015</v>
      </c>
      <c r="F1013" s="251" t="s">
        <v>2016</v>
      </c>
      <c r="G1013" s="252" t="s">
        <v>1</v>
      </c>
      <c r="H1013" s="253">
        <v>3</v>
      </c>
      <c r="I1013" s="254"/>
      <c r="J1013" s="255">
        <f>ROUND(I1013*H1013,2)</f>
        <v>0</v>
      </c>
      <c r="K1013" s="256"/>
      <c r="L1013" s="257"/>
      <c r="M1013" s="258" t="s">
        <v>1</v>
      </c>
      <c r="N1013" s="259" t="s">
        <v>41</v>
      </c>
      <c r="O1013" s="90"/>
      <c r="P1013" s="228">
        <f>O1013*H1013</f>
        <v>0</v>
      </c>
      <c r="Q1013" s="228">
        <v>0.0080000000000000002</v>
      </c>
      <c r="R1013" s="228">
        <f>Q1013*H1013</f>
        <v>0.024</v>
      </c>
      <c r="S1013" s="228">
        <v>0</v>
      </c>
      <c r="T1013" s="229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30" t="s">
        <v>340</v>
      </c>
      <c r="AT1013" s="230" t="s">
        <v>206</v>
      </c>
      <c r="AU1013" s="230" t="s">
        <v>86</v>
      </c>
      <c r="AY1013" s="16" t="s">
        <v>147</v>
      </c>
      <c r="BE1013" s="231">
        <f>IF(N1013="základní",J1013,0)</f>
        <v>0</v>
      </c>
      <c r="BF1013" s="231">
        <f>IF(N1013="snížená",J1013,0)</f>
        <v>0</v>
      </c>
      <c r="BG1013" s="231">
        <f>IF(N1013="zákl. přenesená",J1013,0)</f>
        <v>0</v>
      </c>
      <c r="BH1013" s="231">
        <f>IF(N1013="sníž. přenesená",J1013,0)</f>
        <v>0</v>
      </c>
      <c r="BI1013" s="231">
        <f>IF(N1013="nulová",J1013,0)</f>
        <v>0</v>
      </c>
      <c r="BJ1013" s="16" t="s">
        <v>84</v>
      </c>
      <c r="BK1013" s="231">
        <f>ROUND(I1013*H1013,2)</f>
        <v>0</v>
      </c>
      <c r="BL1013" s="16" t="s">
        <v>242</v>
      </c>
      <c r="BM1013" s="230" t="s">
        <v>2017</v>
      </c>
    </row>
    <row r="1014" s="2" customFormat="1" ht="33" customHeight="1">
      <c r="A1014" s="37"/>
      <c r="B1014" s="38"/>
      <c r="C1014" s="249" t="s">
        <v>2018</v>
      </c>
      <c r="D1014" s="249" t="s">
        <v>206</v>
      </c>
      <c r="E1014" s="250" t="s">
        <v>2019</v>
      </c>
      <c r="F1014" s="251" t="s">
        <v>2016</v>
      </c>
      <c r="G1014" s="252" t="s">
        <v>1</v>
      </c>
      <c r="H1014" s="253">
        <v>2</v>
      </c>
      <c r="I1014" s="254"/>
      <c r="J1014" s="255">
        <f>ROUND(I1014*H1014,2)</f>
        <v>0</v>
      </c>
      <c r="K1014" s="256"/>
      <c r="L1014" s="257"/>
      <c r="M1014" s="258" t="s">
        <v>1</v>
      </c>
      <c r="N1014" s="259" t="s">
        <v>41</v>
      </c>
      <c r="O1014" s="90"/>
      <c r="P1014" s="228">
        <f>O1014*H1014</f>
        <v>0</v>
      </c>
      <c r="Q1014" s="228">
        <v>0</v>
      </c>
      <c r="R1014" s="228">
        <f>Q1014*H1014</f>
        <v>0</v>
      </c>
      <c r="S1014" s="228">
        <v>0</v>
      </c>
      <c r="T1014" s="229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230" t="s">
        <v>340</v>
      </c>
      <c r="AT1014" s="230" t="s">
        <v>206</v>
      </c>
      <c r="AU1014" s="230" t="s">
        <v>86</v>
      </c>
      <c r="AY1014" s="16" t="s">
        <v>147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6" t="s">
        <v>84</v>
      </c>
      <c r="BK1014" s="231">
        <f>ROUND(I1014*H1014,2)</f>
        <v>0</v>
      </c>
      <c r="BL1014" s="16" t="s">
        <v>242</v>
      </c>
      <c r="BM1014" s="230" t="s">
        <v>2020</v>
      </c>
    </row>
    <row r="1015" s="2" customFormat="1" ht="24.15" customHeight="1">
      <c r="A1015" s="37"/>
      <c r="B1015" s="38"/>
      <c r="C1015" s="218" t="s">
        <v>2021</v>
      </c>
      <c r="D1015" s="218" t="s">
        <v>149</v>
      </c>
      <c r="E1015" s="219" t="s">
        <v>2022</v>
      </c>
      <c r="F1015" s="220" t="s">
        <v>2023</v>
      </c>
      <c r="G1015" s="221" t="s">
        <v>371</v>
      </c>
      <c r="H1015" s="222">
        <v>1</v>
      </c>
      <c r="I1015" s="223"/>
      <c r="J1015" s="224">
        <f>ROUND(I1015*H1015,2)</f>
        <v>0</v>
      </c>
      <c r="K1015" s="225"/>
      <c r="L1015" s="43"/>
      <c r="M1015" s="226" t="s">
        <v>1</v>
      </c>
      <c r="N1015" s="227" t="s">
        <v>41</v>
      </c>
      <c r="O1015" s="90"/>
      <c r="P1015" s="228">
        <f>O1015*H1015</f>
        <v>0</v>
      </c>
      <c r="Q1015" s="228">
        <v>0</v>
      </c>
      <c r="R1015" s="228">
        <f>Q1015*H1015</f>
        <v>0</v>
      </c>
      <c r="S1015" s="228">
        <v>0</v>
      </c>
      <c r="T1015" s="229">
        <f>S1015*H1015</f>
        <v>0</v>
      </c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R1015" s="230" t="s">
        <v>242</v>
      </c>
      <c r="AT1015" s="230" t="s">
        <v>149</v>
      </c>
      <c r="AU1015" s="230" t="s">
        <v>86</v>
      </c>
      <c r="AY1015" s="16" t="s">
        <v>147</v>
      </c>
      <c r="BE1015" s="231">
        <f>IF(N1015="základní",J1015,0)</f>
        <v>0</v>
      </c>
      <c r="BF1015" s="231">
        <f>IF(N1015="snížená",J1015,0)</f>
        <v>0</v>
      </c>
      <c r="BG1015" s="231">
        <f>IF(N1015="zákl. přenesená",J1015,0)</f>
        <v>0</v>
      </c>
      <c r="BH1015" s="231">
        <f>IF(N1015="sníž. přenesená",J1015,0)</f>
        <v>0</v>
      </c>
      <c r="BI1015" s="231">
        <f>IF(N1015="nulová",J1015,0)</f>
        <v>0</v>
      </c>
      <c r="BJ1015" s="16" t="s">
        <v>84</v>
      </c>
      <c r="BK1015" s="231">
        <f>ROUND(I1015*H1015,2)</f>
        <v>0</v>
      </c>
      <c r="BL1015" s="16" t="s">
        <v>242</v>
      </c>
      <c r="BM1015" s="230" t="s">
        <v>2024</v>
      </c>
    </row>
    <row r="1016" s="2" customFormat="1">
      <c r="A1016" s="37"/>
      <c r="B1016" s="38"/>
      <c r="C1016" s="39"/>
      <c r="D1016" s="232" t="s">
        <v>155</v>
      </c>
      <c r="E1016" s="39"/>
      <c r="F1016" s="233" t="s">
        <v>2025</v>
      </c>
      <c r="G1016" s="39"/>
      <c r="H1016" s="39"/>
      <c r="I1016" s="234"/>
      <c r="J1016" s="39"/>
      <c r="K1016" s="39"/>
      <c r="L1016" s="43"/>
      <c r="M1016" s="235"/>
      <c r="N1016" s="236"/>
      <c r="O1016" s="90"/>
      <c r="P1016" s="90"/>
      <c r="Q1016" s="90"/>
      <c r="R1016" s="90"/>
      <c r="S1016" s="90"/>
      <c r="T1016" s="91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T1016" s="16" t="s">
        <v>155</v>
      </c>
      <c r="AU1016" s="16" t="s">
        <v>86</v>
      </c>
    </row>
    <row r="1017" s="2" customFormat="1" ht="16.5" customHeight="1">
      <c r="A1017" s="37"/>
      <c r="B1017" s="38"/>
      <c r="C1017" s="249" t="s">
        <v>2026</v>
      </c>
      <c r="D1017" s="249" t="s">
        <v>206</v>
      </c>
      <c r="E1017" s="250" t="s">
        <v>2027</v>
      </c>
      <c r="F1017" s="251" t="s">
        <v>1</v>
      </c>
      <c r="G1017" s="252" t="s">
        <v>371</v>
      </c>
      <c r="H1017" s="253">
        <v>1</v>
      </c>
      <c r="I1017" s="254"/>
      <c r="J1017" s="255">
        <f>ROUND(I1017*H1017,2)</f>
        <v>0</v>
      </c>
      <c r="K1017" s="256"/>
      <c r="L1017" s="257"/>
      <c r="M1017" s="258" t="s">
        <v>1</v>
      </c>
      <c r="N1017" s="259" t="s">
        <v>41</v>
      </c>
      <c r="O1017" s="90"/>
      <c r="P1017" s="228">
        <f>O1017*H1017</f>
        <v>0</v>
      </c>
      <c r="Q1017" s="228">
        <v>0.059999999999999998</v>
      </c>
      <c r="R1017" s="228">
        <f>Q1017*H1017</f>
        <v>0.059999999999999998</v>
      </c>
      <c r="S1017" s="228">
        <v>0</v>
      </c>
      <c r="T1017" s="229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230" t="s">
        <v>340</v>
      </c>
      <c r="AT1017" s="230" t="s">
        <v>206</v>
      </c>
      <c r="AU1017" s="230" t="s">
        <v>86</v>
      </c>
      <c r="AY1017" s="16" t="s">
        <v>147</v>
      </c>
      <c r="BE1017" s="231">
        <f>IF(N1017="základní",J1017,0)</f>
        <v>0</v>
      </c>
      <c r="BF1017" s="231">
        <f>IF(N1017="snížená",J1017,0)</f>
        <v>0</v>
      </c>
      <c r="BG1017" s="231">
        <f>IF(N1017="zákl. přenesená",J1017,0)</f>
        <v>0</v>
      </c>
      <c r="BH1017" s="231">
        <f>IF(N1017="sníž. přenesená",J1017,0)</f>
        <v>0</v>
      </c>
      <c r="BI1017" s="231">
        <f>IF(N1017="nulová",J1017,0)</f>
        <v>0</v>
      </c>
      <c r="BJ1017" s="16" t="s">
        <v>84</v>
      </c>
      <c r="BK1017" s="231">
        <f>ROUND(I1017*H1017,2)</f>
        <v>0</v>
      </c>
      <c r="BL1017" s="16" t="s">
        <v>242</v>
      </c>
      <c r="BM1017" s="230" t="s">
        <v>2028</v>
      </c>
    </row>
    <row r="1018" s="2" customFormat="1" ht="49.05" customHeight="1">
      <c r="A1018" s="37"/>
      <c r="B1018" s="38"/>
      <c r="C1018" s="218" t="s">
        <v>2029</v>
      </c>
      <c r="D1018" s="218" t="s">
        <v>149</v>
      </c>
      <c r="E1018" s="219" t="s">
        <v>2030</v>
      </c>
      <c r="F1018" s="220" t="s">
        <v>2031</v>
      </c>
      <c r="G1018" s="221" t="s">
        <v>2032</v>
      </c>
      <c r="H1018" s="222">
        <v>1</v>
      </c>
      <c r="I1018" s="223"/>
      <c r="J1018" s="224">
        <f>ROUND(I1018*H1018,2)</f>
        <v>0</v>
      </c>
      <c r="K1018" s="225"/>
      <c r="L1018" s="43"/>
      <c r="M1018" s="226" t="s">
        <v>1</v>
      </c>
      <c r="N1018" s="227" t="s">
        <v>41</v>
      </c>
      <c r="O1018" s="90"/>
      <c r="P1018" s="228">
        <f>O1018*H1018</f>
        <v>0</v>
      </c>
      <c r="Q1018" s="228">
        <v>0.02283</v>
      </c>
      <c r="R1018" s="228">
        <f>Q1018*H1018</f>
        <v>0.02283</v>
      </c>
      <c r="S1018" s="228">
        <v>0</v>
      </c>
      <c r="T1018" s="229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230" t="s">
        <v>153</v>
      </c>
      <c r="AT1018" s="230" t="s">
        <v>149</v>
      </c>
      <c r="AU1018" s="230" t="s">
        <v>86</v>
      </c>
      <c r="AY1018" s="16" t="s">
        <v>147</v>
      </c>
      <c r="BE1018" s="231">
        <f>IF(N1018="základní",J1018,0)</f>
        <v>0</v>
      </c>
      <c r="BF1018" s="231">
        <f>IF(N1018="snížená",J1018,0)</f>
        <v>0</v>
      </c>
      <c r="BG1018" s="231">
        <f>IF(N1018="zákl. přenesená",J1018,0)</f>
        <v>0</v>
      </c>
      <c r="BH1018" s="231">
        <f>IF(N1018="sníž. přenesená",J1018,0)</f>
        <v>0</v>
      </c>
      <c r="BI1018" s="231">
        <f>IF(N1018="nulová",J1018,0)</f>
        <v>0</v>
      </c>
      <c r="BJ1018" s="16" t="s">
        <v>84</v>
      </c>
      <c r="BK1018" s="231">
        <f>ROUND(I1018*H1018,2)</f>
        <v>0</v>
      </c>
      <c r="BL1018" s="16" t="s">
        <v>153</v>
      </c>
      <c r="BM1018" s="230" t="s">
        <v>2033</v>
      </c>
    </row>
    <row r="1019" s="2" customFormat="1" ht="24.15" customHeight="1">
      <c r="A1019" s="37"/>
      <c r="B1019" s="38"/>
      <c r="C1019" s="218" t="s">
        <v>2034</v>
      </c>
      <c r="D1019" s="218" t="s">
        <v>149</v>
      </c>
      <c r="E1019" s="219" t="s">
        <v>2035</v>
      </c>
      <c r="F1019" s="220" t="s">
        <v>2036</v>
      </c>
      <c r="G1019" s="221" t="s">
        <v>191</v>
      </c>
      <c r="H1019" s="222">
        <v>0.084000000000000005</v>
      </c>
      <c r="I1019" s="223"/>
      <c r="J1019" s="224">
        <f>ROUND(I1019*H1019,2)</f>
        <v>0</v>
      </c>
      <c r="K1019" s="225"/>
      <c r="L1019" s="43"/>
      <c r="M1019" s="226" t="s">
        <v>1</v>
      </c>
      <c r="N1019" s="227" t="s">
        <v>41</v>
      </c>
      <c r="O1019" s="90"/>
      <c r="P1019" s="228">
        <f>O1019*H1019</f>
        <v>0</v>
      </c>
      <c r="Q1019" s="228">
        <v>0</v>
      </c>
      <c r="R1019" s="228">
        <f>Q1019*H1019</f>
        <v>0</v>
      </c>
      <c r="S1019" s="228">
        <v>0</v>
      </c>
      <c r="T1019" s="229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230" t="s">
        <v>242</v>
      </c>
      <c r="AT1019" s="230" t="s">
        <v>149</v>
      </c>
      <c r="AU1019" s="230" t="s">
        <v>86</v>
      </c>
      <c r="AY1019" s="16" t="s">
        <v>147</v>
      </c>
      <c r="BE1019" s="231">
        <f>IF(N1019="základní",J1019,0)</f>
        <v>0</v>
      </c>
      <c r="BF1019" s="231">
        <f>IF(N1019="snížená",J1019,0)</f>
        <v>0</v>
      </c>
      <c r="BG1019" s="231">
        <f>IF(N1019="zákl. přenesená",J1019,0)</f>
        <v>0</v>
      </c>
      <c r="BH1019" s="231">
        <f>IF(N1019="sníž. přenesená",J1019,0)</f>
        <v>0</v>
      </c>
      <c r="BI1019" s="231">
        <f>IF(N1019="nulová",J1019,0)</f>
        <v>0</v>
      </c>
      <c r="BJ1019" s="16" t="s">
        <v>84</v>
      </c>
      <c r="BK1019" s="231">
        <f>ROUND(I1019*H1019,2)</f>
        <v>0</v>
      </c>
      <c r="BL1019" s="16" t="s">
        <v>242</v>
      </c>
      <c r="BM1019" s="230" t="s">
        <v>2037</v>
      </c>
    </row>
    <row r="1020" s="2" customFormat="1">
      <c r="A1020" s="37"/>
      <c r="B1020" s="38"/>
      <c r="C1020" s="39"/>
      <c r="D1020" s="232" t="s">
        <v>155</v>
      </c>
      <c r="E1020" s="39"/>
      <c r="F1020" s="233" t="s">
        <v>2038</v>
      </c>
      <c r="G1020" s="39"/>
      <c r="H1020" s="39"/>
      <c r="I1020" s="234"/>
      <c r="J1020" s="39"/>
      <c r="K1020" s="39"/>
      <c r="L1020" s="43"/>
      <c r="M1020" s="271"/>
      <c r="N1020" s="272"/>
      <c r="O1020" s="273"/>
      <c r="P1020" s="273"/>
      <c r="Q1020" s="273"/>
      <c r="R1020" s="273"/>
      <c r="S1020" s="273"/>
      <c r="T1020" s="274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T1020" s="16" t="s">
        <v>155</v>
      </c>
      <c r="AU1020" s="16" t="s">
        <v>86</v>
      </c>
    </row>
    <row r="1021" s="2" customFormat="1" ht="6.96" customHeight="1">
      <c r="A1021" s="37"/>
      <c r="B1021" s="65"/>
      <c r="C1021" s="66"/>
      <c r="D1021" s="66"/>
      <c r="E1021" s="66"/>
      <c r="F1021" s="66"/>
      <c r="G1021" s="66"/>
      <c r="H1021" s="66"/>
      <c r="I1021" s="66"/>
      <c r="J1021" s="66"/>
      <c r="K1021" s="66"/>
      <c r="L1021" s="43"/>
      <c r="M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</row>
  </sheetData>
  <sheetProtection sheet="1" autoFilter="0" formatColumns="0" formatRows="0" objects="1" scenarios="1" spinCount="100000" saltValue="2UqQT5qc5YSa5cn8A38ySsM3rrxdD1qi59hfL8rvLGTJ5B+4F5/zq9gDMxKayI2W1yaiZsSs1QeK7VDk49+0DQ==" hashValue="YwWFqDUIsZXH1fE8ZTmLErdvMx96O96Drm9y7tgz/c+rHjx3CiZaBUQxDtS8X4bqPfyuPpWtE8rSDO4Wh0TwkQ==" algorithmName="SHA-512" password="CC35"/>
  <autoFilter ref="C143:K1020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8" r:id="rId1" display="https://podminky.urs.cz/item/CS_URS_2024_01/121151103"/>
    <hyperlink ref="F151" r:id="rId2" display="https://podminky.urs.cz/item/CS_URS_2024_01/132251103"/>
    <hyperlink ref="F154" r:id="rId3" display="https://podminky.urs.cz/item/CS_URS_2024_01/133212811"/>
    <hyperlink ref="F157" r:id="rId4" display="https://podminky.urs.cz/item/CS_URS_2024_01/162251102"/>
    <hyperlink ref="F160" r:id="rId5" display="https://podminky.urs.cz/item/CS_URS_2024_01/162751116"/>
    <hyperlink ref="F163" r:id="rId6" display="https://podminky.urs.cz/item/CS_URS_2024_01/167151101"/>
    <hyperlink ref="F166" r:id="rId7" display="https://podminky.urs.cz/item/CS_URS_2024_01/171201231"/>
    <hyperlink ref="F169" r:id="rId8" display="https://podminky.urs.cz/item/CS_URS_2024_01/181351103"/>
    <hyperlink ref="F171" r:id="rId9" display="https://podminky.urs.cz/item/CS_URS_2024_01/181411131"/>
    <hyperlink ref="F175" r:id="rId10" display="https://podminky.urs.cz/item/CS_URS_2024_01/181912112"/>
    <hyperlink ref="F178" r:id="rId11" display="https://podminky.urs.cz/item/CS_URS_2024_01/181951111"/>
    <hyperlink ref="F181" r:id="rId12" display="https://podminky.urs.cz/item/CS_URS_2024_01/184813511"/>
    <hyperlink ref="F183" r:id="rId13" display="https://podminky.urs.cz/item/CS_URS_2024_01/184813521"/>
    <hyperlink ref="F186" r:id="rId14" display="https://podminky.urs.cz/item/CS_URS_2024_01/271542211"/>
    <hyperlink ref="F191" r:id="rId15" display="https://podminky.urs.cz/item/CS_URS_2024_01/273321511"/>
    <hyperlink ref="F194" r:id="rId16" display="https://podminky.urs.cz/item/CS_URS_2024_01/273351121"/>
    <hyperlink ref="F197" r:id="rId17" display="https://podminky.urs.cz/item/CS_URS_2024_01/273351122"/>
    <hyperlink ref="F199" r:id="rId18" display="https://podminky.urs.cz/item/CS_URS_2024_01/273362021"/>
    <hyperlink ref="F202" r:id="rId19" display="https://podminky.urs.cz/item/CS_URS_2024_01/274313611"/>
    <hyperlink ref="F208" r:id="rId20" display="https://podminky.urs.cz/item/CS_URS_2024_01/274351121"/>
    <hyperlink ref="F211" r:id="rId21" display="https://podminky.urs.cz/item/CS_URS_2024_01/274351122"/>
    <hyperlink ref="F213" r:id="rId22" display="https://podminky.urs.cz/item/CS_URS_2024_01/274361821"/>
    <hyperlink ref="F221" r:id="rId23" display="https://podminky.urs.cz/item/CS_URS_2024_01/275313611"/>
    <hyperlink ref="F224" r:id="rId24" display="https://podminky.urs.cz/item/CS_URS_2024_01/275322511"/>
    <hyperlink ref="F231" r:id="rId25" display="https://podminky.urs.cz/item/CS_URS_2024_01/311101211"/>
    <hyperlink ref="F236" r:id="rId26" display="https://podminky.urs.cz/item/CS_URS_2024_01/311101212"/>
    <hyperlink ref="F241" r:id="rId27" display="https://podminky.urs.cz/item/CS_URS_2024_01/311113154"/>
    <hyperlink ref="F244" r:id="rId28" display="https://podminky.urs.cz/item/CS_URS_2024_01/311235151"/>
    <hyperlink ref="F250" r:id="rId29" display="https://podminky.urs.cz/item/CS_URS_2024_01/311238937"/>
    <hyperlink ref="F254" r:id="rId30" display="https://podminky.urs.cz/item/CS_URS_2024_01/311361821"/>
    <hyperlink ref="F257" r:id="rId31" display="https://podminky.urs.cz/item/CS_URS_2024_01/317168012"/>
    <hyperlink ref="F260" r:id="rId32" display="https://podminky.urs.cz/item/CS_URS_2024_01/317168051"/>
    <hyperlink ref="F264" r:id="rId33" display="https://podminky.urs.cz/item/CS_URS_2024_01/317168053"/>
    <hyperlink ref="F266" r:id="rId34" display="https://podminky.urs.cz/item/CS_URS_2024_01/317168056"/>
    <hyperlink ref="F268" r:id="rId35" display="https://podminky.urs.cz/item/CS_URS_2024_01/317321611"/>
    <hyperlink ref="F271" r:id="rId36" display="https://podminky.urs.cz/item/CS_URS_2024_01/317351107"/>
    <hyperlink ref="F274" r:id="rId37" display="https://podminky.urs.cz/item/CS_URS_2024_01/317351108"/>
    <hyperlink ref="F276" r:id="rId38" display="https://podminky.urs.cz/item/CS_URS_2024_01/317361821"/>
    <hyperlink ref="F281" r:id="rId39" display="https://podminky.urs.cz/item/CS_URS_2024_01/317998111"/>
    <hyperlink ref="F284" r:id="rId40" display="https://podminky.urs.cz/item/CS_URS_2024_01/342244211"/>
    <hyperlink ref="F288" r:id="rId41" display="https://podminky.urs.cz/item/CS_URS_2024_01/411121125"/>
    <hyperlink ref="F293" r:id="rId42" display="https://podminky.urs.cz/item/CS_URS_2024_01/411361821"/>
    <hyperlink ref="F296" r:id="rId43" display="https://podminky.urs.cz/item/CS_URS_2024_01/417321616"/>
    <hyperlink ref="F300" r:id="rId44" display="https://podminky.urs.cz/item/CS_URS_2024_01/417351115"/>
    <hyperlink ref="F304" r:id="rId45" display="https://podminky.urs.cz/item/CS_URS_2024_01/417351116"/>
    <hyperlink ref="F306" r:id="rId46" display="https://podminky.urs.cz/item/CS_URS_2024_01/417361821"/>
    <hyperlink ref="F310" r:id="rId47" display="https://podminky.urs.cz/item/CS_URS_2024_01/430321414"/>
    <hyperlink ref="F313" r:id="rId48" display="https://podminky.urs.cz/item/CS_URS_2024_01/430362021"/>
    <hyperlink ref="F316" r:id="rId49" display="https://podminky.urs.cz/item/CS_URS_2024_01/434121425"/>
    <hyperlink ref="F320" r:id="rId50" display="https://podminky.urs.cz/item/CS_URS_2024_01/434311115"/>
    <hyperlink ref="F324" r:id="rId51" display="https://podminky.urs.cz/item/CS_URS_2024_01/564831011"/>
    <hyperlink ref="F327" r:id="rId52" display="https://podminky.urs.cz/item/CS_URS_2024_01/564851011"/>
    <hyperlink ref="F330" r:id="rId53" display="https://podminky.urs.cz/item/CS_URS_2024_01/596811120"/>
    <hyperlink ref="F336" r:id="rId54" display="https://podminky.urs.cz/item/CS_URS_2024_01/612321121"/>
    <hyperlink ref="F340" r:id="rId55" display="https://podminky.urs.cz/item/CS_URS_2024_01/612321141"/>
    <hyperlink ref="F349" r:id="rId56" display="https://podminky.urs.cz/item/CS_URS_2024_01/619991005"/>
    <hyperlink ref="F352" r:id="rId57" display="https://podminky.urs.cz/item/CS_URS_2024_01/622131301"/>
    <hyperlink ref="F355" r:id="rId58" display="https://podminky.urs.cz/item/CS_URS_2024_01/622143003"/>
    <hyperlink ref="F363" r:id="rId59" display="https://podminky.urs.cz/item/CS_URS_2024_01/622143004"/>
    <hyperlink ref="F367" r:id="rId60" display="https://podminky.urs.cz/item/CS_URS_2024_01/622151001"/>
    <hyperlink ref="F370" r:id="rId61" display="https://podminky.urs.cz/item/CS_URS_2024_01/622321321"/>
    <hyperlink ref="F375" r:id="rId62" display="https://podminky.urs.cz/item/CS_URS_2024_01/622511112"/>
    <hyperlink ref="F378" r:id="rId63" display="https://podminky.urs.cz/item/CS_URS_2024_01/622521022"/>
    <hyperlink ref="F383" r:id="rId64" display="https://podminky.urs.cz/item/CS_URS_2024_01/623321321"/>
    <hyperlink ref="F386" r:id="rId65" display="https://podminky.urs.cz/item/CS_URS_2024_01/623521022"/>
    <hyperlink ref="F389" r:id="rId66" display="https://podminky.urs.cz/item/CS_URS_2024_01/629991011"/>
    <hyperlink ref="F392" r:id="rId67" display="https://podminky.urs.cz/item/CS_URS_2024_01/631311114"/>
    <hyperlink ref="F396" r:id="rId68" display="https://podminky.urs.cz/item/CS_URS_2024_01/631311131"/>
    <hyperlink ref="F399" r:id="rId69" display="https://podminky.urs.cz/item/CS_URS_2024_01/631312141"/>
    <hyperlink ref="F402" r:id="rId70" display="https://podminky.urs.cz/item/CS_URS_2024_01/631319171"/>
    <hyperlink ref="F404" r:id="rId71" display="https://podminky.urs.cz/item/CS_URS_2024_01/631319195"/>
    <hyperlink ref="F407" r:id="rId72" display="https://podminky.urs.cz/item/CS_URS_2024_01/631362021"/>
    <hyperlink ref="F410" r:id="rId73" display="https://podminky.urs.cz/item/CS_URS_2024_01/637211131"/>
    <hyperlink ref="F413" r:id="rId74" display="https://podminky.urs.cz/item/CS_URS_2024_01/642942111"/>
    <hyperlink ref="F416" r:id="rId75" display="https://podminky.urs.cz/item/CS_URS_2024_01/642945111"/>
    <hyperlink ref="F420" r:id="rId76" display="https://podminky.urs.cz/item/CS_URS_2024_01/916331111"/>
    <hyperlink ref="F425" r:id="rId77" display="https://podminky.urs.cz/item/CS_URS_2024_01/941211111"/>
    <hyperlink ref="F428" r:id="rId78" display="https://podminky.urs.cz/item/CS_URS_2024_01/941211211"/>
    <hyperlink ref="F431" r:id="rId79" display="https://podminky.urs.cz/item/CS_URS_2024_01/941211811"/>
    <hyperlink ref="F433" r:id="rId80" display="https://podminky.urs.cz/item/CS_URS_2024_01/944511111"/>
    <hyperlink ref="F435" r:id="rId81" display="https://podminky.urs.cz/item/CS_URS_2024_01/944511211"/>
    <hyperlink ref="F438" r:id="rId82" display="https://podminky.urs.cz/item/CS_URS_2024_01/944511811"/>
    <hyperlink ref="F440" r:id="rId83" display="https://podminky.urs.cz/item/CS_URS_2024_01/949101111"/>
    <hyperlink ref="F443" r:id="rId84" display="https://podminky.urs.cz/item/CS_URS_2024_01/952901111"/>
    <hyperlink ref="F452" r:id="rId85" display="https://podminky.urs.cz/item/CS_URS_2024_01/953943211"/>
    <hyperlink ref="F455" r:id="rId86" display="https://podminky.urs.cz/item/CS_URS_2024_01/953961115"/>
    <hyperlink ref="F458" r:id="rId87" display="https://podminky.urs.cz/item/CS_URS_2024_01/993111111"/>
    <hyperlink ref="F460" r:id="rId88" display="https://podminky.urs.cz/item/CS_URS_2024_01/993111119"/>
    <hyperlink ref="F464" r:id="rId89" display="https://podminky.urs.cz/item/CS_URS_2024_01/998011002"/>
    <hyperlink ref="F468" r:id="rId90" display="https://podminky.urs.cz/item/CS_URS_2024_01/711111001"/>
    <hyperlink ref="F473" r:id="rId91" display="https://podminky.urs.cz/item/CS_URS_2024_01/711131101"/>
    <hyperlink ref="F478" r:id="rId92" display="https://podminky.urs.cz/item/CS_URS_2024_01/711141559"/>
    <hyperlink ref="F482" r:id="rId93" display="https://podminky.urs.cz/item/CS_URS_2024_01/998711111"/>
    <hyperlink ref="F485" r:id="rId94" display="https://podminky.urs.cz/item/CS_URS_2024_01/713111127"/>
    <hyperlink ref="F488" r:id="rId95" display="https://podminky.urs.cz/item/CS_URS_2024_01/713121111"/>
    <hyperlink ref="F501" r:id="rId96" display="https://podminky.urs.cz/item/CS_URS_2024_01/713121211"/>
    <hyperlink ref="F508" r:id="rId97" display="https://podminky.urs.cz/item/CS_URS_2024_01/713131141"/>
    <hyperlink ref="F514" r:id="rId98" display="https://podminky.urs.cz/item/CS_URS_2024_01/713131241"/>
    <hyperlink ref="F522" r:id="rId99" display="https://podminky.urs.cz/item/CS_URS_2024_01/713191133"/>
    <hyperlink ref="F527" r:id="rId100" display="https://podminky.urs.cz/item/CS_URS_2024_01/998713112"/>
    <hyperlink ref="F534" r:id="rId101" display="https://podminky.urs.cz/item/CS_URS_2024_01/714119002"/>
    <hyperlink ref="F539" r:id="rId102" display="https://podminky.urs.cz/item/CS_URS_2024_01/714551011"/>
    <hyperlink ref="F544" r:id="rId103" display="https://podminky.urs.cz/item/CS_URS_2024_01/998714112"/>
    <hyperlink ref="F547" r:id="rId104" display="https://podminky.urs.cz/item/CS_URS_2024_01/751398021"/>
    <hyperlink ref="F551" r:id="rId105" display="https://podminky.urs.cz/item/CS_URS_2024_01/751398023"/>
    <hyperlink ref="F555" r:id="rId106" display="https://podminky.urs.cz/item/CS_URS_2024_01/751510042"/>
    <hyperlink ref="F558" r:id="rId107" display="https://podminky.urs.cz/item/CS_URS_2024_01/751514776"/>
    <hyperlink ref="F561" r:id="rId108" display="https://podminky.urs.cz/item/CS_URS_2024_01/998751111"/>
    <hyperlink ref="F564" r:id="rId109" display="https://podminky.urs.cz/item/CS_URS_2024_01/762081150"/>
    <hyperlink ref="F575" r:id="rId110" display="https://podminky.urs.cz/item/CS_URS_2024_01/762082240"/>
    <hyperlink ref="F578" r:id="rId111" display="https://podminky.urs.cz/item/CS_URS_2024_01/762083122"/>
    <hyperlink ref="F581" r:id="rId112" display="https://podminky.urs.cz/item/CS_URS_2024_01/762085103"/>
    <hyperlink ref="F585" r:id="rId113" display="https://podminky.urs.cz/item/CS_URS_2024_01/762332131"/>
    <hyperlink ref="F601" r:id="rId114" display="https://podminky.urs.cz/item/CS_URS_2024_01/762332132"/>
    <hyperlink ref="F621" r:id="rId115" display="https://podminky.urs.cz/item/CS_URS_2024_01/762332133"/>
    <hyperlink ref="F629" r:id="rId116" display="https://podminky.urs.cz/item/CS_URS_2024_01/762332134"/>
    <hyperlink ref="F636" r:id="rId117" display="https://podminky.urs.cz/item/CS_URS_2024_01/762332635"/>
    <hyperlink ref="F642" r:id="rId118" display="https://podminky.urs.cz/item/CS_URS_2024_01/762341210"/>
    <hyperlink ref="F648" r:id="rId119" display="https://podminky.urs.cz/item/CS_URS_2024_01/762342511"/>
    <hyperlink ref="F654" r:id="rId120" display="https://podminky.urs.cz/item/CS_URS_2024_01/762395000"/>
    <hyperlink ref="F657" r:id="rId121" display="https://podminky.urs.cz/item/CS_URS_2024_01/762713131"/>
    <hyperlink ref="F663" r:id="rId122" display="https://podminky.urs.cz/item/CS_URS_2024_01/762795000"/>
    <hyperlink ref="F666" r:id="rId123" display="https://podminky.urs.cz/item/CS_URS_2024_01/998762112"/>
    <hyperlink ref="F669" r:id="rId124" display="https://podminky.urs.cz/item/CS_URS_2024_01/763121424"/>
    <hyperlink ref="F672" r:id="rId125" display="https://podminky.urs.cz/item/CS_URS_2024_01/763131751"/>
    <hyperlink ref="F676" r:id="rId126" display="https://podminky.urs.cz/item/CS_URS_2024_01/763131752"/>
    <hyperlink ref="F688" r:id="rId127" display="https://podminky.urs.cz/item/CS_URS_2024_01/763161511"/>
    <hyperlink ref="F692" r:id="rId128" display="https://podminky.urs.cz/item/CS_URS_2024_01/765191031"/>
    <hyperlink ref="F697" r:id="rId129" display="https://podminky.urs.cz/item/CS_URS_2024_01/998763113"/>
    <hyperlink ref="F700" r:id="rId130" display="https://podminky.urs.cz/item/CS_URS_2024_01/764002414"/>
    <hyperlink ref="F704" r:id="rId131" display="https://podminky.urs.cz/item/CS_URS_2024_01/764101141"/>
    <hyperlink ref="F709" r:id="rId132" display="https://podminky.urs.cz/item/CS_URS_2024_01/764201106"/>
    <hyperlink ref="F717" r:id="rId133" display="https://podminky.urs.cz/item/CS_URS_2024_01/764201172"/>
    <hyperlink ref="F722" r:id="rId134" display="https://podminky.urs.cz/item/CS_URS_2024_01/764202105"/>
    <hyperlink ref="F725" r:id="rId135" display="https://podminky.urs.cz/item/CS_URS_2024_01/764202134"/>
    <hyperlink ref="F732" r:id="rId136" display="https://podminky.urs.cz/item/CS_URS_2024_01/764206105"/>
    <hyperlink ref="F738" r:id="rId137" display="https://podminky.urs.cz/item/CS_URS_2024_01/764302115"/>
    <hyperlink ref="F745" r:id="rId138" display="https://podminky.urs.cz/item/CS_URS_2024_01/764345521"/>
    <hyperlink ref="F748" r:id="rId139" display="https://podminky.urs.cz/item/CS_URS_2024_01/764345522"/>
    <hyperlink ref="F751" r:id="rId140" display="https://podminky.urs.cz/item/CS_URS_2024_01/764345524"/>
    <hyperlink ref="F754" r:id="rId141" display="https://podminky.urs.cz/item/CS_URS_2024_01/764345525"/>
    <hyperlink ref="F757" r:id="rId142" display="https://podminky.urs.cz/item/CS_URS_2024_01/764501103"/>
    <hyperlink ref="F762" r:id="rId143" display="https://podminky.urs.cz/item/CS_URS_2024_01/764501104"/>
    <hyperlink ref="F766" r:id="rId144" display="https://podminky.urs.cz/item/CS_URS_2024_01/764501105"/>
    <hyperlink ref="F770" r:id="rId145" display="https://podminky.urs.cz/item/CS_URS_2024_01/764501108"/>
    <hyperlink ref="F775" r:id="rId146" display="https://podminky.urs.cz/item/CS_URS_2024_01/764507505"/>
    <hyperlink ref="F779" r:id="rId147" display="https://podminky.urs.cz/item/CS_URS_2024_01/764508131"/>
    <hyperlink ref="F784" r:id="rId148" display="https://podminky.urs.cz/item/CS_URS_2024_01/764508132"/>
    <hyperlink ref="F793" r:id="rId149" display="https://podminky.urs.cz/item/CS_URS_2024_01/998764112"/>
    <hyperlink ref="F803" r:id="rId150" display="https://podminky.urs.cz/item/CS_URS_2024_01/765191021"/>
    <hyperlink ref="F807" r:id="rId151" display="https://podminky.urs.cz/item/CS_URS_2024_01/998765112"/>
    <hyperlink ref="F810" r:id="rId152" display="https://podminky.urs.cz/item/CS_URS_2024_01/766411224"/>
    <hyperlink ref="F818" r:id="rId153" display="https://podminky.urs.cz/item/CS_URS_2024_01/766417211"/>
    <hyperlink ref="F824" r:id="rId154" display="https://podminky.urs.cz/item/CS_URS_2024_01/766417543"/>
    <hyperlink ref="F830" r:id="rId155" display="https://podminky.urs.cz/item/CS_URS_2024_01/766492100"/>
    <hyperlink ref="F835" r:id="rId156" display="https://podminky.urs.cz/item/CS_URS_2024_01/766622132"/>
    <hyperlink ref="F839" r:id="rId157" display="https://podminky.urs.cz/item/CS_URS_2024_01/766622131"/>
    <hyperlink ref="F843" r:id="rId158" display="https://podminky.urs.cz/item/CS_URS_2024_01/766622216"/>
    <hyperlink ref="F847" r:id="rId159" display="https://podminky.urs.cz/item/CS_URS_2024_01/766660411"/>
    <hyperlink ref="F850" r:id="rId160" display="https://podminky.urs.cz/item/CS_URS_2024_01/766660717"/>
    <hyperlink ref="F853" r:id="rId161" display="https://podminky.urs.cz/item/CS_URS_2024_01/766660728"/>
    <hyperlink ref="F858" r:id="rId162" display="https://podminky.urs.cz/item/CS_URS_2024_01/766660729"/>
    <hyperlink ref="F861" r:id="rId163" display="https://podminky.urs.cz/item/CS_URS_2024_01/766660730"/>
    <hyperlink ref="F867" r:id="rId164" display="https://podminky.urs.cz/item/CS_URS_2024_01/766694116"/>
    <hyperlink ref="F879" r:id="rId165" display="https://podminky.urs.cz/item/CS_URS_2024_01/998766111"/>
    <hyperlink ref="F882" r:id="rId166" display="https://podminky.urs.cz/item/CS_URS_2024_01/767211312"/>
    <hyperlink ref="F886" r:id="rId167" display="https://podminky.urs.cz/item/CS_URS_2024_01/767220210"/>
    <hyperlink ref="F889" r:id="rId168" display="https://podminky.urs.cz/item/CS_URS_2024_01/767531121"/>
    <hyperlink ref="F894" r:id="rId169" display="https://podminky.urs.cz/item/CS_URS_2024_01/767531211"/>
    <hyperlink ref="F899" r:id="rId170" display="https://podminky.urs.cz/item/CS_URS_2024_01/767640311"/>
    <hyperlink ref="F904" r:id="rId171" display="https://podminky.urs.cz/item/CS_URS_2024_01/767646510"/>
    <hyperlink ref="F907" r:id="rId172" display="https://podminky.urs.cz/item/CS_URS_2024_01/767995114"/>
    <hyperlink ref="F923" r:id="rId173" display="https://podminky.urs.cz/item/CS_URS_2024_01/998767111"/>
    <hyperlink ref="F926" r:id="rId174" display="https://podminky.urs.cz/item/CS_URS_2024_01/771474113"/>
    <hyperlink ref="F931" r:id="rId175" display="https://podminky.urs.cz/item/CS_URS_2024_01/998771111"/>
    <hyperlink ref="F934" r:id="rId176" display="https://podminky.urs.cz/item/CS_URS_2024_01/777111111"/>
    <hyperlink ref="F936" r:id="rId177" display="https://podminky.urs.cz/item/CS_URS_2024_01/777131101"/>
    <hyperlink ref="F940" r:id="rId178" display="https://podminky.urs.cz/item/CS_URS_2024_01/777131151"/>
    <hyperlink ref="F945" r:id="rId179" display="https://podminky.urs.cz/item/CS_URS_2024_01/777611121"/>
    <hyperlink ref="F947" r:id="rId180" display="https://podminky.urs.cz/item/CS_URS_2024_01/777611181"/>
    <hyperlink ref="F949" r:id="rId181" display="https://podminky.urs.cz/item/CS_URS_2024_01/998777111"/>
    <hyperlink ref="F952" r:id="rId182" display="https://podminky.urs.cz/item/CS_URS_2024_01/781121011"/>
    <hyperlink ref="F954" r:id="rId183" display="https://podminky.urs.cz/item/CS_URS_2024_01/781472418"/>
    <hyperlink ref="F960" r:id="rId184" display="https://podminky.urs.cz/item/CS_URS_2024_01/781472491"/>
    <hyperlink ref="F962" r:id="rId185" display="https://podminky.urs.cz/item/CS_URS_2024_01/998781111"/>
    <hyperlink ref="F965" r:id="rId186" display="https://podminky.urs.cz/item/CS_URS_2024_01/782112313"/>
    <hyperlink ref="F970" r:id="rId187" display="https://podminky.urs.cz/item/CS_URS_2024_01/782191111"/>
    <hyperlink ref="F972" r:id="rId188" display="https://podminky.urs.cz/item/CS_URS_2024_01/782991111"/>
    <hyperlink ref="F974" r:id="rId189" display="https://podminky.urs.cz/item/CS_URS_2024_01/782991411"/>
    <hyperlink ref="F976" r:id="rId190" display="https://podminky.urs.cz/item/CS_URS_2024_01/782991421"/>
    <hyperlink ref="F978" r:id="rId191" display="https://podminky.urs.cz/item/CS_URS_2024_01/998782111"/>
    <hyperlink ref="F981" r:id="rId192" display="https://podminky.urs.cz/item/CS_URS_2024_01/783114101"/>
    <hyperlink ref="F984" r:id="rId193" display="https://podminky.urs.cz/item/CS_URS_2024_01/783117101"/>
    <hyperlink ref="F986" r:id="rId194" display="https://podminky.urs.cz/item/CS_URS_2024_01/783213011"/>
    <hyperlink ref="F989" r:id="rId195" display="https://podminky.urs.cz/item/CS_URS_2024_01/783218111"/>
    <hyperlink ref="F995" r:id="rId196" display="https://podminky.urs.cz/item/CS_URS_2024_01/783315101"/>
    <hyperlink ref="F998" r:id="rId197" display="https://podminky.urs.cz/item/CS_URS_2024_01/783317101"/>
    <hyperlink ref="F1000" r:id="rId198" display="https://podminky.urs.cz/item/CS_URS_2024_01/783932171"/>
    <hyperlink ref="F1003" r:id="rId199" display="https://podminky.urs.cz/item/CS_URS_2024_01/784181101"/>
    <hyperlink ref="F1005" r:id="rId200" display="https://podminky.urs.cz/item/CS_URS_2024_01/784221111"/>
    <hyperlink ref="F1010" r:id="rId201" display="https://podminky.urs.cz/item/CS_URS_2024_01/998786111"/>
    <hyperlink ref="F1016" r:id="rId202" display="https://podminky.urs.cz/item/CS_URS_2024_01/795991001"/>
    <hyperlink ref="F1020" r:id="rId203" display="https://podminky.urs.cz/item/CS_URS_2024_01/99879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2039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ROUND((SUM(BE132:BE378)),  2)</f>
        <v>0</v>
      </c>
      <c r="G33" s="37"/>
      <c r="H33" s="37"/>
      <c r="I33" s="154">
        <v>0.20999999999999999</v>
      </c>
      <c r="J33" s="153">
        <f>ROUND(((SUM(BE132:BE378))*I33),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ROUND((SUM(BF132:BF378)),  2)</f>
        <v>0</v>
      </c>
      <c r="G34" s="37"/>
      <c r="H34" s="37"/>
      <c r="I34" s="154">
        <v>0.12</v>
      </c>
      <c r="J34" s="153">
        <f>ROUND(((SUM(BF132:BF378))*I34),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ROUND((SUM(BG132:BG378)),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ROUND((SUM(BH132:BH378)),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ROUND((SUM(BI132:BI378)),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J182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J195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J200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2040</v>
      </c>
      <c r="E102" s="187"/>
      <c r="F102" s="187"/>
      <c r="G102" s="187"/>
      <c r="H102" s="187"/>
      <c r="I102" s="187"/>
      <c r="J102" s="188">
        <f>J207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J244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113</v>
      </c>
      <c r="E104" s="181"/>
      <c r="F104" s="181"/>
      <c r="G104" s="181"/>
      <c r="H104" s="181"/>
      <c r="I104" s="181"/>
      <c r="J104" s="182">
        <f>J250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2041</v>
      </c>
      <c r="E105" s="187"/>
      <c r="F105" s="187"/>
      <c r="G105" s="187"/>
      <c r="H105" s="187"/>
      <c r="I105" s="187"/>
      <c r="J105" s="188">
        <f>J251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2042</v>
      </c>
      <c r="E106" s="187"/>
      <c r="F106" s="187"/>
      <c r="G106" s="187"/>
      <c r="H106" s="187"/>
      <c r="I106" s="187"/>
      <c r="J106" s="188">
        <f>J294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2043</v>
      </c>
      <c r="E107" s="187"/>
      <c r="F107" s="187"/>
      <c r="G107" s="187"/>
      <c r="H107" s="187"/>
      <c r="I107" s="187"/>
      <c r="J107" s="188">
        <f>J334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2044</v>
      </c>
      <c r="E108" s="187"/>
      <c r="F108" s="187"/>
      <c r="G108" s="187"/>
      <c r="H108" s="187"/>
      <c r="I108" s="187"/>
      <c r="J108" s="188">
        <f>J339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2045</v>
      </c>
      <c r="E109" s="187"/>
      <c r="F109" s="187"/>
      <c r="G109" s="187"/>
      <c r="H109" s="187"/>
      <c r="I109" s="187"/>
      <c r="J109" s="188">
        <f>J360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2046</v>
      </c>
      <c r="E110" s="187"/>
      <c r="F110" s="187"/>
      <c r="G110" s="187"/>
      <c r="H110" s="187"/>
      <c r="I110" s="187"/>
      <c r="J110" s="188">
        <f>J365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2047</v>
      </c>
      <c r="E111" s="181"/>
      <c r="F111" s="181"/>
      <c r="G111" s="181"/>
      <c r="H111" s="181"/>
      <c r="I111" s="181"/>
      <c r="J111" s="182">
        <f>J372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2048</v>
      </c>
      <c r="E112" s="187"/>
      <c r="F112" s="187"/>
      <c r="G112" s="187"/>
      <c r="H112" s="187"/>
      <c r="I112" s="187"/>
      <c r="J112" s="188">
        <f>J373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132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3" t="str">
        <f>E7</f>
        <v>Novostavba objektu střelnice Myslivna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97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02 -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F12</f>
        <v>Cheb</v>
      </c>
      <c r="G126" s="39"/>
      <c r="H126" s="39"/>
      <c r="I126" s="31" t="s">
        <v>22</v>
      </c>
      <c r="J126" s="78" t="str">
        <f>IF(J12="","",J12)</f>
        <v>30. 11. 2024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E15</f>
        <v xml:space="preserve"> </v>
      </c>
      <c r="G128" s="39"/>
      <c r="H128" s="39"/>
      <c r="I128" s="31" t="s">
        <v>30</v>
      </c>
      <c r="J128" s="35" t="str">
        <f>E21</f>
        <v>Martin Řehák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28</v>
      </c>
      <c r="D129" s="39"/>
      <c r="E129" s="39"/>
      <c r="F129" s="26" t="str">
        <f>IF(E18="","",E18)</f>
        <v>Vyplň údaj</v>
      </c>
      <c r="G129" s="39"/>
      <c r="H129" s="39"/>
      <c r="I129" s="31" t="s">
        <v>32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133</v>
      </c>
      <c r="D131" s="193" t="s">
        <v>61</v>
      </c>
      <c r="E131" s="193" t="s">
        <v>57</v>
      </c>
      <c r="F131" s="193" t="s">
        <v>58</v>
      </c>
      <c r="G131" s="193" t="s">
        <v>134</v>
      </c>
      <c r="H131" s="193" t="s">
        <v>135</v>
      </c>
      <c r="I131" s="193" t="s">
        <v>136</v>
      </c>
      <c r="J131" s="194" t="s">
        <v>101</v>
      </c>
      <c r="K131" s="195" t="s">
        <v>137</v>
      </c>
      <c r="L131" s="196"/>
      <c r="M131" s="99" t="s">
        <v>1</v>
      </c>
      <c r="N131" s="100" t="s">
        <v>40</v>
      </c>
      <c r="O131" s="100" t="s">
        <v>138</v>
      </c>
      <c r="P131" s="100" t="s">
        <v>139</v>
      </c>
      <c r="Q131" s="100" t="s">
        <v>140</v>
      </c>
      <c r="R131" s="100" t="s">
        <v>141</v>
      </c>
      <c r="S131" s="100" t="s">
        <v>142</v>
      </c>
      <c r="T131" s="101" t="s">
        <v>143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144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P133+P250+P372</f>
        <v>0</v>
      </c>
      <c r="Q132" s="103"/>
      <c r="R132" s="199">
        <f>R133+R250+R372</f>
        <v>84.313514018099994</v>
      </c>
      <c r="S132" s="103"/>
      <c r="T132" s="200">
        <f>T133+T250+T372</f>
        <v>0.080000000000000002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75</v>
      </c>
      <c r="AU132" s="16" t="s">
        <v>103</v>
      </c>
      <c r="BK132" s="201">
        <f>BK133+BK250+BK372</f>
        <v>0</v>
      </c>
    </row>
    <row r="133" s="12" customFormat="1" ht="25.92" customHeight="1">
      <c r="A133" s="12"/>
      <c r="B133" s="202"/>
      <c r="C133" s="203"/>
      <c r="D133" s="204" t="s">
        <v>75</v>
      </c>
      <c r="E133" s="205" t="s">
        <v>145</v>
      </c>
      <c r="F133" s="205" t="s">
        <v>146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P134+P182+P195+P200+P207+P244</f>
        <v>0</v>
      </c>
      <c r="Q133" s="210"/>
      <c r="R133" s="211">
        <f>R134+R182+R195+R200+R207+R244</f>
        <v>83.921370799999991</v>
      </c>
      <c r="S133" s="210"/>
      <c r="T133" s="212">
        <f>T134+T182+T195+T200+T207+T244</f>
        <v>0.080000000000000002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84</v>
      </c>
      <c r="AT133" s="214" t="s">
        <v>75</v>
      </c>
      <c r="AU133" s="214" t="s">
        <v>76</v>
      </c>
      <c r="AY133" s="213" t="s">
        <v>147</v>
      </c>
      <c r="BK133" s="215">
        <f>BK134+BK182+BK195+BK200+BK207+BK244</f>
        <v>0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84</v>
      </c>
      <c r="F134" s="216" t="s">
        <v>148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SUM(P135:P181)</f>
        <v>0</v>
      </c>
      <c r="Q134" s="210"/>
      <c r="R134" s="211">
        <f>SUM(R135:R181)</f>
        <v>44.659999999999997</v>
      </c>
      <c r="S134" s="210"/>
      <c r="T134" s="212">
        <f>SUM(T135:T181)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84</v>
      </c>
      <c r="AY134" s="213" t="s">
        <v>147</v>
      </c>
      <c r="BK134" s="215">
        <f>SUM(BK135:BK181)</f>
        <v>0</v>
      </c>
    </row>
    <row r="135" s="2" customFormat="1" ht="24.15" customHeight="1">
      <c r="A135" s="37"/>
      <c r="B135" s="38"/>
      <c r="C135" s="218" t="s">
        <v>84</v>
      </c>
      <c r="D135" s="218" t="s">
        <v>149</v>
      </c>
      <c r="E135" s="219" t="s">
        <v>2049</v>
      </c>
      <c r="F135" s="220" t="s">
        <v>2050</v>
      </c>
      <c r="G135" s="221" t="s">
        <v>161</v>
      </c>
      <c r="H135" s="222">
        <v>78.400000000000006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153</v>
      </c>
      <c r="AT135" s="230" t="s">
        <v>149</v>
      </c>
      <c r="AU135" s="230" t="s">
        <v>86</v>
      </c>
      <c r="AY135" s="16" t="s">
        <v>147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153</v>
      </c>
      <c r="BM135" s="230" t="s">
        <v>2051</v>
      </c>
    </row>
    <row r="136" s="2" customFormat="1">
      <c r="A136" s="37"/>
      <c r="B136" s="38"/>
      <c r="C136" s="39"/>
      <c r="D136" s="232" t="s">
        <v>155</v>
      </c>
      <c r="E136" s="39"/>
      <c r="F136" s="233" t="s">
        <v>2052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86</v>
      </c>
    </row>
    <row r="137" s="13" customFormat="1">
      <c r="A137" s="13"/>
      <c r="B137" s="237"/>
      <c r="C137" s="238"/>
      <c r="D137" s="239" t="s">
        <v>157</v>
      </c>
      <c r="E137" s="240" t="s">
        <v>1</v>
      </c>
      <c r="F137" s="241" t="s">
        <v>2053</v>
      </c>
      <c r="G137" s="238"/>
      <c r="H137" s="242">
        <v>59.147999999999996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157</v>
      </c>
      <c r="AU137" s="248" t="s">
        <v>86</v>
      </c>
      <c r="AV137" s="13" t="s">
        <v>86</v>
      </c>
      <c r="AW137" s="13" t="s">
        <v>33</v>
      </c>
      <c r="AX137" s="13" t="s">
        <v>76</v>
      </c>
      <c r="AY137" s="248" t="s">
        <v>147</v>
      </c>
    </row>
    <row r="138" s="13" customFormat="1">
      <c r="A138" s="13"/>
      <c r="B138" s="237"/>
      <c r="C138" s="238"/>
      <c r="D138" s="239" t="s">
        <v>157</v>
      </c>
      <c r="E138" s="240" t="s">
        <v>1</v>
      </c>
      <c r="F138" s="241" t="s">
        <v>2054</v>
      </c>
      <c r="G138" s="238"/>
      <c r="H138" s="242">
        <v>78.400000000000006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157</v>
      </c>
      <c r="AU138" s="248" t="s">
        <v>86</v>
      </c>
      <c r="AV138" s="13" t="s">
        <v>86</v>
      </c>
      <c r="AW138" s="13" t="s">
        <v>33</v>
      </c>
      <c r="AX138" s="13" t="s">
        <v>84</v>
      </c>
      <c r="AY138" s="248" t="s">
        <v>147</v>
      </c>
    </row>
    <row r="139" s="2" customFormat="1" ht="33" customHeight="1">
      <c r="A139" s="37"/>
      <c r="B139" s="38"/>
      <c r="C139" s="218" t="s">
        <v>86</v>
      </c>
      <c r="D139" s="218" t="s">
        <v>149</v>
      </c>
      <c r="E139" s="219" t="s">
        <v>2055</v>
      </c>
      <c r="F139" s="220" t="s">
        <v>2056</v>
      </c>
      <c r="G139" s="221" t="s">
        <v>161</v>
      </c>
      <c r="H139" s="222">
        <v>51.960000000000001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153</v>
      </c>
      <c r="AT139" s="230" t="s">
        <v>149</v>
      </c>
      <c r="AU139" s="230" t="s">
        <v>86</v>
      </c>
      <c r="AY139" s="16" t="s">
        <v>147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153</v>
      </c>
      <c r="BM139" s="230" t="s">
        <v>2057</v>
      </c>
    </row>
    <row r="140" s="2" customFormat="1">
      <c r="A140" s="37"/>
      <c r="B140" s="38"/>
      <c r="C140" s="39"/>
      <c r="D140" s="232" t="s">
        <v>155</v>
      </c>
      <c r="E140" s="39"/>
      <c r="F140" s="233" t="s">
        <v>2058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86</v>
      </c>
    </row>
    <row r="141" s="14" customFormat="1">
      <c r="A141" s="14"/>
      <c r="B141" s="260"/>
      <c r="C141" s="261"/>
      <c r="D141" s="239" t="s">
        <v>157</v>
      </c>
      <c r="E141" s="262" t="s">
        <v>1</v>
      </c>
      <c r="F141" s="263" t="s">
        <v>2059</v>
      </c>
      <c r="G141" s="261"/>
      <c r="H141" s="262" t="s">
        <v>1</v>
      </c>
      <c r="I141" s="264"/>
      <c r="J141" s="261"/>
      <c r="K141" s="261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157</v>
      </c>
      <c r="AU141" s="269" t="s">
        <v>86</v>
      </c>
      <c r="AV141" s="14" t="s">
        <v>84</v>
      </c>
      <c r="AW141" s="14" t="s">
        <v>33</v>
      </c>
      <c r="AX141" s="14" t="s">
        <v>76</v>
      </c>
      <c r="AY141" s="269" t="s">
        <v>147</v>
      </c>
    </row>
    <row r="142" s="13" customFormat="1">
      <c r="A142" s="13"/>
      <c r="B142" s="237"/>
      <c r="C142" s="238"/>
      <c r="D142" s="239" t="s">
        <v>157</v>
      </c>
      <c r="E142" s="240" t="s">
        <v>1</v>
      </c>
      <c r="F142" s="241" t="s">
        <v>2060</v>
      </c>
      <c r="G142" s="238"/>
      <c r="H142" s="242">
        <v>9.8699999999999992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157</v>
      </c>
      <c r="AU142" s="248" t="s">
        <v>86</v>
      </c>
      <c r="AV142" s="13" t="s">
        <v>86</v>
      </c>
      <c r="AW142" s="13" t="s">
        <v>33</v>
      </c>
      <c r="AX142" s="13" t="s">
        <v>76</v>
      </c>
      <c r="AY142" s="248" t="s">
        <v>147</v>
      </c>
    </row>
    <row r="143" s="13" customFormat="1">
      <c r="A143" s="13"/>
      <c r="B143" s="237"/>
      <c r="C143" s="238"/>
      <c r="D143" s="239" t="s">
        <v>157</v>
      </c>
      <c r="E143" s="240" t="s">
        <v>1</v>
      </c>
      <c r="F143" s="241" t="s">
        <v>2061</v>
      </c>
      <c r="G143" s="238"/>
      <c r="H143" s="242">
        <v>2.0939999999999999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157</v>
      </c>
      <c r="AU143" s="248" t="s">
        <v>86</v>
      </c>
      <c r="AV143" s="13" t="s">
        <v>86</v>
      </c>
      <c r="AW143" s="13" t="s">
        <v>33</v>
      </c>
      <c r="AX143" s="13" t="s">
        <v>76</v>
      </c>
      <c r="AY143" s="248" t="s">
        <v>147</v>
      </c>
    </row>
    <row r="144" s="13" customFormat="1">
      <c r="A144" s="13"/>
      <c r="B144" s="237"/>
      <c r="C144" s="238"/>
      <c r="D144" s="239" t="s">
        <v>157</v>
      </c>
      <c r="E144" s="240" t="s">
        <v>1</v>
      </c>
      <c r="F144" s="241" t="s">
        <v>2062</v>
      </c>
      <c r="G144" s="238"/>
      <c r="H144" s="242">
        <v>19.625999999999994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157</v>
      </c>
      <c r="AU144" s="248" t="s">
        <v>86</v>
      </c>
      <c r="AV144" s="13" t="s">
        <v>86</v>
      </c>
      <c r="AW144" s="13" t="s">
        <v>33</v>
      </c>
      <c r="AX144" s="13" t="s">
        <v>76</v>
      </c>
      <c r="AY144" s="248" t="s">
        <v>147</v>
      </c>
    </row>
    <row r="145" s="13" customFormat="1">
      <c r="A145" s="13"/>
      <c r="B145" s="237"/>
      <c r="C145" s="238"/>
      <c r="D145" s="239" t="s">
        <v>157</v>
      </c>
      <c r="E145" s="240" t="s">
        <v>1</v>
      </c>
      <c r="F145" s="241" t="s">
        <v>2063</v>
      </c>
      <c r="G145" s="238"/>
      <c r="H145" s="242">
        <v>8.2799999999999994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157</v>
      </c>
      <c r="AU145" s="248" t="s">
        <v>86</v>
      </c>
      <c r="AV145" s="13" t="s">
        <v>86</v>
      </c>
      <c r="AW145" s="13" t="s">
        <v>33</v>
      </c>
      <c r="AX145" s="13" t="s">
        <v>76</v>
      </c>
      <c r="AY145" s="248" t="s">
        <v>147</v>
      </c>
    </row>
    <row r="146" s="14" customFormat="1">
      <c r="A146" s="14"/>
      <c r="B146" s="260"/>
      <c r="C146" s="261"/>
      <c r="D146" s="239" t="s">
        <v>157</v>
      </c>
      <c r="E146" s="262" t="s">
        <v>1</v>
      </c>
      <c r="F146" s="263" t="s">
        <v>2064</v>
      </c>
      <c r="G146" s="261"/>
      <c r="H146" s="262" t="s">
        <v>1</v>
      </c>
      <c r="I146" s="264"/>
      <c r="J146" s="261"/>
      <c r="K146" s="261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157</v>
      </c>
      <c r="AU146" s="269" t="s">
        <v>86</v>
      </c>
      <c r="AV146" s="14" t="s">
        <v>84</v>
      </c>
      <c r="AW146" s="14" t="s">
        <v>33</v>
      </c>
      <c r="AX146" s="14" t="s">
        <v>76</v>
      </c>
      <c r="AY146" s="269" t="s">
        <v>147</v>
      </c>
    </row>
    <row r="147" s="13" customFormat="1">
      <c r="A147" s="13"/>
      <c r="B147" s="237"/>
      <c r="C147" s="238"/>
      <c r="D147" s="239" t="s">
        <v>157</v>
      </c>
      <c r="E147" s="240" t="s">
        <v>1</v>
      </c>
      <c r="F147" s="241" t="s">
        <v>2065</v>
      </c>
      <c r="G147" s="238"/>
      <c r="H147" s="242">
        <v>1.5600000000000001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157</v>
      </c>
      <c r="AU147" s="248" t="s">
        <v>86</v>
      </c>
      <c r="AV147" s="13" t="s">
        <v>86</v>
      </c>
      <c r="AW147" s="13" t="s">
        <v>33</v>
      </c>
      <c r="AX147" s="13" t="s">
        <v>76</v>
      </c>
      <c r="AY147" s="248" t="s">
        <v>147</v>
      </c>
    </row>
    <row r="148" s="13" customFormat="1">
      <c r="A148" s="13"/>
      <c r="B148" s="237"/>
      <c r="C148" s="238"/>
      <c r="D148" s="239" t="s">
        <v>157</v>
      </c>
      <c r="E148" s="240" t="s">
        <v>1</v>
      </c>
      <c r="F148" s="241" t="s">
        <v>2066</v>
      </c>
      <c r="G148" s="238"/>
      <c r="H148" s="242">
        <v>10.530000000000001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157</v>
      </c>
      <c r="AU148" s="248" t="s">
        <v>86</v>
      </c>
      <c r="AV148" s="13" t="s">
        <v>86</v>
      </c>
      <c r="AW148" s="13" t="s">
        <v>33</v>
      </c>
      <c r="AX148" s="13" t="s">
        <v>76</v>
      </c>
      <c r="AY148" s="248" t="s">
        <v>147</v>
      </c>
    </row>
    <row r="149" s="2" customFormat="1" ht="24.15" customHeight="1">
      <c r="A149" s="37"/>
      <c r="B149" s="38"/>
      <c r="C149" s="218" t="s">
        <v>165</v>
      </c>
      <c r="D149" s="218" t="s">
        <v>149</v>
      </c>
      <c r="E149" s="219" t="s">
        <v>2067</v>
      </c>
      <c r="F149" s="220" t="s">
        <v>2068</v>
      </c>
      <c r="G149" s="221" t="s">
        <v>161</v>
      </c>
      <c r="H149" s="222">
        <v>67.599999999999994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41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153</v>
      </c>
      <c r="AT149" s="230" t="s">
        <v>149</v>
      </c>
      <c r="AU149" s="230" t="s">
        <v>86</v>
      </c>
      <c r="AY149" s="16" t="s">
        <v>147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153</v>
      </c>
      <c r="BM149" s="230" t="s">
        <v>2069</v>
      </c>
    </row>
    <row r="150" s="2" customFormat="1">
      <c r="A150" s="37"/>
      <c r="B150" s="38"/>
      <c r="C150" s="39"/>
      <c r="D150" s="232" t="s">
        <v>155</v>
      </c>
      <c r="E150" s="39"/>
      <c r="F150" s="233" t="s">
        <v>2070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155</v>
      </c>
      <c r="AU150" s="16" t="s">
        <v>86</v>
      </c>
    </row>
    <row r="151" s="13" customFormat="1">
      <c r="A151" s="13"/>
      <c r="B151" s="237"/>
      <c r="C151" s="238"/>
      <c r="D151" s="239" t="s">
        <v>157</v>
      </c>
      <c r="E151" s="240" t="s">
        <v>1</v>
      </c>
      <c r="F151" s="241" t="s">
        <v>2071</v>
      </c>
      <c r="G151" s="238"/>
      <c r="H151" s="242">
        <v>67.599999999999994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157</v>
      </c>
      <c r="AU151" s="248" t="s">
        <v>86</v>
      </c>
      <c r="AV151" s="13" t="s">
        <v>86</v>
      </c>
      <c r="AW151" s="13" t="s">
        <v>33</v>
      </c>
      <c r="AX151" s="13" t="s">
        <v>76</v>
      </c>
      <c r="AY151" s="248" t="s">
        <v>147</v>
      </c>
    </row>
    <row r="152" s="2" customFormat="1" ht="37.8" customHeight="1">
      <c r="A152" s="37"/>
      <c r="B152" s="38"/>
      <c r="C152" s="218" t="s">
        <v>153</v>
      </c>
      <c r="D152" s="218" t="s">
        <v>149</v>
      </c>
      <c r="E152" s="219" t="s">
        <v>177</v>
      </c>
      <c r="F152" s="220" t="s">
        <v>178</v>
      </c>
      <c r="G152" s="221" t="s">
        <v>161</v>
      </c>
      <c r="H152" s="222">
        <v>96.560000000000002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153</v>
      </c>
      <c r="AT152" s="230" t="s">
        <v>149</v>
      </c>
      <c r="AU152" s="230" t="s">
        <v>86</v>
      </c>
      <c r="AY152" s="16" t="s">
        <v>147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153</v>
      </c>
      <c r="BM152" s="230" t="s">
        <v>2072</v>
      </c>
    </row>
    <row r="153" s="2" customFormat="1">
      <c r="A153" s="37"/>
      <c r="B153" s="38"/>
      <c r="C153" s="39"/>
      <c r="D153" s="232" t="s">
        <v>155</v>
      </c>
      <c r="E153" s="39"/>
      <c r="F153" s="233" t="s">
        <v>180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155</v>
      </c>
      <c r="AU153" s="16" t="s">
        <v>86</v>
      </c>
    </row>
    <row r="154" s="13" customFormat="1">
      <c r="A154" s="13"/>
      <c r="B154" s="237"/>
      <c r="C154" s="238"/>
      <c r="D154" s="239" t="s">
        <v>157</v>
      </c>
      <c r="E154" s="240" t="s">
        <v>1</v>
      </c>
      <c r="F154" s="241" t="s">
        <v>2073</v>
      </c>
      <c r="G154" s="238"/>
      <c r="H154" s="242">
        <v>96.560000000000016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157</v>
      </c>
      <c r="AU154" s="248" t="s">
        <v>86</v>
      </c>
      <c r="AV154" s="13" t="s">
        <v>86</v>
      </c>
      <c r="AW154" s="13" t="s">
        <v>33</v>
      </c>
      <c r="AX154" s="13" t="s">
        <v>76</v>
      </c>
      <c r="AY154" s="248" t="s">
        <v>147</v>
      </c>
    </row>
    <row r="155" s="2" customFormat="1" ht="24.15" customHeight="1">
      <c r="A155" s="37"/>
      <c r="B155" s="38"/>
      <c r="C155" s="218" t="s">
        <v>176</v>
      </c>
      <c r="D155" s="218" t="s">
        <v>149</v>
      </c>
      <c r="E155" s="219" t="s">
        <v>183</v>
      </c>
      <c r="F155" s="220" t="s">
        <v>184</v>
      </c>
      <c r="G155" s="221" t="s">
        <v>161</v>
      </c>
      <c r="H155" s="222">
        <v>33.799999999999997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41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153</v>
      </c>
      <c r="AT155" s="230" t="s">
        <v>149</v>
      </c>
      <c r="AU155" s="230" t="s">
        <v>86</v>
      </c>
      <c r="AY155" s="16" t="s">
        <v>147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153</v>
      </c>
      <c r="BM155" s="230" t="s">
        <v>2074</v>
      </c>
    </row>
    <row r="156" s="2" customFormat="1">
      <c r="A156" s="37"/>
      <c r="B156" s="38"/>
      <c r="C156" s="39"/>
      <c r="D156" s="232" t="s">
        <v>155</v>
      </c>
      <c r="E156" s="39"/>
      <c r="F156" s="233" t="s">
        <v>186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155</v>
      </c>
      <c r="AU156" s="16" t="s">
        <v>86</v>
      </c>
    </row>
    <row r="157" s="13" customFormat="1">
      <c r="A157" s="13"/>
      <c r="B157" s="237"/>
      <c r="C157" s="238"/>
      <c r="D157" s="239" t="s">
        <v>157</v>
      </c>
      <c r="E157" s="240" t="s">
        <v>1</v>
      </c>
      <c r="F157" s="241" t="s">
        <v>2075</v>
      </c>
      <c r="G157" s="238"/>
      <c r="H157" s="242">
        <v>33.799999999999997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157</v>
      </c>
      <c r="AU157" s="248" t="s">
        <v>86</v>
      </c>
      <c r="AV157" s="13" t="s">
        <v>86</v>
      </c>
      <c r="AW157" s="13" t="s">
        <v>33</v>
      </c>
      <c r="AX157" s="13" t="s">
        <v>76</v>
      </c>
      <c r="AY157" s="248" t="s">
        <v>147</v>
      </c>
    </row>
    <row r="158" s="2" customFormat="1" ht="33" customHeight="1">
      <c r="A158" s="37"/>
      <c r="B158" s="38"/>
      <c r="C158" s="218" t="s">
        <v>182</v>
      </c>
      <c r="D158" s="218" t="s">
        <v>149</v>
      </c>
      <c r="E158" s="219" t="s">
        <v>189</v>
      </c>
      <c r="F158" s="220" t="s">
        <v>190</v>
      </c>
      <c r="G158" s="221" t="s">
        <v>191</v>
      </c>
      <c r="H158" s="222">
        <v>183.464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153</v>
      </c>
      <c r="AT158" s="230" t="s">
        <v>149</v>
      </c>
      <c r="AU158" s="230" t="s">
        <v>86</v>
      </c>
      <c r="AY158" s="16" t="s">
        <v>147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153</v>
      </c>
      <c r="BM158" s="230" t="s">
        <v>2076</v>
      </c>
    </row>
    <row r="159" s="2" customFormat="1">
      <c r="A159" s="37"/>
      <c r="B159" s="38"/>
      <c r="C159" s="39"/>
      <c r="D159" s="232" t="s">
        <v>155</v>
      </c>
      <c r="E159" s="39"/>
      <c r="F159" s="233" t="s">
        <v>193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155</v>
      </c>
      <c r="AU159" s="16" t="s">
        <v>86</v>
      </c>
    </row>
    <row r="160" s="13" customFormat="1">
      <c r="A160" s="13"/>
      <c r="B160" s="237"/>
      <c r="C160" s="238"/>
      <c r="D160" s="239" t="s">
        <v>157</v>
      </c>
      <c r="E160" s="238"/>
      <c r="F160" s="241" t="s">
        <v>2077</v>
      </c>
      <c r="G160" s="238"/>
      <c r="H160" s="242">
        <v>183.464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157</v>
      </c>
      <c r="AU160" s="248" t="s">
        <v>86</v>
      </c>
      <c r="AV160" s="13" t="s">
        <v>86</v>
      </c>
      <c r="AW160" s="13" t="s">
        <v>4</v>
      </c>
      <c r="AX160" s="13" t="s">
        <v>84</v>
      </c>
      <c r="AY160" s="248" t="s">
        <v>147</v>
      </c>
    </row>
    <row r="161" s="2" customFormat="1" ht="24.15" customHeight="1">
      <c r="A161" s="37"/>
      <c r="B161" s="38"/>
      <c r="C161" s="218" t="s">
        <v>188</v>
      </c>
      <c r="D161" s="218" t="s">
        <v>149</v>
      </c>
      <c r="E161" s="219" t="s">
        <v>2078</v>
      </c>
      <c r="F161" s="220" t="s">
        <v>2079</v>
      </c>
      <c r="G161" s="221" t="s">
        <v>161</v>
      </c>
      <c r="H161" s="222">
        <v>33.799999999999997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153</v>
      </c>
      <c r="AT161" s="230" t="s">
        <v>149</v>
      </c>
      <c r="AU161" s="230" t="s">
        <v>86</v>
      </c>
      <c r="AY161" s="16" t="s">
        <v>147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153</v>
      </c>
      <c r="BM161" s="230" t="s">
        <v>2080</v>
      </c>
    </row>
    <row r="162" s="2" customFormat="1">
      <c r="A162" s="37"/>
      <c r="B162" s="38"/>
      <c r="C162" s="39"/>
      <c r="D162" s="232" t="s">
        <v>155</v>
      </c>
      <c r="E162" s="39"/>
      <c r="F162" s="233" t="s">
        <v>2081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155</v>
      </c>
      <c r="AU162" s="16" t="s">
        <v>86</v>
      </c>
    </row>
    <row r="163" s="13" customFormat="1">
      <c r="A163" s="13"/>
      <c r="B163" s="237"/>
      <c r="C163" s="238"/>
      <c r="D163" s="239" t="s">
        <v>157</v>
      </c>
      <c r="E163" s="240" t="s">
        <v>1</v>
      </c>
      <c r="F163" s="241" t="s">
        <v>2082</v>
      </c>
      <c r="G163" s="238"/>
      <c r="H163" s="242">
        <v>78.400000000000006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157</v>
      </c>
      <c r="AU163" s="248" t="s">
        <v>86</v>
      </c>
      <c r="AV163" s="13" t="s">
        <v>86</v>
      </c>
      <c r="AW163" s="13" t="s">
        <v>33</v>
      </c>
      <c r="AX163" s="13" t="s">
        <v>76</v>
      </c>
      <c r="AY163" s="248" t="s">
        <v>147</v>
      </c>
    </row>
    <row r="164" s="13" customFormat="1">
      <c r="A164" s="13"/>
      <c r="B164" s="237"/>
      <c r="C164" s="238"/>
      <c r="D164" s="239" t="s">
        <v>157</v>
      </c>
      <c r="E164" s="240" t="s">
        <v>1</v>
      </c>
      <c r="F164" s="241" t="s">
        <v>2083</v>
      </c>
      <c r="G164" s="238"/>
      <c r="H164" s="242">
        <v>-59.252399999999987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157</v>
      </c>
      <c r="AU164" s="248" t="s">
        <v>86</v>
      </c>
      <c r="AV164" s="13" t="s">
        <v>86</v>
      </c>
      <c r="AW164" s="13" t="s">
        <v>33</v>
      </c>
      <c r="AX164" s="13" t="s">
        <v>76</v>
      </c>
      <c r="AY164" s="248" t="s">
        <v>147</v>
      </c>
    </row>
    <row r="165" s="13" customFormat="1">
      <c r="A165" s="13"/>
      <c r="B165" s="237"/>
      <c r="C165" s="238"/>
      <c r="D165" s="239" t="s">
        <v>157</v>
      </c>
      <c r="E165" s="240" t="s">
        <v>1</v>
      </c>
      <c r="F165" s="241" t="s">
        <v>2084</v>
      </c>
      <c r="G165" s="238"/>
      <c r="H165" s="242">
        <v>-8.3640000000000008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157</v>
      </c>
      <c r="AU165" s="248" t="s">
        <v>86</v>
      </c>
      <c r="AV165" s="13" t="s">
        <v>86</v>
      </c>
      <c r="AW165" s="13" t="s">
        <v>33</v>
      </c>
      <c r="AX165" s="13" t="s">
        <v>76</v>
      </c>
      <c r="AY165" s="248" t="s">
        <v>147</v>
      </c>
    </row>
    <row r="166" s="13" customFormat="1">
      <c r="A166" s="13"/>
      <c r="B166" s="237"/>
      <c r="C166" s="238"/>
      <c r="D166" s="239" t="s">
        <v>157</v>
      </c>
      <c r="E166" s="240" t="s">
        <v>1</v>
      </c>
      <c r="F166" s="241" t="s">
        <v>2085</v>
      </c>
      <c r="G166" s="238"/>
      <c r="H166" s="242">
        <v>51.960000000000001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157</v>
      </c>
      <c r="AU166" s="248" t="s">
        <v>86</v>
      </c>
      <c r="AV166" s="13" t="s">
        <v>86</v>
      </c>
      <c r="AW166" s="13" t="s">
        <v>33</v>
      </c>
      <c r="AX166" s="13" t="s">
        <v>76</v>
      </c>
      <c r="AY166" s="248" t="s">
        <v>147</v>
      </c>
    </row>
    <row r="167" s="13" customFormat="1">
      <c r="A167" s="13"/>
      <c r="B167" s="237"/>
      <c r="C167" s="238"/>
      <c r="D167" s="239" t="s">
        <v>157</v>
      </c>
      <c r="E167" s="240" t="s">
        <v>1</v>
      </c>
      <c r="F167" s="241" t="s">
        <v>2086</v>
      </c>
      <c r="G167" s="238"/>
      <c r="H167" s="242">
        <v>-28.944000000000003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157</v>
      </c>
      <c r="AU167" s="248" t="s">
        <v>86</v>
      </c>
      <c r="AV167" s="13" t="s">
        <v>86</v>
      </c>
      <c r="AW167" s="13" t="s">
        <v>33</v>
      </c>
      <c r="AX167" s="13" t="s">
        <v>76</v>
      </c>
      <c r="AY167" s="248" t="s">
        <v>147</v>
      </c>
    </row>
    <row r="168" s="2" customFormat="1" ht="24.15" customHeight="1">
      <c r="A168" s="37"/>
      <c r="B168" s="38"/>
      <c r="C168" s="218" t="s">
        <v>195</v>
      </c>
      <c r="D168" s="218" t="s">
        <v>149</v>
      </c>
      <c r="E168" s="219" t="s">
        <v>2087</v>
      </c>
      <c r="F168" s="220" t="s">
        <v>2088</v>
      </c>
      <c r="G168" s="221" t="s">
        <v>161</v>
      </c>
      <c r="H168" s="222">
        <v>16.488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153</v>
      </c>
      <c r="AT168" s="230" t="s">
        <v>149</v>
      </c>
      <c r="AU168" s="230" t="s">
        <v>86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153</v>
      </c>
      <c r="BM168" s="230" t="s">
        <v>2089</v>
      </c>
    </row>
    <row r="169" s="2" customFormat="1">
      <c r="A169" s="37"/>
      <c r="B169" s="38"/>
      <c r="C169" s="39"/>
      <c r="D169" s="232" t="s">
        <v>155</v>
      </c>
      <c r="E169" s="39"/>
      <c r="F169" s="233" t="s">
        <v>2090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155</v>
      </c>
      <c r="AU169" s="16" t="s">
        <v>86</v>
      </c>
    </row>
    <row r="170" s="14" customFormat="1">
      <c r="A170" s="14"/>
      <c r="B170" s="260"/>
      <c r="C170" s="261"/>
      <c r="D170" s="239" t="s">
        <v>157</v>
      </c>
      <c r="E170" s="262" t="s">
        <v>1</v>
      </c>
      <c r="F170" s="263" t="s">
        <v>2091</v>
      </c>
      <c r="G170" s="261"/>
      <c r="H170" s="262" t="s">
        <v>1</v>
      </c>
      <c r="I170" s="264"/>
      <c r="J170" s="261"/>
      <c r="K170" s="261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157</v>
      </c>
      <c r="AU170" s="269" t="s">
        <v>86</v>
      </c>
      <c r="AV170" s="14" t="s">
        <v>84</v>
      </c>
      <c r="AW170" s="14" t="s">
        <v>33</v>
      </c>
      <c r="AX170" s="14" t="s">
        <v>76</v>
      </c>
      <c r="AY170" s="269" t="s">
        <v>147</v>
      </c>
    </row>
    <row r="171" s="13" customFormat="1">
      <c r="A171" s="13"/>
      <c r="B171" s="237"/>
      <c r="C171" s="238"/>
      <c r="D171" s="239" t="s">
        <v>157</v>
      </c>
      <c r="E171" s="240" t="s">
        <v>1</v>
      </c>
      <c r="F171" s="241" t="s">
        <v>2092</v>
      </c>
      <c r="G171" s="238"/>
      <c r="H171" s="242">
        <v>14.057999999999998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157</v>
      </c>
      <c r="AU171" s="248" t="s">
        <v>86</v>
      </c>
      <c r="AV171" s="13" t="s">
        <v>86</v>
      </c>
      <c r="AW171" s="13" t="s">
        <v>33</v>
      </c>
      <c r="AX171" s="13" t="s">
        <v>76</v>
      </c>
      <c r="AY171" s="248" t="s">
        <v>147</v>
      </c>
    </row>
    <row r="172" s="13" customFormat="1">
      <c r="A172" s="13"/>
      <c r="B172" s="237"/>
      <c r="C172" s="238"/>
      <c r="D172" s="239" t="s">
        <v>157</v>
      </c>
      <c r="E172" s="240" t="s">
        <v>1</v>
      </c>
      <c r="F172" s="241" t="s">
        <v>2093</v>
      </c>
      <c r="G172" s="238"/>
      <c r="H172" s="242">
        <v>2.4299999999999997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157</v>
      </c>
      <c r="AU172" s="248" t="s">
        <v>86</v>
      </c>
      <c r="AV172" s="13" t="s">
        <v>86</v>
      </c>
      <c r="AW172" s="13" t="s">
        <v>33</v>
      </c>
      <c r="AX172" s="13" t="s">
        <v>76</v>
      </c>
      <c r="AY172" s="248" t="s">
        <v>147</v>
      </c>
    </row>
    <row r="173" s="2" customFormat="1" ht="24.15" customHeight="1">
      <c r="A173" s="37"/>
      <c r="B173" s="38"/>
      <c r="C173" s="218" t="s">
        <v>200</v>
      </c>
      <c r="D173" s="218" t="s">
        <v>149</v>
      </c>
      <c r="E173" s="219" t="s">
        <v>2094</v>
      </c>
      <c r="F173" s="220" t="s">
        <v>2095</v>
      </c>
      <c r="G173" s="221" t="s">
        <v>161</v>
      </c>
      <c r="H173" s="222">
        <v>5.8419999999999996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153</v>
      </c>
      <c r="AT173" s="230" t="s">
        <v>149</v>
      </c>
      <c r="AU173" s="230" t="s">
        <v>86</v>
      </c>
      <c r="AY173" s="16" t="s">
        <v>147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153</v>
      </c>
      <c r="BM173" s="230" t="s">
        <v>2096</v>
      </c>
    </row>
    <row r="174" s="2" customFormat="1">
      <c r="A174" s="37"/>
      <c r="B174" s="38"/>
      <c r="C174" s="39"/>
      <c r="D174" s="232" t="s">
        <v>155</v>
      </c>
      <c r="E174" s="39"/>
      <c r="F174" s="233" t="s">
        <v>2097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155</v>
      </c>
      <c r="AU174" s="16" t="s">
        <v>86</v>
      </c>
    </row>
    <row r="175" s="14" customFormat="1">
      <c r="A175" s="14"/>
      <c r="B175" s="260"/>
      <c r="C175" s="261"/>
      <c r="D175" s="239" t="s">
        <v>157</v>
      </c>
      <c r="E175" s="262" t="s">
        <v>1</v>
      </c>
      <c r="F175" s="263" t="s">
        <v>2098</v>
      </c>
      <c r="G175" s="261"/>
      <c r="H175" s="262" t="s">
        <v>1</v>
      </c>
      <c r="I175" s="264"/>
      <c r="J175" s="261"/>
      <c r="K175" s="261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157</v>
      </c>
      <c r="AU175" s="269" t="s">
        <v>86</v>
      </c>
      <c r="AV175" s="14" t="s">
        <v>84</v>
      </c>
      <c r="AW175" s="14" t="s">
        <v>33</v>
      </c>
      <c r="AX175" s="14" t="s">
        <v>76</v>
      </c>
      <c r="AY175" s="269" t="s">
        <v>147</v>
      </c>
    </row>
    <row r="176" s="13" customFormat="1">
      <c r="A176" s="13"/>
      <c r="B176" s="237"/>
      <c r="C176" s="238"/>
      <c r="D176" s="239" t="s">
        <v>157</v>
      </c>
      <c r="E176" s="240" t="s">
        <v>1</v>
      </c>
      <c r="F176" s="241" t="s">
        <v>2099</v>
      </c>
      <c r="G176" s="238"/>
      <c r="H176" s="242">
        <v>6.1499999999999995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157</v>
      </c>
      <c r="AU176" s="248" t="s">
        <v>86</v>
      </c>
      <c r="AV176" s="13" t="s">
        <v>86</v>
      </c>
      <c r="AW176" s="13" t="s">
        <v>33</v>
      </c>
      <c r="AX176" s="13" t="s">
        <v>76</v>
      </c>
      <c r="AY176" s="248" t="s">
        <v>147</v>
      </c>
    </row>
    <row r="177" s="13" customFormat="1">
      <c r="A177" s="13"/>
      <c r="B177" s="237"/>
      <c r="C177" s="238"/>
      <c r="D177" s="239" t="s">
        <v>157</v>
      </c>
      <c r="E177" s="240" t="s">
        <v>1</v>
      </c>
      <c r="F177" s="241" t="s">
        <v>2100</v>
      </c>
      <c r="G177" s="238"/>
      <c r="H177" s="242">
        <v>-1.1178176218962266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157</v>
      </c>
      <c r="AU177" s="248" t="s">
        <v>86</v>
      </c>
      <c r="AV177" s="13" t="s">
        <v>86</v>
      </c>
      <c r="AW177" s="13" t="s">
        <v>33</v>
      </c>
      <c r="AX177" s="13" t="s">
        <v>76</v>
      </c>
      <c r="AY177" s="248" t="s">
        <v>147</v>
      </c>
    </row>
    <row r="178" s="13" customFormat="1">
      <c r="A178" s="13"/>
      <c r="B178" s="237"/>
      <c r="C178" s="238"/>
      <c r="D178" s="239" t="s">
        <v>157</v>
      </c>
      <c r="E178" s="240" t="s">
        <v>1</v>
      </c>
      <c r="F178" s="241" t="s">
        <v>2101</v>
      </c>
      <c r="G178" s="238"/>
      <c r="H178" s="242">
        <v>0.80999999999999994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157</v>
      </c>
      <c r="AU178" s="248" t="s">
        <v>86</v>
      </c>
      <c r="AV178" s="13" t="s">
        <v>86</v>
      </c>
      <c r="AW178" s="13" t="s">
        <v>33</v>
      </c>
      <c r="AX178" s="13" t="s">
        <v>76</v>
      </c>
      <c r="AY178" s="248" t="s">
        <v>147</v>
      </c>
    </row>
    <row r="179" s="2" customFormat="1" ht="16.5" customHeight="1">
      <c r="A179" s="37"/>
      <c r="B179" s="38"/>
      <c r="C179" s="249" t="s">
        <v>205</v>
      </c>
      <c r="D179" s="249" t="s">
        <v>206</v>
      </c>
      <c r="E179" s="250" t="s">
        <v>2102</v>
      </c>
      <c r="F179" s="251" t="s">
        <v>2103</v>
      </c>
      <c r="G179" s="252" t="s">
        <v>191</v>
      </c>
      <c r="H179" s="253">
        <v>44.659999999999997</v>
      </c>
      <c r="I179" s="254"/>
      <c r="J179" s="255">
        <f>ROUND(I179*H179,2)</f>
        <v>0</v>
      </c>
      <c r="K179" s="256"/>
      <c r="L179" s="257"/>
      <c r="M179" s="258" t="s">
        <v>1</v>
      </c>
      <c r="N179" s="259" t="s">
        <v>41</v>
      </c>
      <c r="O179" s="90"/>
      <c r="P179" s="228">
        <f>O179*H179</f>
        <v>0</v>
      </c>
      <c r="Q179" s="228">
        <v>1</v>
      </c>
      <c r="R179" s="228">
        <f>Q179*H179</f>
        <v>44.659999999999997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195</v>
      </c>
      <c r="AT179" s="230" t="s">
        <v>206</v>
      </c>
      <c r="AU179" s="230" t="s">
        <v>86</v>
      </c>
      <c r="AY179" s="16" t="s">
        <v>147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153</v>
      </c>
      <c r="BM179" s="230" t="s">
        <v>2104</v>
      </c>
    </row>
    <row r="180" s="13" customFormat="1">
      <c r="A180" s="13"/>
      <c r="B180" s="237"/>
      <c r="C180" s="238"/>
      <c r="D180" s="239" t="s">
        <v>157</v>
      </c>
      <c r="E180" s="240" t="s">
        <v>1</v>
      </c>
      <c r="F180" s="241" t="s">
        <v>2105</v>
      </c>
      <c r="G180" s="238"/>
      <c r="H180" s="242">
        <v>22.329999999999998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157</v>
      </c>
      <c r="AU180" s="248" t="s">
        <v>86</v>
      </c>
      <c r="AV180" s="13" t="s">
        <v>86</v>
      </c>
      <c r="AW180" s="13" t="s">
        <v>33</v>
      </c>
      <c r="AX180" s="13" t="s">
        <v>84</v>
      </c>
      <c r="AY180" s="248" t="s">
        <v>147</v>
      </c>
    </row>
    <row r="181" s="13" customFormat="1">
      <c r="A181" s="13"/>
      <c r="B181" s="237"/>
      <c r="C181" s="238"/>
      <c r="D181" s="239" t="s">
        <v>157</v>
      </c>
      <c r="E181" s="238"/>
      <c r="F181" s="241" t="s">
        <v>2106</v>
      </c>
      <c r="G181" s="238"/>
      <c r="H181" s="242">
        <v>44.659999999999997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157</v>
      </c>
      <c r="AU181" s="248" t="s">
        <v>86</v>
      </c>
      <c r="AV181" s="13" t="s">
        <v>86</v>
      </c>
      <c r="AW181" s="13" t="s">
        <v>4</v>
      </c>
      <c r="AX181" s="13" t="s">
        <v>84</v>
      </c>
      <c r="AY181" s="248" t="s">
        <v>147</v>
      </c>
    </row>
    <row r="182" s="12" customFormat="1" ht="22.8" customHeight="1">
      <c r="A182" s="12"/>
      <c r="B182" s="202"/>
      <c r="C182" s="203"/>
      <c r="D182" s="204" t="s">
        <v>75</v>
      </c>
      <c r="E182" s="216" t="s">
        <v>86</v>
      </c>
      <c r="F182" s="216" t="s">
        <v>233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SUM(P183:P194)</f>
        <v>0</v>
      </c>
      <c r="Q182" s="210"/>
      <c r="R182" s="211">
        <f>SUM(R183:R194)</f>
        <v>6.4637350500000004</v>
      </c>
      <c r="S182" s="210"/>
      <c r="T182" s="212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84</v>
      </c>
      <c r="AT182" s="214" t="s">
        <v>75</v>
      </c>
      <c r="AU182" s="214" t="s">
        <v>84</v>
      </c>
      <c r="AY182" s="213" t="s">
        <v>147</v>
      </c>
      <c r="BK182" s="215">
        <f>SUM(BK183:BK194)</f>
        <v>0</v>
      </c>
    </row>
    <row r="183" s="2" customFormat="1" ht="24.15" customHeight="1">
      <c r="A183" s="37"/>
      <c r="B183" s="38"/>
      <c r="C183" s="218" t="s">
        <v>212</v>
      </c>
      <c r="D183" s="218" t="s">
        <v>149</v>
      </c>
      <c r="E183" s="219" t="s">
        <v>2107</v>
      </c>
      <c r="F183" s="220" t="s">
        <v>2108</v>
      </c>
      <c r="G183" s="221" t="s">
        <v>161</v>
      </c>
      <c r="H183" s="222">
        <v>2.4660000000000002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2.55328</v>
      </c>
      <c r="R183" s="228">
        <f>Q183*H183</f>
        <v>6.2963884800000001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153</v>
      </c>
      <c r="AT183" s="230" t="s">
        <v>149</v>
      </c>
      <c r="AU183" s="230" t="s">
        <v>86</v>
      </c>
      <c r="AY183" s="16" t="s">
        <v>147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153</v>
      </c>
      <c r="BM183" s="230" t="s">
        <v>2109</v>
      </c>
    </row>
    <row r="184" s="2" customFormat="1">
      <c r="A184" s="37"/>
      <c r="B184" s="38"/>
      <c r="C184" s="39"/>
      <c r="D184" s="232" t="s">
        <v>155</v>
      </c>
      <c r="E184" s="39"/>
      <c r="F184" s="233" t="s">
        <v>2110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155</v>
      </c>
      <c r="AU184" s="16" t="s">
        <v>86</v>
      </c>
    </row>
    <row r="185" s="13" customFormat="1">
      <c r="A185" s="13"/>
      <c r="B185" s="237"/>
      <c r="C185" s="238"/>
      <c r="D185" s="239" t="s">
        <v>157</v>
      </c>
      <c r="E185" s="240" t="s">
        <v>1</v>
      </c>
      <c r="F185" s="241" t="s">
        <v>2111</v>
      </c>
      <c r="G185" s="238"/>
      <c r="H185" s="242">
        <v>2.25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157</v>
      </c>
      <c r="AU185" s="248" t="s">
        <v>86</v>
      </c>
      <c r="AV185" s="13" t="s">
        <v>86</v>
      </c>
      <c r="AW185" s="13" t="s">
        <v>33</v>
      </c>
      <c r="AX185" s="13" t="s">
        <v>76</v>
      </c>
      <c r="AY185" s="248" t="s">
        <v>147</v>
      </c>
    </row>
    <row r="186" s="13" customFormat="1">
      <c r="A186" s="13"/>
      <c r="B186" s="237"/>
      <c r="C186" s="238"/>
      <c r="D186" s="239" t="s">
        <v>157</v>
      </c>
      <c r="E186" s="240" t="s">
        <v>1</v>
      </c>
      <c r="F186" s="241" t="s">
        <v>2112</v>
      </c>
      <c r="G186" s="238"/>
      <c r="H186" s="242">
        <v>0.216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157</v>
      </c>
      <c r="AU186" s="248" t="s">
        <v>86</v>
      </c>
      <c r="AV186" s="13" t="s">
        <v>86</v>
      </c>
      <c r="AW186" s="13" t="s">
        <v>33</v>
      </c>
      <c r="AX186" s="13" t="s">
        <v>76</v>
      </c>
      <c r="AY186" s="248" t="s">
        <v>147</v>
      </c>
    </row>
    <row r="187" s="2" customFormat="1" ht="21.75" customHeight="1">
      <c r="A187" s="37"/>
      <c r="B187" s="38"/>
      <c r="C187" s="218" t="s">
        <v>8</v>
      </c>
      <c r="D187" s="218" t="s">
        <v>149</v>
      </c>
      <c r="E187" s="219" t="s">
        <v>2113</v>
      </c>
      <c r="F187" s="220" t="s">
        <v>2114</v>
      </c>
      <c r="G187" s="221" t="s">
        <v>152</v>
      </c>
      <c r="H187" s="222">
        <v>3.27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0.0053899999999999998</v>
      </c>
      <c r="R187" s="228">
        <f>Q187*H187</f>
        <v>0.0176253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153</v>
      </c>
      <c r="AT187" s="230" t="s">
        <v>149</v>
      </c>
      <c r="AU187" s="230" t="s">
        <v>86</v>
      </c>
      <c r="AY187" s="16" t="s">
        <v>147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153</v>
      </c>
      <c r="BM187" s="230" t="s">
        <v>2115</v>
      </c>
    </row>
    <row r="188" s="2" customFormat="1">
      <c r="A188" s="37"/>
      <c r="B188" s="38"/>
      <c r="C188" s="39"/>
      <c r="D188" s="232" t="s">
        <v>155</v>
      </c>
      <c r="E188" s="39"/>
      <c r="F188" s="233" t="s">
        <v>2116</v>
      </c>
      <c r="G188" s="39"/>
      <c r="H188" s="39"/>
      <c r="I188" s="234"/>
      <c r="J188" s="39"/>
      <c r="K188" s="39"/>
      <c r="L188" s="43"/>
      <c r="M188" s="235"/>
      <c r="N188" s="236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155</v>
      </c>
      <c r="AU188" s="16" t="s">
        <v>86</v>
      </c>
    </row>
    <row r="189" s="13" customFormat="1">
      <c r="A189" s="13"/>
      <c r="B189" s="237"/>
      <c r="C189" s="238"/>
      <c r="D189" s="239" t="s">
        <v>157</v>
      </c>
      <c r="E189" s="240" t="s">
        <v>1</v>
      </c>
      <c r="F189" s="241" t="s">
        <v>2117</v>
      </c>
      <c r="G189" s="238"/>
      <c r="H189" s="242">
        <v>3.27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157</v>
      </c>
      <c r="AU189" s="248" t="s">
        <v>86</v>
      </c>
      <c r="AV189" s="13" t="s">
        <v>86</v>
      </c>
      <c r="AW189" s="13" t="s">
        <v>33</v>
      </c>
      <c r="AX189" s="13" t="s">
        <v>76</v>
      </c>
      <c r="AY189" s="248" t="s">
        <v>147</v>
      </c>
    </row>
    <row r="190" s="2" customFormat="1" ht="21.75" customHeight="1">
      <c r="A190" s="37"/>
      <c r="B190" s="38"/>
      <c r="C190" s="218" t="s">
        <v>223</v>
      </c>
      <c r="D190" s="218" t="s">
        <v>149</v>
      </c>
      <c r="E190" s="219" t="s">
        <v>2118</v>
      </c>
      <c r="F190" s="220" t="s">
        <v>2119</v>
      </c>
      <c r="G190" s="221" t="s">
        <v>152</v>
      </c>
      <c r="H190" s="222">
        <v>3.27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41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153</v>
      </c>
      <c r="AT190" s="230" t="s">
        <v>149</v>
      </c>
      <c r="AU190" s="230" t="s">
        <v>86</v>
      </c>
      <c r="AY190" s="16" t="s">
        <v>147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84</v>
      </c>
      <c r="BK190" s="231">
        <f>ROUND(I190*H190,2)</f>
        <v>0</v>
      </c>
      <c r="BL190" s="16" t="s">
        <v>153</v>
      </c>
      <c r="BM190" s="230" t="s">
        <v>2120</v>
      </c>
    </row>
    <row r="191" s="2" customFormat="1">
      <c r="A191" s="37"/>
      <c r="B191" s="38"/>
      <c r="C191" s="39"/>
      <c r="D191" s="232" t="s">
        <v>155</v>
      </c>
      <c r="E191" s="39"/>
      <c r="F191" s="233" t="s">
        <v>2121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155</v>
      </c>
      <c r="AU191" s="16" t="s">
        <v>86</v>
      </c>
    </row>
    <row r="192" s="2" customFormat="1" ht="16.5" customHeight="1">
      <c r="A192" s="37"/>
      <c r="B192" s="38"/>
      <c r="C192" s="218" t="s">
        <v>228</v>
      </c>
      <c r="D192" s="218" t="s">
        <v>149</v>
      </c>
      <c r="E192" s="219" t="s">
        <v>2122</v>
      </c>
      <c r="F192" s="220" t="s">
        <v>2123</v>
      </c>
      <c r="G192" s="221" t="s">
        <v>191</v>
      </c>
      <c r="H192" s="222">
        <v>0.129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41</v>
      </c>
      <c r="O192" s="90"/>
      <c r="P192" s="228">
        <f>O192*H192</f>
        <v>0</v>
      </c>
      <c r="Q192" s="228">
        <v>1.1606300000000001</v>
      </c>
      <c r="R192" s="228">
        <f>Q192*H192</f>
        <v>0.14972127000000002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153</v>
      </c>
      <c r="AT192" s="230" t="s">
        <v>149</v>
      </c>
      <c r="AU192" s="230" t="s">
        <v>86</v>
      </c>
      <c r="AY192" s="16" t="s">
        <v>147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84</v>
      </c>
      <c r="BK192" s="231">
        <f>ROUND(I192*H192,2)</f>
        <v>0</v>
      </c>
      <c r="BL192" s="16" t="s">
        <v>153</v>
      </c>
      <c r="BM192" s="230" t="s">
        <v>2124</v>
      </c>
    </row>
    <row r="193" s="2" customFormat="1">
      <c r="A193" s="37"/>
      <c r="B193" s="38"/>
      <c r="C193" s="39"/>
      <c r="D193" s="232" t="s">
        <v>155</v>
      </c>
      <c r="E193" s="39"/>
      <c r="F193" s="233" t="s">
        <v>2125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155</v>
      </c>
      <c r="AU193" s="16" t="s">
        <v>86</v>
      </c>
    </row>
    <row r="194" s="13" customFormat="1">
      <c r="A194" s="13"/>
      <c r="B194" s="237"/>
      <c r="C194" s="238"/>
      <c r="D194" s="239" t="s">
        <v>157</v>
      </c>
      <c r="E194" s="240" t="s">
        <v>1</v>
      </c>
      <c r="F194" s="241" t="s">
        <v>2126</v>
      </c>
      <c r="G194" s="238"/>
      <c r="H194" s="242">
        <v>0.12938280000000002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157</v>
      </c>
      <c r="AU194" s="248" t="s">
        <v>86</v>
      </c>
      <c r="AV194" s="13" t="s">
        <v>86</v>
      </c>
      <c r="AW194" s="13" t="s">
        <v>33</v>
      </c>
      <c r="AX194" s="13" t="s">
        <v>76</v>
      </c>
      <c r="AY194" s="248" t="s">
        <v>147</v>
      </c>
    </row>
    <row r="195" s="12" customFormat="1" ht="22.8" customHeight="1">
      <c r="A195" s="12"/>
      <c r="B195" s="202"/>
      <c r="C195" s="203"/>
      <c r="D195" s="204" t="s">
        <v>75</v>
      </c>
      <c r="E195" s="216" t="s">
        <v>165</v>
      </c>
      <c r="F195" s="216" t="s">
        <v>316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SUM(P196:P199)</f>
        <v>0</v>
      </c>
      <c r="Q195" s="210"/>
      <c r="R195" s="211">
        <f>SUM(R196:R199)</f>
        <v>32.046509999999998</v>
      </c>
      <c r="S195" s="210"/>
      <c r="T195" s="21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84</v>
      </c>
      <c r="AT195" s="214" t="s">
        <v>75</v>
      </c>
      <c r="AU195" s="214" t="s">
        <v>84</v>
      </c>
      <c r="AY195" s="213" t="s">
        <v>147</v>
      </c>
      <c r="BK195" s="215">
        <f>SUM(BK196:BK199)</f>
        <v>0</v>
      </c>
    </row>
    <row r="196" s="2" customFormat="1" ht="16.5" customHeight="1">
      <c r="A196" s="37"/>
      <c r="B196" s="38"/>
      <c r="C196" s="218" t="s">
        <v>234</v>
      </c>
      <c r="D196" s="218" t="s">
        <v>149</v>
      </c>
      <c r="E196" s="219" t="s">
        <v>2127</v>
      </c>
      <c r="F196" s="220" t="s">
        <v>2128</v>
      </c>
      <c r="G196" s="221" t="s">
        <v>371</v>
      </c>
      <c r="H196" s="222">
        <v>2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153</v>
      </c>
      <c r="AT196" s="230" t="s">
        <v>149</v>
      </c>
      <c r="AU196" s="230" t="s">
        <v>86</v>
      </c>
      <c r="AY196" s="16" t="s">
        <v>147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153</v>
      </c>
      <c r="BM196" s="230" t="s">
        <v>2129</v>
      </c>
    </row>
    <row r="197" s="2" customFormat="1" ht="37.8" customHeight="1">
      <c r="A197" s="37"/>
      <c r="B197" s="38"/>
      <c r="C197" s="249" t="s">
        <v>242</v>
      </c>
      <c r="D197" s="249" t="s">
        <v>206</v>
      </c>
      <c r="E197" s="250" t="s">
        <v>2130</v>
      </c>
      <c r="F197" s="251" t="s">
        <v>2131</v>
      </c>
      <c r="G197" s="252" t="s">
        <v>371</v>
      </c>
      <c r="H197" s="253">
        <v>2</v>
      </c>
      <c r="I197" s="254"/>
      <c r="J197" s="255">
        <f>ROUND(I197*H197,2)</f>
        <v>0</v>
      </c>
      <c r="K197" s="256"/>
      <c r="L197" s="257"/>
      <c r="M197" s="258" t="s">
        <v>1</v>
      </c>
      <c r="N197" s="259" t="s">
        <v>41</v>
      </c>
      <c r="O197" s="90"/>
      <c r="P197" s="228">
        <f>O197*H197</f>
        <v>0</v>
      </c>
      <c r="Q197" s="228">
        <v>8.5</v>
      </c>
      <c r="R197" s="228">
        <f>Q197*H197</f>
        <v>17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195</v>
      </c>
      <c r="AT197" s="230" t="s">
        <v>206</v>
      </c>
      <c r="AU197" s="230" t="s">
        <v>86</v>
      </c>
      <c r="AY197" s="16" t="s">
        <v>147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84</v>
      </c>
      <c r="BK197" s="231">
        <f>ROUND(I197*H197,2)</f>
        <v>0</v>
      </c>
      <c r="BL197" s="16" t="s">
        <v>153</v>
      </c>
      <c r="BM197" s="230" t="s">
        <v>2132</v>
      </c>
    </row>
    <row r="198" s="2" customFormat="1" ht="24.15" customHeight="1">
      <c r="A198" s="37"/>
      <c r="B198" s="38"/>
      <c r="C198" s="218" t="s">
        <v>248</v>
      </c>
      <c r="D198" s="218" t="s">
        <v>149</v>
      </c>
      <c r="E198" s="219" t="s">
        <v>2133</v>
      </c>
      <c r="F198" s="220" t="s">
        <v>2134</v>
      </c>
      <c r="G198" s="221" t="s">
        <v>371</v>
      </c>
      <c r="H198" s="222">
        <v>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41</v>
      </c>
      <c r="O198" s="90"/>
      <c r="P198" s="228">
        <f>O198*H198</f>
        <v>0</v>
      </c>
      <c r="Q198" s="228">
        <v>0.026509999999999999</v>
      </c>
      <c r="R198" s="228">
        <f>Q198*H198</f>
        <v>0.026509999999999999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153</v>
      </c>
      <c r="AT198" s="230" t="s">
        <v>149</v>
      </c>
      <c r="AU198" s="230" t="s">
        <v>86</v>
      </c>
      <c r="AY198" s="16" t="s">
        <v>147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153</v>
      </c>
      <c r="BM198" s="230" t="s">
        <v>2135</v>
      </c>
    </row>
    <row r="199" s="2" customFormat="1" ht="37.8" customHeight="1">
      <c r="A199" s="37"/>
      <c r="B199" s="38"/>
      <c r="C199" s="249" t="s">
        <v>254</v>
      </c>
      <c r="D199" s="249" t="s">
        <v>206</v>
      </c>
      <c r="E199" s="250" t="s">
        <v>2136</v>
      </c>
      <c r="F199" s="251" t="s">
        <v>2137</v>
      </c>
      <c r="G199" s="252" t="s">
        <v>371</v>
      </c>
      <c r="H199" s="253">
        <v>1</v>
      </c>
      <c r="I199" s="254"/>
      <c r="J199" s="255">
        <f>ROUND(I199*H199,2)</f>
        <v>0</v>
      </c>
      <c r="K199" s="256"/>
      <c r="L199" s="257"/>
      <c r="M199" s="258" t="s">
        <v>1</v>
      </c>
      <c r="N199" s="259" t="s">
        <v>41</v>
      </c>
      <c r="O199" s="90"/>
      <c r="P199" s="228">
        <f>O199*H199</f>
        <v>0</v>
      </c>
      <c r="Q199" s="228">
        <v>15.02</v>
      </c>
      <c r="R199" s="228">
        <f>Q199*H199</f>
        <v>15.02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195</v>
      </c>
      <c r="AT199" s="230" t="s">
        <v>206</v>
      </c>
      <c r="AU199" s="230" t="s">
        <v>86</v>
      </c>
      <c r="AY199" s="16" t="s">
        <v>147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84</v>
      </c>
      <c r="BK199" s="231">
        <f>ROUND(I199*H199,2)</f>
        <v>0</v>
      </c>
      <c r="BL199" s="16" t="s">
        <v>153</v>
      </c>
      <c r="BM199" s="230" t="s">
        <v>2138</v>
      </c>
    </row>
    <row r="200" s="12" customFormat="1" ht="22.8" customHeight="1">
      <c r="A200" s="12"/>
      <c r="B200" s="202"/>
      <c r="C200" s="203"/>
      <c r="D200" s="204" t="s">
        <v>75</v>
      </c>
      <c r="E200" s="216" t="s">
        <v>153</v>
      </c>
      <c r="F200" s="216" t="s">
        <v>432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SUM(P201:P206)</f>
        <v>0</v>
      </c>
      <c r="Q200" s="210"/>
      <c r="R200" s="211">
        <f>SUM(R201:R206)</f>
        <v>0</v>
      </c>
      <c r="S200" s="210"/>
      <c r="T200" s="212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84</v>
      </c>
      <c r="AT200" s="214" t="s">
        <v>75</v>
      </c>
      <c r="AU200" s="214" t="s">
        <v>84</v>
      </c>
      <c r="AY200" s="213" t="s">
        <v>147</v>
      </c>
      <c r="BK200" s="215">
        <f>SUM(BK201:BK206)</f>
        <v>0</v>
      </c>
    </row>
    <row r="201" s="2" customFormat="1" ht="16.5" customHeight="1">
      <c r="A201" s="37"/>
      <c r="B201" s="38"/>
      <c r="C201" s="218" t="s">
        <v>259</v>
      </c>
      <c r="D201" s="218" t="s">
        <v>149</v>
      </c>
      <c r="E201" s="219" t="s">
        <v>2139</v>
      </c>
      <c r="F201" s="220" t="s">
        <v>2140</v>
      </c>
      <c r="G201" s="221" t="s">
        <v>161</v>
      </c>
      <c r="H201" s="222">
        <v>13.859999999999999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153</v>
      </c>
      <c r="AT201" s="230" t="s">
        <v>149</v>
      </c>
      <c r="AU201" s="230" t="s">
        <v>86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153</v>
      </c>
      <c r="BM201" s="230" t="s">
        <v>2141</v>
      </c>
    </row>
    <row r="202" s="2" customFormat="1">
      <c r="A202" s="37"/>
      <c r="B202" s="38"/>
      <c r="C202" s="39"/>
      <c r="D202" s="232" t="s">
        <v>155</v>
      </c>
      <c r="E202" s="39"/>
      <c r="F202" s="233" t="s">
        <v>2142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155</v>
      </c>
      <c r="AU202" s="16" t="s">
        <v>86</v>
      </c>
    </row>
    <row r="203" s="13" customFormat="1">
      <c r="A203" s="13"/>
      <c r="B203" s="237"/>
      <c r="C203" s="238"/>
      <c r="D203" s="239" t="s">
        <v>157</v>
      </c>
      <c r="E203" s="240" t="s">
        <v>1</v>
      </c>
      <c r="F203" s="241" t="s">
        <v>2143</v>
      </c>
      <c r="G203" s="238"/>
      <c r="H203" s="242">
        <v>4.6859999999999991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157</v>
      </c>
      <c r="AU203" s="248" t="s">
        <v>86</v>
      </c>
      <c r="AV203" s="13" t="s">
        <v>86</v>
      </c>
      <c r="AW203" s="13" t="s">
        <v>33</v>
      </c>
      <c r="AX203" s="13" t="s">
        <v>76</v>
      </c>
      <c r="AY203" s="248" t="s">
        <v>147</v>
      </c>
    </row>
    <row r="204" s="13" customFormat="1">
      <c r="A204" s="13"/>
      <c r="B204" s="237"/>
      <c r="C204" s="238"/>
      <c r="D204" s="239" t="s">
        <v>157</v>
      </c>
      <c r="E204" s="240" t="s">
        <v>1</v>
      </c>
      <c r="F204" s="241" t="s">
        <v>2101</v>
      </c>
      <c r="G204" s="238"/>
      <c r="H204" s="242">
        <v>0.80999999999999994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157</v>
      </c>
      <c r="AU204" s="248" t="s">
        <v>86</v>
      </c>
      <c r="AV204" s="13" t="s">
        <v>86</v>
      </c>
      <c r="AW204" s="13" t="s">
        <v>33</v>
      </c>
      <c r="AX204" s="13" t="s">
        <v>76</v>
      </c>
      <c r="AY204" s="248" t="s">
        <v>147</v>
      </c>
    </row>
    <row r="205" s="13" customFormat="1">
      <c r="A205" s="13"/>
      <c r="B205" s="237"/>
      <c r="C205" s="238"/>
      <c r="D205" s="239" t="s">
        <v>157</v>
      </c>
      <c r="E205" s="240" t="s">
        <v>1</v>
      </c>
      <c r="F205" s="241" t="s">
        <v>2144</v>
      </c>
      <c r="G205" s="238"/>
      <c r="H205" s="242">
        <v>4.4640000000000004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157</v>
      </c>
      <c r="AU205" s="248" t="s">
        <v>86</v>
      </c>
      <c r="AV205" s="13" t="s">
        <v>86</v>
      </c>
      <c r="AW205" s="13" t="s">
        <v>33</v>
      </c>
      <c r="AX205" s="13" t="s">
        <v>76</v>
      </c>
      <c r="AY205" s="248" t="s">
        <v>147</v>
      </c>
    </row>
    <row r="206" s="13" customFormat="1">
      <c r="A206" s="13"/>
      <c r="B206" s="237"/>
      <c r="C206" s="238"/>
      <c r="D206" s="239" t="s">
        <v>157</v>
      </c>
      <c r="E206" s="240" t="s">
        <v>1</v>
      </c>
      <c r="F206" s="241" t="s">
        <v>2145</v>
      </c>
      <c r="G206" s="238"/>
      <c r="H206" s="242">
        <v>3.9000000000000004</v>
      </c>
      <c r="I206" s="243"/>
      <c r="J206" s="238"/>
      <c r="K206" s="238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157</v>
      </c>
      <c r="AU206" s="248" t="s">
        <v>86</v>
      </c>
      <c r="AV206" s="13" t="s">
        <v>86</v>
      </c>
      <c r="AW206" s="13" t="s">
        <v>33</v>
      </c>
      <c r="AX206" s="13" t="s">
        <v>76</v>
      </c>
      <c r="AY206" s="248" t="s">
        <v>147</v>
      </c>
    </row>
    <row r="207" s="12" customFormat="1" ht="22.8" customHeight="1">
      <c r="A207" s="12"/>
      <c r="B207" s="202"/>
      <c r="C207" s="203"/>
      <c r="D207" s="204" t="s">
        <v>75</v>
      </c>
      <c r="E207" s="216" t="s">
        <v>195</v>
      </c>
      <c r="F207" s="216" t="s">
        <v>2146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SUM(P208:P243)</f>
        <v>0</v>
      </c>
      <c r="Q207" s="210"/>
      <c r="R207" s="211">
        <f>SUM(R208:R243)</f>
        <v>0.75112575000000004</v>
      </c>
      <c r="S207" s="210"/>
      <c r="T207" s="212">
        <f>SUM(T208:T243)</f>
        <v>0.080000000000000002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84</v>
      </c>
      <c r="AT207" s="214" t="s">
        <v>75</v>
      </c>
      <c r="AU207" s="214" t="s">
        <v>84</v>
      </c>
      <c r="AY207" s="213" t="s">
        <v>147</v>
      </c>
      <c r="BK207" s="215">
        <f>SUM(BK208:BK243)</f>
        <v>0</v>
      </c>
    </row>
    <row r="208" s="2" customFormat="1" ht="24.15" customHeight="1">
      <c r="A208" s="37"/>
      <c r="B208" s="38"/>
      <c r="C208" s="218" t="s">
        <v>265</v>
      </c>
      <c r="D208" s="218" t="s">
        <v>149</v>
      </c>
      <c r="E208" s="219" t="s">
        <v>2147</v>
      </c>
      <c r="F208" s="220" t="s">
        <v>2148</v>
      </c>
      <c r="G208" s="221" t="s">
        <v>320</v>
      </c>
      <c r="H208" s="222">
        <v>15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41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153</v>
      </c>
      <c r="AT208" s="230" t="s">
        <v>149</v>
      </c>
      <c r="AU208" s="230" t="s">
        <v>86</v>
      </c>
      <c r="AY208" s="16" t="s">
        <v>147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84</v>
      </c>
      <c r="BK208" s="231">
        <f>ROUND(I208*H208,2)</f>
        <v>0</v>
      </c>
      <c r="BL208" s="16" t="s">
        <v>153</v>
      </c>
      <c r="BM208" s="230" t="s">
        <v>2149</v>
      </c>
    </row>
    <row r="209" s="2" customFormat="1">
      <c r="A209" s="37"/>
      <c r="B209" s="38"/>
      <c r="C209" s="39"/>
      <c r="D209" s="232" t="s">
        <v>155</v>
      </c>
      <c r="E209" s="39"/>
      <c r="F209" s="233" t="s">
        <v>2150</v>
      </c>
      <c r="G209" s="39"/>
      <c r="H209" s="39"/>
      <c r="I209" s="234"/>
      <c r="J209" s="39"/>
      <c r="K209" s="39"/>
      <c r="L209" s="43"/>
      <c r="M209" s="235"/>
      <c r="N209" s="236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155</v>
      </c>
      <c r="AU209" s="16" t="s">
        <v>86</v>
      </c>
    </row>
    <row r="210" s="2" customFormat="1" ht="24.15" customHeight="1">
      <c r="A210" s="37"/>
      <c r="B210" s="38"/>
      <c r="C210" s="249" t="s">
        <v>7</v>
      </c>
      <c r="D210" s="249" t="s">
        <v>206</v>
      </c>
      <c r="E210" s="250" t="s">
        <v>2151</v>
      </c>
      <c r="F210" s="251" t="s">
        <v>2152</v>
      </c>
      <c r="G210" s="252" t="s">
        <v>320</v>
      </c>
      <c r="H210" s="253">
        <v>15.225</v>
      </c>
      <c r="I210" s="254"/>
      <c r="J210" s="255">
        <f>ROUND(I210*H210,2)</f>
        <v>0</v>
      </c>
      <c r="K210" s="256"/>
      <c r="L210" s="257"/>
      <c r="M210" s="258" t="s">
        <v>1</v>
      </c>
      <c r="N210" s="259" t="s">
        <v>41</v>
      </c>
      <c r="O210" s="90"/>
      <c r="P210" s="228">
        <f>O210*H210</f>
        <v>0</v>
      </c>
      <c r="Q210" s="228">
        <v>0.00027</v>
      </c>
      <c r="R210" s="228">
        <f>Q210*H210</f>
        <v>0.0041107499999999998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195</v>
      </c>
      <c r="AT210" s="230" t="s">
        <v>206</v>
      </c>
      <c r="AU210" s="230" t="s">
        <v>86</v>
      </c>
      <c r="AY210" s="16" t="s">
        <v>147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84</v>
      </c>
      <c r="BK210" s="231">
        <f>ROUND(I210*H210,2)</f>
        <v>0</v>
      </c>
      <c r="BL210" s="16" t="s">
        <v>153</v>
      </c>
      <c r="BM210" s="230" t="s">
        <v>2153</v>
      </c>
    </row>
    <row r="211" s="13" customFormat="1">
      <c r="A211" s="13"/>
      <c r="B211" s="237"/>
      <c r="C211" s="238"/>
      <c r="D211" s="239" t="s">
        <v>157</v>
      </c>
      <c r="E211" s="238"/>
      <c r="F211" s="241" t="s">
        <v>2154</v>
      </c>
      <c r="G211" s="238"/>
      <c r="H211" s="242">
        <v>15.225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157</v>
      </c>
      <c r="AU211" s="248" t="s">
        <v>86</v>
      </c>
      <c r="AV211" s="13" t="s">
        <v>86</v>
      </c>
      <c r="AW211" s="13" t="s">
        <v>4</v>
      </c>
      <c r="AX211" s="13" t="s">
        <v>84</v>
      </c>
      <c r="AY211" s="248" t="s">
        <v>147</v>
      </c>
    </row>
    <row r="212" s="2" customFormat="1" ht="21.75" customHeight="1">
      <c r="A212" s="37"/>
      <c r="B212" s="38"/>
      <c r="C212" s="218" t="s">
        <v>276</v>
      </c>
      <c r="D212" s="218" t="s">
        <v>149</v>
      </c>
      <c r="E212" s="219" t="s">
        <v>2155</v>
      </c>
      <c r="F212" s="220" t="s">
        <v>2156</v>
      </c>
      <c r="G212" s="221" t="s">
        <v>320</v>
      </c>
      <c r="H212" s="222">
        <v>15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41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0.0050000000000000001</v>
      </c>
      <c r="T212" s="229">
        <f>S212*H212</f>
        <v>0.074999999999999997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153</v>
      </c>
      <c r="AT212" s="230" t="s">
        <v>149</v>
      </c>
      <c r="AU212" s="230" t="s">
        <v>86</v>
      </c>
      <c r="AY212" s="16" t="s">
        <v>147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153</v>
      </c>
      <c r="BM212" s="230" t="s">
        <v>2157</v>
      </c>
    </row>
    <row r="213" s="2" customFormat="1">
      <c r="A213" s="37"/>
      <c r="B213" s="38"/>
      <c r="C213" s="39"/>
      <c r="D213" s="232" t="s">
        <v>155</v>
      </c>
      <c r="E213" s="39"/>
      <c r="F213" s="233" t="s">
        <v>2158</v>
      </c>
      <c r="G213" s="39"/>
      <c r="H213" s="39"/>
      <c r="I213" s="234"/>
      <c r="J213" s="39"/>
      <c r="K213" s="39"/>
      <c r="L213" s="43"/>
      <c r="M213" s="235"/>
      <c r="N213" s="23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155</v>
      </c>
      <c r="AU213" s="16" t="s">
        <v>86</v>
      </c>
    </row>
    <row r="214" s="13" customFormat="1">
      <c r="A214" s="13"/>
      <c r="B214" s="237"/>
      <c r="C214" s="238"/>
      <c r="D214" s="239" t="s">
        <v>157</v>
      </c>
      <c r="E214" s="240" t="s">
        <v>1</v>
      </c>
      <c r="F214" s="241" t="s">
        <v>2159</v>
      </c>
      <c r="G214" s="238"/>
      <c r="H214" s="242">
        <v>15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157</v>
      </c>
      <c r="AU214" s="248" t="s">
        <v>86</v>
      </c>
      <c r="AV214" s="13" t="s">
        <v>86</v>
      </c>
      <c r="AW214" s="13" t="s">
        <v>33</v>
      </c>
      <c r="AX214" s="13" t="s">
        <v>76</v>
      </c>
      <c r="AY214" s="248" t="s">
        <v>147</v>
      </c>
    </row>
    <row r="215" s="2" customFormat="1" ht="24.15" customHeight="1">
      <c r="A215" s="37"/>
      <c r="B215" s="38"/>
      <c r="C215" s="218" t="s">
        <v>282</v>
      </c>
      <c r="D215" s="218" t="s">
        <v>149</v>
      </c>
      <c r="E215" s="219" t="s">
        <v>2160</v>
      </c>
      <c r="F215" s="220" t="s">
        <v>2161</v>
      </c>
      <c r="G215" s="221" t="s">
        <v>371</v>
      </c>
      <c r="H215" s="222">
        <v>2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41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153</v>
      </c>
      <c r="AT215" s="230" t="s">
        <v>149</v>
      </c>
      <c r="AU215" s="230" t="s">
        <v>86</v>
      </c>
      <c r="AY215" s="16" t="s">
        <v>147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153</v>
      </c>
      <c r="BM215" s="230" t="s">
        <v>2162</v>
      </c>
    </row>
    <row r="216" s="2" customFormat="1">
      <c r="A216" s="37"/>
      <c r="B216" s="38"/>
      <c r="C216" s="39"/>
      <c r="D216" s="232" t="s">
        <v>155</v>
      </c>
      <c r="E216" s="39"/>
      <c r="F216" s="233" t="s">
        <v>2163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155</v>
      </c>
      <c r="AU216" s="16" t="s">
        <v>86</v>
      </c>
    </row>
    <row r="217" s="2" customFormat="1" ht="24.15" customHeight="1">
      <c r="A217" s="37"/>
      <c r="B217" s="38"/>
      <c r="C217" s="249" t="s">
        <v>287</v>
      </c>
      <c r="D217" s="249" t="s">
        <v>206</v>
      </c>
      <c r="E217" s="250" t="s">
        <v>2164</v>
      </c>
      <c r="F217" s="251" t="s">
        <v>2165</v>
      </c>
      <c r="G217" s="252" t="s">
        <v>371</v>
      </c>
      <c r="H217" s="253">
        <v>2</v>
      </c>
      <c r="I217" s="254"/>
      <c r="J217" s="255">
        <f>ROUND(I217*H217,2)</f>
        <v>0</v>
      </c>
      <c r="K217" s="256"/>
      <c r="L217" s="257"/>
      <c r="M217" s="258" t="s">
        <v>1</v>
      </c>
      <c r="N217" s="259" t="s">
        <v>41</v>
      </c>
      <c r="O217" s="90"/>
      <c r="P217" s="228">
        <f>O217*H217</f>
        <v>0</v>
      </c>
      <c r="Q217" s="228">
        <v>8.0000000000000007E-05</v>
      </c>
      <c r="R217" s="228">
        <f>Q217*H217</f>
        <v>0.00016000000000000001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195</v>
      </c>
      <c r="AT217" s="230" t="s">
        <v>206</v>
      </c>
      <c r="AU217" s="230" t="s">
        <v>86</v>
      </c>
      <c r="AY217" s="16" t="s">
        <v>147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153</v>
      </c>
      <c r="BM217" s="230" t="s">
        <v>2166</v>
      </c>
    </row>
    <row r="218" s="2" customFormat="1" ht="16.5" customHeight="1">
      <c r="A218" s="37"/>
      <c r="B218" s="38"/>
      <c r="C218" s="218" t="s">
        <v>298</v>
      </c>
      <c r="D218" s="218" t="s">
        <v>149</v>
      </c>
      <c r="E218" s="219" t="s">
        <v>2167</v>
      </c>
      <c r="F218" s="220" t="s">
        <v>2168</v>
      </c>
      <c r="G218" s="221" t="s">
        <v>371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0.0050000000000000001</v>
      </c>
      <c r="T218" s="229">
        <f>S218*H218</f>
        <v>0.0050000000000000001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153</v>
      </c>
      <c r="AT218" s="230" t="s">
        <v>149</v>
      </c>
      <c r="AU218" s="230" t="s">
        <v>86</v>
      </c>
      <c r="AY218" s="16" t="s">
        <v>147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153</v>
      </c>
      <c r="BM218" s="230" t="s">
        <v>2169</v>
      </c>
    </row>
    <row r="219" s="2" customFormat="1" ht="16.5" customHeight="1">
      <c r="A219" s="37"/>
      <c r="B219" s="38"/>
      <c r="C219" s="218" t="s">
        <v>304</v>
      </c>
      <c r="D219" s="218" t="s">
        <v>149</v>
      </c>
      <c r="E219" s="219" t="s">
        <v>2170</v>
      </c>
      <c r="F219" s="220" t="s">
        <v>2171</v>
      </c>
      <c r="G219" s="221" t="s">
        <v>371</v>
      </c>
      <c r="H219" s="222">
        <v>1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41</v>
      </c>
      <c r="O219" s="90"/>
      <c r="P219" s="228">
        <f>O219*H219</f>
        <v>0</v>
      </c>
      <c r="Q219" s="228">
        <v>0.073014999999999997</v>
      </c>
      <c r="R219" s="228">
        <f>Q219*H219</f>
        <v>0.073014999999999997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153</v>
      </c>
      <c r="AT219" s="230" t="s">
        <v>149</v>
      </c>
      <c r="AU219" s="230" t="s">
        <v>86</v>
      </c>
      <c r="AY219" s="16" t="s">
        <v>147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153</v>
      </c>
      <c r="BM219" s="230" t="s">
        <v>2172</v>
      </c>
    </row>
    <row r="220" s="2" customFormat="1" ht="24.15" customHeight="1">
      <c r="A220" s="37"/>
      <c r="B220" s="38"/>
      <c r="C220" s="249" t="s">
        <v>310</v>
      </c>
      <c r="D220" s="249" t="s">
        <v>206</v>
      </c>
      <c r="E220" s="250" t="s">
        <v>2173</v>
      </c>
      <c r="F220" s="251" t="s">
        <v>2174</v>
      </c>
      <c r="G220" s="252" t="s">
        <v>371</v>
      </c>
      <c r="H220" s="253">
        <v>1</v>
      </c>
      <c r="I220" s="254"/>
      <c r="J220" s="255">
        <f>ROUND(I220*H220,2)</f>
        <v>0</v>
      </c>
      <c r="K220" s="256"/>
      <c r="L220" s="257"/>
      <c r="M220" s="258" t="s">
        <v>1</v>
      </c>
      <c r="N220" s="259" t="s">
        <v>41</v>
      </c>
      <c r="O220" s="90"/>
      <c r="P220" s="228">
        <f>O220*H220</f>
        <v>0</v>
      </c>
      <c r="Q220" s="228">
        <v>0.012</v>
      </c>
      <c r="R220" s="228">
        <f>Q220*H220</f>
        <v>0.012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195</v>
      </c>
      <c r="AT220" s="230" t="s">
        <v>206</v>
      </c>
      <c r="AU220" s="230" t="s">
        <v>86</v>
      </c>
      <c r="AY220" s="16" t="s">
        <v>147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153</v>
      </c>
      <c r="BM220" s="230" t="s">
        <v>2175</v>
      </c>
    </row>
    <row r="221" s="2" customFormat="1" ht="24.15" customHeight="1">
      <c r="A221" s="37"/>
      <c r="B221" s="38"/>
      <c r="C221" s="218" t="s">
        <v>317</v>
      </c>
      <c r="D221" s="218" t="s">
        <v>149</v>
      </c>
      <c r="E221" s="219" t="s">
        <v>2176</v>
      </c>
      <c r="F221" s="220" t="s">
        <v>2177</v>
      </c>
      <c r="G221" s="221" t="s">
        <v>371</v>
      </c>
      <c r="H221" s="222">
        <v>1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41</v>
      </c>
      <c r="O221" s="90"/>
      <c r="P221" s="228">
        <f>O221*H221</f>
        <v>0</v>
      </c>
      <c r="Q221" s="228">
        <v>0.074370000000000006</v>
      </c>
      <c r="R221" s="228">
        <f>Q221*H221</f>
        <v>0.074370000000000006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153</v>
      </c>
      <c r="AT221" s="230" t="s">
        <v>149</v>
      </c>
      <c r="AU221" s="230" t="s">
        <v>86</v>
      </c>
      <c r="AY221" s="16" t="s">
        <v>147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153</v>
      </c>
      <c r="BM221" s="230" t="s">
        <v>2178</v>
      </c>
    </row>
    <row r="222" s="2" customFormat="1">
      <c r="A222" s="37"/>
      <c r="B222" s="38"/>
      <c r="C222" s="39"/>
      <c r="D222" s="232" t="s">
        <v>155</v>
      </c>
      <c r="E222" s="39"/>
      <c r="F222" s="233" t="s">
        <v>2179</v>
      </c>
      <c r="G222" s="39"/>
      <c r="H222" s="39"/>
      <c r="I222" s="234"/>
      <c r="J222" s="39"/>
      <c r="K222" s="39"/>
      <c r="L222" s="43"/>
      <c r="M222" s="235"/>
      <c r="N222" s="236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155</v>
      </c>
      <c r="AU222" s="16" t="s">
        <v>86</v>
      </c>
    </row>
    <row r="223" s="13" customFormat="1">
      <c r="A223" s="13"/>
      <c r="B223" s="237"/>
      <c r="C223" s="238"/>
      <c r="D223" s="239" t="s">
        <v>157</v>
      </c>
      <c r="E223" s="240" t="s">
        <v>1</v>
      </c>
      <c r="F223" s="241" t="s">
        <v>2180</v>
      </c>
      <c r="G223" s="238"/>
      <c r="H223" s="242">
        <v>1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157</v>
      </c>
      <c r="AU223" s="248" t="s">
        <v>86</v>
      </c>
      <c r="AV223" s="13" t="s">
        <v>86</v>
      </c>
      <c r="AW223" s="13" t="s">
        <v>33</v>
      </c>
      <c r="AX223" s="13" t="s">
        <v>76</v>
      </c>
      <c r="AY223" s="248" t="s">
        <v>147</v>
      </c>
    </row>
    <row r="224" s="2" customFormat="1" ht="24.15" customHeight="1">
      <c r="A224" s="37"/>
      <c r="B224" s="38"/>
      <c r="C224" s="218" t="s">
        <v>324</v>
      </c>
      <c r="D224" s="218" t="s">
        <v>149</v>
      </c>
      <c r="E224" s="219" t="s">
        <v>2181</v>
      </c>
      <c r="F224" s="220" t="s">
        <v>2182</v>
      </c>
      <c r="G224" s="221" t="s">
        <v>371</v>
      </c>
      <c r="H224" s="222">
        <v>1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41</v>
      </c>
      <c r="O224" s="90"/>
      <c r="P224" s="228">
        <f>O224*H224</f>
        <v>0</v>
      </c>
      <c r="Q224" s="228">
        <v>0.086120000000000002</v>
      </c>
      <c r="R224" s="228">
        <f>Q224*H224</f>
        <v>0.086120000000000002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153</v>
      </c>
      <c r="AT224" s="230" t="s">
        <v>149</v>
      </c>
      <c r="AU224" s="230" t="s">
        <v>86</v>
      </c>
      <c r="AY224" s="16" t="s">
        <v>147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84</v>
      </c>
      <c r="BK224" s="231">
        <f>ROUND(I224*H224,2)</f>
        <v>0</v>
      </c>
      <c r="BL224" s="16" t="s">
        <v>153</v>
      </c>
      <c r="BM224" s="230" t="s">
        <v>2183</v>
      </c>
    </row>
    <row r="225" s="2" customFormat="1">
      <c r="A225" s="37"/>
      <c r="B225" s="38"/>
      <c r="C225" s="39"/>
      <c r="D225" s="232" t="s">
        <v>155</v>
      </c>
      <c r="E225" s="39"/>
      <c r="F225" s="233" t="s">
        <v>2184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155</v>
      </c>
      <c r="AU225" s="16" t="s">
        <v>86</v>
      </c>
    </row>
    <row r="226" s="13" customFormat="1">
      <c r="A226" s="13"/>
      <c r="B226" s="237"/>
      <c r="C226" s="238"/>
      <c r="D226" s="239" t="s">
        <v>157</v>
      </c>
      <c r="E226" s="240" t="s">
        <v>1</v>
      </c>
      <c r="F226" s="241" t="s">
        <v>2185</v>
      </c>
      <c r="G226" s="238"/>
      <c r="H226" s="242">
        <v>1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157</v>
      </c>
      <c r="AU226" s="248" t="s">
        <v>86</v>
      </c>
      <c r="AV226" s="13" t="s">
        <v>86</v>
      </c>
      <c r="AW226" s="13" t="s">
        <v>33</v>
      </c>
      <c r="AX226" s="13" t="s">
        <v>76</v>
      </c>
      <c r="AY226" s="248" t="s">
        <v>147</v>
      </c>
    </row>
    <row r="227" s="2" customFormat="1" ht="33" customHeight="1">
      <c r="A227" s="37"/>
      <c r="B227" s="38"/>
      <c r="C227" s="218" t="s">
        <v>329</v>
      </c>
      <c r="D227" s="218" t="s">
        <v>149</v>
      </c>
      <c r="E227" s="219" t="s">
        <v>2186</v>
      </c>
      <c r="F227" s="220" t="s">
        <v>2187</v>
      </c>
      <c r="G227" s="221" t="s">
        <v>371</v>
      </c>
      <c r="H227" s="222">
        <v>2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41</v>
      </c>
      <c r="O227" s="90"/>
      <c r="P227" s="228">
        <f>O227*H227</f>
        <v>0</v>
      </c>
      <c r="Q227" s="228">
        <v>0.01136</v>
      </c>
      <c r="R227" s="228">
        <f>Q227*H227</f>
        <v>0.022720000000000001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153</v>
      </c>
      <c r="AT227" s="230" t="s">
        <v>149</v>
      </c>
      <c r="AU227" s="230" t="s">
        <v>86</v>
      </c>
      <c r="AY227" s="16" t="s">
        <v>147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84</v>
      </c>
      <c r="BK227" s="231">
        <f>ROUND(I227*H227,2)</f>
        <v>0</v>
      </c>
      <c r="BL227" s="16" t="s">
        <v>153</v>
      </c>
      <c r="BM227" s="230" t="s">
        <v>2188</v>
      </c>
    </row>
    <row r="228" s="2" customFormat="1">
      <c r="A228" s="37"/>
      <c r="B228" s="38"/>
      <c r="C228" s="39"/>
      <c r="D228" s="232" t="s">
        <v>155</v>
      </c>
      <c r="E228" s="39"/>
      <c r="F228" s="233" t="s">
        <v>2189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155</v>
      </c>
      <c r="AU228" s="16" t="s">
        <v>86</v>
      </c>
    </row>
    <row r="229" s="13" customFormat="1">
      <c r="A229" s="13"/>
      <c r="B229" s="237"/>
      <c r="C229" s="238"/>
      <c r="D229" s="239" t="s">
        <v>157</v>
      </c>
      <c r="E229" s="240" t="s">
        <v>1</v>
      </c>
      <c r="F229" s="241" t="s">
        <v>2190</v>
      </c>
      <c r="G229" s="238"/>
      <c r="H229" s="242">
        <v>2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157</v>
      </c>
      <c r="AU229" s="248" t="s">
        <v>86</v>
      </c>
      <c r="AV229" s="13" t="s">
        <v>86</v>
      </c>
      <c r="AW229" s="13" t="s">
        <v>33</v>
      </c>
      <c r="AX229" s="13" t="s">
        <v>76</v>
      </c>
      <c r="AY229" s="248" t="s">
        <v>147</v>
      </c>
    </row>
    <row r="230" s="2" customFormat="1" ht="24.15" customHeight="1">
      <c r="A230" s="37"/>
      <c r="B230" s="38"/>
      <c r="C230" s="218" t="s">
        <v>335</v>
      </c>
      <c r="D230" s="218" t="s">
        <v>149</v>
      </c>
      <c r="E230" s="219" t="s">
        <v>2191</v>
      </c>
      <c r="F230" s="220" t="s">
        <v>2192</v>
      </c>
      <c r="G230" s="221" t="s">
        <v>371</v>
      </c>
      <c r="H230" s="222">
        <v>3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41</v>
      </c>
      <c r="O230" s="90"/>
      <c r="P230" s="228">
        <f>O230*H230</f>
        <v>0</v>
      </c>
      <c r="Q230" s="228">
        <v>0.0062199999999999998</v>
      </c>
      <c r="R230" s="228">
        <f>Q230*H230</f>
        <v>0.01866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153</v>
      </c>
      <c r="AT230" s="230" t="s">
        <v>149</v>
      </c>
      <c r="AU230" s="230" t="s">
        <v>86</v>
      </c>
      <c r="AY230" s="16" t="s">
        <v>147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84</v>
      </c>
      <c r="BK230" s="231">
        <f>ROUND(I230*H230,2)</f>
        <v>0</v>
      </c>
      <c r="BL230" s="16" t="s">
        <v>153</v>
      </c>
      <c r="BM230" s="230" t="s">
        <v>2193</v>
      </c>
    </row>
    <row r="231" s="2" customFormat="1">
      <c r="A231" s="37"/>
      <c r="B231" s="38"/>
      <c r="C231" s="39"/>
      <c r="D231" s="232" t="s">
        <v>155</v>
      </c>
      <c r="E231" s="39"/>
      <c r="F231" s="233" t="s">
        <v>2194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155</v>
      </c>
      <c r="AU231" s="16" t="s">
        <v>86</v>
      </c>
    </row>
    <row r="232" s="2" customFormat="1" ht="24.15" customHeight="1">
      <c r="A232" s="37"/>
      <c r="B232" s="38"/>
      <c r="C232" s="218" t="s">
        <v>340</v>
      </c>
      <c r="D232" s="218" t="s">
        <v>149</v>
      </c>
      <c r="E232" s="219" t="s">
        <v>2195</v>
      </c>
      <c r="F232" s="220" t="s">
        <v>2196</v>
      </c>
      <c r="G232" s="221" t="s">
        <v>371</v>
      </c>
      <c r="H232" s="222">
        <v>3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41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153</v>
      </c>
      <c r="AT232" s="230" t="s">
        <v>149</v>
      </c>
      <c r="AU232" s="230" t="s">
        <v>86</v>
      </c>
      <c r="AY232" s="16" t="s">
        <v>147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84</v>
      </c>
      <c r="BK232" s="231">
        <f>ROUND(I232*H232,2)</f>
        <v>0</v>
      </c>
      <c r="BL232" s="16" t="s">
        <v>153</v>
      </c>
      <c r="BM232" s="230" t="s">
        <v>2197</v>
      </c>
    </row>
    <row r="233" s="2" customFormat="1">
      <c r="A233" s="37"/>
      <c r="B233" s="38"/>
      <c r="C233" s="39"/>
      <c r="D233" s="232" t="s">
        <v>155</v>
      </c>
      <c r="E233" s="39"/>
      <c r="F233" s="233" t="s">
        <v>2198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155</v>
      </c>
      <c r="AU233" s="16" t="s">
        <v>86</v>
      </c>
    </row>
    <row r="234" s="2" customFormat="1" ht="33" customHeight="1">
      <c r="A234" s="37"/>
      <c r="B234" s="38"/>
      <c r="C234" s="218" t="s">
        <v>346</v>
      </c>
      <c r="D234" s="218" t="s">
        <v>149</v>
      </c>
      <c r="E234" s="219" t="s">
        <v>2199</v>
      </c>
      <c r="F234" s="220" t="s">
        <v>2200</v>
      </c>
      <c r="G234" s="221" t="s">
        <v>371</v>
      </c>
      <c r="H234" s="222">
        <v>3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41</v>
      </c>
      <c r="O234" s="90"/>
      <c r="P234" s="228">
        <f>O234*H234</f>
        <v>0</v>
      </c>
      <c r="Q234" s="228">
        <v>0.054539999999999998</v>
      </c>
      <c r="R234" s="228">
        <f>Q234*H234</f>
        <v>0.16361999999999999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153</v>
      </c>
      <c r="AT234" s="230" t="s">
        <v>149</v>
      </c>
      <c r="AU234" s="230" t="s">
        <v>86</v>
      </c>
      <c r="AY234" s="16" t="s">
        <v>147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84</v>
      </c>
      <c r="BK234" s="231">
        <f>ROUND(I234*H234,2)</f>
        <v>0</v>
      </c>
      <c r="BL234" s="16" t="s">
        <v>153</v>
      </c>
      <c r="BM234" s="230" t="s">
        <v>2201</v>
      </c>
    </row>
    <row r="235" s="2" customFormat="1">
      <c r="A235" s="37"/>
      <c r="B235" s="38"/>
      <c r="C235" s="39"/>
      <c r="D235" s="232" t="s">
        <v>155</v>
      </c>
      <c r="E235" s="39"/>
      <c r="F235" s="233" t="s">
        <v>2202</v>
      </c>
      <c r="G235" s="39"/>
      <c r="H235" s="39"/>
      <c r="I235" s="234"/>
      <c r="J235" s="39"/>
      <c r="K235" s="39"/>
      <c r="L235" s="43"/>
      <c r="M235" s="235"/>
      <c r="N235" s="23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155</v>
      </c>
      <c r="AU235" s="16" t="s">
        <v>86</v>
      </c>
    </row>
    <row r="236" s="2" customFormat="1" ht="37.8" customHeight="1">
      <c r="A236" s="37"/>
      <c r="B236" s="38"/>
      <c r="C236" s="218" t="s">
        <v>355</v>
      </c>
      <c r="D236" s="218" t="s">
        <v>149</v>
      </c>
      <c r="E236" s="219" t="s">
        <v>2203</v>
      </c>
      <c r="F236" s="220" t="s">
        <v>2204</v>
      </c>
      <c r="G236" s="221" t="s">
        <v>371</v>
      </c>
      <c r="H236" s="222">
        <v>2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41</v>
      </c>
      <c r="O236" s="90"/>
      <c r="P236" s="228">
        <f>O236*H236</f>
        <v>0</v>
      </c>
      <c r="Q236" s="228">
        <v>0.089999999999999997</v>
      </c>
      <c r="R236" s="228">
        <f>Q236*H236</f>
        <v>0.17999999999999999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153</v>
      </c>
      <c r="AT236" s="230" t="s">
        <v>149</v>
      </c>
      <c r="AU236" s="230" t="s">
        <v>86</v>
      </c>
      <c r="AY236" s="16" t="s">
        <v>147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84</v>
      </c>
      <c r="BK236" s="231">
        <f>ROUND(I236*H236,2)</f>
        <v>0</v>
      </c>
      <c r="BL236" s="16" t="s">
        <v>153</v>
      </c>
      <c r="BM236" s="230" t="s">
        <v>2205</v>
      </c>
    </row>
    <row r="237" s="2" customFormat="1">
      <c r="A237" s="37"/>
      <c r="B237" s="38"/>
      <c r="C237" s="39"/>
      <c r="D237" s="232" t="s">
        <v>155</v>
      </c>
      <c r="E237" s="39"/>
      <c r="F237" s="233" t="s">
        <v>2206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155</v>
      </c>
      <c r="AU237" s="16" t="s">
        <v>86</v>
      </c>
    </row>
    <row r="238" s="13" customFormat="1">
      <c r="A238" s="13"/>
      <c r="B238" s="237"/>
      <c r="C238" s="238"/>
      <c r="D238" s="239" t="s">
        <v>157</v>
      </c>
      <c r="E238" s="240" t="s">
        <v>1</v>
      </c>
      <c r="F238" s="241" t="s">
        <v>2207</v>
      </c>
      <c r="G238" s="238"/>
      <c r="H238" s="242">
        <v>2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157</v>
      </c>
      <c r="AU238" s="248" t="s">
        <v>86</v>
      </c>
      <c r="AV238" s="13" t="s">
        <v>86</v>
      </c>
      <c r="AW238" s="13" t="s">
        <v>33</v>
      </c>
      <c r="AX238" s="13" t="s">
        <v>76</v>
      </c>
      <c r="AY238" s="248" t="s">
        <v>147</v>
      </c>
    </row>
    <row r="239" s="2" customFormat="1" ht="24.15" customHeight="1">
      <c r="A239" s="37"/>
      <c r="B239" s="38"/>
      <c r="C239" s="249" t="s">
        <v>362</v>
      </c>
      <c r="D239" s="249" t="s">
        <v>206</v>
      </c>
      <c r="E239" s="250" t="s">
        <v>2208</v>
      </c>
      <c r="F239" s="251" t="s">
        <v>2209</v>
      </c>
      <c r="G239" s="252" t="s">
        <v>371</v>
      </c>
      <c r="H239" s="253">
        <v>2</v>
      </c>
      <c r="I239" s="254"/>
      <c r="J239" s="255">
        <f>ROUND(I239*H239,2)</f>
        <v>0</v>
      </c>
      <c r="K239" s="256"/>
      <c r="L239" s="257"/>
      <c r="M239" s="258" t="s">
        <v>1</v>
      </c>
      <c r="N239" s="259" t="s">
        <v>41</v>
      </c>
      <c r="O239" s="90"/>
      <c r="P239" s="228">
        <f>O239*H239</f>
        <v>0</v>
      </c>
      <c r="Q239" s="228">
        <v>0.056300000000000003</v>
      </c>
      <c r="R239" s="228">
        <f>Q239*H239</f>
        <v>0.11260000000000001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195</v>
      </c>
      <c r="AT239" s="230" t="s">
        <v>206</v>
      </c>
      <c r="AU239" s="230" t="s">
        <v>86</v>
      </c>
      <c r="AY239" s="16" t="s">
        <v>147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84</v>
      </c>
      <c r="BK239" s="231">
        <f>ROUND(I239*H239,2)</f>
        <v>0</v>
      </c>
      <c r="BL239" s="16" t="s">
        <v>153</v>
      </c>
      <c r="BM239" s="230" t="s">
        <v>2210</v>
      </c>
    </row>
    <row r="240" s="2" customFormat="1" ht="16.5" customHeight="1">
      <c r="A240" s="37"/>
      <c r="B240" s="38"/>
      <c r="C240" s="218" t="s">
        <v>368</v>
      </c>
      <c r="D240" s="218" t="s">
        <v>149</v>
      </c>
      <c r="E240" s="219" t="s">
        <v>2211</v>
      </c>
      <c r="F240" s="220" t="s">
        <v>2212</v>
      </c>
      <c r="G240" s="221" t="s">
        <v>320</v>
      </c>
      <c r="H240" s="222">
        <v>15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0.00019000000000000001</v>
      </c>
      <c r="R240" s="228">
        <f>Q240*H240</f>
        <v>0.0028500000000000001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153</v>
      </c>
      <c r="AT240" s="230" t="s">
        <v>149</v>
      </c>
      <c r="AU240" s="230" t="s">
        <v>86</v>
      </c>
      <c r="AY240" s="16" t="s">
        <v>147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153</v>
      </c>
      <c r="BM240" s="230" t="s">
        <v>2213</v>
      </c>
    </row>
    <row r="241" s="2" customFormat="1">
      <c r="A241" s="37"/>
      <c r="B241" s="38"/>
      <c r="C241" s="39"/>
      <c r="D241" s="232" t="s">
        <v>155</v>
      </c>
      <c r="E241" s="39"/>
      <c r="F241" s="233" t="s">
        <v>2214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155</v>
      </c>
      <c r="AU241" s="16" t="s">
        <v>86</v>
      </c>
    </row>
    <row r="242" s="2" customFormat="1" ht="21.75" customHeight="1">
      <c r="A242" s="37"/>
      <c r="B242" s="38"/>
      <c r="C242" s="218" t="s">
        <v>375</v>
      </c>
      <c r="D242" s="218" t="s">
        <v>149</v>
      </c>
      <c r="E242" s="219" t="s">
        <v>2215</v>
      </c>
      <c r="F242" s="220" t="s">
        <v>2216</v>
      </c>
      <c r="G242" s="221" t="s">
        <v>320</v>
      </c>
      <c r="H242" s="222">
        <v>15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41</v>
      </c>
      <c r="O242" s="90"/>
      <c r="P242" s="228">
        <f>O242*H242</f>
        <v>0</v>
      </c>
      <c r="Q242" s="228">
        <v>6.0000000000000002E-05</v>
      </c>
      <c r="R242" s="228">
        <f>Q242*H242</f>
        <v>0.00089999999999999998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153</v>
      </c>
      <c r="AT242" s="230" t="s">
        <v>149</v>
      </c>
      <c r="AU242" s="230" t="s">
        <v>86</v>
      </c>
      <c r="AY242" s="16" t="s">
        <v>147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84</v>
      </c>
      <c r="BK242" s="231">
        <f>ROUND(I242*H242,2)</f>
        <v>0</v>
      </c>
      <c r="BL242" s="16" t="s">
        <v>153</v>
      </c>
      <c r="BM242" s="230" t="s">
        <v>2217</v>
      </c>
    </row>
    <row r="243" s="2" customFormat="1">
      <c r="A243" s="37"/>
      <c r="B243" s="38"/>
      <c r="C243" s="39"/>
      <c r="D243" s="232" t="s">
        <v>155</v>
      </c>
      <c r="E243" s="39"/>
      <c r="F243" s="233" t="s">
        <v>2218</v>
      </c>
      <c r="G243" s="39"/>
      <c r="H243" s="39"/>
      <c r="I243" s="234"/>
      <c r="J243" s="39"/>
      <c r="K243" s="39"/>
      <c r="L243" s="43"/>
      <c r="M243" s="235"/>
      <c r="N243" s="23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155</v>
      </c>
      <c r="AU243" s="16" t="s">
        <v>86</v>
      </c>
    </row>
    <row r="244" s="12" customFormat="1" ht="22.8" customHeight="1">
      <c r="A244" s="12"/>
      <c r="B244" s="202"/>
      <c r="C244" s="203"/>
      <c r="D244" s="204" t="s">
        <v>75</v>
      </c>
      <c r="E244" s="216" t="s">
        <v>788</v>
      </c>
      <c r="F244" s="216" t="s">
        <v>789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SUM(P245:P249)</f>
        <v>0</v>
      </c>
      <c r="Q244" s="210"/>
      <c r="R244" s="211">
        <f>SUM(R245:R249)</f>
        <v>0</v>
      </c>
      <c r="S244" s="210"/>
      <c r="T244" s="212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84</v>
      </c>
      <c r="AT244" s="214" t="s">
        <v>75</v>
      </c>
      <c r="AU244" s="214" t="s">
        <v>84</v>
      </c>
      <c r="AY244" s="213" t="s">
        <v>147</v>
      </c>
      <c r="BK244" s="215">
        <f>SUM(BK245:BK249)</f>
        <v>0</v>
      </c>
    </row>
    <row r="245" s="2" customFormat="1" ht="24.15" customHeight="1">
      <c r="A245" s="37"/>
      <c r="B245" s="38"/>
      <c r="C245" s="218" t="s">
        <v>380</v>
      </c>
      <c r="D245" s="218" t="s">
        <v>149</v>
      </c>
      <c r="E245" s="219" t="s">
        <v>2219</v>
      </c>
      <c r="F245" s="220" t="s">
        <v>2220</v>
      </c>
      <c r="G245" s="221" t="s">
        <v>191</v>
      </c>
      <c r="H245" s="222">
        <v>43.908999999999999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41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153</v>
      </c>
      <c r="AT245" s="230" t="s">
        <v>149</v>
      </c>
      <c r="AU245" s="230" t="s">
        <v>86</v>
      </c>
      <c r="AY245" s="16" t="s">
        <v>147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84</v>
      </c>
      <c r="BK245" s="231">
        <f>ROUND(I245*H245,2)</f>
        <v>0</v>
      </c>
      <c r="BL245" s="16" t="s">
        <v>153</v>
      </c>
      <c r="BM245" s="230" t="s">
        <v>2221</v>
      </c>
    </row>
    <row r="246" s="2" customFormat="1">
      <c r="A246" s="37"/>
      <c r="B246" s="38"/>
      <c r="C246" s="39"/>
      <c r="D246" s="232" t="s">
        <v>155</v>
      </c>
      <c r="E246" s="39"/>
      <c r="F246" s="233" t="s">
        <v>2222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155</v>
      </c>
      <c r="AU246" s="16" t="s">
        <v>86</v>
      </c>
    </row>
    <row r="247" s="13" customFormat="1">
      <c r="A247" s="13"/>
      <c r="B247" s="237"/>
      <c r="C247" s="238"/>
      <c r="D247" s="239" t="s">
        <v>157</v>
      </c>
      <c r="E247" s="240" t="s">
        <v>1</v>
      </c>
      <c r="F247" s="241" t="s">
        <v>2223</v>
      </c>
      <c r="G247" s="238"/>
      <c r="H247" s="242">
        <v>43.908999999999999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157</v>
      </c>
      <c r="AU247" s="248" t="s">
        <v>86</v>
      </c>
      <c r="AV247" s="13" t="s">
        <v>86</v>
      </c>
      <c r="AW247" s="13" t="s">
        <v>33</v>
      </c>
      <c r="AX247" s="13" t="s">
        <v>76</v>
      </c>
      <c r="AY247" s="248" t="s">
        <v>147</v>
      </c>
    </row>
    <row r="248" s="2" customFormat="1" ht="24.15" customHeight="1">
      <c r="A248" s="37"/>
      <c r="B248" s="38"/>
      <c r="C248" s="218" t="s">
        <v>385</v>
      </c>
      <c r="D248" s="218" t="s">
        <v>149</v>
      </c>
      <c r="E248" s="219" t="s">
        <v>2224</v>
      </c>
      <c r="F248" s="220" t="s">
        <v>2225</v>
      </c>
      <c r="G248" s="221" t="s">
        <v>191</v>
      </c>
      <c r="H248" s="222">
        <v>0.751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153</v>
      </c>
      <c r="AT248" s="230" t="s">
        <v>149</v>
      </c>
      <c r="AU248" s="230" t="s">
        <v>86</v>
      </c>
      <c r="AY248" s="16" t="s">
        <v>147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153</v>
      </c>
      <c r="BM248" s="230" t="s">
        <v>2226</v>
      </c>
    </row>
    <row r="249" s="2" customFormat="1">
      <c r="A249" s="37"/>
      <c r="B249" s="38"/>
      <c r="C249" s="39"/>
      <c r="D249" s="232" t="s">
        <v>155</v>
      </c>
      <c r="E249" s="39"/>
      <c r="F249" s="233" t="s">
        <v>2227</v>
      </c>
      <c r="G249" s="39"/>
      <c r="H249" s="39"/>
      <c r="I249" s="234"/>
      <c r="J249" s="39"/>
      <c r="K249" s="39"/>
      <c r="L249" s="43"/>
      <c r="M249" s="235"/>
      <c r="N249" s="23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155</v>
      </c>
      <c r="AU249" s="16" t="s">
        <v>86</v>
      </c>
    </row>
    <row r="250" s="12" customFormat="1" ht="25.92" customHeight="1">
      <c r="A250" s="12"/>
      <c r="B250" s="202"/>
      <c r="C250" s="203"/>
      <c r="D250" s="204" t="s">
        <v>75</v>
      </c>
      <c r="E250" s="205" t="s">
        <v>795</v>
      </c>
      <c r="F250" s="205" t="s">
        <v>796</v>
      </c>
      <c r="G250" s="203"/>
      <c r="H250" s="203"/>
      <c r="I250" s="206"/>
      <c r="J250" s="207">
        <f>BK250</f>
        <v>0</v>
      </c>
      <c r="K250" s="203"/>
      <c r="L250" s="208"/>
      <c r="M250" s="209"/>
      <c r="N250" s="210"/>
      <c r="O250" s="210"/>
      <c r="P250" s="211">
        <f>P251+P294+P334+P339+P360+P365</f>
        <v>0</v>
      </c>
      <c r="Q250" s="210"/>
      <c r="R250" s="211">
        <f>R251+R294+R334+R339+R360+R365</f>
        <v>0.38915071809999996</v>
      </c>
      <c r="S250" s="210"/>
      <c r="T250" s="212">
        <f>T251+T294+T334+T339+T360+T365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86</v>
      </c>
      <c r="AT250" s="214" t="s">
        <v>75</v>
      </c>
      <c r="AU250" s="214" t="s">
        <v>76</v>
      </c>
      <c r="AY250" s="213" t="s">
        <v>147</v>
      </c>
      <c r="BK250" s="215">
        <f>BK251+BK294+BK334+BK339+BK360+BK365</f>
        <v>0</v>
      </c>
    </row>
    <row r="251" s="12" customFormat="1" ht="22.8" customHeight="1">
      <c r="A251" s="12"/>
      <c r="B251" s="202"/>
      <c r="C251" s="203"/>
      <c r="D251" s="204" t="s">
        <v>75</v>
      </c>
      <c r="E251" s="216" t="s">
        <v>2228</v>
      </c>
      <c r="F251" s="216" t="s">
        <v>2229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SUM(P252:P293)</f>
        <v>0</v>
      </c>
      <c r="Q251" s="210"/>
      <c r="R251" s="211">
        <f>SUM(R252:R293)</f>
        <v>0.20597216000000002</v>
      </c>
      <c r="S251" s="210"/>
      <c r="T251" s="212">
        <f>SUM(T252:T293)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86</v>
      </c>
      <c r="AT251" s="214" t="s">
        <v>75</v>
      </c>
      <c r="AU251" s="214" t="s">
        <v>84</v>
      </c>
      <c r="AY251" s="213" t="s">
        <v>147</v>
      </c>
      <c r="BK251" s="215">
        <f>SUM(BK252:BK293)</f>
        <v>0</v>
      </c>
    </row>
    <row r="252" s="2" customFormat="1" ht="21.75" customHeight="1">
      <c r="A252" s="37"/>
      <c r="B252" s="38"/>
      <c r="C252" s="218" t="s">
        <v>390</v>
      </c>
      <c r="D252" s="218" t="s">
        <v>149</v>
      </c>
      <c r="E252" s="219" t="s">
        <v>2230</v>
      </c>
      <c r="F252" s="220" t="s">
        <v>2231</v>
      </c>
      <c r="G252" s="221" t="s">
        <v>320</v>
      </c>
      <c r="H252" s="222">
        <v>0.59999999999999998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41</v>
      </c>
      <c r="O252" s="90"/>
      <c r="P252" s="228">
        <f>O252*H252</f>
        <v>0</v>
      </c>
      <c r="Q252" s="228">
        <v>0.00142</v>
      </c>
      <c r="R252" s="228">
        <f>Q252*H252</f>
        <v>0.000852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242</v>
      </c>
      <c r="AT252" s="230" t="s">
        <v>149</v>
      </c>
      <c r="AU252" s="230" t="s">
        <v>86</v>
      </c>
      <c r="AY252" s="16" t="s">
        <v>147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84</v>
      </c>
      <c r="BK252" s="231">
        <f>ROUND(I252*H252,2)</f>
        <v>0</v>
      </c>
      <c r="BL252" s="16" t="s">
        <v>242</v>
      </c>
      <c r="BM252" s="230" t="s">
        <v>2232</v>
      </c>
    </row>
    <row r="253" s="2" customFormat="1">
      <c r="A253" s="37"/>
      <c r="B253" s="38"/>
      <c r="C253" s="39"/>
      <c r="D253" s="232" t="s">
        <v>155</v>
      </c>
      <c r="E253" s="39"/>
      <c r="F253" s="233" t="s">
        <v>2233</v>
      </c>
      <c r="G253" s="39"/>
      <c r="H253" s="39"/>
      <c r="I253" s="234"/>
      <c r="J253" s="39"/>
      <c r="K253" s="39"/>
      <c r="L253" s="43"/>
      <c r="M253" s="235"/>
      <c r="N253" s="236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155</v>
      </c>
      <c r="AU253" s="16" t="s">
        <v>86</v>
      </c>
    </row>
    <row r="254" s="13" customFormat="1">
      <c r="A254" s="13"/>
      <c r="B254" s="237"/>
      <c r="C254" s="238"/>
      <c r="D254" s="239" t="s">
        <v>157</v>
      </c>
      <c r="E254" s="240" t="s">
        <v>1</v>
      </c>
      <c r="F254" s="241" t="s">
        <v>2234</v>
      </c>
      <c r="G254" s="238"/>
      <c r="H254" s="242">
        <v>0.59999999999999998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157</v>
      </c>
      <c r="AU254" s="248" t="s">
        <v>86</v>
      </c>
      <c r="AV254" s="13" t="s">
        <v>86</v>
      </c>
      <c r="AW254" s="13" t="s">
        <v>33</v>
      </c>
      <c r="AX254" s="13" t="s">
        <v>76</v>
      </c>
      <c r="AY254" s="248" t="s">
        <v>147</v>
      </c>
    </row>
    <row r="255" s="2" customFormat="1" ht="21.75" customHeight="1">
      <c r="A255" s="37"/>
      <c r="B255" s="38"/>
      <c r="C255" s="218" t="s">
        <v>395</v>
      </c>
      <c r="D255" s="218" t="s">
        <v>149</v>
      </c>
      <c r="E255" s="219" t="s">
        <v>2235</v>
      </c>
      <c r="F255" s="220" t="s">
        <v>2236</v>
      </c>
      <c r="G255" s="221" t="s">
        <v>320</v>
      </c>
      <c r="H255" s="222">
        <v>59.600000000000001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41</v>
      </c>
      <c r="O255" s="90"/>
      <c r="P255" s="228">
        <f>O255*H255</f>
        <v>0</v>
      </c>
      <c r="Q255" s="228">
        <v>0.00197</v>
      </c>
      <c r="R255" s="228">
        <f>Q255*H255</f>
        <v>0.117412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242</v>
      </c>
      <c r="AT255" s="230" t="s">
        <v>149</v>
      </c>
      <c r="AU255" s="230" t="s">
        <v>86</v>
      </c>
      <c r="AY255" s="16" t="s">
        <v>147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84</v>
      </c>
      <c r="BK255" s="231">
        <f>ROUND(I255*H255,2)</f>
        <v>0</v>
      </c>
      <c r="BL255" s="16" t="s">
        <v>242</v>
      </c>
      <c r="BM255" s="230" t="s">
        <v>2237</v>
      </c>
    </row>
    <row r="256" s="2" customFormat="1">
      <c r="A256" s="37"/>
      <c r="B256" s="38"/>
      <c r="C256" s="39"/>
      <c r="D256" s="232" t="s">
        <v>155</v>
      </c>
      <c r="E256" s="39"/>
      <c r="F256" s="233" t="s">
        <v>2238</v>
      </c>
      <c r="G256" s="39"/>
      <c r="H256" s="39"/>
      <c r="I256" s="234"/>
      <c r="J256" s="39"/>
      <c r="K256" s="39"/>
      <c r="L256" s="43"/>
      <c r="M256" s="235"/>
      <c r="N256" s="23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155</v>
      </c>
      <c r="AU256" s="16" t="s">
        <v>86</v>
      </c>
    </row>
    <row r="257" s="13" customFormat="1">
      <c r="A257" s="13"/>
      <c r="B257" s="237"/>
      <c r="C257" s="238"/>
      <c r="D257" s="239" t="s">
        <v>157</v>
      </c>
      <c r="E257" s="240" t="s">
        <v>1</v>
      </c>
      <c r="F257" s="241" t="s">
        <v>2239</v>
      </c>
      <c r="G257" s="238"/>
      <c r="H257" s="242">
        <v>59.600000000000001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157</v>
      </c>
      <c r="AU257" s="248" t="s">
        <v>86</v>
      </c>
      <c r="AV257" s="13" t="s">
        <v>86</v>
      </c>
      <c r="AW257" s="13" t="s">
        <v>33</v>
      </c>
      <c r="AX257" s="13" t="s">
        <v>76</v>
      </c>
      <c r="AY257" s="248" t="s">
        <v>147</v>
      </c>
    </row>
    <row r="258" s="2" customFormat="1" ht="21.75" customHeight="1">
      <c r="A258" s="37"/>
      <c r="B258" s="38"/>
      <c r="C258" s="218" t="s">
        <v>401</v>
      </c>
      <c r="D258" s="218" t="s">
        <v>149</v>
      </c>
      <c r="E258" s="219" t="s">
        <v>2240</v>
      </c>
      <c r="F258" s="220" t="s">
        <v>2241</v>
      </c>
      <c r="G258" s="221" t="s">
        <v>320</v>
      </c>
      <c r="H258" s="222">
        <v>0.90000000000000002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41</v>
      </c>
      <c r="O258" s="90"/>
      <c r="P258" s="228">
        <f>O258*H258</f>
        <v>0</v>
      </c>
      <c r="Q258" s="228">
        <v>0.0030400000000000002</v>
      </c>
      <c r="R258" s="228">
        <f>Q258*H258</f>
        <v>0.0027360000000000002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242</v>
      </c>
      <c r="AT258" s="230" t="s">
        <v>149</v>
      </c>
      <c r="AU258" s="230" t="s">
        <v>86</v>
      </c>
      <c r="AY258" s="16" t="s">
        <v>147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84</v>
      </c>
      <c r="BK258" s="231">
        <f>ROUND(I258*H258,2)</f>
        <v>0</v>
      </c>
      <c r="BL258" s="16" t="s">
        <v>242</v>
      </c>
      <c r="BM258" s="230" t="s">
        <v>2242</v>
      </c>
    </row>
    <row r="259" s="2" customFormat="1">
      <c r="A259" s="37"/>
      <c r="B259" s="38"/>
      <c r="C259" s="39"/>
      <c r="D259" s="232" t="s">
        <v>155</v>
      </c>
      <c r="E259" s="39"/>
      <c r="F259" s="233" t="s">
        <v>2243</v>
      </c>
      <c r="G259" s="39"/>
      <c r="H259" s="39"/>
      <c r="I259" s="234"/>
      <c r="J259" s="39"/>
      <c r="K259" s="39"/>
      <c r="L259" s="43"/>
      <c r="M259" s="235"/>
      <c r="N259" s="236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155</v>
      </c>
      <c r="AU259" s="16" t="s">
        <v>86</v>
      </c>
    </row>
    <row r="260" s="13" customFormat="1">
      <c r="A260" s="13"/>
      <c r="B260" s="237"/>
      <c r="C260" s="238"/>
      <c r="D260" s="239" t="s">
        <v>157</v>
      </c>
      <c r="E260" s="240" t="s">
        <v>1</v>
      </c>
      <c r="F260" s="241" t="s">
        <v>2244</v>
      </c>
      <c r="G260" s="238"/>
      <c r="H260" s="242">
        <v>0.90000000000000002</v>
      </c>
      <c r="I260" s="243"/>
      <c r="J260" s="238"/>
      <c r="K260" s="238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157</v>
      </c>
      <c r="AU260" s="248" t="s">
        <v>86</v>
      </c>
      <c r="AV260" s="13" t="s">
        <v>86</v>
      </c>
      <c r="AW260" s="13" t="s">
        <v>33</v>
      </c>
      <c r="AX260" s="13" t="s">
        <v>76</v>
      </c>
      <c r="AY260" s="248" t="s">
        <v>147</v>
      </c>
    </row>
    <row r="261" s="2" customFormat="1" ht="21.75" customHeight="1">
      <c r="A261" s="37"/>
      <c r="B261" s="38"/>
      <c r="C261" s="218" t="s">
        <v>407</v>
      </c>
      <c r="D261" s="218" t="s">
        <v>149</v>
      </c>
      <c r="E261" s="219" t="s">
        <v>2245</v>
      </c>
      <c r="F261" s="220" t="s">
        <v>2246</v>
      </c>
      <c r="G261" s="221" t="s">
        <v>320</v>
      </c>
      <c r="H261" s="222">
        <v>11.199999999999999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41</v>
      </c>
      <c r="O261" s="90"/>
      <c r="P261" s="228">
        <f>O261*H261</f>
        <v>0</v>
      </c>
      <c r="Q261" s="228">
        <v>0.0049199999999999999</v>
      </c>
      <c r="R261" s="228">
        <f>Q261*H261</f>
        <v>0.055103999999999993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242</v>
      </c>
      <c r="AT261" s="230" t="s">
        <v>149</v>
      </c>
      <c r="AU261" s="230" t="s">
        <v>86</v>
      </c>
      <c r="AY261" s="16" t="s">
        <v>147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242</v>
      </c>
      <c r="BM261" s="230" t="s">
        <v>2247</v>
      </c>
    </row>
    <row r="262" s="2" customFormat="1">
      <c r="A262" s="37"/>
      <c r="B262" s="38"/>
      <c r="C262" s="39"/>
      <c r="D262" s="232" t="s">
        <v>155</v>
      </c>
      <c r="E262" s="39"/>
      <c r="F262" s="233" t="s">
        <v>2248</v>
      </c>
      <c r="G262" s="39"/>
      <c r="H262" s="39"/>
      <c r="I262" s="234"/>
      <c r="J262" s="39"/>
      <c r="K262" s="39"/>
      <c r="L262" s="43"/>
      <c r="M262" s="235"/>
      <c r="N262" s="23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155</v>
      </c>
      <c r="AU262" s="16" t="s">
        <v>86</v>
      </c>
    </row>
    <row r="263" s="13" customFormat="1">
      <c r="A263" s="13"/>
      <c r="B263" s="237"/>
      <c r="C263" s="238"/>
      <c r="D263" s="239" t="s">
        <v>157</v>
      </c>
      <c r="E263" s="240" t="s">
        <v>1</v>
      </c>
      <c r="F263" s="241" t="s">
        <v>2249</v>
      </c>
      <c r="G263" s="238"/>
      <c r="H263" s="242">
        <v>11.199999999999999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157</v>
      </c>
      <c r="AU263" s="248" t="s">
        <v>86</v>
      </c>
      <c r="AV263" s="13" t="s">
        <v>86</v>
      </c>
      <c r="AW263" s="13" t="s">
        <v>33</v>
      </c>
      <c r="AX263" s="13" t="s">
        <v>76</v>
      </c>
      <c r="AY263" s="248" t="s">
        <v>147</v>
      </c>
    </row>
    <row r="264" s="2" customFormat="1" ht="16.5" customHeight="1">
      <c r="A264" s="37"/>
      <c r="B264" s="38"/>
      <c r="C264" s="218" t="s">
        <v>412</v>
      </c>
      <c r="D264" s="218" t="s">
        <v>149</v>
      </c>
      <c r="E264" s="219" t="s">
        <v>2250</v>
      </c>
      <c r="F264" s="220" t="s">
        <v>2251</v>
      </c>
      <c r="G264" s="221" t="s">
        <v>320</v>
      </c>
      <c r="H264" s="222">
        <v>2.8999999999999999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41</v>
      </c>
      <c r="O264" s="90"/>
      <c r="P264" s="228">
        <f>O264*H264</f>
        <v>0</v>
      </c>
      <c r="Q264" s="228">
        <v>0.0019604000000000002</v>
      </c>
      <c r="R264" s="228">
        <f>Q264*H264</f>
        <v>0.0056851599999999999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242</v>
      </c>
      <c r="AT264" s="230" t="s">
        <v>149</v>
      </c>
      <c r="AU264" s="230" t="s">
        <v>86</v>
      </c>
      <c r="AY264" s="16" t="s">
        <v>147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84</v>
      </c>
      <c r="BK264" s="231">
        <f>ROUND(I264*H264,2)</f>
        <v>0</v>
      </c>
      <c r="BL264" s="16" t="s">
        <v>242</v>
      </c>
      <c r="BM264" s="230" t="s">
        <v>2252</v>
      </c>
    </row>
    <row r="265" s="2" customFormat="1">
      <c r="A265" s="37"/>
      <c r="B265" s="38"/>
      <c r="C265" s="39"/>
      <c r="D265" s="232" t="s">
        <v>155</v>
      </c>
      <c r="E265" s="39"/>
      <c r="F265" s="233" t="s">
        <v>2253</v>
      </c>
      <c r="G265" s="39"/>
      <c r="H265" s="39"/>
      <c r="I265" s="234"/>
      <c r="J265" s="39"/>
      <c r="K265" s="39"/>
      <c r="L265" s="43"/>
      <c r="M265" s="235"/>
      <c r="N265" s="236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155</v>
      </c>
      <c r="AU265" s="16" t="s">
        <v>86</v>
      </c>
    </row>
    <row r="266" s="2" customFormat="1" ht="16.5" customHeight="1">
      <c r="A266" s="37"/>
      <c r="B266" s="38"/>
      <c r="C266" s="249" t="s">
        <v>420</v>
      </c>
      <c r="D266" s="249" t="s">
        <v>206</v>
      </c>
      <c r="E266" s="250" t="s">
        <v>2254</v>
      </c>
      <c r="F266" s="251" t="s">
        <v>2255</v>
      </c>
      <c r="G266" s="252" t="s">
        <v>371</v>
      </c>
      <c r="H266" s="253">
        <v>1</v>
      </c>
      <c r="I266" s="254"/>
      <c r="J266" s="255">
        <f>ROUND(I266*H266,2)</f>
        <v>0</v>
      </c>
      <c r="K266" s="256"/>
      <c r="L266" s="257"/>
      <c r="M266" s="258" t="s">
        <v>1</v>
      </c>
      <c r="N266" s="259" t="s">
        <v>41</v>
      </c>
      <c r="O266" s="90"/>
      <c r="P266" s="228">
        <f>O266*H266</f>
        <v>0</v>
      </c>
      <c r="Q266" s="228">
        <v>0.00033</v>
      </c>
      <c r="R266" s="228">
        <f>Q266*H266</f>
        <v>0.00033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340</v>
      </c>
      <c r="AT266" s="230" t="s">
        <v>206</v>
      </c>
      <c r="AU266" s="230" t="s">
        <v>86</v>
      </c>
      <c r="AY266" s="16" t="s">
        <v>147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84</v>
      </c>
      <c r="BK266" s="231">
        <f>ROUND(I266*H266,2)</f>
        <v>0</v>
      </c>
      <c r="BL266" s="16" t="s">
        <v>242</v>
      </c>
      <c r="BM266" s="230" t="s">
        <v>2256</v>
      </c>
    </row>
    <row r="267" s="2" customFormat="1" ht="16.5" customHeight="1">
      <c r="A267" s="37"/>
      <c r="B267" s="38"/>
      <c r="C267" s="218" t="s">
        <v>426</v>
      </c>
      <c r="D267" s="218" t="s">
        <v>149</v>
      </c>
      <c r="E267" s="219" t="s">
        <v>2257</v>
      </c>
      <c r="F267" s="220" t="s">
        <v>2258</v>
      </c>
      <c r="G267" s="221" t="s">
        <v>320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41</v>
      </c>
      <c r="O267" s="90"/>
      <c r="P267" s="228">
        <f>O267*H267</f>
        <v>0</v>
      </c>
      <c r="Q267" s="228">
        <v>0.00040999999999999999</v>
      </c>
      <c r="R267" s="228">
        <f>Q267*H267</f>
        <v>0.00040999999999999999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242</v>
      </c>
      <c r="AT267" s="230" t="s">
        <v>149</v>
      </c>
      <c r="AU267" s="230" t="s">
        <v>86</v>
      </c>
      <c r="AY267" s="16" t="s">
        <v>147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84</v>
      </c>
      <c r="BK267" s="231">
        <f>ROUND(I267*H267,2)</f>
        <v>0</v>
      </c>
      <c r="BL267" s="16" t="s">
        <v>242</v>
      </c>
      <c r="BM267" s="230" t="s">
        <v>2259</v>
      </c>
    </row>
    <row r="268" s="2" customFormat="1">
      <c r="A268" s="37"/>
      <c r="B268" s="38"/>
      <c r="C268" s="39"/>
      <c r="D268" s="232" t="s">
        <v>155</v>
      </c>
      <c r="E268" s="39"/>
      <c r="F268" s="233" t="s">
        <v>2260</v>
      </c>
      <c r="G268" s="39"/>
      <c r="H268" s="39"/>
      <c r="I268" s="234"/>
      <c r="J268" s="39"/>
      <c r="K268" s="39"/>
      <c r="L268" s="43"/>
      <c r="M268" s="235"/>
      <c r="N268" s="236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155</v>
      </c>
      <c r="AU268" s="16" t="s">
        <v>86</v>
      </c>
    </row>
    <row r="269" s="2" customFormat="1" ht="16.5" customHeight="1">
      <c r="A269" s="37"/>
      <c r="B269" s="38"/>
      <c r="C269" s="218" t="s">
        <v>433</v>
      </c>
      <c r="D269" s="218" t="s">
        <v>149</v>
      </c>
      <c r="E269" s="219" t="s">
        <v>2261</v>
      </c>
      <c r="F269" s="220" t="s">
        <v>2262</v>
      </c>
      <c r="G269" s="221" t="s">
        <v>320</v>
      </c>
      <c r="H269" s="222">
        <v>1.7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41</v>
      </c>
      <c r="O269" s="90"/>
      <c r="P269" s="228">
        <f>O269*H269</f>
        <v>0</v>
      </c>
      <c r="Q269" s="228">
        <v>0.00048000000000000001</v>
      </c>
      <c r="R269" s="228">
        <f>Q269*H269</f>
        <v>0.00081599999999999999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242</v>
      </c>
      <c r="AT269" s="230" t="s">
        <v>149</v>
      </c>
      <c r="AU269" s="230" t="s">
        <v>86</v>
      </c>
      <c r="AY269" s="16" t="s">
        <v>147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84</v>
      </c>
      <c r="BK269" s="231">
        <f>ROUND(I269*H269,2)</f>
        <v>0</v>
      </c>
      <c r="BL269" s="16" t="s">
        <v>242</v>
      </c>
      <c r="BM269" s="230" t="s">
        <v>2263</v>
      </c>
    </row>
    <row r="270" s="2" customFormat="1">
      <c r="A270" s="37"/>
      <c r="B270" s="38"/>
      <c r="C270" s="39"/>
      <c r="D270" s="232" t="s">
        <v>155</v>
      </c>
      <c r="E270" s="39"/>
      <c r="F270" s="233" t="s">
        <v>2264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155</v>
      </c>
      <c r="AU270" s="16" t="s">
        <v>86</v>
      </c>
    </row>
    <row r="271" s="2" customFormat="1" ht="16.5" customHeight="1">
      <c r="A271" s="37"/>
      <c r="B271" s="38"/>
      <c r="C271" s="218" t="s">
        <v>438</v>
      </c>
      <c r="D271" s="218" t="s">
        <v>149</v>
      </c>
      <c r="E271" s="219" t="s">
        <v>2265</v>
      </c>
      <c r="F271" s="220" t="s">
        <v>2266</v>
      </c>
      <c r="G271" s="221" t="s">
        <v>320</v>
      </c>
      <c r="H271" s="222">
        <v>3.5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41</v>
      </c>
      <c r="O271" s="90"/>
      <c r="P271" s="228">
        <f>O271*H271</f>
        <v>0</v>
      </c>
      <c r="Q271" s="228">
        <v>0.00071000000000000002</v>
      </c>
      <c r="R271" s="228">
        <f>Q271*H271</f>
        <v>0.0024850000000000002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242</v>
      </c>
      <c r="AT271" s="230" t="s">
        <v>149</v>
      </c>
      <c r="AU271" s="230" t="s">
        <v>86</v>
      </c>
      <c r="AY271" s="16" t="s">
        <v>147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84</v>
      </c>
      <c r="BK271" s="231">
        <f>ROUND(I271*H271,2)</f>
        <v>0</v>
      </c>
      <c r="BL271" s="16" t="s">
        <v>242</v>
      </c>
      <c r="BM271" s="230" t="s">
        <v>2267</v>
      </c>
    </row>
    <row r="272" s="2" customFormat="1">
      <c r="A272" s="37"/>
      <c r="B272" s="38"/>
      <c r="C272" s="39"/>
      <c r="D272" s="232" t="s">
        <v>155</v>
      </c>
      <c r="E272" s="39"/>
      <c r="F272" s="233" t="s">
        <v>2268</v>
      </c>
      <c r="G272" s="39"/>
      <c r="H272" s="39"/>
      <c r="I272" s="234"/>
      <c r="J272" s="39"/>
      <c r="K272" s="39"/>
      <c r="L272" s="43"/>
      <c r="M272" s="235"/>
      <c r="N272" s="23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155</v>
      </c>
      <c r="AU272" s="16" t="s">
        <v>86</v>
      </c>
    </row>
    <row r="273" s="2" customFormat="1" ht="16.5" customHeight="1">
      <c r="A273" s="37"/>
      <c r="B273" s="38"/>
      <c r="C273" s="218" t="s">
        <v>443</v>
      </c>
      <c r="D273" s="218" t="s">
        <v>149</v>
      </c>
      <c r="E273" s="219" t="s">
        <v>2269</v>
      </c>
      <c r="F273" s="220" t="s">
        <v>2270</v>
      </c>
      <c r="G273" s="221" t="s">
        <v>320</v>
      </c>
      <c r="H273" s="222">
        <v>2.2999999999999998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41</v>
      </c>
      <c r="O273" s="90"/>
      <c r="P273" s="228">
        <f>O273*H273</f>
        <v>0</v>
      </c>
      <c r="Q273" s="228">
        <v>0.0022399999999999998</v>
      </c>
      <c r="R273" s="228">
        <f>Q273*H273</f>
        <v>0.0051519999999999995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242</v>
      </c>
      <c r="AT273" s="230" t="s">
        <v>149</v>
      </c>
      <c r="AU273" s="230" t="s">
        <v>86</v>
      </c>
      <c r="AY273" s="16" t="s">
        <v>147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84</v>
      </c>
      <c r="BK273" s="231">
        <f>ROUND(I273*H273,2)</f>
        <v>0</v>
      </c>
      <c r="BL273" s="16" t="s">
        <v>242</v>
      </c>
      <c r="BM273" s="230" t="s">
        <v>2271</v>
      </c>
    </row>
    <row r="274" s="2" customFormat="1">
      <c r="A274" s="37"/>
      <c r="B274" s="38"/>
      <c r="C274" s="39"/>
      <c r="D274" s="232" t="s">
        <v>155</v>
      </c>
      <c r="E274" s="39"/>
      <c r="F274" s="233" t="s">
        <v>2272</v>
      </c>
      <c r="G274" s="39"/>
      <c r="H274" s="39"/>
      <c r="I274" s="234"/>
      <c r="J274" s="39"/>
      <c r="K274" s="39"/>
      <c r="L274" s="43"/>
      <c r="M274" s="235"/>
      <c r="N274" s="236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155</v>
      </c>
      <c r="AU274" s="16" t="s">
        <v>86</v>
      </c>
    </row>
    <row r="275" s="2" customFormat="1" ht="16.5" customHeight="1">
      <c r="A275" s="37"/>
      <c r="B275" s="38"/>
      <c r="C275" s="218" t="s">
        <v>447</v>
      </c>
      <c r="D275" s="218" t="s">
        <v>149</v>
      </c>
      <c r="E275" s="219" t="s">
        <v>2273</v>
      </c>
      <c r="F275" s="220" t="s">
        <v>2274</v>
      </c>
      <c r="G275" s="221" t="s">
        <v>320</v>
      </c>
      <c r="H275" s="222">
        <v>3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41</v>
      </c>
      <c r="O275" s="90"/>
      <c r="P275" s="228">
        <f>O275*H275</f>
        <v>0</v>
      </c>
      <c r="Q275" s="228">
        <v>0.0019</v>
      </c>
      <c r="R275" s="228">
        <f>Q275*H275</f>
        <v>0.0057000000000000002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242</v>
      </c>
      <c r="AT275" s="230" t="s">
        <v>149</v>
      </c>
      <c r="AU275" s="230" t="s">
        <v>86</v>
      </c>
      <c r="AY275" s="16" t="s">
        <v>147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84</v>
      </c>
      <c r="BK275" s="231">
        <f>ROUND(I275*H275,2)</f>
        <v>0</v>
      </c>
      <c r="BL275" s="16" t="s">
        <v>242</v>
      </c>
      <c r="BM275" s="230" t="s">
        <v>2275</v>
      </c>
    </row>
    <row r="276" s="2" customFormat="1">
      <c r="A276" s="37"/>
      <c r="B276" s="38"/>
      <c r="C276" s="39"/>
      <c r="D276" s="232" t="s">
        <v>155</v>
      </c>
      <c r="E276" s="39"/>
      <c r="F276" s="233" t="s">
        <v>2276</v>
      </c>
      <c r="G276" s="39"/>
      <c r="H276" s="39"/>
      <c r="I276" s="234"/>
      <c r="J276" s="39"/>
      <c r="K276" s="39"/>
      <c r="L276" s="43"/>
      <c r="M276" s="235"/>
      <c r="N276" s="236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155</v>
      </c>
      <c r="AU276" s="16" t="s">
        <v>86</v>
      </c>
    </row>
    <row r="277" s="2" customFormat="1" ht="24.15" customHeight="1">
      <c r="A277" s="37"/>
      <c r="B277" s="38"/>
      <c r="C277" s="218" t="s">
        <v>453</v>
      </c>
      <c r="D277" s="218" t="s">
        <v>149</v>
      </c>
      <c r="E277" s="219" t="s">
        <v>2277</v>
      </c>
      <c r="F277" s="220" t="s">
        <v>2278</v>
      </c>
      <c r="G277" s="221" t="s">
        <v>371</v>
      </c>
      <c r="H277" s="222">
        <v>6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41</v>
      </c>
      <c r="O277" s="90"/>
      <c r="P277" s="228">
        <f>O277*H277</f>
        <v>0</v>
      </c>
      <c r="Q277" s="228">
        <v>0.0015</v>
      </c>
      <c r="R277" s="228">
        <f>Q277*H277</f>
        <v>0.0090000000000000011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153</v>
      </c>
      <c r="AT277" s="230" t="s">
        <v>149</v>
      </c>
      <c r="AU277" s="230" t="s">
        <v>86</v>
      </c>
      <c r="AY277" s="16" t="s">
        <v>147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84</v>
      </c>
      <c r="BK277" s="231">
        <f>ROUND(I277*H277,2)</f>
        <v>0</v>
      </c>
      <c r="BL277" s="16" t="s">
        <v>153</v>
      </c>
      <c r="BM277" s="230" t="s">
        <v>2279</v>
      </c>
    </row>
    <row r="278" s="2" customFormat="1">
      <c r="A278" s="37"/>
      <c r="B278" s="38"/>
      <c r="C278" s="39"/>
      <c r="D278" s="232" t="s">
        <v>155</v>
      </c>
      <c r="E278" s="39"/>
      <c r="F278" s="233" t="s">
        <v>2280</v>
      </c>
      <c r="G278" s="39"/>
      <c r="H278" s="39"/>
      <c r="I278" s="234"/>
      <c r="J278" s="39"/>
      <c r="K278" s="39"/>
      <c r="L278" s="43"/>
      <c r="M278" s="235"/>
      <c r="N278" s="23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155</v>
      </c>
      <c r="AU278" s="16" t="s">
        <v>86</v>
      </c>
    </row>
    <row r="279" s="2" customFormat="1" ht="21.75" customHeight="1">
      <c r="A279" s="37"/>
      <c r="B279" s="38"/>
      <c r="C279" s="218" t="s">
        <v>460</v>
      </c>
      <c r="D279" s="218" t="s">
        <v>149</v>
      </c>
      <c r="E279" s="219" t="s">
        <v>2281</v>
      </c>
      <c r="F279" s="220" t="s">
        <v>2282</v>
      </c>
      <c r="G279" s="221" t="s">
        <v>371</v>
      </c>
      <c r="H279" s="222">
        <v>2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41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242</v>
      </c>
      <c r="AT279" s="230" t="s">
        <v>149</v>
      </c>
      <c r="AU279" s="230" t="s">
        <v>86</v>
      </c>
      <c r="AY279" s="16" t="s">
        <v>147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84</v>
      </c>
      <c r="BK279" s="231">
        <f>ROUND(I279*H279,2)</f>
        <v>0</v>
      </c>
      <c r="BL279" s="16" t="s">
        <v>242</v>
      </c>
      <c r="BM279" s="230" t="s">
        <v>2283</v>
      </c>
    </row>
    <row r="280" s="2" customFormat="1" ht="16.5" customHeight="1">
      <c r="A280" s="37"/>
      <c r="B280" s="38"/>
      <c r="C280" s="218" t="s">
        <v>467</v>
      </c>
      <c r="D280" s="218" t="s">
        <v>149</v>
      </c>
      <c r="E280" s="219" t="s">
        <v>2284</v>
      </c>
      <c r="F280" s="220" t="s">
        <v>2285</v>
      </c>
      <c r="G280" s="221" t="s">
        <v>371</v>
      </c>
      <c r="H280" s="222">
        <v>3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41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242</v>
      </c>
      <c r="AT280" s="230" t="s">
        <v>149</v>
      </c>
      <c r="AU280" s="230" t="s">
        <v>86</v>
      </c>
      <c r="AY280" s="16" t="s">
        <v>147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242</v>
      </c>
      <c r="BM280" s="230" t="s">
        <v>2286</v>
      </c>
    </row>
    <row r="281" s="2" customFormat="1">
      <c r="A281" s="37"/>
      <c r="B281" s="38"/>
      <c r="C281" s="39"/>
      <c r="D281" s="232" t="s">
        <v>155</v>
      </c>
      <c r="E281" s="39"/>
      <c r="F281" s="233" t="s">
        <v>2287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155</v>
      </c>
      <c r="AU281" s="16" t="s">
        <v>86</v>
      </c>
    </row>
    <row r="282" s="13" customFormat="1">
      <c r="A282" s="13"/>
      <c r="B282" s="237"/>
      <c r="C282" s="238"/>
      <c r="D282" s="239" t="s">
        <v>157</v>
      </c>
      <c r="E282" s="240" t="s">
        <v>1</v>
      </c>
      <c r="F282" s="241" t="s">
        <v>2288</v>
      </c>
      <c r="G282" s="238"/>
      <c r="H282" s="242">
        <v>3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157</v>
      </c>
      <c r="AU282" s="248" t="s">
        <v>86</v>
      </c>
      <c r="AV282" s="13" t="s">
        <v>86</v>
      </c>
      <c r="AW282" s="13" t="s">
        <v>33</v>
      </c>
      <c r="AX282" s="13" t="s">
        <v>76</v>
      </c>
      <c r="AY282" s="248" t="s">
        <v>147</v>
      </c>
    </row>
    <row r="283" s="2" customFormat="1" ht="21.75" customHeight="1">
      <c r="A283" s="37"/>
      <c r="B283" s="38"/>
      <c r="C283" s="218" t="s">
        <v>472</v>
      </c>
      <c r="D283" s="218" t="s">
        <v>149</v>
      </c>
      <c r="E283" s="219" t="s">
        <v>2289</v>
      </c>
      <c r="F283" s="220" t="s">
        <v>2290</v>
      </c>
      <c r="G283" s="221" t="s">
        <v>371</v>
      </c>
      <c r="H283" s="222">
        <v>3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41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242</v>
      </c>
      <c r="AT283" s="230" t="s">
        <v>149</v>
      </c>
      <c r="AU283" s="230" t="s">
        <v>86</v>
      </c>
      <c r="AY283" s="16" t="s">
        <v>147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84</v>
      </c>
      <c r="BK283" s="231">
        <f>ROUND(I283*H283,2)</f>
        <v>0</v>
      </c>
      <c r="BL283" s="16" t="s">
        <v>242</v>
      </c>
      <c r="BM283" s="230" t="s">
        <v>2291</v>
      </c>
    </row>
    <row r="284" s="2" customFormat="1">
      <c r="A284" s="37"/>
      <c r="B284" s="38"/>
      <c r="C284" s="39"/>
      <c r="D284" s="232" t="s">
        <v>155</v>
      </c>
      <c r="E284" s="39"/>
      <c r="F284" s="233" t="s">
        <v>2292</v>
      </c>
      <c r="G284" s="39"/>
      <c r="H284" s="39"/>
      <c r="I284" s="234"/>
      <c r="J284" s="39"/>
      <c r="K284" s="39"/>
      <c r="L284" s="43"/>
      <c r="M284" s="235"/>
      <c r="N284" s="23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155</v>
      </c>
      <c r="AU284" s="16" t="s">
        <v>86</v>
      </c>
    </row>
    <row r="285" s="13" customFormat="1">
      <c r="A285" s="13"/>
      <c r="B285" s="237"/>
      <c r="C285" s="238"/>
      <c r="D285" s="239" t="s">
        <v>157</v>
      </c>
      <c r="E285" s="240" t="s">
        <v>1</v>
      </c>
      <c r="F285" s="241" t="s">
        <v>2293</v>
      </c>
      <c r="G285" s="238"/>
      <c r="H285" s="242">
        <v>3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157</v>
      </c>
      <c r="AU285" s="248" t="s">
        <v>86</v>
      </c>
      <c r="AV285" s="13" t="s">
        <v>86</v>
      </c>
      <c r="AW285" s="13" t="s">
        <v>33</v>
      </c>
      <c r="AX285" s="13" t="s">
        <v>76</v>
      </c>
      <c r="AY285" s="248" t="s">
        <v>147</v>
      </c>
    </row>
    <row r="286" s="2" customFormat="1" ht="16.5" customHeight="1">
      <c r="A286" s="37"/>
      <c r="B286" s="38"/>
      <c r="C286" s="218" t="s">
        <v>479</v>
      </c>
      <c r="D286" s="218" t="s">
        <v>149</v>
      </c>
      <c r="E286" s="219" t="s">
        <v>2294</v>
      </c>
      <c r="F286" s="220" t="s">
        <v>2295</v>
      </c>
      <c r="G286" s="221" t="s">
        <v>371</v>
      </c>
      <c r="H286" s="222">
        <v>1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41</v>
      </c>
      <c r="O286" s="90"/>
      <c r="P286" s="228">
        <f>O286*H286</f>
        <v>0</v>
      </c>
      <c r="Q286" s="228">
        <v>0.00029</v>
      </c>
      <c r="R286" s="228">
        <f>Q286*H286</f>
        <v>0.00029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242</v>
      </c>
      <c r="AT286" s="230" t="s">
        <v>149</v>
      </c>
      <c r="AU286" s="230" t="s">
        <v>86</v>
      </c>
      <c r="AY286" s="16" t="s">
        <v>147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84</v>
      </c>
      <c r="BK286" s="231">
        <f>ROUND(I286*H286,2)</f>
        <v>0</v>
      </c>
      <c r="BL286" s="16" t="s">
        <v>242</v>
      </c>
      <c r="BM286" s="230" t="s">
        <v>2296</v>
      </c>
    </row>
    <row r="287" s="2" customFormat="1">
      <c r="A287" s="37"/>
      <c r="B287" s="38"/>
      <c r="C287" s="39"/>
      <c r="D287" s="232" t="s">
        <v>155</v>
      </c>
      <c r="E287" s="39"/>
      <c r="F287" s="233" t="s">
        <v>2297</v>
      </c>
      <c r="G287" s="39"/>
      <c r="H287" s="39"/>
      <c r="I287" s="234"/>
      <c r="J287" s="39"/>
      <c r="K287" s="39"/>
      <c r="L287" s="43"/>
      <c r="M287" s="235"/>
      <c r="N287" s="23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155</v>
      </c>
      <c r="AU287" s="16" t="s">
        <v>86</v>
      </c>
    </row>
    <row r="288" s="2" customFormat="1" ht="21.75" customHeight="1">
      <c r="A288" s="37"/>
      <c r="B288" s="38"/>
      <c r="C288" s="218" t="s">
        <v>485</v>
      </c>
      <c r="D288" s="218" t="s">
        <v>149</v>
      </c>
      <c r="E288" s="219" t="s">
        <v>2298</v>
      </c>
      <c r="F288" s="220" t="s">
        <v>2299</v>
      </c>
      <c r="G288" s="221" t="s">
        <v>320</v>
      </c>
      <c r="H288" s="222">
        <v>60.200000000000003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41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242</v>
      </c>
      <c r="AT288" s="230" t="s">
        <v>149</v>
      </c>
      <c r="AU288" s="230" t="s">
        <v>86</v>
      </c>
      <c r="AY288" s="16" t="s">
        <v>147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84</v>
      </c>
      <c r="BK288" s="231">
        <f>ROUND(I288*H288,2)</f>
        <v>0</v>
      </c>
      <c r="BL288" s="16" t="s">
        <v>242</v>
      </c>
      <c r="BM288" s="230" t="s">
        <v>2300</v>
      </c>
    </row>
    <row r="289" s="2" customFormat="1">
      <c r="A289" s="37"/>
      <c r="B289" s="38"/>
      <c r="C289" s="39"/>
      <c r="D289" s="232" t="s">
        <v>155</v>
      </c>
      <c r="E289" s="39"/>
      <c r="F289" s="233" t="s">
        <v>2301</v>
      </c>
      <c r="G289" s="39"/>
      <c r="H289" s="39"/>
      <c r="I289" s="234"/>
      <c r="J289" s="39"/>
      <c r="K289" s="39"/>
      <c r="L289" s="43"/>
      <c r="M289" s="235"/>
      <c r="N289" s="23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155</v>
      </c>
      <c r="AU289" s="16" t="s">
        <v>86</v>
      </c>
    </row>
    <row r="290" s="2" customFormat="1" ht="24.15" customHeight="1">
      <c r="A290" s="37"/>
      <c r="B290" s="38"/>
      <c r="C290" s="218" t="s">
        <v>491</v>
      </c>
      <c r="D290" s="218" t="s">
        <v>149</v>
      </c>
      <c r="E290" s="219" t="s">
        <v>2302</v>
      </c>
      <c r="F290" s="220" t="s">
        <v>2303</v>
      </c>
      <c r="G290" s="221" t="s">
        <v>320</v>
      </c>
      <c r="H290" s="222">
        <v>11.199999999999999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41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242</v>
      </c>
      <c r="AT290" s="230" t="s">
        <v>149</v>
      </c>
      <c r="AU290" s="230" t="s">
        <v>86</v>
      </c>
      <c r="AY290" s="16" t="s">
        <v>147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84</v>
      </c>
      <c r="BK290" s="231">
        <f>ROUND(I290*H290,2)</f>
        <v>0</v>
      </c>
      <c r="BL290" s="16" t="s">
        <v>242</v>
      </c>
      <c r="BM290" s="230" t="s">
        <v>2304</v>
      </c>
    </row>
    <row r="291" s="2" customFormat="1">
      <c r="A291" s="37"/>
      <c r="B291" s="38"/>
      <c r="C291" s="39"/>
      <c r="D291" s="232" t="s">
        <v>155</v>
      </c>
      <c r="E291" s="39"/>
      <c r="F291" s="233" t="s">
        <v>2305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155</v>
      </c>
      <c r="AU291" s="16" t="s">
        <v>86</v>
      </c>
    </row>
    <row r="292" s="2" customFormat="1" ht="24.15" customHeight="1">
      <c r="A292" s="37"/>
      <c r="B292" s="38"/>
      <c r="C292" s="218" t="s">
        <v>496</v>
      </c>
      <c r="D292" s="218" t="s">
        <v>149</v>
      </c>
      <c r="E292" s="219" t="s">
        <v>2306</v>
      </c>
      <c r="F292" s="220" t="s">
        <v>2307</v>
      </c>
      <c r="G292" s="221" t="s">
        <v>191</v>
      </c>
      <c r="H292" s="222">
        <v>0.19700000000000001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41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242</v>
      </c>
      <c r="AT292" s="230" t="s">
        <v>149</v>
      </c>
      <c r="AU292" s="230" t="s">
        <v>86</v>
      </c>
      <c r="AY292" s="16" t="s">
        <v>147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84</v>
      </c>
      <c r="BK292" s="231">
        <f>ROUND(I292*H292,2)</f>
        <v>0</v>
      </c>
      <c r="BL292" s="16" t="s">
        <v>242</v>
      </c>
      <c r="BM292" s="230" t="s">
        <v>2308</v>
      </c>
    </row>
    <row r="293" s="2" customFormat="1">
      <c r="A293" s="37"/>
      <c r="B293" s="38"/>
      <c r="C293" s="39"/>
      <c r="D293" s="232" t="s">
        <v>155</v>
      </c>
      <c r="E293" s="39"/>
      <c r="F293" s="233" t="s">
        <v>2309</v>
      </c>
      <c r="G293" s="39"/>
      <c r="H293" s="39"/>
      <c r="I293" s="234"/>
      <c r="J293" s="39"/>
      <c r="K293" s="39"/>
      <c r="L293" s="43"/>
      <c r="M293" s="235"/>
      <c r="N293" s="23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155</v>
      </c>
      <c r="AU293" s="16" t="s">
        <v>86</v>
      </c>
    </row>
    <row r="294" s="12" customFormat="1" ht="22.8" customHeight="1">
      <c r="A294" s="12"/>
      <c r="B294" s="202"/>
      <c r="C294" s="203"/>
      <c r="D294" s="204" t="s">
        <v>75</v>
      </c>
      <c r="E294" s="216" t="s">
        <v>2310</v>
      </c>
      <c r="F294" s="216" t="s">
        <v>2311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SUM(P295:P333)</f>
        <v>0</v>
      </c>
      <c r="Q294" s="210"/>
      <c r="R294" s="211">
        <f>SUM(R295:R333)</f>
        <v>0.029506999999999999</v>
      </c>
      <c r="S294" s="210"/>
      <c r="T294" s="212">
        <f>SUM(T295:T333)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86</v>
      </c>
      <c r="AT294" s="214" t="s">
        <v>75</v>
      </c>
      <c r="AU294" s="214" t="s">
        <v>84</v>
      </c>
      <c r="AY294" s="213" t="s">
        <v>147</v>
      </c>
      <c r="BK294" s="215">
        <f>SUM(BK295:BK333)</f>
        <v>0</v>
      </c>
    </row>
    <row r="295" s="2" customFormat="1" ht="24.15" customHeight="1">
      <c r="A295" s="37"/>
      <c r="B295" s="38"/>
      <c r="C295" s="218" t="s">
        <v>501</v>
      </c>
      <c r="D295" s="218" t="s">
        <v>149</v>
      </c>
      <c r="E295" s="219" t="s">
        <v>2312</v>
      </c>
      <c r="F295" s="220" t="s">
        <v>2313</v>
      </c>
      <c r="G295" s="221" t="s">
        <v>320</v>
      </c>
      <c r="H295" s="222">
        <v>10.800000000000001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41</v>
      </c>
      <c r="O295" s="90"/>
      <c r="P295" s="228">
        <f>O295*H295</f>
        <v>0</v>
      </c>
      <c r="Q295" s="228">
        <v>0.00084000000000000003</v>
      </c>
      <c r="R295" s="228">
        <f>Q295*H295</f>
        <v>0.0090720000000000002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242</v>
      </c>
      <c r="AT295" s="230" t="s">
        <v>149</v>
      </c>
      <c r="AU295" s="230" t="s">
        <v>86</v>
      </c>
      <c r="AY295" s="16" t="s">
        <v>147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84</v>
      </c>
      <c r="BK295" s="231">
        <f>ROUND(I295*H295,2)</f>
        <v>0</v>
      </c>
      <c r="BL295" s="16" t="s">
        <v>242</v>
      </c>
      <c r="BM295" s="230" t="s">
        <v>2314</v>
      </c>
    </row>
    <row r="296" s="2" customFormat="1">
      <c r="A296" s="37"/>
      <c r="B296" s="38"/>
      <c r="C296" s="39"/>
      <c r="D296" s="232" t="s">
        <v>155</v>
      </c>
      <c r="E296" s="39"/>
      <c r="F296" s="233" t="s">
        <v>2315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155</v>
      </c>
      <c r="AU296" s="16" t="s">
        <v>86</v>
      </c>
    </row>
    <row r="297" s="2" customFormat="1" ht="24.15" customHeight="1">
      <c r="A297" s="37"/>
      <c r="B297" s="38"/>
      <c r="C297" s="218" t="s">
        <v>508</v>
      </c>
      <c r="D297" s="218" t="s">
        <v>149</v>
      </c>
      <c r="E297" s="219" t="s">
        <v>2316</v>
      </c>
      <c r="F297" s="220" t="s">
        <v>2317</v>
      </c>
      <c r="G297" s="221" t="s">
        <v>320</v>
      </c>
      <c r="H297" s="222">
        <v>3.7000000000000002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41</v>
      </c>
      <c r="O297" s="90"/>
      <c r="P297" s="228">
        <f>O297*H297</f>
        <v>0</v>
      </c>
      <c r="Q297" s="228">
        <v>0.00116</v>
      </c>
      <c r="R297" s="228">
        <f>Q297*H297</f>
        <v>0.0042919999999999998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242</v>
      </c>
      <c r="AT297" s="230" t="s">
        <v>149</v>
      </c>
      <c r="AU297" s="230" t="s">
        <v>86</v>
      </c>
      <c r="AY297" s="16" t="s">
        <v>147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84</v>
      </c>
      <c r="BK297" s="231">
        <f>ROUND(I297*H297,2)</f>
        <v>0</v>
      </c>
      <c r="BL297" s="16" t="s">
        <v>242</v>
      </c>
      <c r="BM297" s="230" t="s">
        <v>2318</v>
      </c>
    </row>
    <row r="298" s="2" customFormat="1">
      <c r="A298" s="37"/>
      <c r="B298" s="38"/>
      <c r="C298" s="39"/>
      <c r="D298" s="232" t="s">
        <v>155</v>
      </c>
      <c r="E298" s="39"/>
      <c r="F298" s="233" t="s">
        <v>2319</v>
      </c>
      <c r="G298" s="39"/>
      <c r="H298" s="39"/>
      <c r="I298" s="234"/>
      <c r="J298" s="39"/>
      <c r="K298" s="39"/>
      <c r="L298" s="43"/>
      <c r="M298" s="235"/>
      <c r="N298" s="23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155</v>
      </c>
      <c r="AU298" s="16" t="s">
        <v>86</v>
      </c>
    </row>
    <row r="299" s="2" customFormat="1">
      <c r="A299" s="37"/>
      <c r="B299" s="38"/>
      <c r="C299" s="39"/>
      <c r="D299" s="239" t="s">
        <v>688</v>
      </c>
      <c r="E299" s="39"/>
      <c r="F299" s="270" t="s">
        <v>2320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688</v>
      </c>
      <c r="AU299" s="16" t="s">
        <v>86</v>
      </c>
    </row>
    <row r="300" s="2" customFormat="1" ht="24.15" customHeight="1">
      <c r="A300" s="37"/>
      <c r="B300" s="38"/>
      <c r="C300" s="218" t="s">
        <v>514</v>
      </c>
      <c r="D300" s="218" t="s">
        <v>149</v>
      </c>
      <c r="E300" s="219" t="s">
        <v>2321</v>
      </c>
      <c r="F300" s="220" t="s">
        <v>2322</v>
      </c>
      <c r="G300" s="221" t="s">
        <v>2032</v>
      </c>
      <c r="H300" s="222">
        <v>1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41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242</v>
      </c>
      <c r="AT300" s="230" t="s">
        <v>149</v>
      </c>
      <c r="AU300" s="230" t="s">
        <v>86</v>
      </c>
      <c r="AY300" s="16" t="s">
        <v>147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84</v>
      </c>
      <c r="BK300" s="231">
        <f>ROUND(I300*H300,2)</f>
        <v>0</v>
      </c>
      <c r="BL300" s="16" t="s">
        <v>242</v>
      </c>
      <c r="BM300" s="230" t="s">
        <v>2323</v>
      </c>
    </row>
    <row r="301" s="2" customFormat="1">
      <c r="A301" s="37"/>
      <c r="B301" s="38"/>
      <c r="C301" s="39"/>
      <c r="D301" s="232" t="s">
        <v>155</v>
      </c>
      <c r="E301" s="39"/>
      <c r="F301" s="233" t="s">
        <v>2324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155</v>
      </c>
      <c r="AU301" s="16" t="s">
        <v>86</v>
      </c>
    </row>
    <row r="302" s="2" customFormat="1" ht="37.8" customHeight="1">
      <c r="A302" s="37"/>
      <c r="B302" s="38"/>
      <c r="C302" s="218" t="s">
        <v>520</v>
      </c>
      <c r="D302" s="218" t="s">
        <v>149</v>
      </c>
      <c r="E302" s="219" t="s">
        <v>2325</v>
      </c>
      <c r="F302" s="220" t="s">
        <v>2326</v>
      </c>
      <c r="G302" s="221" t="s">
        <v>320</v>
      </c>
      <c r="H302" s="222">
        <v>10.800000000000001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41</v>
      </c>
      <c r="O302" s="90"/>
      <c r="P302" s="228">
        <f>O302*H302</f>
        <v>0</v>
      </c>
      <c r="Q302" s="228">
        <v>6.9999999999999994E-05</v>
      </c>
      <c r="R302" s="228">
        <f>Q302*H302</f>
        <v>0.00075599999999999994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242</v>
      </c>
      <c r="AT302" s="230" t="s">
        <v>149</v>
      </c>
      <c r="AU302" s="230" t="s">
        <v>86</v>
      </c>
      <c r="AY302" s="16" t="s">
        <v>147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84</v>
      </c>
      <c r="BK302" s="231">
        <f>ROUND(I302*H302,2)</f>
        <v>0</v>
      </c>
      <c r="BL302" s="16" t="s">
        <v>242</v>
      </c>
      <c r="BM302" s="230" t="s">
        <v>2327</v>
      </c>
    </row>
    <row r="303" s="2" customFormat="1">
      <c r="A303" s="37"/>
      <c r="B303" s="38"/>
      <c r="C303" s="39"/>
      <c r="D303" s="232" t="s">
        <v>155</v>
      </c>
      <c r="E303" s="39"/>
      <c r="F303" s="233" t="s">
        <v>2328</v>
      </c>
      <c r="G303" s="39"/>
      <c r="H303" s="39"/>
      <c r="I303" s="234"/>
      <c r="J303" s="39"/>
      <c r="K303" s="39"/>
      <c r="L303" s="43"/>
      <c r="M303" s="235"/>
      <c r="N303" s="23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155</v>
      </c>
      <c r="AU303" s="16" t="s">
        <v>86</v>
      </c>
    </row>
    <row r="304" s="2" customFormat="1" ht="37.8" customHeight="1">
      <c r="A304" s="37"/>
      <c r="B304" s="38"/>
      <c r="C304" s="218" t="s">
        <v>526</v>
      </c>
      <c r="D304" s="218" t="s">
        <v>149</v>
      </c>
      <c r="E304" s="219" t="s">
        <v>2329</v>
      </c>
      <c r="F304" s="220" t="s">
        <v>2330</v>
      </c>
      <c r="G304" s="221" t="s">
        <v>320</v>
      </c>
      <c r="H304" s="222">
        <v>6.2000000000000002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41</v>
      </c>
      <c r="O304" s="90"/>
      <c r="P304" s="228">
        <f>O304*H304</f>
        <v>0</v>
      </c>
      <c r="Q304" s="228">
        <v>0.00016000000000000001</v>
      </c>
      <c r="R304" s="228">
        <f>Q304*H304</f>
        <v>0.00099200000000000004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242</v>
      </c>
      <c r="AT304" s="230" t="s">
        <v>149</v>
      </c>
      <c r="AU304" s="230" t="s">
        <v>86</v>
      </c>
      <c r="AY304" s="16" t="s">
        <v>147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84</v>
      </c>
      <c r="BK304" s="231">
        <f>ROUND(I304*H304,2)</f>
        <v>0</v>
      </c>
      <c r="BL304" s="16" t="s">
        <v>242</v>
      </c>
      <c r="BM304" s="230" t="s">
        <v>2331</v>
      </c>
    </row>
    <row r="305" s="2" customFormat="1">
      <c r="A305" s="37"/>
      <c r="B305" s="38"/>
      <c r="C305" s="39"/>
      <c r="D305" s="232" t="s">
        <v>155</v>
      </c>
      <c r="E305" s="39"/>
      <c r="F305" s="233" t="s">
        <v>2332</v>
      </c>
      <c r="G305" s="39"/>
      <c r="H305" s="39"/>
      <c r="I305" s="234"/>
      <c r="J305" s="39"/>
      <c r="K305" s="39"/>
      <c r="L305" s="43"/>
      <c r="M305" s="235"/>
      <c r="N305" s="236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155</v>
      </c>
      <c r="AU305" s="16" t="s">
        <v>86</v>
      </c>
    </row>
    <row r="306" s="13" customFormat="1">
      <c r="A306" s="13"/>
      <c r="B306" s="237"/>
      <c r="C306" s="238"/>
      <c r="D306" s="239" t="s">
        <v>157</v>
      </c>
      <c r="E306" s="240" t="s">
        <v>1</v>
      </c>
      <c r="F306" s="241" t="s">
        <v>2333</v>
      </c>
      <c r="G306" s="238"/>
      <c r="H306" s="242">
        <v>6.2000000000000002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157</v>
      </c>
      <c r="AU306" s="248" t="s">
        <v>86</v>
      </c>
      <c r="AV306" s="13" t="s">
        <v>86</v>
      </c>
      <c r="AW306" s="13" t="s">
        <v>33</v>
      </c>
      <c r="AX306" s="13" t="s">
        <v>76</v>
      </c>
      <c r="AY306" s="248" t="s">
        <v>147</v>
      </c>
    </row>
    <row r="307" s="2" customFormat="1" ht="16.5" customHeight="1">
      <c r="A307" s="37"/>
      <c r="B307" s="38"/>
      <c r="C307" s="218" t="s">
        <v>532</v>
      </c>
      <c r="D307" s="218" t="s">
        <v>149</v>
      </c>
      <c r="E307" s="219" t="s">
        <v>2334</v>
      </c>
      <c r="F307" s="220" t="s">
        <v>2335</v>
      </c>
      <c r="G307" s="221" t="s">
        <v>371</v>
      </c>
      <c r="H307" s="222">
        <v>6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41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242</v>
      </c>
      <c r="AT307" s="230" t="s">
        <v>149</v>
      </c>
      <c r="AU307" s="230" t="s">
        <v>86</v>
      </c>
      <c r="AY307" s="16" t="s">
        <v>147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84</v>
      </c>
      <c r="BK307" s="231">
        <f>ROUND(I307*H307,2)</f>
        <v>0</v>
      </c>
      <c r="BL307" s="16" t="s">
        <v>242</v>
      </c>
      <c r="BM307" s="230" t="s">
        <v>2336</v>
      </c>
    </row>
    <row r="308" s="2" customFormat="1">
      <c r="A308" s="37"/>
      <c r="B308" s="38"/>
      <c r="C308" s="39"/>
      <c r="D308" s="232" t="s">
        <v>155</v>
      </c>
      <c r="E308" s="39"/>
      <c r="F308" s="233" t="s">
        <v>2337</v>
      </c>
      <c r="G308" s="39"/>
      <c r="H308" s="39"/>
      <c r="I308" s="234"/>
      <c r="J308" s="39"/>
      <c r="K308" s="39"/>
      <c r="L308" s="43"/>
      <c r="M308" s="235"/>
      <c r="N308" s="236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155</v>
      </c>
      <c r="AU308" s="16" t="s">
        <v>86</v>
      </c>
    </row>
    <row r="309" s="2" customFormat="1" ht="21.75" customHeight="1">
      <c r="A309" s="37"/>
      <c r="B309" s="38"/>
      <c r="C309" s="218" t="s">
        <v>539</v>
      </c>
      <c r="D309" s="218" t="s">
        <v>149</v>
      </c>
      <c r="E309" s="219" t="s">
        <v>2338</v>
      </c>
      <c r="F309" s="220" t="s">
        <v>2339</v>
      </c>
      <c r="G309" s="221" t="s">
        <v>371</v>
      </c>
      <c r="H309" s="222">
        <v>6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41</v>
      </c>
      <c r="O309" s="90"/>
      <c r="P309" s="228">
        <f>O309*H309</f>
        <v>0</v>
      </c>
      <c r="Q309" s="228">
        <v>0.00017000000000000001</v>
      </c>
      <c r="R309" s="228">
        <f>Q309*H309</f>
        <v>0.0010200000000000001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242</v>
      </c>
      <c r="AT309" s="230" t="s">
        <v>149</v>
      </c>
      <c r="AU309" s="230" t="s">
        <v>86</v>
      </c>
      <c r="AY309" s="16" t="s">
        <v>147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84</v>
      </c>
      <c r="BK309" s="231">
        <f>ROUND(I309*H309,2)</f>
        <v>0</v>
      </c>
      <c r="BL309" s="16" t="s">
        <v>242</v>
      </c>
      <c r="BM309" s="230" t="s">
        <v>2340</v>
      </c>
    </row>
    <row r="310" s="2" customFormat="1">
      <c r="A310" s="37"/>
      <c r="B310" s="38"/>
      <c r="C310" s="39"/>
      <c r="D310" s="232" t="s">
        <v>155</v>
      </c>
      <c r="E310" s="39"/>
      <c r="F310" s="233" t="s">
        <v>2341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155</v>
      </c>
      <c r="AU310" s="16" t="s">
        <v>86</v>
      </c>
    </row>
    <row r="311" s="2" customFormat="1" ht="24.15" customHeight="1">
      <c r="A311" s="37"/>
      <c r="B311" s="38"/>
      <c r="C311" s="218" t="s">
        <v>551</v>
      </c>
      <c r="D311" s="218" t="s">
        <v>149</v>
      </c>
      <c r="E311" s="219" t="s">
        <v>2342</v>
      </c>
      <c r="F311" s="220" t="s">
        <v>2343</v>
      </c>
      <c r="G311" s="221" t="s">
        <v>371</v>
      </c>
      <c r="H311" s="222">
        <v>3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41</v>
      </c>
      <c r="O311" s="90"/>
      <c r="P311" s="228">
        <f>O311*H311</f>
        <v>0</v>
      </c>
      <c r="Q311" s="228">
        <v>0.00011</v>
      </c>
      <c r="R311" s="228">
        <f>Q311*H311</f>
        <v>0.00033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242</v>
      </c>
      <c r="AT311" s="230" t="s">
        <v>149</v>
      </c>
      <c r="AU311" s="230" t="s">
        <v>86</v>
      </c>
      <c r="AY311" s="16" t="s">
        <v>147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84</v>
      </c>
      <c r="BK311" s="231">
        <f>ROUND(I311*H311,2)</f>
        <v>0</v>
      </c>
      <c r="BL311" s="16" t="s">
        <v>242</v>
      </c>
      <c r="BM311" s="230" t="s">
        <v>2344</v>
      </c>
    </row>
    <row r="312" s="2" customFormat="1">
      <c r="A312" s="37"/>
      <c r="B312" s="38"/>
      <c r="C312" s="39"/>
      <c r="D312" s="232" t="s">
        <v>155</v>
      </c>
      <c r="E312" s="39"/>
      <c r="F312" s="233" t="s">
        <v>2345</v>
      </c>
      <c r="G312" s="39"/>
      <c r="H312" s="39"/>
      <c r="I312" s="234"/>
      <c r="J312" s="39"/>
      <c r="K312" s="39"/>
      <c r="L312" s="43"/>
      <c r="M312" s="235"/>
      <c r="N312" s="236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155</v>
      </c>
      <c r="AU312" s="16" t="s">
        <v>86</v>
      </c>
    </row>
    <row r="313" s="2" customFormat="1" ht="24.15" customHeight="1">
      <c r="A313" s="37"/>
      <c r="B313" s="38"/>
      <c r="C313" s="218" t="s">
        <v>557</v>
      </c>
      <c r="D313" s="218" t="s">
        <v>149</v>
      </c>
      <c r="E313" s="219" t="s">
        <v>2346</v>
      </c>
      <c r="F313" s="220" t="s">
        <v>2347</v>
      </c>
      <c r="G313" s="221" t="s">
        <v>371</v>
      </c>
      <c r="H313" s="222">
        <v>1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41</v>
      </c>
      <c r="O313" s="90"/>
      <c r="P313" s="228">
        <f>O313*H313</f>
        <v>0</v>
      </c>
      <c r="Q313" s="228">
        <v>0.00020000000000000001</v>
      </c>
      <c r="R313" s="228">
        <f>Q313*H313</f>
        <v>0.00020000000000000001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242</v>
      </c>
      <c r="AT313" s="230" t="s">
        <v>149</v>
      </c>
      <c r="AU313" s="230" t="s">
        <v>86</v>
      </c>
      <c r="AY313" s="16" t="s">
        <v>147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84</v>
      </c>
      <c r="BK313" s="231">
        <f>ROUND(I313*H313,2)</f>
        <v>0</v>
      </c>
      <c r="BL313" s="16" t="s">
        <v>242</v>
      </c>
      <c r="BM313" s="230" t="s">
        <v>2348</v>
      </c>
    </row>
    <row r="314" s="2" customFormat="1">
      <c r="A314" s="37"/>
      <c r="B314" s="38"/>
      <c r="C314" s="39"/>
      <c r="D314" s="232" t="s">
        <v>155</v>
      </c>
      <c r="E314" s="39"/>
      <c r="F314" s="233" t="s">
        <v>2349</v>
      </c>
      <c r="G314" s="39"/>
      <c r="H314" s="39"/>
      <c r="I314" s="234"/>
      <c r="J314" s="39"/>
      <c r="K314" s="39"/>
      <c r="L314" s="43"/>
      <c r="M314" s="235"/>
      <c r="N314" s="236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155</v>
      </c>
      <c r="AU314" s="16" t="s">
        <v>86</v>
      </c>
    </row>
    <row r="315" s="2" customFormat="1" ht="21.75" customHeight="1">
      <c r="A315" s="37"/>
      <c r="B315" s="38"/>
      <c r="C315" s="218" t="s">
        <v>563</v>
      </c>
      <c r="D315" s="218" t="s">
        <v>149</v>
      </c>
      <c r="E315" s="219" t="s">
        <v>2350</v>
      </c>
      <c r="F315" s="220" t="s">
        <v>2351</v>
      </c>
      <c r="G315" s="221" t="s">
        <v>371</v>
      </c>
      <c r="H315" s="222">
        <v>2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41</v>
      </c>
      <c r="O315" s="90"/>
      <c r="P315" s="228">
        <f>O315*H315</f>
        <v>0</v>
      </c>
      <c r="Q315" s="228">
        <v>0.00034000000000000002</v>
      </c>
      <c r="R315" s="228">
        <f>Q315*H315</f>
        <v>0.00068000000000000005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242</v>
      </c>
      <c r="AT315" s="230" t="s">
        <v>149</v>
      </c>
      <c r="AU315" s="230" t="s">
        <v>86</v>
      </c>
      <c r="AY315" s="16" t="s">
        <v>147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84</v>
      </c>
      <c r="BK315" s="231">
        <f>ROUND(I315*H315,2)</f>
        <v>0</v>
      </c>
      <c r="BL315" s="16" t="s">
        <v>242</v>
      </c>
      <c r="BM315" s="230" t="s">
        <v>2352</v>
      </c>
    </row>
    <row r="316" s="2" customFormat="1">
      <c r="A316" s="37"/>
      <c r="B316" s="38"/>
      <c r="C316" s="39"/>
      <c r="D316" s="232" t="s">
        <v>155</v>
      </c>
      <c r="E316" s="39"/>
      <c r="F316" s="233" t="s">
        <v>2353</v>
      </c>
      <c r="G316" s="39"/>
      <c r="H316" s="39"/>
      <c r="I316" s="234"/>
      <c r="J316" s="39"/>
      <c r="K316" s="39"/>
      <c r="L316" s="43"/>
      <c r="M316" s="235"/>
      <c r="N316" s="23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155</v>
      </c>
      <c r="AU316" s="16" t="s">
        <v>86</v>
      </c>
    </row>
    <row r="317" s="2" customFormat="1" ht="24.15" customHeight="1">
      <c r="A317" s="37"/>
      <c r="B317" s="38"/>
      <c r="C317" s="218" t="s">
        <v>572</v>
      </c>
      <c r="D317" s="218" t="s">
        <v>149</v>
      </c>
      <c r="E317" s="219" t="s">
        <v>2354</v>
      </c>
      <c r="F317" s="220" t="s">
        <v>2355</v>
      </c>
      <c r="G317" s="221" t="s">
        <v>371</v>
      </c>
      <c r="H317" s="222">
        <v>2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41</v>
      </c>
      <c r="O317" s="90"/>
      <c r="P317" s="228">
        <f>O317*H317</f>
        <v>0</v>
      </c>
      <c r="Q317" s="228">
        <v>0.00040000000000000002</v>
      </c>
      <c r="R317" s="228">
        <f>Q317*H317</f>
        <v>0.00080000000000000004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242</v>
      </c>
      <c r="AT317" s="230" t="s">
        <v>149</v>
      </c>
      <c r="AU317" s="230" t="s">
        <v>86</v>
      </c>
      <c r="AY317" s="16" t="s">
        <v>147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84</v>
      </c>
      <c r="BK317" s="231">
        <f>ROUND(I317*H317,2)</f>
        <v>0</v>
      </c>
      <c r="BL317" s="16" t="s">
        <v>242</v>
      </c>
      <c r="BM317" s="230" t="s">
        <v>2356</v>
      </c>
    </row>
    <row r="318" s="2" customFormat="1">
      <c r="A318" s="37"/>
      <c r="B318" s="38"/>
      <c r="C318" s="39"/>
      <c r="D318" s="232" t="s">
        <v>155</v>
      </c>
      <c r="E318" s="39"/>
      <c r="F318" s="233" t="s">
        <v>2357</v>
      </c>
      <c r="G318" s="39"/>
      <c r="H318" s="39"/>
      <c r="I318" s="234"/>
      <c r="J318" s="39"/>
      <c r="K318" s="39"/>
      <c r="L318" s="43"/>
      <c r="M318" s="235"/>
      <c r="N318" s="23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155</v>
      </c>
      <c r="AU318" s="16" t="s">
        <v>86</v>
      </c>
    </row>
    <row r="319" s="2" customFormat="1" ht="21.75" customHeight="1">
      <c r="A319" s="37"/>
      <c r="B319" s="38"/>
      <c r="C319" s="218" t="s">
        <v>577</v>
      </c>
      <c r="D319" s="218" t="s">
        <v>149</v>
      </c>
      <c r="E319" s="219" t="s">
        <v>2358</v>
      </c>
      <c r="F319" s="220" t="s">
        <v>2359</v>
      </c>
      <c r="G319" s="221" t="s">
        <v>371</v>
      </c>
      <c r="H319" s="222">
        <v>3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41</v>
      </c>
      <c r="O319" s="90"/>
      <c r="P319" s="228">
        <f>O319*H319</f>
        <v>0</v>
      </c>
      <c r="Q319" s="228">
        <v>2.0000000000000002E-05</v>
      </c>
      <c r="R319" s="228">
        <f>Q319*H319</f>
        <v>6.0000000000000008E-05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242</v>
      </c>
      <c r="AT319" s="230" t="s">
        <v>149</v>
      </c>
      <c r="AU319" s="230" t="s">
        <v>86</v>
      </c>
      <c r="AY319" s="16" t="s">
        <v>147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84</v>
      </c>
      <c r="BK319" s="231">
        <f>ROUND(I319*H319,2)</f>
        <v>0</v>
      </c>
      <c r="BL319" s="16" t="s">
        <v>242</v>
      </c>
      <c r="BM319" s="230" t="s">
        <v>2360</v>
      </c>
    </row>
    <row r="320" s="2" customFormat="1">
      <c r="A320" s="37"/>
      <c r="B320" s="38"/>
      <c r="C320" s="39"/>
      <c r="D320" s="232" t="s">
        <v>155</v>
      </c>
      <c r="E320" s="39"/>
      <c r="F320" s="233" t="s">
        <v>2361</v>
      </c>
      <c r="G320" s="39"/>
      <c r="H320" s="39"/>
      <c r="I320" s="234"/>
      <c r="J320" s="39"/>
      <c r="K320" s="39"/>
      <c r="L320" s="43"/>
      <c r="M320" s="235"/>
      <c r="N320" s="236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155</v>
      </c>
      <c r="AU320" s="16" t="s">
        <v>86</v>
      </c>
    </row>
    <row r="321" s="2" customFormat="1" ht="24.15" customHeight="1">
      <c r="A321" s="37"/>
      <c r="B321" s="38"/>
      <c r="C321" s="249" t="s">
        <v>582</v>
      </c>
      <c r="D321" s="249" t="s">
        <v>206</v>
      </c>
      <c r="E321" s="250" t="s">
        <v>2362</v>
      </c>
      <c r="F321" s="251" t="s">
        <v>2363</v>
      </c>
      <c r="G321" s="252" t="s">
        <v>1</v>
      </c>
      <c r="H321" s="253">
        <v>1</v>
      </c>
      <c r="I321" s="254"/>
      <c r="J321" s="255">
        <f>ROUND(I321*H321,2)</f>
        <v>0</v>
      </c>
      <c r="K321" s="256"/>
      <c r="L321" s="257"/>
      <c r="M321" s="258" t="s">
        <v>1</v>
      </c>
      <c r="N321" s="259" t="s">
        <v>41</v>
      </c>
      <c r="O321" s="90"/>
      <c r="P321" s="228">
        <f>O321*H321</f>
        <v>0</v>
      </c>
      <c r="Q321" s="228">
        <v>0.0015</v>
      </c>
      <c r="R321" s="228">
        <f>Q321*H321</f>
        <v>0.0015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340</v>
      </c>
      <c r="AT321" s="230" t="s">
        <v>206</v>
      </c>
      <c r="AU321" s="230" t="s">
        <v>86</v>
      </c>
      <c r="AY321" s="16" t="s">
        <v>147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84</v>
      </c>
      <c r="BK321" s="231">
        <f>ROUND(I321*H321,2)</f>
        <v>0</v>
      </c>
      <c r="BL321" s="16" t="s">
        <v>242</v>
      </c>
      <c r="BM321" s="230" t="s">
        <v>2364</v>
      </c>
    </row>
    <row r="322" s="2" customFormat="1" ht="16.5" customHeight="1">
      <c r="A322" s="37"/>
      <c r="B322" s="38"/>
      <c r="C322" s="249" t="s">
        <v>587</v>
      </c>
      <c r="D322" s="249" t="s">
        <v>206</v>
      </c>
      <c r="E322" s="250" t="s">
        <v>2365</v>
      </c>
      <c r="F322" s="251" t="s">
        <v>2366</v>
      </c>
      <c r="G322" s="252" t="s">
        <v>1</v>
      </c>
      <c r="H322" s="253">
        <v>1</v>
      </c>
      <c r="I322" s="254"/>
      <c r="J322" s="255">
        <f>ROUND(I322*H322,2)</f>
        <v>0</v>
      </c>
      <c r="K322" s="256"/>
      <c r="L322" s="257"/>
      <c r="M322" s="258" t="s">
        <v>1</v>
      </c>
      <c r="N322" s="259" t="s">
        <v>41</v>
      </c>
      <c r="O322" s="90"/>
      <c r="P322" s="228">
        <f>O322*H322</f>
        <v>0</v>
      </c>
      <c r="Q322" s="228">
        <v>0.00029999999999999997</v>
      </c>
      <c r="R322" s="228">
        <f>Q322*H322</f>
        <v>0.00029999999999999997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340</v>
      </c>
      <c r="AT322" s="230" t="s">
        <v>206</v>
      </c>
      <c r="AU322" s="230" t="s">
        <v>86</v>
      </c>
      <c r="AY322" s="16" t="s">
        <v>147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84</v>
      </c>
      <c r="BK322" s="231">
        <f>ROUND(I322*H322,2)</f>
        <v>0</v>
      </c>
      <c r="BL322" s="16" t="s">
        <v>242</v>
      </c>
      <c r="BM322" s="230" t="s">
        <v>2367</v>
      </c>
    </row>
    <row r="323" s="2" customFormat="1" ht="16.5" customHeight="1">
      <c r="A323" s="37"/>
      <c r="B323" s="38"/>
      <c r="C323" s="249" t="s">
        <v>593</v>
      </c>
      <c r="D323" s="249" t="s">
        <v>206</v>
      </c>
      <c r="E323" s="250" t="s">
        <v>2368</v>
      </c>
      <c r="F323" s="251" t="s">
        <v>2369</v>
      </c>
      <c r="G323" s="252" t="s">
        <v>1</v>
      </c>
      <c r="H323" s="253">
        <v>1</v>
      </c>
      <c r="I323" s="254"/>
      <c r="J323" s="255">
        <f>ROUND(I323*H323,2)</f>
        <v>0</v>
      </c>
      <c r="K323" s="256"/>
      <c r="L323" s="257"/>
      <c r="M323" s="258" t="s">
        <v>1</v>
      </c>
      <c r="N323" s="259" t="s">
        <v>41</v>
      </c>
      <c r="O323" s="90"/>
      <c r="P323" s="228">
        <f>O323*H323</f>
        <v>0</v>
      </c>
      <c r="Q323" s="228">
        <v>0.00029999999999999997</v>
      </c>
      <c r="R323" s="228">
        <f>Q323*H323</f>
        <v>0.00029999999999999997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340</v>
      </c>
      <c r="AT323" s="230" t="s">
        <v>206</v>
      </c>
      <c r="AU323" s="230" t="s">
        <v>86</v>
      </c>
      <c r="AY323" s="16" t="s">
        <v>147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84</v>
      </c>
      <c r="BK323" s="231">
        <f>ROUND(I323*H323,2)</f>
        <v>0</v>
      </c>
      <c r="BL323" s="16" t="s">
        <v>242</v>
      </c>
      <c r="BM323" s="230" t="s">
        <v>2370</v>
      </c>
    </row>
    <row r="324" s="2" customFormat="1" ht="24.15" customHeight="1">
      <c r="A324" s="37"/>
      <c r="B324" s="38"/>
      <c r="C324" s="218" t="s">
        <v>601</v>
      </c>
      <c r="D324" s="218" t="s">
        <v>149</v>
      </c>
      <c r="E324" s="219" t="s">
        <v>2371</v>
      </c>
      <c r="F324" s="220" t="s">
        <v>2372</v>
      </c>
      <c r="G324" s="221" t="s">
        <v>371</v>
      </c>
      <c r="H324" s="222">
        <v>1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41</v>
      </c>
      <c r="O324" s="90"/>
      <c r="P324" s="228">
        <f>O324*H324</f>
        <v>0</v>
      </c>
      <c r="Q324" s="228">
        <v>0.0012700000000000001</v>
      </c>
      <c r="R324" s="228">
        <f>Q324*H324</f>
        <v>0.0012700000000000001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242</v>
      </c>
      <c r="AT324" s="230" t="s">
        <v>149</v>
      </c>
      <c r="AU324" s="230" t="s">
        <v>86</v>
      </c>
      <c r="AY324" s="16" t="s">
        <v>147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84</v>
      </c>
      <c r="BK324" s="231">
        <f>ROUND(I324*H324,2)</f>
        <v>0</v>
      </c>
      <c r="BL324" s="16" t="s">
        <v>242</v>
      </c>
      <c r="BM324" s="230" t="s">
        <v>2373</v>
      </c>
    </row>
    <row r="325" s="2" customFormat="1">
      <c r="A325" s="37"/>
      <c r="B325" s="38"/>
      <c r="C325" s="39"/>
      <c r="D325" s="232" t="s">
        <v>155</v>
      </c>
      <c r="E325" s="39"/>
      <c r="F325" s="233" t="s">
        <v>2374</v>
      </c>
      <c r="G325" s="39"/>
      <c r="H325" s="39"/>
      <c r="I325" s="234"/>
      <c r="J325" s="39"/>
      <c r="K325" s="39"/>
      <c r="L325" s="43"/>
      <c r="M325" s="235"/>
      <c r="N325" s="23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155</v>
      </c>
      <c r="AU325" s="16" t="s">
        <v>86</v>
      </c>
    </row>
    <row r="326" s="2" customFormat="1" ht="21.75" customHeight="1">
      <c r="A326" s="37"/>
      <c r="B326" s="38"/>
      <c r="C326" s="218" t="s">
        <v>607</v>
      </c>
      <c r="D326" s="218" t="s">
        <v>149</v>
      </c>
      <c r="E326" s="219" t="s">
        <v>2375</v>
      </c>
      <c r="F326" s="220" t="s">
        <v>2376</v>
      </c>
      <c r="G326" s="221" t="s">
        <v>320</v>
      </c>
      <c r="H326" s="222">
        <v>14.5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41</v>
      </c>
      <c r="O326" s="90"/>
      <c r="P326" s="228">
        <f>O326*H326</f>
        <v>0</v>
      </c>
      <c r="Q326" s="228">
        <v>1.0000000000000001E-05</v>
      </c>
      <c r="R326" s="228">
        <f>Q326*H326</f>
        <v>0.000145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242</v>
      </c>
      <c r="AT326" s="230" t="s">
        <v>149</v>
      </c>
      <c r="AU326" s="230" t="s">
        <v>86</v>
      </c>
      <c r="AY326" s="16" t="s">
        <v>147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84</v>
      </c>
      <c r="BK326" s="231">
        <f>ROUND(I326*H326,2)</f>
        <v>0</v>
      </c>
      <c r="BL326" s="16" t="s">
        <v>242</v>
      </c>
      <c r="BM326" s="230" t="s">
        <v>2377</v>
      </c>
    </row>
    <row r="327" s="2" customFormat="1">
      <c r="A327" s="37"/>
      <c r="B327" s="38"/>
      <c r="C327" s="39"/>
      <c r="D327" s="232" t="s">
        <v>155</v>
      </c>
      <c r="E327" s="39"/>
      <c r="F327" s="233" t="s">
        <v>2378</v>
      </c>
      <c r="G327" s="39"/>
      <c r="H327" s="39"/>
      <c r="I327" s="234"/>
      <c r="J327" s="39"/>
      <c r="K327" s="39"/>
      <c r="L327" s="43"/>
      <c r="M327" s="235"/>
      <c r="N327" s="236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155</v>
      </c>
      <c r="AU327" s="16" t="s">
        <v>86</v>
      </c>
    </row>
    <row r="328" s="2" customFormat="1" ht="24.15" customHeight="1">
      <c r="A328" s="37"/>
      <c r="B328" s="38"/>
      <c r="C328" s="218" t="s">
        <v>615</v>
      </c>
      <c r="D328" s="218" t="s">
        <v>149</v>
      </c>
      <c r="E328" s="219" t="s">
        <v>2379</v>
      </c>
      <c r="F328" s="220" t="s">
        <v>2380</v>
      </c>
      <c r="G328" s="221" t="s">
        <v>320</v>
      </c>
      <c r="H328" s="222">
        <v>14.5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41</v>
      </c>
      <c r="O328" s="90"/>
      <c r="P328" s="228">
        <f>O328*H328</f>
        <v>0</v>
      </c>
      <c r="Q328" s="228">
        <v>2.0000000000000002E-05</v>
      </c>
      <c r="R328" s="228">
        <f>Q328*H328</f>
        <v>0.00029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242</v>
      </c>
      <c r="AT328" s="230" t="s">
        <v>149</v>
      </c>
      <c r="AU328" s="230" t="s">
        <v>86</v>
      </c>
      <c r="AY328" s="16" t="s">
        <v>147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84</v>
      </c>
      <c r="BK328" s="231">
        <f>ROUND(I328*H328,2)</f>
        <v>0</v>
      </c>
      <c r="BL328" s="16" t="s">
        <v>242</v>
      </c>
      <c r="BM328" s="230" t="s">
        <v>2381</v>
      </c>
    </row>
    <row r="329" s="2" customFormat="1">
      <c r="A329" s="37"/>
      <c r="B329" s="38"/>
      <c r="C329" s="39"/>
      <c r="D329" s="232" t="s">
        <v>155</v>
      </c>
      <c r="E329" s="39"/>
      <c r="F329" s="233" t="s">
        <v>2382</v>
      </c>
      <c r="G329" s="39"/>
      <c r="H329" s="39"/>
      <c r="I329" s="234"/>
      <c r="J329" s="39"/>
      <c r="K329" s="39"/>
      <c r="L329" s="43"/>
      <c r="M329" s="235"/>
      <c r="N329" s="236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155</v>
      </c>
      <c r="AU329" s="16" t="s">
        <v>86</v>
      </c>
    </row>
    <row r="330" s="2" customFormat="1" ht="21.75" customHeight="1">
      <c r="A330" s="37"/>
      <c r="B330" s="38"/>
      <c r="C330" s="218" t="s">
        <v>621</v>
      </c>
      <c r="D330" s="218" t="s">
        <v>149</v>
      </c>
      <c r="E330" s="219" t="s">
        <v>2383</v>
      </c>
      <c r="F330" s="220" t="s">
        <v>2282</v>
      </c>
      <c r="G330" s="221" t="s">
        <v>371</v>
      </c>
      <c r="H330" s="222">
        <v>1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41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242</v>
      </c>
      <c r="AT330" s="230" t="s">
        <v>149</v>
      </c>
      <c r="AU330" s="230" t="s">
        <v>86</v>
      </c>
      <c r="AY330" s="16" t="s">
        <v>147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84</v>
      </c>
      <c r="BK330" s="231">
        <f>ROUND(I330*H330,2)</f>
        <v>0</v>
      </c>
      <c r="BL330" s="16" t="s">
        <v>242</v>
      </c>
      <c r="BM330" s="230" t="s">
        <v>2384</v>
      </c>
    </row>
    <row r="331" s="2" customFormat="1" ht="24.15" customHeight="1">
      <c r="A331" s="37"/>
      <c r="B331" s="38"/>
      <c r="C331" s="218" t="s">
        <v>626</v>
      </c>
      <c r="D331" s="218" t="s">
        <v>149</v>
      </c>
      <c r="E331" s="219" t="s">
        <v>2385</v>
      </c>
      <c r="F331" s="220" t="s">
        <v>2386</v>
      </c>
      <c r="G331" s="221" t="s">
        <v>320</v>
      </c>
      <c r="H331" s="222">
        <v>5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41</v>
      </c>
      <c r="O331" s="90"/>
      <c r="P331" s="228">
        <f>O331*H331</f>
        <v>0</v>
      </c>
      <c r="Q331" s="228">
        <v>0.0015</v>
      </c>
      <c r="R331" s="228">
        <f>Q331*H331</f>
        <v>0.0074999999999999997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242</v>
      </c>
      <c r="AT331" s="230" t="s">
        <v>149</v>
      </c>
      <c r="AU331" s="230" t="s">
        <v>86</v>
      </c>
      <c r="AY331" s="16" t="s">
        <v>147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84</v>
      </c>
      <c r="BK331" s="231">
        <f>ROUND(I331*H331,2)</f>
        <v>0</v>
      </c>
      <c r="BL331" s="16" t="s">
        <v>242</v>
      </c>
      <c r="BM331" s="230" t="s">
        <v>2387</v>
      </c>
    </row>
    <row r="332" s="2" customFormat="1" ht="24.15" customHeight="1">
      <c r="A332" s="37"/>
      <c r="B332" s="38"/>
      <c r="C332" s="218" t="s">
        <v>632</v>
      </c>
      <c r="D332" s="218" t="s">
        <v>149</v>
      </c>
      <c r="E332" s="219" t="s">
        <v>2388</v>
      </c>
      <c r="F332" s="220" t="s">
        <v>2389</v>
      </c>
      <c r="G332" s="221" t="s">
        <v>191</v>
      </c>
      <c r="H332" s="222">
        <v>0.029999999999999999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41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242</v>
      </c>
      <c r="AT332" s="230" t="s">
        <v>149</v>
      </c>
      <c r="AU332" s="230" t="s">
        <v>86</v>
      </c>
      <c r="AY332" s="16" t="s">
        <v>147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84</v>
      </c>
      <c r="BK332" s="231">
        <f>ROUND(I332*H332,2)</f>
        <v>0</v>
      </c>
      <c r="BL332" s="16" t="s">
        <v>242</v>
      </c>
      <c r="BM332" s="230" t="s">
        <v>2390</v>
      </c>
    </row>
    <row r="333" s="2" customFormat="1">
      <c r="A333" s="37"/>
      <c r="B333" s="38"/>
      <c r="C333" s="39"/>
      <c r="D333" s="232" t="s">
        <v>155</v>
      </c>
      <c r="E333" s="39"/>
      <c r="F333" s="233" t="s">
        <v>2391</v>
      </c>
      <c r="G333" s="39"/>
      <c r="H333" s="39"/>
      <c r="I333" s="234"/>
      <c r="J333" s="39"/>
      <c r="K333" s="39"/>
      <c r="L333" s="43"/>
      <c r="M333" s="235"/>
      <c r="N333" s="236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155</v>
      </c>
      <c r="AU333" s="16" t="s">
        <v>86</v>
      </c>
    </row>
    <row r="334" s="12" customFormat="1" ht="22.8" customHeight="1">
      <c r="A334" s="12"/>
      <c r="B334" s="202"/>
      <c r="C334" s="203"/>
      <c r="D334" s="204" t="s">
        <v>75</v>
      </c>
      <c r="E334" s="216" t="s">
        <v>2392</v>
      </c>
      <c r="F334" s="216" t="s">
        <v>2393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SUM(P335:P338)</f>
        <v>0</v>
      </c>
      <c r="Q334" s="210"/>
      <c r="R334" s="211">
        <f>SUM(R335:R338)</f>
        <v>0.0176873325</v>
      </c>
      <c r="S334" s="210"/>
      <c r="T334" s="212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86</v>
      </c>
      <c r="AT334" s="214" t="s">
        <v>75</v>
      </c>
      <c r="AU334" s="214" t="s">
        <v>84</v>
      </c>
      <c r="AY334" s="213" t="s">
        <v>147</v>
      </c>
      <c r="BK334" s="215">
        <f>SUM(BK335:BK338)</f>
        <v>0</v>
      </c>
    </row>
    <row r="335" s="2" customFormat="1" ht="24.15" customHeight="1">
      <c r="A335" s="37"/>
      <c r="B335" s="38"/>
      <c r="C335" s="218" t="s">
        <v>639</v>
      </c>
      <c r="D335" s="218" t="s">
        <v>149</v>
      </c>
      <c r="E335" s="219" t="s">
        <v>2394</v>
      </c>
      <c r="F335" s="220" t="s">
        <v>2395</v>
      </c>
      <c r="G335" s="221" t="s">
        <v>2032</v>
      </c>
      <c r="H335" s="222">
        <v>1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41</v>
      </c>
      <c r="O335" s="90"/>
      <c r="P335" s="228">
        <f>O335*H335</f>
        <v>0</v>
      </c>
      <c r="Q335" s="228">
        <v>0.015687332500000001</v>
      </c>
      <c r="R335" s="228">
        <f>Q335*H335</f>
        <v>0.015687332500000001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242</v>
      </c>
      <c r="AT335" s="230" t="s">
        <v>149</v>
      </c>
      <c r="AU335" s="230" t="s">
        <v>86</v>
      </c>
      <c r="AY335" s="16" t="s">
        <v>147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84</v>
      </c>
      <c r="BK335" s="231">
        <f>ROUND(I335*H335,2)</f>
        <v>0</v>
      </c>
      <c r="BL335" s="16" t="s">
        <v>242</v>
      </c>
      <c r="BM335" s="230" t="s">
        <v>2396</v>
      </c>
    </row>
    <row r="336" s="2" customFormat="1" ht="24.15" customHeight="1">
      <c r="A336" s="37"/>
      <c r="B336" s="38"/>
      <c r="C336" s="218" t="s">
        <v>645</v>
      </c>
      <c r="D336" s="218" t="s">
        <v>149</v>
      </c>
      <c r="E336" s="219" t="s">
        <v>2397</v>
      </c>
      <c r="F336" s="220" t="s">
        <v>2398</v>
      </c>
      <c r="G336" s="221" t="s">
        <v>1666</v>
      </c>
      <c r="H336" s="222">
        <v>1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41</v>
      </c>
      <c r="O336" s="90"/>
      <c r="P336" s="228">
        <f>O336*H336</f>
        <v>0</v>
      </c>
      <c r="Q336" s="228">
        <v>0.002</v>
      </c>
      <c r="R336" s="228">
        <f>Q336*H336</f>
        <v>0.002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242</v>
      </c>
      <c r="AT336" s="230" t="s">
        <v>149</v>
      </c>
      <c r="AU336" s="230" t="s">
        <v>86</v>
      </c>
      <c r="AY336" s="16" t="s">
        <v>147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84</v>
      </c>
      <c r="BK336" s="231">
        <f>ROUND(I336*H336,2)</f>
        <v>0</v>
      </c>
      <c r="BL336" s="16" t="s">
        <v>242</v>
      </c>
      <c r="BM336" s="230" t="s">
        <v>2399</v>
      </c>
    </row>
    <row r="337" s="2" customFormat="1" ht="24.15" customHeight="1">
      <c r="A337" s="37"/>
      <c r="B337" s="38"/>
      <c r="C337" s="218" t="s">
        <v>651</v>
      </c>
      <c r="D337" s="218" t="s">
        <v>149</v>
      </c>
      <c r="E337" s="219" t="s">
        <v>2400</v>
      </c>
      <c r="F337" s="220" t="s">
        <v>2401</v>
      </c>
      <c r="G337" s="221" t="s">
        <v>191</v>
      </c>
      <c r="H337" s="222">
        <v>0.017999999999999999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41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242</v>
      </c>
      <c r="AT337" s="230" t="s">
        <v>149</v>
      </c>
      <c r="AU337" s="230" t="s">
        <v>86</v>
      </c>
      <c r="AY337" s="16" t="s">
        <v>147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84</v>
      </c>
      <c r="BK337" s="231">
        <f>ROUND(I337*H337,2)</f>
        <v>0</v>
      </c>
      <c r="BL337" s="16" t="s">
        <v>242</v>
      </c>
      <c r="BM337" s="230" t="s">
        <v>2402</v>
      </c>
    </row>
    <row r="338" s="2" customFormat="1">
      <c r="A338" s="37"/>
      <c r="B338" s="38"/>
      <c r="C338" s="39"/>
      <c r="D338" s="232" t="s">
        <v>155</v>
      </c>
      <c r="E338" s="39"/>
      <c r="F338" s="233" t="s">
        <v>2403</v>
      </c>
      <c r="G338" s="39"/>
      <c r="H338" s="39"/>
      <c r="I338" s="234"/>
      <c r="J338" s="39"/>
      <c r="K338" s="39"/>
      <c r="L338" s="43"/>
      <c r="M338" s="235"/>
      <c r="N338" s="236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155</v>
      </c>
      <c r="AU338" s="16" t="s">
        <v>86</v>
      </c>
    </row>
    <row r="339" s="12" customFormat="1" ht="22.8" customHeight="1">
      <c r="A339" s="12"/>
      <c r="B339" s="202"/>
      <c r="C339" s="203"/>
      <c r="D339" s="204" t="s">
        <v>75</v>
      </c>
      <c r="E339" s="216" t="s">
        <v>2404</v>
      </c>
      <c r="F339" s="216" t="s">
        <v>2405</v>
      </c>
      <c r="G339" s="203"/>
      <c r="H339" s="203"/>
      <c r="I339" s="206"/>
      <c r="J339" s="217">
        <f>BK339</f>
        <v>0</v>
      </c>
      <c r="K339" s="203"/>
      <c r="L339" s="208"/>
      <c r="M339" s="209"/>
      <c r="N339" s="210"/>
      <c r="O339" s="210"/>
      <c r="P339" s="211">
        <f>SUM(P340:P359)</f>
        <v>0</v>
      </c>
      <c r="Q339" s="210"/>
      <c r="R339" s="211">
        <f>SUM(R340:R359)</f>
        <v>0.10047622559999998</v>
      </c>
      <c r="S339" s="210"/>
      <c r="T339" s="212">
        <f>SUM(T340:T359)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86</v>
      </c>
      <c r="AT339" s="214" t="s">
        <v>75</v>
      </c>
      <c r="AU339" s="214" t="s">
        <v>84</v>
      </c>
      <c r="AY339" s="213" t="s">
        <v>147</v>
      </c>
      <c r="BK339" s="215">
        <f>SUM(BK340:BK359)</f>
        <v>0</v>
      </c>
    </row>
    <row r="340" s="2" customFormat="1" ht="24.15" customHeight="1">
      <c r="A340" s="37"/>
      <c r="B340" s="38"/>
      <c r="C340" s="218" t="s">
        <v>656</v>
      </c>
      <c r="D340" s="218" t="s">
        <v>149</v>
      </c>
      <c r="E340" s="219" t="s">
        <v>2406</v>
      </c>
      <c r="F340" s="220" t="s">
        <v>2407</v>
      </c>
      <c r="G340" s="221" t="s">
        <v>2032</v>
      </c>
      <c r="H340" s="222">
        <v>2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41</v>
      </c>
      <c r="O340" s="90"/>
      <c r="P340" s="228">
        <f>O340*H340</f>
        <v>0</v>
      </c>
      <c r="Q340" s="228">
        <v>0.015688836300000002</v>
      </c>
      <c r="R340" s="228">
        <f>Q340*H340</f>
        <v>0.031377672600000003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242</v>
      </c>
      <c r="AT340" s="230" t="s">
        <v>149</v>
      </c>
      <c r="AU340" s="230" t="s">
        <v>86</v>
      </c>
      <c r="AY340" s="16" t="s">
        <v>147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84</v>
      </c>
      <c r="BK340" s="231">
        <f>ROUND(I340*H340,2)</f>
        <v>0</v>
      </c>
      <c r="BL340" s="16" t="s">
        <v>242</v>
      </c>
      <c r="BM340" s="230" t="s">
        <v>2408</v>
      </c>
    </row>
    <row r="341" s="2" customFormat="1">
      <c r="A341" s="37"/>
      <c r="B341" s="38"/>
      <c r="C341" s="39"/>
      <c r="D341" s="232" t="s">
        <v>155</v>
      </c>
      <c r="E341" s="39"/>
      <c r="F341" s="233" t="s">
        <v>2409</v>
      </c>
      <c r="G341" s="39"/>
      <c r="H341" s="39"/>
      <c r="I341" s="234"/>
      <c r="J341" s="39"/>
      <c r="K341" s="39"/>
      <c r="L341" s="43"/>
      <c r="M341" s="235"/>
      <c r="N341" s="236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155</v>
      </c>
      <c r="AU341" s="16" t="s">
        <v>86</v>
      </c>
    </row>
    <row r="342" s="2" customFormat="1" ht="16.5" customHeight="1">
      <c r="A342" s="37"/>
      <c r="B342" s="38"/>
      <c r="C342" s="249" t="s">
        <v>662</v>
      </c>
      <c r="D342" s="249" t="s">
        <v>206</v>
      </c>
      <c r="E342" s="250" t="s">
        <v>2410</v>
      </c>
      <c r="F342" s="251" t="s">
        <v>2411</v>
      </c>
      <c r="G342" s="252" t="s">
        <v>371</v>
      </c>
      <c r="H342" s="253">
        <v>2</v>
      </c>
      <c r="I342" s="254"/>
      <c r="J342" s="255">
        <f>ROUND(I342*H342,2)</f>
        <v>0</v>
      </c>
      <c r="K342" s="256"/>
      <c r="L342" s="257"/>
      <c r="M342" s="258" t="s">
        <v>1</v>
      </c>
      <c r="N342" s="259" t="s">
        <v>41</v>
      </c>
      <c r="O342" s="90"/>
      <c r="P342" s="228">
        <f>O342*H342</f>
        <v>0</v>
      </c>
      <c r="Q342" s="228">
        <v>0.0022000000000000001</v>
      </c>
      <c r="R342" s="228">
        <f>Q342*H342</f>
        <v>0.0044000000000000003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340</v>
      </c>
      <c r="AT342" s="230" t="s">
        <v>206</v>
      </c>
      <c r="AU342" s="230" t="s">
        <v>86</v>
      </c>
      <c r="AY342" s="16" t="s">
        <v>147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84</v>
      </c>
      <c r="BK342" s="231">
        <f>ROUND(I342*H342,2)</f>
        <v>0</v>
      </c>
      <c r="BL342" s="16" t="s">
        <v>242</v>
      </c>
      <c r="BM342" s="230" t="s">
        <v>2412</v>
      </c>
    </row>
    <row r="343" s="2" customFormat="1" ht="24.15" customHeight="1">
      <c r="A343" s="37"/>
      <c r="B343" s="38"/>
      <c r="C343" s="218" t="s">
        <v>668</v>
      </c>
      <c r="D343" s="218" t="s">
        <v>149</v>
      </c>
      <c r="E343" s="219" t="s">
        <v>2413</v>
      </c>
      <c r="F343" s="220" t="s">
        <v>2414</v>
      </c>
      <c r="G343" s="221" t="s">
        <v>2032</v>
      </c>
      <c r="H343" s="222">
        <v>2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41</v>
      </c>
      <c r="O343" s="90"/>
      <c r="P343" s="228">
        <f>O343*H343</f>
        <v>0</v>
      </c>
      <c r="Q343" s="228">
        <v>0.0098492765000000003</v>
      </c>
      <c r="R343" s="228">
        <f>Q343*H343</f>
        <v>0.019698553000000001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242</v>
      </c>
      <c r="AT343" s="230" t="s">
        <v>149</v>
      </c>
      <c r="AU343" s="230" t="s">
        <v>86</v>
      </c>
      <c r="AY343" s="16" t="s">
        <v>147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84</v>
      </c>
      <c r="BK343" s="231">
        <f>ROUND(I343*H343,2)</f>
        <v>0</v>
      </c>
      <c r="BL343" s="16" t="s">
        <v>242</v>
      </c>
      <c r="BM343" s="230" t="s">
        <v>2415</v>
      </c>
    </row>
    <row r="344" s="2" customFormat="1">
      <c r="A344" s="37"/>
      <c r="B344" s="38"/>
      <c r="C344" s="39"/>
      <c r="D344" s="232" t="s">
        <v>155</v>
      </c>
      <c r="E344" s="39"/>
      <c r="F344" s="233" t="s">
        <v>2416</v>
      </c>
      <c r="G344" s="39"/>
      <c r="H344" s="39"/>
      <c r="I344" s="234"/>
      <c r="J344" s="39"/>
      <c r="K344" s="39"/>
      <c r="L344" s="43"/>
      <c r="M344" s="235"/>
      <c r="N344" s="236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155</v>
      </c>
      <c r="AU344" s="16" t="s">
        <v>86</v>
      </c>
    </row>
    <row r="345" s="2" customFormat="1" ht="33" customHeight="1">
      <c r="A345" s="37"/>
      <c r="B345" s="38"/>
      <c r="C345" s="218" t="s">
        <v>674</v>
      </c>
      <c r="D345" s="218" t="s">
        <v>149</v>
      </c>
      <c r="E345" s="219" t="s">
        <v>2417</v>
      </c>
      <c r="F345" s="220" t="s">
        <v>2418</v>
      </c>
      <c r="G345" s="221" t="s">
        <v>2032</v>
      </c>
      <c r="H345" s="222">
        <v>1</v>
      </c>
      <c r="I345" s="223"/>
      <c r="J345" s="224">
        <f>ROUND(I345*H345,2)</f>
        <v>0</v>
      </c>
      <c r="K345" s="225"/>
      <c r="L345" s="43"/>
      <c r="M345" s="226" t="s">
        <v>1</v>
      </c>
      <c r="N345" s="227" t="s">
        <v>41</v>
      </c>
      <c r="O345" s="90"/>
      <c r="P345" s="228">
        <f>O345*H345</f>
        <v>0</v>
      </c>
      <c r="Q345" s="228">
        <v>0.0049300000000000004</v>
      </c>
      <c r="R345" s="228">
        <f>Q345*H345</f>
        <v>0.0049300000000000004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242</v>
      </c>
      <c r="AT345" s="230" t="s">
        <v>149</v>
      </c>
      <c r="AU345" s="230" t="s">
        <v>86</v>
      </c>
      <c r="AY345" s="16" t="s">
        <v>147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84</v>
      </c>
      <c r="BK345" s="231">
        <f>ROUND(I345*H345,2)</f>
        <v>0</v>
      </c>
      <c r="BL345" s="16" t="s">
        <v>242</v>
      </c>
      <c r="BM345" s="230" t="s">
        <v>2419</v>
      </c>
    </row>
    <row r="346" s="2" customFormat="1">
      <c r="A346" s="37"/>
      <c r="B346" s="38"/>
      <c r="C346" s="39"/>
      <c r="D346" s="232" t="s">
        <v>155</v>
      </c>
      <c r="E346" s="39"/>
      <c r="F346" s="233" t="s">
        <v>2420</v>
      </c>
      <c r="G346" s="39"/>
      <c r="H346" s="39"/>
      <c r="I346" s="234"/>
      <c r="J346" s="39"/>
      <c r="K346" s="39"/>
      <c r="L346" s="43"/>
      <c r="M346" s="235"/>
      <c r="N346" s="236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155</v>
      </c>
      <c r="AU346" s="16" t="s">
        <v>86</v>
      </c>
    </row>
    <row r="347" s="2" customFormat="1" ht="16.5" customHeight="1">
      <c r="A347" s="37"/>
      <c r="B347" s="38"/>
      <c r="C347" s="218" t="s">
        <v>679</v>
      </c>
      <c r="D347" s="218" t="s">
        <v>149</v>
      </c>
      <c r="E347" s="219" t="s">
        <v>2421</v>
      </c>
      <c r="F347" s="220" t="s">
        <v>2422</v>
      </c>
      <c r="G347" s="221" t="s">
        <v>2032</v>
      </c>
      <c r="H347" s="222">
        <v>1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41</v>
      </c>
      <c r="O347" s="90"/>
      <c r="P347" s="228">
        <f>O347*H347</f>
        <v>0</v>
      </c>
      <c r="Q347" s="228">
        <v>0.00064000000000000005</v>
      </c>
      <c r="R347" s="228">
        <f>Q347*H347</f>
        <v>0.00064000000000000005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242</v>
      </c>
      <c r="AT347" s="230" t="s">
        <v>149</v>
      </c>
      <c r="AU347" s="230" t="s">
        <v>86</v>
      </c>
      <c r="AY347" s="16" t="s">
        <v>147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84</v>
      </c>
      <c r="BK347" s="231">
        <f>ROUND(I347*H347,2)</f>
        <v>0</v>
      </c>
      <c r="BL347" s="16" t="s">
        <v>242</v>
      </c>
      <c r="BM347" s="230" t="s">
        <v>2423</v>
      </c>
    </row>
    <row r="348" s="2" customFormat="1">
      <c r="A348" s="37"/>
      <c r="B348" s="38"/>
      <c r="C348" s="39"/>
      <c r="D348" s="232" t="s">
        <v>155</v>
      </c>
      <c r="E348" s="39"/>
      <c r="F348" s="233" t="s">
        <v>2424</v>
      </c>
      <c r="G348" s="39"/>
      <c r="H348" s="39"/>
      <c r="I348" s="234"/>
      <c r="J348" s="39"/>
      <c r="K348" s="39"/>
      <c r="L348" s="43"/>
      <c r="M348" s="235"/>
      <c r="N348" s="236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155</v>
      </c>
      <c r="AU348" s="16" t="s">
        <v>86</v>
      </c>
    </row>
    <row r="349" s="2" customFormat="1" ht="16.5" customHeight="1">
      <c r="A349" s="37"/>
      <c r="B349" s="38"/>
      <c r="C349" s="249" t="s">
        <v>683</v>
      </c>
      <c r="D349" s="249" t="s">
        <v>206</v>
      </c>
      <c r="E349" s="250" t="s">
        <v>2425</v>
      </c>
      <c r="F349" s="251" t="s">
        <v>2426</v>
      </c>
      <c r="G349" s="252" t="s">
        <v>371</v>
      </c>
      <c r="H349" s="253">
        <v>1</v>
      </c>
      <c r="I349" s="254"/>
      <c r="J349" s="255">
        <f>ROUND(I349*H349,2)</f>
        <v>0</v>
      </c>
      <c r="K349" s="256"/>
      <c r="L349" s="257"/>
      <c r="M349" s="258" t="s">
        <v>1</v>
      </c>
      <c r="N349" s="259" t="s">
        <v>41</v>
      </c>
      <c r="O349" s="90"/>
      <c r="P349" s="228">
        <f>O349*H349</f>
        <v>0</v>
      </c>
      <c r="Q349" s="228">
        <v>0.032000000000000001</v>
      </c>
      <c r="R349" s="228">
        <f>Q349*H349</f>
        <v>0.032000000000000001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340</v>
      </c>
      <c r="AT349" s="230" t="s">
        <v>206</v>
      </c>
      <c r="AU349" s="230" t="s">
        <v>86</v>
      </c>
      <c r="AY349" s="16" t="s">
        <v>147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84</v>
      </c>
      <c r="BK349" s="231">
        <f>ROUND(I349*H349,2)</f>
        <v>0</v>
      </c>
      <c r="BL349" s="16" t="s">
        <v>242</v>
      </c>
      <c r="BM349" s="230" t="s">
        <v>2427</v>
      </c>
    </row>
    <row r="350" s="2" customFormat="1" ht="24.15" customHeight="1">
      <c r="A350" s="37"/>
      <c r="B350" s="38"/>
      <c r="C350" s="218" t="s">
        <v>691</v>
      </c>
      <c r="D350" s="218" t="s">
        <v>149</v>
      </c>
      <c r="E350" s="219" t="s">
        <v>2428</v>
      </c>
      <c r="F350" s="220" t="s">
        <v>2429</v>
      </c>
      <c r="G350" s="221" t="s">
        <v>2032</v>
      </c>
      <c r="H350" s="222">
        <v>6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41</v>
      </c>
      <c r="O350" s="90"/>
      <c r="P350" s="228">
        <f>O350*H350</f>
        <v>0</v>
      </c>
      <c r="Q350" s="228">
        <v>0.00024000000000000001</v>
      </c>
      <c r="R350" s="228">
        <f>Q350*H350</f>
        <v>0.0014400000000000001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242</v>
      </c>
      <c r="AT350" s="230" t="s">
        <v>149</v>
      </c>
      <c r="AU350" s="230" t="s">
        <v>86</v>
      </c>
      <c r="AY350" s="16" t="s">
        <v>147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84</v>
      </c>
      <c r="BK350" s="231">
        <f>ROUND(I350*H350,2)</f>
        <v>0</v>
      </c>
      <c r="BL350" s="16" t="s">
        <v>242</v>
      </c>
      <c r="BM350" s="230" t="s">
        <v>2430</v>
      </c>
    </row>
    <row r="351" s="2" customFormat="1">
      <c r="A351" s="37"/>
      <c r="B351" s="38"/>
      <c r="C351" s="39"/>
      <c r="D351" s="232" t="s">
        <v>155</v>
      </c>
      <c r="E351" s="39"/>
      <c r="F351" s="233" t="s">
        <v>2431</v>
      </c>
      <c r="G351" s="39"/>
      <c r="H351" s="39"/>
      <c r="I351" s="234"/>
      <c r="J351" s="39"/>
      <c r="K351" s="39"/>
      <c r="L351" s="43"/>
      <c r="M351" s="235"/>
      <c r="N351" s="236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155</v>
      </c>
      <c r="AU351" s="16" t="s">
        <v>86</v>
      </c>
    </row>
    <row r="352" s="2" customFormat="1" ht="24.15" customHeight="1">
      <c r="A352" s="37"/>
      <c r="B352" s="38"/>
      <c r="C352" s="249" t="s">
        <v>697</v>
      </c>
      <c r="D352" s="249" t="s">
        <v>206</v>
      </c>
      <c r="E352" s="250" t="s">
        <v>2432</v>
      </c>
      <c r="F352" s="251" t="s">
        <v>2433</v>
      </c>
      <c r="G352" s="252" t="s">
        <v>371</v>
      </c>
      <c r="H352" s="253">
        <v>4</v>
      </c>
      <c r="I352" s="254"/>
      <c r="J352" s="255">
        <f>ROUND(I352*H352,2)</f>
        <v>0</v>
      </c>
      <c r="K352" s="256"/>
      <c r="L352" s="257"/>
      <c r="M352" s="258" t="s">
        <v>1</v>
      </c>
      <c r="N352" s="259" t="s">
        <v>41</v>
      </c>
      <c r="O352" s="90"/>
      <c r="P352" s="228">
        <f>O352*H352</f>
        <v>0</v>
      </c>
      <c r="Q352" s="228">
        <v>0.00022000000000000001</v>
      </c>
      <c r="R352" s="228">
        <f>Q352*H352</f>
        <v>0.00088000000000000003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340</v>
      </c>
      <c r="AT352" s="230" t="s">
        <v>206</v>
      </c>
      <c r="AU352" s="230" t="s">
        <v>86</v>
      </c>
      <c r="AY352" s="16" t="s">
        <v>147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84</v>
      </c>
      <c r="BK352" s="231">
        <f>ROUND(I352*H352,2)</f>
        <v>0</v>
      </c>
      <c r="BL352" s="16" t="s">
        <v>242</v>
      </c>
      <c r="BM352" s="230" t="s">
        <v>2434</v>
      </c>
    </row>
    <row r="353" s="2" customFormat="1" ht="24.15" customHeight="1">
      <c r="A353" s="37"/>
      <c r="B353" s="38"/>
      <c r="C353" s="218" t="s">
        <v>702</v>
      </c>
      <c r="D353" s="218" t="s">
        <v>149</v>
      </c>
      <c r="E353" s="219" t="s">
        <v>2435</v>
      </c>
      <c r="F353" s="220" t="s">
        <v>2436</v>
      </c>
      <c r="G353" s="221" t="s">
        <v>371</v>
      </c>
      <c r="H353" s="222">
        <v>4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41</v>
      </c>
      <c r="O353" s="90"/>
      <c r="P353" s="228">
        <f>O353*H353</f>
        <v>0</v>
      </c>
      <c r="Q353" s="228">
        <v>4.0000000000000003E-05</v>
      </c>
      <c r="R353" s="228">
        <f>Q353*H353</f>
        <v>0.00016000000000000001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242</v>
      </c>
      <c r="AT353" s="230" t="s">
        <v>149</v>
      </c>
      <c r="AU353" s="230" t="s">
        <v>86</v>
      </c>
      <c r="AY353" s="16" t="s">
        <v>147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84</v>
      </c>
      <c r="BK353" s="231">
        <f>ROUND(I353*H353,2)</f>
        <v>0</v>
      </c>
      <c r="BL353" s="16" t="s">
        <v>242</v>
      </c>
      <c r="BM353" s="230" t="s">
        <v>2437</v>
      </c>
    </row>
    <row r="354" s="2" customFormat="1">
      <c r="A354" s="37"/>
      <c r="B354" s="38"/>
      <c r="C354" s="39"/>
      <c r="D354" s="232" t="s">
        <v>155</v>
      </c>
      <c r="E354" s="39"/>
      <c r="F354" s="233" t="s">
        <v>2438</v>
      </c>
      <c r="G354" s="39"/>
      <c r="H354" s="39"/>
      <c r="I354" s="234"/>
      <c r="J354" s="39"/>
      <c r="K354" s="39"/>
      <c r="L354" s="43"/>
      <c r="M354" s="235"/>
      <c r="N354" s="236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155</v>
      </c>
      <c r="AU354" s="16" t="s">
        <v>86</v>
      </c>
    </row>
    <row r="355" s="2" customFormat="1" ht="16.5" customHeight="1">
      <c r="A355" s="37"/>
      <c r="B355" s="38"/>
      <c r="C355" s="249" t="s">
        <v>708</v>
      </c>
      <c r="D355" s="249" t="s">
        <v>206</v>
      </c>
      <c r="E355" s="250" t="s">
        <v>2439</v>
      </c>
      <c r="F355" s="251" t="s">
        <v>2440</v>
      </c>
      <c r="G355" s="252" t="s">
        <v>371</v>
      </c>
      <c r="H355" s="253">
        <v>4</v>
      </c>
      <c r="I355" s="254"/>
      <c r="J355" s="255">
        <f>ROUND(I355*H355,2)</f>
        <v>0</v>
      </c>
      <c r="K355" s="256"/>
      <c r="L355" s="257"/>
      <c r="M355" s="258" t="s">
        <v>1</v>
      </c>
      <c r="N355" s="259" t="s">
        <v>41</v>
      </c>
      <c r="O355" s="90"/>
      <c r="P355" s="228">
        <f>O355*H355</f>
        <v>0</v>
      </c>
      <c r="Q355" s="228">
        <v>0.0011000000000000001</v>
      </c>
      <c r="R355" s="228">
        <f>Q355*H355</f>
        <v>0.0044000000000000003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340</v>
      </c>
      <c r="AT355" s="230" t="s">
        <v>206</v>
      </c>
      <c r="AU355" s="230" t="s">
        <v>86</v>
      </c>
      <c r="AY355" s="16" t="s">
        <v>147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84</v>
      </c>
      <c r="BK355" s="231">
        <f>ROUND(I355*H355,2)</f>
        <v>0</v>
      </c>
      <c r="BL355" s="16" t="s">
        <v>242</v>
      </c>
      <c r="BM355" s="230" t="s">
        <v>2441</v>
      </c>
    </row>
    <row r="356" s="2" customFormat="1" ht="21.75" customHeight="1">
      <c r="A356" s="37"/>
      <c r="B356" s="38"/>
      <c r="C356" s="218" t="s">
        <v>714</v>
      </c>
      <c r="D356" s="218" t="s">
        <v>149</v>
      </c>
      <c r="E356" s="219" t="s">
        <v>2442</v>
      </c>
      <c r="F356" s="220" t="s">
        <v>2443</v>
      </c>
      <c r="G356" s="221" t="s">
        <v>371</v>
      </c>
      <c r="H356" s="222">
        <v>1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41</v>
      </c>
      <c r="O356" s="90"/>
      <c r="P356" s="228">
        <f>O356*H356</f>
        <v>0</v>
      </c>
      <c r="Q356" s="228">
        <v>0.00055000000000000003</v>
      </c>
      <c r="R356" s="228">
        <f>Q356*H356</f>
        <v>0.00055000000000000003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242</v>
      </c>
      <c r="AT356" s="230" t="s">
        <v>149</v>
      </c>
      <c r="AU356" s="230" t="s">
        <v>86</v>
      </c>
      <c r="AY356" s="16" t="s">
        <v>147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84</v>
      </c>
      <c r="BK356" s="231">
        <f>ROUND(I356*H356,2)</f>
        <v>0</v>
      </c>
      <c r="BL356" s="16" t="s">
        <v>242</v>
      </c>
      <c r="BM356" s="230" t="s">
        <v>2444</v>
      </c>
    </row>
    <row r="357" s="2" customFormat="1">
      <c r="A357" s="37"/>
      <c r="B357" s="38"/>
      <c r="C357" s="39"/>
      <c r="D357" s="232" t="s">
        <v>155</v>
      </c>
      <c r="E357" s="39"/>
      <c r="F357" s="233" t="s">
        <v>2445</v>
      </c>
      <c r="G357" s="39"/>
      <c r="H357" s="39"/>
      <c r="I357" s="234"/>
      <c r="J357" s="39"/>
      <c r="K357" s="39"/>
      <c r="L357" s="43"/>
      <c r="M357" s="235"/>
      <c r="N357" s="23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155</v>
      </c>
      <c r="AU357" s="16" t="s">
        <v>86</v>
      </c>
    </row>
    <row r="358" s="2" customFormat="1" ht="24.15" customHeight="1">
      <c r="A358" s="37"/>
      <c r="B358" s="38"/>
      <c r="C358" s="218" t="s">
        <v>719</v>
      </c>
      <c r="D358" s="218" t="s">
        <v>149</v>
      </c>
      <c r="E358" s="219" t="s">
        <v>2446</v>
      </c>
      <c r="F358" s="220" t="s">
        <v>2447</v>
      </c>
      <c r="G358" s="221" t="s">
        <v>191</v>
      </c>
      <c r="H358" s="222">
        <v>0.10000000000000001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41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242</v>
      </c>
      <c r="AT358" s="230" t="s">
        <v>149</v>
      </c>
      <c r="AU358" s="230" t="s">
        <v>86</v>
      </c>
      <c r="AY358" s="16" t="s">
        <v>147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84</v>
      </c>
      <c r="BK358" s="231">
        <f>ROUND(I358*H358,2)</f>
        <v>0</v>
      </c>
      <c r="BL358" s="16" t="s">
        <v>242</v>
      </c>
      <c r="BM358" s="230" t="s">
        <v>2448</v>
      </c>
    </row>
    <row r="359" s="2" customFormat="1">
      <c r="A359" s="37"/>
      <c r="B359" s="38"/>
      <c r="C359" s="39"/>
      <c r="D359" s="232" t="s">
        <v>155</v>
      </c>
      <c r="E359" s="39"/>
      <c r="F359" s="233" t="s">
        <v>2449</v>
      </c>
      <c r="G359" s="39"/>
      <c r="H359" s="39"/>
      <c r="I359" s="234"/>
      <c r="J359" s="39"/>
      <c r="K359" s="39"/>
      <c r="L359" s="43"/>
      <c r="M359" s="235"/>
      <c r="N359" s="236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155</v>
      </c>
      <c r="AU359" s="16" t="s">
        <v>86</v>
      </c>
    </row>
    <row r="360" s="12" customFormat="1" ht="22.8" customHeight="1">
      <c r="A360" s="12"/>
      <c r="B360" s="202"/>
      <c r="C360" s="203"/>
      <c r="D360" s="204" t="s">
        <v>75</v>
      </c>
      <c r="E360" s="216" t="s">
        <v>2450</v>
      </c>
      <c r="F360" s="216" t="s">
        <v>2451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SUM(P361:P364)</f>
        <v>0</v>
      </c>
      <c r="Q360" s="210"/>
      <c r="R360" s="211">
        <f>SUM(R361:R364)</f>
        <v>0.033300000000000003</v>
      </c>
      <c r="S360" s="210"/>
      <c r="T360" s="212">
        <f>SUM(T361:T364)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86</v>
      </c>
      <c r="AT360" s="214" t="s">
        <v>75</v>
      </c>
      <c r="AU360" s="214" t="s">
        <v>84</v>
      </c>
      <c r="AY360" s="213" t="s">
        <v>147</v>
      </c>
      <c r="BK360" s="215">
        <f>SUM(BK361:BK364)</f>
        <v>0</v>
      </c>
    </row>
    <row r="361" s="2" customFormat="1" ht="33" customHeight="1">
      <c r="A361" s="37"/>
      <c r="B361" s="38"/>
      <c r="C361" s="218" t="s">
        <v>724</v>
      </c>
      <c r="D361" s="218" t="s">
        <v>149</v>
      </c>
      <c r="E361" s="219" t="s">
        <v>2452</v>
      </c>
      <c r="F361" s="220" t="s">
        <v>2453</v>
      </c>
      <c r="G361" s="221" t="s">
        <v>2032</v>
      </c>
      <c r="H361" s="222">
        <v>2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41</v>
      </c>
      <c r="O361" s="90"/>
      <c r="P361" s="228">
        <f>O361*H361</f>
        <v>0</v>
      </c>
      <c r="Q361" s="228">
        <v>0.016650000000000002</v>
      </c>
      <c r="R361" s="228">
        <f>Q361*H361</f>
        <v>0.033300000000000003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242</v>
      </c>
      <c r="AT361" s="230" t="s">
        <v>149</v>
      </c>
      <c r="AU361" s="230" t="s">
        <v>86</v>
      </c>
      <c r="AY361" s="16" t="s">
        <v>147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84</v>
      </c>
      <c r="BK361" s="231">
        <f>ROUND(I361*H361,2)</f>
        <v>0</v>
      </c>
      <c r="BL361" s="16" t="s">
        <v>242</v>
      </c>
      <c r="BM361" s="230" t="s">
        <v>2454</v>
      </c>
    </row>
    <row r="362" s="2" customFormat="1">
      <c r="A362" s="37"/>
      <c r="B362" s="38"/>
      <c r="C362" s="39"/>
      <c r="D362" s="232" t="s">
        <v>155</v>
      </c>
      <c r="E362" s="39"/>
      <c r="F362" s="233" t="s">
        <v>2455</v>
      </c>
      <c r="G362" s="39"/>
      <c r="H362" s="39"/>
      <c r="I362" s="234"/>
      <c r="J362" s="39"/>
      <c r="K362" s="39"/>
      <c r="L362" s="43"/>
      <c r="M362" s="235"/>
      <c r="N362" s="236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155</v>
      </c>
      <c r="AU362" s="16" t="s">
        <v>86</v>
      </c>
    </row>
    <row r="363" s="2" customFormat="1" ht="24.15" customHeight="1">
      <c r="A363" s="37"/>
      <c r="B363" s="38"/>
      <c r="C363" s="218" t="s">
        <v>729</v>
      </c>
      <c r="D363" s="218" t="s">
        <v>149</v>
      </c>
      <c r="E363" s="219" t="s">
        <v>2456</v>
      </c>
      <c r="F363" s="220" t="s">
        <v>2457</v>
      </c>
      <c r="G363" s="221" t="s">
        <v>191</v>
      </c>
      <c r="H363" s="222">
        <v>0.033000000000000002</v>
      </c>
      <c r="I363" s="223"/>
      <c r="J363" s="224">
        <f>ROUND(I363*H363,2)</f>
        <v>0</v>
      </c>
      <c r="K363" s="225"/>
      <c r="L363" s="43"/>
      <c r="M363" s="226" t="s">
        <v>1</v>
      </c>
      <c r="N363" s="227" t="s">
        <v>41</v>
      </c>
      <c r="O363" s="90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242</v>
      </c>
      <c r="AT363" s="230" t="s">
        <v>149</v>
      </c>
      <c r="AU363" s="230" t="s">
        <v>86</v>
      </c>
      <c r="AY363" s="16" t="s">
        <v>147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84</v>
      </c>
      <c r="BK363" s="231">
        <f>ROUND(I363*H363,2)</f>
        <v>0</v>
      </c>
      <c r="BL363" s="16" t="s">
        <v>242</v>
      </c>
      <c r="BM363" s="230" t="s">
        <v>2458</v>
      </c>
    </row>
    <row r="364" s="2" customFormat="1">
      <c r="A364" s="37"/>
      <c r="B364" s="38"/>
      <c r="C364" s="39"/>
      <c r="D364" s="232" t="s">
        <v>155</v>
      </c>
      <c r="E364" s="39"/>
      <c r="F364" s="233" t="s">
        <v>2459</v>
      </c>
      <c r="G364" s="39"/>
      <c r="H364" s="39"/>
      <c r="I364" s="234"/>
      <c r="J364" s="39"/>
      <c r="K364" s="39"/>
      <c r="L364" s="43"/>
      <c r="M364" s="235"/>
      <c r="N364" s="236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155</v>
      </c>
      <c r="AU364" s="16" t="s">
        <v>86</v>
      </c>
    </row>
    <row r="365" s="12" customFormat="1" ht="22.8" customHeight="1">
      <c r="A365" s="12"/>
      <c r="B365" s="202"/>
      <c r="C365" s="203"/>
      <c r="D365" s="204" t="s">
        <v>75</v>
      </c>
      <c r="E365" s="216" t="s">
        <v>2460</v>
      </c>
      <c r="F365" s="216" t="s">
        <v>2461</v>
      </c>
      <c r="G365" s="203"/>
      <c r="H365" s="203"/>
      <c r="I365" s="206"/>
      <c r="J365" s="217">
        <f>BK365</f>
        <v>0</v>
      </c>
      <c r="K365" s="203"/>
      <c r="L365" s="208"/>
      <c r="M365" s="209"/>
      <c r="N365" s="210"/>
      <c r="O365" s="210"/>
      <c r="P365" s="211">
        <f>SUM(P366:P371)</f>
        <v>0</v>
      </c>
      <c r="Q365" s="210"/>
      <c r="R365" s="211">
        <f>SUM(R366:R371)</f>
        <v>0.0022079999999999999</v>
      </c>
      <c r="S365" s="210"/>
      <c r="T365" s="212">
        <f>SUM(T366:T371)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3" t="s">
        <v>86</v>
      </c>
      <c r="AT365" s="214" t="s">
        <v>75</v>
      </c>
      <c r="AU365" s="214" t="s">
        <v>84</v>
      </c>
      <c r="AY365" s="213" t="s">
        <v>147</v>
      </c>
      <c r="BK365" s="215">
        <f>SUM(BK366:BK371)</f>
        <v>0</v>
      </c>
    </row>
    <row r="366" s="2" customFormat="1" ht="16.5" customHeight="1">
      <c r="A366" s="37"/>
      <c r="B366" s="38"/>
      <c r="C366" s="218" t="s">
        <v>734</v>
      </c>
      <c r="D366" s="218" t="s">
        <v>149</v>
      </c>
      <c r="E366" s="219" t="s">
        <v>2462</v>
      </c>
      <c r="F366" s="220" t="s">
        <v>2463</v>
      </c>
      <c r="G366" s="221" t="s">
        <v>1666</v>
      </c>
      <c r="H366" s="222">
        <v>1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41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242</v>
      </c>
      <c r="AT366" s="230" t="s">
        <v>149</v>
      </c>
      <c r="AU366" s="230" t="s">
        <v>86</v>
      </c>
      <c r="AY366" s="16" t="s">
        <v>147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84</v>
      </c>
      <c r="BK366" s="231">
        <f>ROUND(I366*H366,2)</f>
        <v>0</v>
      </c>
      <c r="BL366" s="16" t="s">
        <v>242</v>
      </c>
      <c r="BM366" s="230" t="s">
        <v>2464</v>
      </c>
    </row>
    <row r="367" s="2" customFormat="1" ht="24.15" customHeight="1">
      <c r="A367" s="37"/>
      <c r="B367" s="38"/>
      <c r="C367" s="218" t="s">
        <v>740</v>
      </c>
      <c r="D367" s="218" t="s">
        <v>149</v>
      </c>
      <c r="E367" s="219" t="s">
        <v>2465</v>
      </c>
      <c r="F367" s="220" t="s">
        <v>2466</v>
      </c>
      <c r="G367" s="221" t="s">
        <v>320</v>
      </c>
      <c r="H367" s="222">
        <v>16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41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242</v>
      </c>
      <c r="AT367" s="230" t="s">
        <v>149</v>
      </c>
      <c r="AU367" s="230" t="s">
        <v>86</v>
      </c>
      <c r="AY367" s="16" t="s">
        <v>147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84</v>
      </c>
      <c r="BK367" s="231">
        <f>ROUND(I367*H367,2)</f>
        <v>0</v>
      </c>
      <c r="BL367" s="16" t="s">
        <v>242</v>
      </c>
      <c r="BM367" s="230" t="s">
        <v>2467</v>
      </c>
    </row>
    <row r="368" s="2" customFormat="1">
      <c r="A368" s="37"/>
      <c r="B368" s="38"/>
      <c r="C368" s="39"/>
      <c r="D368" s="232" t="s">
        <v>155</v>
      </c>
      <c r="E368" s="39"/>
      <c r="F368" s="233" t="s">
        <v>2468</v>
      </c>
      <c r="G368" s="39"/>
      <c r="H368" s="39"/>
      <c r="I368" s="234"/>
      <c r="J368" s="39"/>
      <c r="K368" s="39"/>
      <c r="L368" s="43"/>
      <c r="M368" s="235"/>
      <c r="N368" s="236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155</v>
      </c>
      <c r="AU368" s="16" t="s">
        <v>86</v>
      </c>
    </row>
    <row r="369" s="13" customFormat="1">
      <c r="A369" s="13"/>
      <c r="B369" s="237"/>
      <c r="C369" s="238"/>
      <c r="D369" s="239" t="s">
        <v>157</v>
      </c>
      <c r="E369" s="240" t="s">
        <v>1</v>
      </c>
      <c r="F369" s="241" t="s">
        <v>2469</v>
      </c>
      <c r="G369" s="238"/>
      <c r="H369" s="242">
        <v>16</v>
      </c>
      <c r="I369" s="243"/>
      <c r="J369" s="238"/>
      <c r="K369" s="238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157</v>
      </c>
      <c r="AU369" s="248" t="s">
        <v>86</v>
      </c>
      <c r="AV369" s="13" t="s">
        <v>86</v>
      </c>
      <c r="AW369" s="13" t="s">
        <v>33</v>
      </c>
      <c r="AX369" s="13" t="s">
        <v>76</v>
      </c>
      <c r="AY369" s="248" t="s">
        <v>147</v>
      </c>
    </row>
    <row r="370" s="2" customFormat="1" ht="24.15" customHeight="1">
      <c r="A370" s="37"/>
      <c r="B370" s="38"/>
      <c r="C370" s="249" t="s">
        <v>746</v>
      </c>
      <c r="D370" s="249" t="s">
        <v>206</v>
      </c>
      <c r="E370" s="250" t="s">
        <v>2470</v>
      </c>
      <c r="F370" s="251" t="s">
        <v>2471</v>
      </c>
      <c r="G370" s="252" t="s">
        <v>320</v>
      </c>
      <c r="H370" s="253">
        <v>18.399999999999999</v>
      </c>
      <c r="I370" s="254"/>
      <c r="J370" s="255">
        <f>ROUND(I370*H370,2)</f>
        <v>0</v>
      </c>
      <c r="K370" s="256"/>
      <c r="L370" s="257"/>
      <c r="M370" s="258" t="s">
        <v>1</v>
      </c>
      <c r="N370" s="259" t="s">
        <v>41</v>
      </c>
      <c r="O370" s="90"/>
      <c r="P370" s="228">
        <f>O370*H370</f>
        <v>0</v>
      </c>
      <c r="Q370" s="228">
        <v>0.00012</v>
      </c>
      <c r="R370" s="228">
        <f>Q370*H370</f>
        <v>0.0022079999999999999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340</v>
      </c>
      <c r="AT370" s="230" t="s">
        <v>206</v>
      </c>
      <c r="AU370" s="230" t="s">
        <v>86</v>
      </c>
      <c r="AY370" s="16" t="s">
        <v>147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84</v>
      </c>
      <c r="BK370" s="231">
        <f>ROUND(I370*H370,2)</f>
        <v>0</v>
      </c>
      <c r="BL370" s="16" t="s">
        <v>242</v>
      </c>
      <c r="BM370" s="230" t="s">
        <v>2472</v>
      </c>
    </row>
    <row r="371" s="13" customFormat="1">
      <c r="A371" s="13"/>
      <c r="B371" s="237"/>
      <c r="C371" s="238"/>
      <c r="D371" s="239" t="s">
        <v>157</v>
      </c>
      <c r="E371" s="238"/>
      <c r="F371" s="241" t="s">
        <v>2473</v>
      </c>
      <c r="G371" s="238"/>
      <c r="H371" s="242">
        <v>18.399999999999999</v>
      </c>
      <c r="I371" s="243"/>
      <c r="J371" s="238"/>
      <c r="K371" s="238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157</v>
      </c>
      <c r="AU371" s="248" t="s">
        <v>86</v>
      </c>
      <c r="AV371" s="13" t="s">
        <v>86</v>
      </c>
      <c r="AW371" s="13" t="s">
        <v>4</v>
      </c>
      <c r="AX371" s="13" t="s">
        <v>84</v>
      </c>
      <c r="AY371" s="248" t="s">
        <v>147</v>
      </c>
    </row>
    <row r="372" s="12" customFormat="1" ht="25.92" customHeight="1">
      <c r="A372" s="12"/>
      <c r="B372" s="202"/>
      <c r="C372" s="203"/>
      <c r="D372" s="204" t="s">
        <v>75</v>
      </c>
      <c r="E372" s="205" t="s">
        <v>206</v>
      </c>
      <c r="F372" s="205" t="s">
        <v>2474</v>
      </c>
      <c r="G372" s="203"/>
      <c r="H372" s="203"/>
      <c r="I372" s="206"/>
      <c r="J372" s="207">
        <f>BK372</f>
        <v>0</v>
      </c>
      <c r="K372" s="203"/>
      <c r="L372" s="208"/>
      <c r="M372" s="209"/>
      <c r="N372" s="210"/>
      <c r="O372" s="210"/>
      <c r="P372" s="211">
        <f>P373</f>
        <v>0</v>
      </c>
      <c r="Q372" s="210"/>
      <c r="R372" s="211">
        <f>R373</f>
        <v>0.0029925000000000004</v>
      </c>
      <c r="S372" s="210"/>
      <c r="T372" s="212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3" t="s">
        <v>165</v>
      </c>
      <c r="AT372" s="214" t="s">
        <v>75</v>
      </c>
      <c r="AU372" s="214" t="s">
        <v>76</v>
      </c>
      <c r="AY372" s="213" t="s">
        <v>147</v>
      </c>
      <c r="BK372" s="215">
        <f>BK373</f>
        <v>0</v>
      </c>
    </row>
    <row r="373" s="12" customFormat="1" ht="22.8" customHeight="1">
      <c r="A373" s="12"/>
      <c r="B373" s="202"/>
      <c r="C373" s="203"/>
      <c r="D373" s="204" t="s">
        <v>75</v>
      </c>
      <c r="E373" s="216" t="s">
        <v>2475</v>
      </c>
      <c r="F373" s="216" t="s">
        <v>2476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SUM(P374:P378)</f>
        <v>0</v>
      </c>
      <c r="Q373" s="210"/>
      <c r="R373" s="211">
        <f>SUM(R374:R378)</f>
        <v>0.0029925000000000004</v>
      </c>
      <c r="S373" s="210"/>
      <c r="T373" s="212">
        <f>SUM(T374:T378)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165</v>
      </c>
      <c r="AT373" s="214" t="s">
        <v>75</v>
      </c>
      <c r="AU373" s="214" t="s">
        <v>84</v>
      </c>
      <c r="AY373" s="213" t="s">
        <v>147</v>
      </c>
      <c r="BK373" s="215">
        <f>SUM(BK374:BK378)</f>
        <v>0</v>
      </c>
    </row>
    <row r="374" s="2" customFormat="1" ht="24.15" customHeight="1">
      <c r="A374" s="37"/>
      <c r="B374" s="38"/>
      <c r="C374" s="218" t="s">
        <v>752</v>
      </c>
      <c r="D374" s="218" t="s">
        <v>149</v>
      </c>
      <c r="E374" s="219" t="s">
        <v>2477</v>
      </c>
      <c r="F374" s="220" t="s">
        <v>2478</v>
      </c>
      <c r="G374" s="221" t="s">
        <v>320</v>
      </c>
      <c r="H374" s="222">
        <v>15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41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532</v>
      </c>
      <c r="AT374" s="230" t="s">
        <v>149</v>
      </c>
      <c r="AU374" s="230" t="s">
        <v>86</v>
      </c>
      <c r="AY374" s="16" t="s">
        <v>147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84</v>
      </c>
      <c r="BK374" s="231">
        <f>ROUND(I374*H374,2)</f>
        <v>0</v>
      </c>
      <c r="BL374" s="16" t="s">
        <v>532</v>
      </c>
      <c r="BM374" s="230" t="s">
        <v>2479</v>
      </c>
    </row>
    <row r="375" s="2" customFormat="1">
      <c r="A375" s="37"/>
      <c r="B375" s="38"/>
      <c r="C375" s="39"/>
      <c r="D375" s="232" t="s">
        <v>155</v>
      </c>
      <c r="E375" s="39"/>
      <c r="F375" s="233" t="s">
        <v>2480</v>
      </c>
      <c r="G375" s="39"/>
      <c r="H375" s="39"/>
      <c r="I375" s="234"/>
      <c r="J375" s="39"/>
      <c r="K375" s="39"/>
      <c r="L375" s="43"/>
      <c r="M375" s="235"/>
      <c r="N375" s="236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155</v>
      </c>
      <c r="AU375" s="16" t="s">
        <v>86</v>
      </c>
    </row>
    <row r="376" s="13" customFormat="1">
      <c r="A376" s="13"/>
      <c r="B376" s="237"/>
      <c r="C376" s="238"/>
      <c r="D376" s="239" t="s">
        <v>157</v>
      </c>
      <c r="E376" s="240" t="s">
        <v>1</v>
      </c>
      <c r="F376" s="241" t="s">
        <v>2481</v>
      </c>
      <c r="G376" s="238"/>
      <c r="H376" s="242">
        <v>15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157</v>
      </c>
      <c r="AU376" s="248" t="s">
        <v>86</v>
      </c>
      <c r="AV376" s="13" t="s">
        <v>86</v>
      </c>
      <c r="AW376" s="13" t="s">
        <v>33</v>
      </c>
      <c r="AX376" s="13" t="s">
        <v>76</v>
      </c>
      <c r="AY376" s="248" t="s">
        <v>147</v>
      </c>
    </row>
    <row r="377" s="2" customFormat="1" ht="24.15" customHeight="1">
      <c r="A377" s="37"/>
      <c r="B377" s="38"/>
      <c r="C377" s="249" t="s">
        <v>758</v>
      </c>
      <c r="D377" s="249" t="s">
        <v>206</v>
      </c>
      <c r="E377" s="250" t="s">
        <v>2482</v>
      </c>
      <c r="F377" s="251" t="s">
        <v>2483</v>
      </c>
      <c r="G377" s="252" t="s">
        <v>320</v>
      </c>
      <c r="H377" s="253">
        <v>15.75</v>
      </c>
      <c r="I377" s="254"/>
      <c r="J377" s="255">
        <f>ROUND(I377*H377,2)</f>
        <v>0</v>
      </c>
      <c r="K377" s="256"/>
      <c r="L377" s="257"/>
      <c r="M377" s="258" t="s">
        <v>1</v>
      </c>
      <c r="N377" s="259" t="s">
        <v>41</v>
      </c>
      <c r="O377" s="90"/>
      <c r="P377" s="228">
        <f>O377*H377</f>
        <v>0</v>
      </c>
      <c r="Q377" s="228">
        <v>0.00019000000000000001</v>
      </c>
      <c r="R377" s="228">
        <f>Q377*H377</f>
        <v>0.0029925000000000004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917</v>
      </c>
      <c r="AT377" s="230" t="s">
        <v>206</v>
      </c>
      <c r="AU377" s="230" t="s">
        <v>86</v>
      </c>
      <c r="AY377" s="16" t="s">
        <v>147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84</v>
      </c>
      <c r="BK377" s="231">
        <f>ROUND(I377*H377,2)</f>
        <v>0</v>
      </c>
      <c r="BL377" s="16" t="s">
        <v>917</v>
      </c>
      <c r="BM377" s="230" t="s">
        <v>2484</v>
      </c>
    </row>
    <row r="378" s="13" customFormat="1">
      <c r="A378" s="13"/>
      <c r="B378" s="237"/>
      <c r="C378" s="238"/>
      <c r="D378" s="239" t="s">
        <v>157</v>
      </c>
      <c r="E378" s="238"/>
      <c r="F378" s="241" t="s">
        <v>2485</v>
      </c>
      <c r="G378" s="238"/>
      <c r="H378" s="242">
        <v>15.75</v>
      </c>
      <c r="I378" s="243"/>
      <c r="J378" s="238"/>
      <c r="K378" s="238"/>
      <c r="L378" s="244"/>
      <c r="M378" s="275"/>
      <c r="N378" s="276"/>
      <c r="O378" s="276"/>
      <c r="P378" s="276"/>
      <c r="Q378" s="276"/>
      <c r="R378" s="276"/>
      <c r="S378" s="276"/>
      <c r="T378" s="27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157</v>
      </c>
      <c r="AU378" s="248" t="s">
        <v>86</v>
      </c>
      <c r="AV378" s="13" t="s">
        <v>86</v>
      </c>
      <c r="AW378" s="13" t="s">
        <v>4</v>
      </c>
      <c r="AX378" s="13" t="s">
        <v>84</v>
      </c>
      <c r="AY378" s="248" t="s">
        <v>147</v>
      </c>
    </row>
    <row r="379" s="2" customFormat="1" ht="6.96" customHeight="1">
      <c r="A379" s="37"/>
      <c r="B379" s="65"/>
      <c r="C379" s="66"/>
      <c r="D379" s="66"/>
      <c r="E379" s="66"/>
      <c r="F379" s="66"/>
      <c r="G379" s="66"/>
      <c r="H379" s="66"/>
      <c r="I379" s="66"/>
      <c r="J379" s="66"/>
      <c r="K379" s="66"/>
      <c r="L379" s="43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</sheetData>
  <sheetProtection sheet="1" autoFilter="0" formatColumns="0" formatRows="0" objects="1" scenarios="1" spinCount="100000" saltValue="awhTNiwI7WPmsBnSMr+o86ZTQTdyZaMC1+f5F5BVFg4+mRvrjkCQgdTFXr+f5NivCgGhai589t0XG23NDOjIIg==" hashValue="0oCpSsQSzI8kmQ6VRuE4d07NpYT3Z9X8T7pqn0wSX1pw0FfxJmmeBRlkyBD0h3PI4nUfgdPipLrsznAm9mEv8w==" algorithmName="SHA-512" password="CC35"/>
  <autoFilter ref="C131:K37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1/131251102"/>
    <hyperlink ref="F140" r:id="rId2" display="https://podminky.urs.cz/item/CS_URS_2024_01/132251101"/>
    <hyperlink ref="F150" r:id="rId3" display="https://podminky.urs.cz/item/CS_URS_2024_01/162251101"/>
    <hyperlink ref="F153" r:id="rId4" display="https://podminky.urs.cz/item/CS_URS_2024_01/162751116"/>
    <hyperlink ref="F156" r:id="rId5" display="https://podminky.urs.cz/item/CS_URS_2024_01/167151101"/>
    <hyperlink ref="F159" r:id="rId6" display="https://podminky.urs.cz/item/CS_URS_2024_01/171201231"/>
    <hyperlink ref="F162" r:id="rId7" display="https://podminky.urs.cz/item/CS_URS_2024_01/174151101"/>
    <hyperlink ref="F169" r:id="rId8" display="https://podminky.urs.cz/item/CS_URS_2024_01/174211101"/>
    <hyperlink ref="F174" r:id="rId9" display="https://podminky.urs.cz/item/CS_URS_2024_01/175111101"/>
    <hyperlink ref="F184" r:id="rId10" display="https://podminky.urs.cz/item/CS_URS_2024_01/273326121"/>
    <hyperlink ref="F188" r:id="rId11" display="https://podminky.urs.cz/item/CS_URS_2024_01/273356021"/>
    <hyperlink ref="F191" r:id="rId12" display="https://podminky.urs.cz/item/CS_URS_2024_01/273356022"/>
    <hyperlink ref="F193" r:id="rId13" display="https://podminky.urs.cz/item/CS_URS_2024_01/273366011"/>
    <hyperlink ref="F202" r:id="rId14" display="https://podminky.urs.cz/item/CS_URS_2024_01/451573111"/>
    <hyperlink ref="F209" r:id="rId15" display="https://podminky.urs.cz/item/CS_URS_2024_01/871161141"/>
    <hyperlink ref="F213" r:id="rId16" display="https://podminky.urs.cz/item/CS_URS_2024_01/871275811"/>
    <hyperlink ref="F216" r:id="rId17" display="https://podminky.urs.cz/item/CS_URS_2024_01/877162001"/>
    <hyperlink ref="F222" r:id="rId18" display="https://podminky.urs.cz/item/CS_URS_2024_01/894812206"/>
    <hyperlink ref="F225" r:id="rId19" display="https://podminky.urs.cz/item/CS_URS_2024_01/894812208"/>
    <hyperlink ref="F228" r:id="rId20" display="https://podminky.urs.cz/item/CS_URS_2024_01/894812231"/>
    <hyperlink ref="F231" r:id="rId21" display="https://podminky.urs.cz/item/CS_URS_2024_01/894812241"/>
    <hyperlink ref="F233" r:id="rId22" display="https://podminky.urs.cz/item/CS_URS_2024_01/894812249"/>
    <hyperlink ref="F235" r:id="rId23" display="https://podminky.urs.cz/item/CS_URS_2024_01/894812262"/>
    <hyperlink ref="F237" r:id="rId24" display="https://podminky.urs.cz/item/CS_URS_2024_01/899104112"/>
    <hyperlink ref="F241" r:id="rId25" display="https://podminky.urs.cz/item/CS_URS_2024_01/899721111"/>
    <hyperlink ref="F243" r:id="rId26" display="https://podminky.urs.cz/item/CS_URS_2024_01/899722111"/>
    <hyperlink ref="F246" r:id="rId27" display="https://podminky.urs.cz/item/CS_URS_2024_01/998271301"/>
    <hyperlink ref="F249" r:id="rId28" display="https://podminky.urs.cz/item/CS_URS_2024_01/998276101"/>
    <hyperlink ref="F253" r:id="rId29" display="https://podminky.urs.cz/item/CS_URS_2024_01/721173401"/>
    <hyperlink ref="F256" r:id="rId30" display="https://podminky.urs.cz/item/CS_URS_2024_01/721173402"/>
    <hyperlink ref="F259" r:id="rId31" display="https://podminky.urs.cz/item/CS_URS_2024_01/721173403"/>
    <hyperlink ref="F262" r:id="rId32" display="https://podminky.urs.cz/item/CS_URS_2024_01/721173404"/>
    <hyperlink ref="F265" r:id="rId33" display="https://podminky.urs.cz/item/CS_URS_2024_01/721174025"/>
    <hyperlink ref="F268" r:id="rId34" display="https://podminky.urs.cz/item/CS_URS_2024_01/721174042"/>
    <hyperlink ref="F270" r:id="rId35" display="https://podminky.urs.cz/item/CS_URS_2024_01/721174043"/>
    <hyperlink ref="F272" r:id="rId36" display="https://podminky.urs.cz/item/CS_URS_2024_01/721174044"/>
    <hyperlink ref="F274" r:id="rId37" display="https://podminky.urs.cz/item/CS_URS_2024_01/721174045"/>
    <hyperlink ref="F276" r:id="rId38" display="https://podminky.urs.cz/item/CS_URS_2024_01/721174063"/>
    <hyperlink ref="F278" r:id="rId39" display="https://podminky.urs.cz/item/CS_URS_2024_01/721242105"/>
    <hyperlink ref="F281" r:id="rId40" display="https://podminky.urs.cz/item/CS_URS_2024_01/721194105"/>
    <hyperlink ref="F284" r:id="rId41" display="https://podminky.urs.cz/item/CS_URS_2024_01/721194109"/>
    <hyperlink ref="F287" r:id="rId42" display="https://podminky.urs.cz/item/CS_URS_2024_01/721273153"/>
    <hyperlink ref="F289" r:id="rId43" display="https://podminky.urs.cz/item/CS_URS_2024_01/721290111"/>
    <hyperlink ref="F291" r:id="rId44" display="https://podminky.urs.cz/item/CS_URS_2024_01/721290112"/>
    <hyperlink ref="F293" r:id="rId45" display="https://podminky.urs.cz/item/CS_URS_2024_01/998721101"/>
    <hyperlink ref="F296" r:id="rId46" display="https://podminky.urs.cz/item/CS_URS_2024_01/722174002"/>
    <hyperlink ref="F298" r:id="rId47" display="https://podminky.urs.cz/item/CS_URS_2024_01/722174003"/>
    <hyperlink ref="F301" r:id="rId48" display="https://podminky.urs.cz/item/CS_URS_2024_01/722179191"/>
    <hyperlink ref="F303" r:id="rId49" display="https://podminky.urs.cz/item/CS_URS_2024_01/722181231"/>
    <hyperlink ref="F305" r:id="rId50" display="https://podminky.urs.cz/item/CS_URS_2024_01/722181242"/>
    <hyperlink ref="F308" r:id="rId51" display="https://podminky.urs.cz/item/CS_URS_2024_01/722190401"/>
    <hyperlink ref="F310" r:id="rId52" display="https://podminky.urs.cz/item/CS_URS_2024_01/722220151"/>
    <hyperlink ref="F312" r:id="rId53" display="https://podminky.urs.cz/item/CS_URS_2024_01/722220241"/>
    <hyperlink ref="F314" r:id="rId54" display="https://podminky.urs.cz/item/CS_URS_2024_01/722220242"/>
    <hyperlink ref="F316" r:id="rId55" display="https://podminky.urs.cz/item/CS_URS_2024_01/722232044"/>
    <hyperlink ref="F318" r:id="rId56" display="https://podminky.urs.cz/item/CS_URS_2024_01/722232062"/>
    <hyperlink ref="F320" r:id="rId57" display="https://podminky.urs.cz/item/CS_URS_2024_01/722239103"/>
    <hyperlink ref="F325" r:id="rId58" display="https://podminky.urs.cz/item/CS_URS_2024_01/722262211"/>
    <hyperlink ref="F327" r:id="rId59" display="https://podminky.urs.cz/item/CS_URS_2024_01/722290234"/>
    <hyperlink ref="F329" r:id="rId60" display="https://podminky.urs.cz/item/CS_URS_2024_01/722290246"/>
    <hyperlink ref="F333" r:id="rId61" display="https://podminky.urs.cz/item/CS_URS_2024_01/998722101"/>
    <hyperlink ref="F338" r:id="rId62" display="https://podminky.urs.cz/item/CS_URS_2024_01/998724101"/>
    <hyperlink ref="F341" r:id="rId63" display="https://podminky.urs.cz/item/CS_URS_2024_01/725112022"/>
    <hyperlink ref="F344" r:id="rId64" display="https://podminky.urs.cz/item/CS_URS_2024_01/725211703"/>
    <hyperlink ref="F346" r:id="rId65" display="https://podminky.urs.cz/item/CS_URS_2024_01/725311121"/>
    <hyperlink ref="F348" r:id="rId66" display="https://podminky.urs.cz/item/CS_URS_2024_01/725339111"/>
    <hyperlink ref="F351" r:id="rId67" display="https://podminky.urs.cz/item/CS_URS_2024_01/725813111"/>
    <hyperlink ref="F354" r:id="rId68" display="https://podminky.urs.cz/item/CS_URS_2024_01/725829131"/>
    <hyperlink ref="F357" r:id="rId69" display="https://podminky.urs.cz/item/CS_URS_2024_01/725861312"/>
    <hyperlink ref="F359" r:id="rId70" display="https://podminky.urs.cz/item/CS_URS_2024_01/998725101"/>
    <hyperlink ref="F362" r:id="rId71" display="https://podminky.urs.cz/item/CS_URS_2024_01/726131041"/>
    <hyperlink ref="F364" r:id="rId72" display="https://podminky.urs.cz/item/CS_URS_2024_01/998726111"/>
    <hyperlink ref="F368" r:id="rId73" display="https://podminky.urs.cz/item/CS_URS_2024_01/741122122"/>
    <hyperlink ref="F375" r:id="rId74" display="https://podminky.urs.cz/item/CS_URS_2024_01/4607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2486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ROUND((SUM(BE122:BE318)),  2)</f>
        <v>0</v>
      </c>
      <c r="G33" s="37"/>
      <c r="H33" s="37"/>
      <c r="I33" s="154">
        <v>0.20999999999999999</v>
      </c>
      <c r="J33" s="153">
        <f>ROUND(((SUM(BE122:BE318))*I33),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ROUND((SUM(BF122:BF318)),  2)</f>
        <v>0</v>
      </c>
      <c r="G34" s="37"/>
      <c r="H34" s="37"/>
      <c r="I34" s="154">
        <v>0.12</v>
      </c>
      <c r="J34" s="153">
        <f>ROUND(((SUM(BF122:BF318))*I34),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ROUND((SUM(BG122:BG318)),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ROUND((SUM(BH122:BH318)),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ROUND((SUM(BI122:BI318)),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2046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2487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2488</v>
      </c>
      <c r="E100" s="187"/>
      <c r="F100" s="187"/>
      <c r="G100" s="187"/>
      <c r="H100" s="187"/>
      <c r="I100" s="187"/>
      <c r="J100" s="188">
        <f>J250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2047</v>
      </c>
      <c r="E101" s="181"/>
      <c r="F101" s="181"/>
      <c r="G101" s="181"/>
      <c r="H101" s="181"/>
      <c r="I101" s="181"/>
      <c r="J101" s="182">
        <f>J293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2048</v>
      </c>
      <c r="E102" s="187"/>
      <c r="F102" s="187"/>
      <c r="G102" s="187"/>
      <c r="H102" s="187"/>
      <c r="I102" s="187"/>
      <c r="J102" s="188">
        <f>J294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Novostavba objektu střelnice Myslivna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03 - Elektroinstalace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Cheb</v>
      </c>
      <c r="G116" s="39"/>
      <c r="H116" s="39"/>
      <c r="I116" s="31" t="s">
        <v>22</v>
      </c>
      <c r="J116" s="78" t="str">
        <f>IF(J12="","",J12)</f>
        <v>30. 11. 2024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>Martin Řehák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133</v>
      </c>
      <c r="D121" s="193" t="s">
        <v>61</v>
      </c>
      <c r="E121" s="193" t="s">
        <v>57</v>
      </c>
      <c r="F121" s="193" t="s">
        <v>58</v>
      </c>
      <c r="G121" s="193" t="s">
        <v>134</v>
      </c>
      <c r="H121" s="193" t="s">
        <v>135</v>
      </c>
      <c r="I121" s="193" t="s">
        <v>136</v>
      </c>
      <c r="J121" s="194" t="s">
        <v>101</v>
      </c>
      <c r="K121" s="195" t="s">
        <v>137</v>
      </c>
      <c r="L121" s="196"/>
      <c r="M121" s="99" t="s">
        <v>1</v>
      </c>
      <c r="N121" s="100" t="s">
        <v>40</v>
      </c>
      <c r="O121" s="100" t="s">
        <v>138</v>
      </c>
      <c r="P121" s="100" t="s">
        <v>139</v>
      </c>
      <c r="Q121" s="100" t="s">
        <v>140</v>
      </c>
      <c r="R121" s="100" t="s">
        <v>141</v>
      </c>
      <c r="S121" s="100" t="s">
        <v>142</v>
      </c>
      <c r="T121" s="101" t="s">
        <v>143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144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P123+P293</f>
        <v>0</v>
      </c>
      <c r="Q122" s="103"/>
      <c r="R122" s="199">
        <f>R123+R293</f>
        <v>1.0066300000000001</v>
      </c>
      <c r="S122" s="103"/>
      <c r="T122" s="200">
        <f>T123+T293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1">
        <f>BK123+BK293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795</v>
      </c>
      <c r="F123" s="205" t="s">
        <v>796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P124+P236+P250</f>
        <v>0</v>
      </c>
      <c r="Q123" s="210"/>
      <c r="R123" s="211">
        <f>R124+R236+R250</f>
        <v>0.73138000000000014</v>
      </c>
      <c r="S123" s="210"/>
      <c r="T123" s="212">
        <f>T124+T236+T250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75</v>
      </c>
      <c r="AU123" s="214" t="s">
        <v>76</v>
      </c>
      <c r="AY123" s="213" t="s">
        <v>147</v>
      </c>
      <c r="BK123" s="215">
        <f>BK124+BK236+BK250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2460</v>
      </c>
      <c r="F124" s="216" t="s">
        <v>2461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SUM(P125:P235)</f>
        <v>0</v>
      </c>
      <c r="Q124" s="210"/>
      <c r="R124" s="211">
        <f>SUM(R125:R235)</f>
        <v>0.61064000000000007</v>
      </c>
      <c r="S124" s="210"/>
      <c r="T124" s="212">
        <f>SUM(T125:T235)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75</v>
      </c>
      <c r="AU124" s="214" t="s">
        <v>84</v>
      </c>
      <c r="AY124" s="213" t="s">
        <v>147</v>
      </c>
      <c r="BK124" s="215">
        <f>SUM(BK125:BK235)</f>
        <v>0</v>
      </c>
    </row>
    <row r="125" s="2" customFormat="1" ht="21.75" customHeight="1">
      <c r="A125" s="37"/>
      <c r="B125" s="38"/>
      <c r="C125" s="218" t="s">
        <v>84</v>
      </c>
      <c r="D125" s="218" t="s">
        <v>149</v>
      </c>
      <c r="E125" s="219" t="s">
        <v>2489</v>
      </c>
      <c r="F125" s="220" t="s">
        <v>2490</v>
      </c>
      <c r="G125" s="221" t="s">
        <v>371</v>
      </c>
      <c r="H125" s="222">
        <v>45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242</v>
      </c>
      <c r="AT125" s="230" t="s">
        <v>149</v>
      </c>
      <c r="AU125" s="230" t="s">
        <v>86</v>
      </c>
      <c r="AY125" s="16" t="s">
        <v>147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242</v>
      </c>
      <c r="BM125" s="230" t="s">
        <v>2491</v>
      </c>
    </row>
    <row r="126" s="2" customFormat="1">
      <c r="A126" s="37"/>
      <c r="B126" s="38"/>
      <c r="C126" s="39"/>
      <c r="D126" s="232" t="s">
        <v>155</v>
      </c>
      <c r="E126" s="39"/>
      <c r="F126" s="233" t="s">
        <v>2492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86</v>
      </c>
    </row>
    <row r="127" s="2" customFormat="1" ht="21.75" customHeight="1">
      <c r="A127" s="37"/>
      <c r="B127" s="38"/>
      <c r="C127" s="249" t="s">
        <v>86</v>
      </c>
      <c r="D127" s="249" t="s">
        <v>206</v>
      </c>
      <c r="E127" s="250" t="s">
        <v>2493</v>
      </c>
      <c r="F127" s="251" t="s">
        <v>2494</v>
      </c>
      <c r="G127" s="252" t="s">
        <v>371</v>
      </c>
      <c r="H127" s="253">
        <v>32</v>
      </c>
      <c r="I127" s="254"/>
      <c r="J127" s="255">
        <f>ROUND(I127*H127,2)</f>
        <v>0</v>
      </c>
      <c r="K127" s="256"/>
      <c r="L127" s="257"/>
      <c r="M127" s="258" t="s">
        <v>1</v>
      </c>
      <c r="N127" s="259" t="s">
        <v>41</v>
      </c>
      <c r="O127" s="90"/>
      <c r="P127" s="228">
        <f>O127*H127</f>
        <v>0</v>
      </c>
      <c r="Q127" s="228">
        <v>4.0000000000000003E-05</v>
      </c>
      <c r="R127" s="228">
        <f>Q127*H127</f>
        <v>0.0012800000000000001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340</v>
      </c>
      <c r="AT127" s="230" t="s">
        <v>206</v>
      </c>
      <c r="AU127" s="230" t="s">
        <v>86</v>
      </c>
      <c r="AY127" s="16" t="s">
        <v>147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242</v>
      </c>
      <c r="BM127" s="230" t="s">
        <v>2495</v>
      </c>
    </row>
    <row r="128" s="2" customFormat="1" ht="24.15" customHeight="1">
      <c r="A128" s="37"/>
      <c r="B128" s="38"/>
      <c r="C128" s="249" t="s">
        <v>165</v>
      </c>
      <c r="D128" s="249" t="s">
        <v>206</v>
      </c>
      <c r="E128" s="250" t="s">
        <v>2496</v>
      </c>
      <c r="F128" s="251" t="s">
        <v>2497</v>
      </c>
      <c r="G128" s="252" t="s">
        <v>371</v>
      </c>
      <c r="H128" s="253">
        <v>13</v>
      </c>
      <c r="I128" s="254"/>
      <c r="J128" s="255">
        <f>ROUND(I128*H128,2)</f>
        <v>0</v>
      </c>
      <c r="K128" s="256"/>
      <c r="L128" s="257"/>
      <c r="M128" s="258" t="s">
        <v>1</v>
      </c>
      <c r="N128" s="259" t="s">
        <v>41</v>
      </c>
      <c r="O128" s="90"/>
      <c r="P128" s="228">
        <f>O128*H128</f>
        <v>0</v>
      </c>
      <c r="Q128" s="228">
        <v>5.0000000000000002E-05</v>
      </c>
      <c r="R128" s="228">
        <f>Q128*H128</f>
        <v>0.00065000000000000008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340</v>
      </c>
      <c r="AT128" s="230" t="s">
        <v>206</v>
      </c>
      <c r="AU128" s="230" t="s">
        <v>86</v>
      </c>
      <c r="AY128" s="16" t="s">
        <v>147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242</v>
      </c>
      <c r="BM128" s="230" t="s">
        <v>2498</v>
      </c>
    </row>
    <row r="129" s="2" customFormat="1" ht="24.15" customHeight="1">
      <c r="A129" s="37"/>
      <c r="B129" s="38"/>
      <c r="C129" s="218" t="s">
        <v>153</v>
      </c>
      <c r="D129" s="218" t="s">
        <v>149</v>
      </c>
      <c r="E129" s="219" t="s">
        <v>2499</v>
      </c>
      <c r="F129" s="220" t="s">
        <v>2500</v>
      </c>
      <c r="G129" s="221" t="s">
        <v>320</v>
      </c>
      <c r="H129" s="222">
        <v>86.956999999999994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242</v>
      </c>
      <c r="AT129" s="230" t="s">
        <v>149</v>
      </c>
      <c r="AU129" s="230" t="s">
        <v>86</v>
      </c>
      <c r="AY129" s="16" t="s">
        <v>147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242</v>
      </c>
      <c r="BM129" s="230" t="s">
        <v>2501</v>
      </c>
    </row>
    <row r="130" s="2" customFormat="1">
      <c r="A130" s="37"/>
      <c r="B130" s="38"/>
      <c r="C130" s="39"/>
      <c r="D130" s="232" t="s">
        <v>155</v>
      </c>
      <c r="E130" s="39"/>
      <c r="F130" s="233" t="s">
        <v>2502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86</v>
      </c>
    </row>
    <row r="131" s="13" customFormat="1">
      <c r="A131" s="13"/>
      <c r="B131" s="237"/>
      <c r="C131" s="238"/>
      <c r="D131" s="239" t="s">
        <v>157</v>
      </c>
      <c r="E131" s="240" t="s">
        <v>1</v>
      </c>
      <c r="F131" s="241" t="s">
        <v>2503</v>
      </c>
      <c r="G131" s="238"/>
      <c r="H131" s="242">
        <v>86.956521739130437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157</v>
      </c>
      <c r="AU131" s="248" t="s">
        <v>86</v>
      </c>
      <c r="AV131" s="13" t="s">
        <v>86</v>
      </c>
      <c r="AW131" s="13" t="s">
        <v>33</v>
      </c>
      <c r="AX131" s="13" t="s">
        <v>76</v>
      </c>
      <c r="AY131" s="248" t="s">
        <v>147</v>
      </c>
    </row>
    <row r="132" s="2" customFormat="1" ht="33" customHeight="1">
      <c r="A132" s="37"/>
      <c r="B132" s="38"/>
      <c r="C132" s="218" t="s">
        <v>176</v>
      </c>
      <c r="D132" s="218" t="s">
        <v>149</v>
      </c>
      <c r="E132" s="219" t="s">
        <v>2504</v>
      </c>
      <c r="F132" s="220" t="s">
        <v>2505</v>
      </c>
      <c r="G132" s="221" t="s">
        <v>320</v>
      </c>
      <c r="H132" s="222">
        <v>43.478000000000002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242</v>
      </c>
      <c r="AT132" s="230" t="s">
        <v>149</v>
      </c>
      <c r="AU132" s="230" t="s">
        <v>86</v>
      </c>
      <c r="AY132" s="16" t="s">
        <v>147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242</v>
      </c>
      <c r="BM132" s="230" t="s">
        <v>2506</v>
      </c>
    </row>
    <row r="133" s="2" customFormat="1">
      <c r="A133" s="37"/>
      <c r="B133" s="38"/>
      <c r="C133" s="39"/>
      <c r="D133" s="232" t="s">
        <v>155</v>
      </c>
      <c r="E133" s="39"/>
      <c r="F133" s="233" t="s">
        <v>2507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155</v>
      </c>
      <c r="AU133" s="16" t="s">
        <v>86</v>
      </c>
    </row>
    <row r="134" s="13" customFormat="1">
      <c r="A134" s="13"/>
      <c r="B134" s="237"/>
      <c r="C134" s="238"/>
      <c r="D134" s="239" t="s">
        <v>157</v>
      </c>
      <c r="E134" s="240" t="s">
        <v>1</v>
      </c>
      <c r="F134" s="241" t="s">
        <v>2508</v>
      </c>
      <c r="G134" s="238"/>
      <c r="H134" s="242">
        <v>43.478260869565219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157</v>
      </c>
      <c r="AU134" s="248" t="s">
        <v>86</v>
      </c>
      <c r="AV134" s="13" t="s">
        <v>86</v>
      </c>
      <c r="AW134" s="13" t="s">
        <v>33</v>
      </c>
      <c r="AX134" s="13" t="s">
        <v>76</v>
      </c>
      <c r="AY134" s="248" t="s">
        <v>147</v>
      </c>
    </row>
    <row r="135" s="2" customFormat="1" ht="24.15" customHeight="1">
      <c r="A135" s="37"/>
      <c r="B135" s="38"/>
      <c r="C135" s="249" t="s">
        <v>182</v>
      </c>
      <c r="D135" s="249" t="s">
        <v>206</v>
      </c>
      <c r="E135" s="250" t="s">
        <v>2509</v>
      </c>
      <c r="F135" s="251" t="s">
        <v>2510</v>
      </c>
      <c r="G135" s="252" t="s">
        <v>320</v>
      </c>
      <c r="H135" s="253">
        <v>150</v>
      </c>
      <c r="I135" s="254"/>
      <c r="J135" s="255">
        <f>ROUND(I135*H135,2)</f>
        <v>0</v>
      </c>
      <c r="K135" s="256"/>
      <c r="L135" s="257"/>
      <c r="M135" s="258" t="s">
        <v>1</v>
      </c>
      <c r="N135" s="259" t="s">
        <v>41</v>
      </c>
      <c r="O135" s="90"/>
      <c r="P135" s="228">
        <f>O135*H135</f>
        <v>0</v>
      </c>
      <c r="Q135" s="228">
        <v>2.0000000000000002E-05</v>
      </c>
      <c r="R135" s="228">
        <f>Q135*H135</f>
        <v>0.0030000000000000001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340</v>
      </c>
      <c r="AT135" s="230" t="s">
        <v>206</v>
      </c>
      <c r="AU135" s="230" t="s">
        <v>86</v>
      </c>
      <c r="AY135" s="16" t="s">
        <v>147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242</v>
      </c>
      <c r="BM135" s="230" t="s">
        <v>2511</v>
      </c>
    </row>
    <row r="136" s="2" customFormat="1" ht="24.15" customHeight="1">
      <c r="A136" s="37"/>
      <c r="B136" s="38"/>
      <c r="C136" s="218" t="s">
        <v>188</v>
      </c>
      <c r="D136" s="218" t="s">
        <v>149</v>
      </c>
      <c r="E136" s="219" t="s">
        <v>2512</v>
      </c>
      <c r="F136" s="220" t="s">
        <v>2513</v>
      </c>
      <c r="G136" s="221" t="s">
        <v>320</v>
      </c>
      <c r="H136" s="222">
        <v>173.91300000000001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242</v>
      </c>
      <c r="AT136" s="230" t="s">
        <v>149</v>
      </c>
      <c r="AU136" s="230" t="s">
        <v>86</v>
      </c>
      <c r="AY136" s="16" t="s">
        <v>147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242</v>
      </c>
      <c r="BM136" s="230" t="s">
        <v>2514</v>
      </c>
    </row>
    <row r="137" s="2" customFormat="1">
      <c r="A137" s="37"/>
      <c r="B137" s="38"/>
      <c r="C137" s="39"/>
      <c r="D137" s="232" t="s">
        <v>155</v>
      </c>
      <c r="E137" s="39"/>
      <c r="F137" s="233" t="s">
        <v>2515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86</v>
      </c>
    </row>
    <row r="138" s="13" customFormat="1">
      <c r="A138" s="13"/>
      <c r="B138" s="237"/>
      <c r="C138" s="238"/>
      <c r="D138" s="239" t="s">
        <v>157</v>
      </c>
      <c r="E138" s="240" t="s">
        <v>1</v>
      </c>
      <c r="F138" s="241" t="s">
        <v>2516</v>
      </c>
      <c r="G138" s="238"/>
      <c r="H138" s="242">
        <v>173.91304347826088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157</v>
      </c>
      <c r="AU138" s="248" t="s">
        <v>86</v>
      </c>
      <c r="AV138" s="13" t="s">
        <v>86</v>
      </c>
      <c r="AW138" s="13" t="s">
        <v>33</v>
      </c>
      <c r="AX138" s="13" t="s">
        <v>76</v>
      </c>
      <c r="AY138" s="248" t="s">
        <v>147</v>
      </c>
    </row>
    <row r="139" s="2" customFormat="1" ht="33" customHeight="1">
      <c r="A139" s="37"/>
      <c r="B139" s="38"/>
      <c r="C139" s="218" t="s">
        <v>195</v>
      </c>
      <c r="D139" s="218" t="s">
        <v>149</v>
      </c>
      <c r="E139" s="219" t="s">
        <v>2517</v>
      </c>
      <c r="F139" s="220" t="s">
        <v>2518</v>
      </c>
      <c r="G139" s="221" t="s">
        <v>320</v>
      </c>
      <c r="H139" s="222">
        <v>173.91300000000001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242</v>
      </c>
      <c r="AT139" s="230" t="s">
        <v>149</v>
      </c>
      <c r="AU139" s="230" t="s">
        <v>86</v>
      </c>
      <c r="AY139" s="16" t="s">
        <v>147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242</v>
      </c>
      <c r="BM139" s="230" t="s">
        <v>2519</v>
      </c>
    </row>
    <row r="140" s="2" customFormat="1">
      <c r="A140" s="37"/>
      <c r="B140" s="38"/>
      <c r="C140" s="39"/>
      <c r="D140" s="232" t="s">
        <v>155</v>
      </c>
      <c r="E140" s="39"/>
      <c r="F140" s="233" t="s">
        <v>2520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86</v>
      </c>
    </row>
    <row r="141" s="13" customFormat="1">
      <c r="A141" s="13"/>
      <c r="B141" s="237"/>
      <c r="C141" s="238"/>
      <c r="D141" s="239" t="s">
        <v>157</v>
      </c>
      <c r="E141" s="240" t="s">
        <v>1</v>
      </c>
      <c r="F141" s="241" t="s">
        <v>2521</v>
      </c>
      <c r="G141" s="238"/>
      <c r="H141" s="242">
        <v>173.91304347826088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157</v>
      </c>
      <c r="AU141" s="248" t="s">
        <v>86</v>
      </c>
      <c r="AV141" s="13" t="s">
        <v>86</v>
      </c>
      <c r="AW141" s="13" t="s">
        <v>33</v>
      </c>
      <c r="AX141" s="13" t="s">
        <v>76</v>
      </c>
      <c r="AY141" s="248" t="s">
        <v>147</v>
      </c>
    </row>
    <row r="142" s="2" customFormat="1" ht="24.15" customHeight="1">
      <c r="A142" s="37"/>
      <c r="B142" s="38"/>
      <c r="C142" s="218" t="s">
        <v>200</v>
      </c>
      <c r="D142" s="218" t="s">
        <v>149</v>
      </c>
      <c r="E142" s="219" t="s">
        <v>2465</v>
      </c>
      <c r="F142" s="220" t="s">
        <v>2466</v>
      </c>
      <c r="G142" s="221" t="s">
        <v>320</v>
      </c>
      <c r="H142" s="222">
        <v>43.478000000000002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242</v>
      </c>
      <c r="AT142" s="230" t="s">
        <v>149</v>
      </c>
      <c r="AU142" s="230" t="s">
        <v>86</v>
      </c>
      <c r="AY142" s="16" t="s">
        <v>147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242</v>
      </c>
      <c r="BM142" s="230" t="s">
        <v>2522</v>
      </c>
    </row>
    <row r="143" s="2" customFormat="1">
      <c r="A143" s="37"/>
      <c r="B143" s="38"/>
      <c r="C143" s="39"/>
      <c r="D143" s="232" t="s">
        <v>155</v>
      </c>
      <c r="E143" s="39"/>
      <c r="F143" s="233" t="s">
        <v>2468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86</v>
      </c>
    </row>
    <row r="144" s="13" customFormat="1">
      <c r="A144" s="13"/>
      <c r="B144" s="237"/>
      <c r="C144" s="238"/>
      <c r="D144" s="239" t="s">
        <v>157</v>
      </c>
      <c r="E144" s="240" t="s">
        <v>1</v>
      </c>
      <c r="F144" s="241" t="s">
        <v>2523</v>
      </c>
      <c r="G144" s="238"/>
      <c r="H144" s="242">
        <v>43.478260869565219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157</v>
      </c>
      <c r="AU144" s="248" t="s">
        <v>86</v>
      </c>
      <c r="AV144" s="13" t="s">
        <v>86</v>
      </c>
      <c r="AW144" s="13" t="s">
        <v>33</v>
      </c>
      <c r="AX144" s="13" t="s">
        <v>76</v>
      </c>
      <c r="AY144" s="248" t="s">
        <v>147</v>
      </c>
    </row>
    <row r="145" s="2" customFormat="1" ht="24.15" customHeight="1">
      <c r="A145" s="37"/>
      <c r="B145" s="38"/>
      <c r="C145" s="218" t="s">
        <v>205</v>
      </c>
      <c r="D145" s="218" t="s">
        <v>149</v>
      </c>
      <c r="E145" s="219" t="s">
        <v>2524</v>
      </c>
      <c r="F145" s="220" t="s">
        <v>2525</v>
      </c>
      <c r="G145" s="221" t="s">
        <v>320</v>
      </c>
      <c r="H145" s="222">
        <v>347.82600000000002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242</v>
      </c>
      <c r="AT145" s="230" t="s">
        <v>149</v>
      </c>
      <c r="AU145" s="230" t="s">
        <v>86</v>
      </c>
      <c r="AY145" s="16" t="s">
        <v>147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242</v>
      </c>
      <c r="BM145" s="230" t="s">
        <v>2526</v>
      </c>
    </row>
    <row r="146" s="2" customFormat="1">
      <c r="A146" s="37"/>
      <c r="B146" s="38"/>
      <c r="C146" s="39"/>
      <c r="D146" s="232" t="s">
        <v>155</v>
      </c>
      <c r="E146" s="39"/>
      <c r="F146" s="233" t="s">
        <v>2527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86</v>
      </c>
    </row>
    <row r="147" s="13" customFormat="1">
      <c r="A147" s="13"/>
      <c r="B147" s="237"/>
      <c r="C147" s="238"/>
      <c r="D147" s="239" t="s">
        <v>157</v>
      </c>
      <c r="E147" s="240" t="s">
        <v>1</v>
      </c>
      <c r="F147" s="241" t="s">
        <v>2528</v>
      </c>
      <c r="G147" s="238"/>
      <c r="H147" s="242">
        <v>347.82608695652175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157</v>
      </c>
      <c r="AU147" s="248" t="s">
        <v>86</v>
      </c>
      <c r="AV147" s="13" t="s">
        <v>86</v>
      </c>
      <c r="AW147" s="13" t="s">
        <v>33</v>
      </c>
      <c r="AX147" s="13" t="s">
        <v>76</v>
      </c>
      <c r="AY147" s="248" t="s">
        <v>147</v>
      </c>
    </row>
    <row r="148" s="2" customFormat="1" ht="24.15" customHeight="1">
      <c r="A148" s="37"/>
      <c r="B148" s="38"/>
      <c r="C148" s="249" t="s">
        <v>212</v>
      </c>
      <c r="D148" s="249" t="s">
        <v>206</v>
      </c>
      <c r="E148" s="250" t="s">
        <v>2470</v>
      </c>
      <c r="F148" s="251" t="s">
        <v>2471</v>
      </c>
      <c r="G148" s="252" t="s">
        <v>320</v>
      </c>
      <c r="H148" s="253">
        <v>450</v>
      </c>
      <c r="I148" s="254"/>
      <c r="J148" s="255">
        <f>ROUND(I148*H148,2)</f>
        <v>0</v>
      </c>
      <c r="K148" s="256"/>
      <c r="L148" s="257"/>
      <c r="M148" s="258" t="s">
        <v>1</v>
      </c>
      <c r="N148" s="259" t="s">
        <v>41</v>
      </c>
      <c r="O148" s="90"/>
      <c r="P148" s="228">
        <f>O148*H148</f>
        <v>0</v>
      </c>
      <c r="Q148" s="228">
        <v>0.00012</v>
      </c>
      <c r="R148" s="228">
        <f>Q148*H148</f>
        <v>0.053999999999999999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340</v>
      </c>
      <c r="AT148" s="230" t="s">
        <v>206</v>
      </c>
      <c r="AU148" s="230" t="s">
        <v>86</v>
      </c>
      <c r="AY148" s="16" t="s">
        <v>147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242</v>
      </c>
      <c r="BM148" s="230" t="s">
        <v>2529</v>
      </c>
    </row>
    <row r="149" s="2" customFormat="1" ht="24.15" customHeight="1">
      <c r="A149" s="37"/>
      <c r="B149" s="38"/>
      <c r="C149" s="249" t="s">
        <v>8</v>
      </c>
      <c r="D149" s="249" t="s">
        <v>206</v>
      </c>
      <c r="E149" s="250" t="s">
        <v>2530</v>
      </c>
      <c r="F149" s="251" t="s">
        <v>2531</v>
      </c>
      <c r="G149" s="252" t="s">
        <v>320</v>
      </c>
      <c r="H149" s="253">
        <v>400</v>
      </c>
      <c r="I149" s="254"/>
      <c r="J149" s="255">
        <f>ROUND(I149*H149,2)</f>
        <v>0</v>
      </c>
      <c r="K149" s="256"/>
      <c r="L149" s="257"/>
      <c r="M149" s="258" t="s">
        <v>1</v>
      </c>
      <c r="N149" s="259" t="s">
        <v>41</v>
      </c>
      <c r="O149" s="90"/>
      <c r="P149" s="228">
        <f>O149*H149</f>
        <v>0</v>
      </c>
      <c r="Q149" s="228">
        <v>0.00017000000000000001</v>
      </c>
      <c r="R149" s="228">
        <f>Q149*H149</f>
        <v>0.068000000000000005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340</v>
      </c>
      <c r="AT149" s="230" t="s">
        <v>206</v>
      </c>
      <c r="AU149" s="230" t="s">
        <v>86</v>
      </c>
      <c r="AY149" s="16" t="s">
        <v>147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242</v>
      </c>
      <c r="BM149" s="230" t="s">
        <v>2532</v>
      </c>
    </row>
    <row r="150" s="2" customFormat="1" ht="24.15" customHeight="1">
      <c r="A150" s="37"/>
      <c r="B150" s="38"/>
      <c r="C150" s="218" t="s">
        <v>223</v>
      </c>
      <c r="D150" s="218" t="s">
        <v>149</v>
      </c>
      <c r="E150" s="219" t="s">
        <v>2533</v>
      </c>
      <c r="F150" s="220" t="s">
        <v>2534</v>
      </c>
      <c r="G150" s="221" t="s">
        <v>320</v>
      </c>
      <c r="H150" s="222">
        <v>43.478000000000002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242</v>
      </c>
      <c r="AT150" s="230" t="s">
        <v>149</v>
      </c>
      <c r="AU150" s="230" t="s">
        <v>86</v>
      </c>
      <c r="AY150" s="16" t="s">
        <v>147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242</v>
      </c>
      <c r="BM150" s="230" t="s">
        <v>2535</v>
      </c>
    </row>
    <row r="151" s="2" customFormat="1">
      <c r="A151" s="37"/>
      <c r="B151" s="38"/>
      <c r="C151" s="39"/>
      <c r="D151" s="232" t="s">
        <v>155</v>
      </c>
      <c r="E151" s="39"/>
      <c r="F151" s="233" t="s">
        <v>2536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86</v>
      </c>
    </row>
    <row r="152" s="13" customFormat="1">
      <c r="A152" s="13"/>
      <c r="B152" s="237"/>
      <c r="C152" s="238"/>
      <c r="D152" s="239" t="s">
        <v>157</v>
      </c>
      <c r="E152" s="240" t="s">
        <v>1</v>
      </c>
      <c r="F152" s="241" t="s">
        <v>2508</v>
      </c>
      <c r="G152" s="238"/>
      <c r="H152" s="242">
        <v>43.478260869565219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157</v>
      </c>
      <c r="AU152" s="248" t="s">
        <v>86</v>
      </c>
      <c r="AV152" s="13" t="s">
        <v>86</v>
      </c>
      <c r="AW152" s="13" t="s">
        <v>33</v>
      </c>
      <c r="AX152" s="13" t="s">
        <v>76</v>
      </c>
      <c r="AY152" s="248" t="s">
        <v>147</v>
      </c>
    </row>
    <row r="153" s="2" customFormat="1" ht="24.15" customHeight="1">
      <c r="A153" s="37"/>
      <c r="B153" s="38"/>
      <c r="C153" s="249" t="s">
        <v>228</v>
      </c>
      <c r="D153" s="249" t="s">
        <v>206</v>
      </c>
      <c r="E153" s="250" t="s">
        <v>2537</v>
      </c>
      <c r="F153" s="251" t="s">
        <v>2538</v>
      </c>
      <c r="G153" s="252" t="s">
        <v>320</v>
      </c>
      <c r="H153" s="253">
        <v>50</v>
      </c>
      <c r="I153" s="254"/>
      <c r="J153" s="255">
        <f>ROUND(I153*H153,2)</f>
        <v>0</v>
      </c>
      <c r="K153" s="256"/>
      <c r="L153" s="257"/>
      <c r="M153" s="258" t="s">
        <v>1</v>
      </c>
      <c r="N153" s="259" t="s">
        <v>41</v>
      </c>
      <c r="O153" s="90"/>
      <c r="P153" s="228">
        <f>O153*H153</f>
        <v>0</v>
      </c>
      <c r="Q153" s="228">
        <v>0.00064000000000000005</v>
      </c>
      <c r="R153" s="228">
        <f>Q153*H153</f>
        <v>0.032000000000000001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340</v>
      </c>
      <c r="AT153" s="230" t="s">
        <v>206</v>
      </c>
      <c r="AU153" s="230" t="s">
        <v>86</v>
      </c>
      <c r="AY153" s="16" t="s">
        <v>147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242</v>
      </c>
      <c r="BM153" s="230" t="s">
        <v>2539</v>
      </c>
    </row>
    <row r="154" s="2" customFormat="1" ht="24.15" customHeight="1">
      <c r="A154" s="37"/>
      <c r="B154" s="38"/>
      <c r="C154" s="218" t="s">
        <v>234</v>
      </c>
      <c r="D154" s="218" t="s">
        <v>149</v>
      </c>
      <c r="E154" s="219" t="s">
        <v>2540</v>
      </c>
      <c r="F154" s="220" t="s">
        <v>2541</v>
      </c>
      <c r="G154" s="221" t="s">
        <v>371</v>
      </c>
      <c r="H154" s="222">
        <v>75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242</v>
      </c>
      <c r="AT154" s="230" t="s">
        <v>149</v>
      </c>
      <c r="AU154" s="230" t="s">
        <v>86</v>
      </c>
      <c r="AY154" s="16" t="s">
        <v>147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242</v>
      </c>
      <c r="BM154" s="230" t="s">
        <v>2542</v>
      </c>
    </row>
    <row r="155" s="2" customFormat="1">
      <c r="A155" s="37"/>
      <c r="B155" s="38"/>
      <c r="C155" s="39"/>
      <c r="D155" s="232" t="s">
        <v>155</v>
      </c>
      <c r="E155" s="39"/>
      <c r="F155" s="233" t="s">
        <v>2543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155</v>
      </c>
      <c r="AU155" s="16" t="s">
        <v>86</v>
      </c>
    </row>
    <row r="156" s="13" customFormat="1">
      <c r="A156" s="13"/>
      <c r="B156" s="237"/>
      <c r="C156" s="238"/>
      <c r="D156" s="239" t="s">
        <v>157</v>
      </c>
      <c r="E156" s="240" t="s">
        <v>1</v>
      </c>
      <c r="F156" s="241" t="s">
        <v>2544</v>
      </c>
      <c r="G156" s="238"/>
      <c r="H156" s="242">
        <v>75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157</v>
      </c>
      <c r="AU156" s="248" t="s">
        <v>86</v>
      </c>
      <c r="AV156" s="13" t="s">
        <v>86</v>
      </c>
      <c r="AW156" s="13" t="s">
        <v>33</v>
      </c>
      <c r="AX156" s="13" t="s">
        <v>76</v>
      </c>
      <c r="AY156" s="248" t="s">
        <v>147</v>
      </c>
    </row>
    <row r="157" s="2" customFormat="1" ht="24.15" customHeight="1">
      <c r="A157" s="37"/>
      <c r="B157" s="38"/>
      <c r="C157" s="218" t="s">
        <v>242</v>
      </c>
      <c r="D157" s="218" t="s">
        <v>149</v>
      </c>
      <c r="E157" s="219" t="s">
        <v>2545</v>
      </c>
      <c r="F157" s="220" t="s">
        <v>2546</v>
      </c>
      <c r="G157" s="221" t="s">
        <v>371</v>
      </c>
      <c r="H157" s="222">
        <v>8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242</v>
      </c>
      <c r="AT157" s="230" t="s">
        <v>149</v>
      </c>
      <c r="AU157" s="230" t="s">
        <v>86</v>
      </c>
      <c r="AY157" s="16" t="s">
        <v>147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242</v>
      </c>
      <c r="BM157" s="230" t="s">
        <v>2547</v>
      </c>
    </row>
    <row r="158" s="2" customFormat="1">
      <c r="A158" s="37"/>
      <c r="B158" s="38"/>
      <c r="C158" s="39"/>
      <c r="D158" s="232" t="s">
        <v>155</v>
      </c>
      <c r="E158" s="39"/>
      <c r="F158" s="233" t="s">
        <v>2548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155</v>
      </c>
      <c r="AU158" s="16" t="s">
        <v>86</v>
      </c>
    </row>
    <row r="159" s="2" customFormat="1" ht="24.15" customHeight="1">
      <c r="A159" s="37"/>
      <c r="B159" s="38"/>
      <c r="C159" s="218" t="s">
        <v>248</v>
      </c>
      <c r="D159" s="218" t="s">
        <v>149</v>
      </c>
      <c r="E159" s="219" t="s">
        <v>2549</v>
      </c>
      <c r="F159" s="220" t="s">
        <v>2550</v>
      </c>
      <c r="G159" s="221" t="s">
        <v>371</v>
      </c>
      <c r="H159" s="222">
        <v>4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242</v>
      </c>
      <c r="AT159" s="230" t="s">
        <v>149</v>
      </c>
      <c r="AU159" s="230" t="s">
        <v>86</v>
      </c>
      <c r="AY159" s="16" t="s">
        <v>147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242</v>
      </c>
      <c r="BM159" s="230" t="s">
        <v>2551</v>
      </c>
    </row>
    <row r="160" s="2" customFormat="1">
      <c r="A160" s="37"/>
      <c r="B160" s="38"/>
      <c r="C160" s="39"/>
      <c r="D160" s="232" t="s">
        <v>155</v>
      </c>
      <c r="E160" s="39"/>
      <c r="F160" s="233" t="s">
        <v>2552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155</v>
      </c>
      <c r="AU160" s="16" t="s">
        <v>86</v>
      </c>
    </row>
    <row r="161" s="2" customFormat="1" ht="24.15" customHeight="1">
      <c r="A161" s="37"/>
      <c r="B161" s="38"/>
      <c r="C161" s="218" t="s">
        <v>254</v>
      </c>
      <c r="D161" s="218" t="s">
        <v>149</v>
      </c>
      <c r="E161" s="219" t="s">
        <v>2553</v>
      </c>
      <c r="F161" s="220" t="s">
        <v>2554</v>
      </c>
      <c r="G161" s="221" t="s">
        <v>371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242</v>
      </c>
      <c r="AT161" s="230" t="s">
        <v>149</v>
      </c>
      <c r="AU161" s="230" t="s">
        <v>86</v>
      </c>
      <c r="AY161" s="16" t="s">
        <v>147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242</v>
      </c>
      <c r="BM161" s="230" t="s">
        <v>2555</v>
      </c>
    </row>
    <row r="162" s="2" customFormat="1">
      <c r="A162" s="37"/>
      <c r="B162" s="38"/>
      <c r="C162" s="39"/>
      <c r="D162" s="232" t="s">
        <v>155</v>
      </c>
      <c r="E162" s="39"/>
      <c r="F162" s="233" t="s">
        <v>2556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155</v>
      </c>
      <c r="AU162" s="16" t="s">
        <v>86</v>
      </c>
    </row>
    <row r="163" s="2" customFormat="1" ht="21.75" customHeight="1">
      <c r="A163" s="37"/>
      <c r="B163" s="38"/>
      <c r="C163" s="249" t="s">
        <v>259</v>
      </c>
      <c r="D163" s="249" t="s">
        <v>206</v>
      </c>
      <c r="E163" s="250" t="s">
        <v>2557</v>
      </c>
      <c r="F163" s="251" t="s">
        <v>2558</v>
      </c>
      <c r="G163" s="252" t="s">
        <v>371</v>
      </c>
      <c r="H163" s="253">
        <v>1</v>
      </c>
      <c r="I163" s="254"/>
      <c r="J163" s="255">
        <f>ROUND(I163*H163,2)</f>
        <v>0</v>
      </c>
      <c r="K163" s="256"/>
      <c r="L163" s="257"/>
      <c r="M163" s="258" t="s">
        <v>1</v>
      </c>
      <c r="N163" s="259" t="s">
        <v>41</v>
      </c>
      <c r="O163" s="90"/>
      <c r="P163" s="228">
        <f>O163*H163</f>
        <v>0</v>
      </c>
      <c r="Q163" s="228">
        <v>0.02</v>
      </c>
      <c r="R163" s="228">
        <f>Q163*H163</f>
        <v>0.02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340</v>
      </c>
      <c r="AT163" s="230" t="s">
        <v>206</v>
      </c>
      <c r="AU163" s="230" t="s">
        <v>86</v>
      </c>
      <c r="AY163" s="16" t="s">
        <v>147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242</v>
      </c>
      <c r="BM163" s="230" t="s">
        <v>2559</v>
      </c>
    </row>
    <row r="164" s="2" customFormat="1" ht="16.5" customHeight="1">
      <c r="A164" s="37"/>
      <c r="B164" s="38"/>
      <c r="C164" s="249" t="s">
        <v>265</v>
      </c>
      <c r="D164" s="249" t="s">
        <v>206</v>
      </c>
      <c r="E164" s="250" t="s">
        <v>2560</v>
      </c>
      <c r="F164" s="251" t="s">
        <v>2561</v>
      </c>
      <c r="G164" s="252" t="s">
        <v>371</v>
      </c>
      <c r="H164" s="253">
        <v>1</v>
      </c>
      <c r="I164" s="254"/>
      <c r="J164" s="255">
        <f>ROUND(I164*H164,2)</f>
        <v>0</v>
      </c>
      <c r="K164" s="256"/>
      <c r="L164" s="257"/>
      <c r="M164" s="258" t="s">
        <v>1</v>
      </c>
      <c r="N164" s="259" t="s">
        <v>41</v>
      </c>
      <c r="O164" s="90"/>
      <c r="P164" s="228">
        <f>O164*H164</f>
        <v>0</v>
      </c>
      <c r="Q164" s="228">
        <v>0.00020000000000000001</v>
      </c>
      <c r="R164" s="228">
        <f>Q164*H164</f>
        <v>0.00020000000000000001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340</v>
      </c>
      <c r="AT164" s="230" t="s">
        <v>206</v>
      </c>
      <c r="AU164" s="230" t="s">
        <v>86</v>
      </c>
      <c r="AY164" s="16" t="s">
        <v>147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242</v>
      </c>
      <c r="BM164" s="230" t="s">
        <v>2562</v>
      </c>
    </row>
    <row r="165" s="2" customFormat="1" ht="24.15" customHeight="1">
      <c r="A165" s="37"/>
      <c r="B165" s="38"/>
      <c r="C165" s="218" t="s">
        <v>7</v>
      </c>
      <c r="D165" s="218" t="s">
        <v>149</v>
      </c>
      <c r="E165" s="219" t="s">
        <v>2563</v>
      </c>
      <c r="F165" s="220" t="s">
        <v>2564</v>
      </c>
      <c r="G165" s="221" t="s">
        <v>371</v>
      </c>
      <c r="H165" s="222">
        <v>13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242</v>
      </c>
      <c r="AT165" s="230" t="s">
        <v>149</v>
      </c>
      <c r="AU165" s="230" t="s">
        <v>86</v>
      </c>
      <c r="AY165" s="16" t="s">
        <v>147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242</v>
      </c>
      <c r="BM165" s="230" t="s">
        <v>2565</v>
      </c>
    </row>
    <row r="166" s="2" customFormat="1">
      <c r="A166" s="37"/>
      <c r="B166" s="38"/>
      <c r="C166" s="39"/>
      <c r="D166" s="232" t="s">
        <v>155</v>
      </c>
      <c r="E166" s="39"/>
      <c r="F166" s="233" t="s">
        <v>2566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86</v>
      </c>
    </row>
    <row r="167" s="2" customFormat="1" ht="24.15" customHeight="1">
      <c r="A167" s="37"/>
      <c r="B167" s="38"/>
      <c r="C167" s="249" t="s">
        <v>276</v>
      </c>
      <c r="D167" s="249" t="s">
        <v>206</v>
      </c>
      <c r="E167" s="250" t="s">
        <v>2567</v>
      </c>
      <c r="F167" s="251" t="s">
        <v>2568</v>
      </c>
      <c r="G167" s="252" t="s">
        <v>371</v>
      </c>
      <c r="H167" s="253">
        <v>13</v>
      </c>
      <c r="I167" s="254"/>
      <c r="J167" s="255">
        <f>ROUND(I167*H167,2)</f>
        <v>0</v>
      </c>
      <c r="K167" s="256"/>
      <c r="L167" s="257"/>
      <c r="M167" s="258" t="s">
        <v>1</v>
      </c>
      <c r="N167" s="259" t="s">
        <v>41</v>
      </c>
      <c r="O167" s="90"/>
      <c r="P167" s="228">
        <f>O167*H167</f>
        <v>0</v>
      </c>
      <c r="Q167" s="228">
        <v>4.0000000000000003E-05</v>
      </c>
      <c r="R167" s="228">
        <f>Q167*H167</f>
        <v>0.00052000000000000006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340</v>
      </c>
      <c r="AT167" s="230" t="s">
        <v>206</v>
      </c>
      <c r="AU167" s="230" t="s">
        <v>86</v>
      </c>
      <c r="AY167" s="16" t="s">
        <v>147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242</v>
      </c>
      <c r="BM167" s="230" t="s">
        <v>2569</v>
      </c>
    </row>
    <row r="168" s="2" customFormat="1" ht="16.5" customHeight="1">
      <c r="A168" s="37"/>
      <c r="B168" s="38"/>
      <c r="C168" s="249" t="s">
        <v>282</v>
      </c>
      <c r="D168" s="249" t="s">
        <v>206</v>
      </c>
      <c r="E168" s="250" t="s">
        <v>2570</v>
      </c>
      <c r="F168" s="251" t="s">
        <v>2571</v>
      </c>
      <c r="G168" s="252" t="s">
        <v>371</v>
      </c>
      <c r="H168" s="253">
        <v>13</v>
      </c>
      <c r="I168" s="254"/>
      <c r="J168" s="255">
        <f>ROUND(I168*H168,2)</f>
        <v>0</v>
      </c>
      <c r="K168" s="256"/>
      <c r="L168" s="257"/>
      <c r="M168" s="258" t="s">
        <v>1</v>
      </c>
      <c r="N168" s="259" t="s">
        <v>41</v>
      </c>
      <c r="O168" s="90"/>
      <c r="P168" s="228">
        <f>O168*H168</f>
        <v>0</v>
      </c>
      <c r="Q168" s="228">
        <v>1.0000000000000001E-05</v>
      </c>
      <c r="R168" s="228">
        <f>Q168*H168</f>
        <v>0.00013000000000000002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340</v>
      </c>
      <c r="AT168" s="230" t="s">
        <v>206</v>
      </c>
      <c r="AU168" s="230" t="s">
        <v>86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242</v>
      </c>
      <c r="BM168" s="230" t="s">
        <v>2572</v>
      </c>
    </row>
    <row r="169" s="2" customFormat="1" ht="16.5" customHeight="1">
      <c r="A169" s="37"/>
      <c r="B169" s="38"/>
      <c r="C169" s="249" t="s">
        <v>287</v>
      </c>
      <c r="D169" s="249" t="s">
        <v>206</v>
      </c>
      <c r="E169" s="250" t="s">
        <v>2573</v>
      </c>
      <c r="F169" s="251" t="s">
        <v>2574</v>
      </c>
      <c r="G169" s="252" t="s">
        <v>371</v>
      </c>
      <c r="H169" s="253">
        <v>13</v>
      </c>
      <c r="I169" s="254"/>
      <c r="J169" s="255">
        <f>ROUND(I169*H169,2)</f>
        <v>0</v>
      </c>
      <c r="K169" s="256"/>
      <c r="L169" s="257"/>
      <c r="M169" s="258" t="s">
        <v>1</v>
      </c>
      <c r="N169" s="259" t="s">
        <v>41</v>
      </c>
      <c r="O169" s="90"/>
      <c r="P169" s="228">
        <f>O169*H169</f>
        <v>0</v>
      </c>
      <c r="Q169" s="228">
        <v>3.0000000000000001E-05</v>
      </c>
      <c r="R169" s="228">
        <f>Q169*H169</f>
        <v>0.00038999999999999999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340</v>
      </c>
      <c r="AT169" s="230" t="s">
        <v>206</v>
      </c>
      <c r="AU169" s="230" t="s">
        <v>86</v>
      </c>
      <c r="AY169" s="16" t="s">
        <v>147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242</v>
      </c>
      <c r="BM169" s="230" t="s">
        <v>2575</v>
      </c>
    </row>
    <row r="170" s="2" customFormat="1" ht="21.75" customHeight="1">
      <c r="A170" s="37"/>
      <c r="B170" s="38"/>
      <c r="C170" s="218" t="s">
        <v>298</v>
      </c>
      <c r="D170" s="218" t="s">
        <v>149</v>
      </c>
      <c r="E170" s="219" t="s">
        <v>2576</v>
      </c>
      <c r="F170" s="220" t="s">
        <v>2577</v>
      </c>
      <c r="G170" s="221" t="s">
        <v>371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242</v>
      </c>
      <c r="AT170" s="230" t="s">
        <v>149</v>
      </c>
      <c r="AU170" s="230" t="s">
        <v>86</v>
      </c>
      <c r="AY170" s="16" t="s">
        <v>147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242</v>
      </c>
      <c r="BM170" s="230" t="s">
        <v>2578</v>
      </c>
    </row>
    <row r="171" s="2" customFormat="1">
      <c r="A171" s="37"/>
      <c r="B171" s="38"/>
      <c r="C171" s="39"/>
      <c r="D171" s="232" t="s">
        <v>155</v>
      </c>
      <c r="E171" s="39"/>
      <c r="F171" s="233" t="s">
        <v>2579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155</v>
      </c>
      <c r="AU171" s="16" t="s">
        <v>86</v>
      </c>
    </row>
    <row r="172" s="2" customFormat="1" ht="16.5" customHeight="1">
      <c r="A172" s="37"/>
      <c r="B172" s="38"/>
      <c r="C172" s="249" t="s">
        <v>304</v>
      </c>
      <c r="D172" s="249" t="s">
        <v>206</v>
      </c>
      <c r="E172" s="250" t="s">
        <v>2580</v>
      </c>
      <c r="F172" s="251" t="s">
        <v>2581</v>
      </c>
      <c r="G172" s="252" t="s">
        <v>371</v>
      </c>
      <c r="H172" s="253">
        <v>1</v>
      </c>
      <c r="I172" s="254"/>
      <c r="J172" s="255">
        <f>ROUND(I172*H172,2)</f>
        <v>0</v>
      </c>
      <c r="K172" s="256"/>
      <c r="L172" s="257"/>
      <c r="M172" s="258" t="s">
        <v>1</v>
      </c>
      <c r="N172" s="259" t="s">
        <v>41</v>
      </c>
      <c r="O172" s="90"/>
      <c r="P172" s="228">
        <f>O172*H172</f>
        <v>0</v>
      </c>
      <c r="Q172" s="228">
        <v>0.00011</v>
      </c>
      <c r="R172" s="228">
        <f>Q172*H172</f>
        <v>0.00011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340</v>
      </c>
      <c r="AT172" s="230" t="s">
        <v>206</v>
      </c>
      <c r="AU172" s="230" t="s">
        <v>86</v>
      </c>
      <c r="AY172" s="16" t="s">
        <v>147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242</v>
      </c>
      <c r="BM172" s="230" t="s">
        <v>2582</v>
      </c>
    </row>
    <row r="173" s="2" customFormat="1" ht="24.15" customHeight="1">
      <c r="A173" s="37"/>
      <c r="B173" s="38"/>
      <c r="C173" s="218" t="s">
        <v>310</v>
      </c>
      <c r="D173" s="218" t="s">
        <v>149</v>
      </c>
      <c r="E173" s="219" t="s">
        <v>2583</v>
      </c>
      <c r="F173" s="220" t="s">
        <v>2584</v>
      </c>
      <c r="G173" s="221" t="s">
        <v>371</v>
      </c>
      <c r="H173" s="222">
        <v>32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242</v>
      </c>
      <c r="AT173" s="230" t="s">
        <v>149</v>
      </c>
      <c r="AU173" s="230" t="s">
        <v>86</v>
      </c>
      <c r="AY173" s="16" t="s">
        <v>147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242</v>
      </c>
      <c r="BM173" s="230" t="s">
        <v>2585</v>
      </c>
    </row>
    <row r="174" s="2" customFormat="1">
      <c r="A174" s="37"/>
      <c r="B174" s="38"/>
      <c r="C174" s="39"/>
      <c r="D174" s="232" t="s">
        <v>155</v>
      </c>
      <c r="E174" s="39"/>
      <c r="F174" s="233" t="s">
        <v>2586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155</v>
      </c>
      <c r="AU174" s="16" t="s">
        <v>86</v>
      </c>
    </row>
    <row r="175" s="2" customFormat="1" ht="24.15" customHeight="1">
      <c r="A175" s="37"/>
      <c r="B175" s="38"/>
      <c r="C175" s="249" t="s">
        <v>317</v>
      </c>
      <c r="D175" s="249" t="s">
        <v>206</v>
      </c>
      <c r="E175" s="250" t="s">
        <v>2587</v>
      </c>
      <c r="F175" s="251" t="s">
        <v>2588</v>
      </c>
      <c r="G175" s="252" t="s">
        <v>371</v>
      </c>
      <c r="H175" s="253">
        <v>32</v>
      </c>
      <c r="I175" s="254"/>
      <c r="J175" s="255">
        <f>ROUND(I175*H175,2)</f>
        <v>0</v>
      </c>
      <c r="K175" s="256"/>
      <c r="L175" s="257"/>
      <c r="M175" s="258" t="s">
        <v>1</v>
      </c>
      <c r="N175" s="259" t="s">
        <v>41</v>
      </c>
      <c r="O175" s="90"/>
      <c r="P175" s="228">
        <f>O175*H175</f>
        <v>0</v>
      </c>
      <c r="Q175" s="228">
        <v>6.9999999999999994E-05</v>
      </c>
      <c r="R175" s="228">
        <f>Q175*H175</f>
        <v>0.0022399999999999998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340</v>
      </c>
      <c r="AT175" s="230" t="s">
        <v>206</v>
      </c>
      <c r="AU175" s="230" t="s">
        <v>86</v>
      </c>
      <c r="AY175" s="16" t="s">
        <v>147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242</v>
      </c>
      <c r="BM175" s="230" t="s">
        <v>2589</v>
      </c>
    </row>
    <row r="176" s="2" customFormat="1" ht="16.5" customHeight="1">
      <c r="A176" s="37"/>
      <c r="B176" s="38"/>
      <c r="C176" s="218" t="s">
        <v>324</v>
      </c>
      <c r="D176" s="218" t="s">
        <v>149</v>
      </c>
      <c r="E176" s="219" t="s">
        <v>2590</v>
      </c>
      <c r="F176" s="220" t="s">
        <v>2591</v>
      </c>
      <c r="G176" s="221" t="s">
        <v>371</v>
      </c>
      <c r="H176" s="222">
        <v>6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242</v>
      </c>
      <c r="AT176" s="230" t="s">
        <v>149</v>
      </c>
      <c r="AU176" s="230" t="s">
        <v>86</v>
      </c>
      <c r="AY176" s="16" t="s">
        <v>147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242</v>
      </c>
      <c r="BM176" s="230" t="s">
        <v>2592</v>
      </c>
    </row>
    <row r="177" s="2" customFormat="1">
      <c r="A177" s="37"/>
      <c r="B177" s="38"/>
      <c r="C177" s="39"/>
      <c r="D177" s="232" t="s">
        <v>155</v>
      </c>
      <c r="E177" s="39"/>
      <c r="F177" s="233" t="s">
        <v>2593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155</v>
      </c>
      <c r="AU177" s="16" t="s">
        <v>86</v>
      </c>
    </row>
    <row r="178" s="2" customFormat="1" ht="16.5" customHeight="1">
      <c r="A178" s="37"/>
      <c r="B178" s="38"/>
      <c r="C178" s="249" t="s">
        <v>329</v>
      </c>
      <c r="D178" s="249" t="s">
        <v>206</v>
      </c>
      <c r="E178" s="250" t="s">
        <v>2594</v>
      </c>
      <c r="F178" s="251" t="s">
        <v>2595</v>
      </c>
      <c r="G178" s="252" t="s">
        <v>371</v>
      </c>
      <c r="H178" s="253">
        <v>3</v>
      </c>
      <c r="I178" s="254"/>
      <c r="J178" s="255">
        <f>ROUND(I178*H178,2)</f>
        <v>0</v>
      </c>
      <c r="K178" s="256"/>
      <c r="L178" s="257"/>
      <c r="M178" s="258" t="s">
        <v>1</v>
      </c>
      <c r="N178" s="259" t="s">
        <v>41</v>
      </c>
      <c r="O178" s="90"/>
      <c r="P178" s="228">
        <f>O178*H178</f>
        <v>0</v>
      </c>
      <c r="Q178" s="228">
        <v>3.0000000000000001E-05</v>
      </c>
      <c r="R178" s="228">
        <f>Q178*H178</f>
        <v>9.0000000000000006E-05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340</v>
      </c>
      <c r="AT178" s="230" t="s">
        <v>206</v>
      </c>
      <c r="AU178" s="230" t="s">
        <v>86</v>
      </c>
      <c r="AY178" s="16" t="s">
        <v>147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84</v>
      </c>
      <c r="BK178" s="231">
        <f>ROUND(I178*H178,2)</f>
        <v>0</v>
      </c>
      <c r="BL178" s="16" t="s">
        <v>242</v>
      </c>
      <c r="BM178" s="230" t="s">
        <v>2596</v>
      </c>
    </row>
    <row r="179" s="2" customFormat="1" ht="16.5" customHeight="1">
      <c r="A179" s="37"/>
      <c r="B179" s="38"/>
      <c r="C179" s="249" t="s">
        <v>335</v>
      </c>
      <c r="D179" s="249" t="s">
        <v>206</v>
      </c>
      <c r="E179" s="250" t="s">
        <v>2597</v>
      </c>
      <c r="F179" s="251" t="s">
        <v>2598</v>
      </c>
      <c r="G179" s="252" t="s">
        <v>371</v>
      </c>
      <c r="H179" s="253">
        <v>3</v>
      </c>
      <c r="I179" s="254"/>
      <c r="J179" s="255">
        <f>ROUND(I179*H179,2)</f>
        <v>0</v>
      </c>
      <c r="K179" s="256"/>
      <c r="L179" s="257"/>
      <c r="M179" s="258" t="s">
        <v>1</v>
      </c>
      <c r="N179" s="259" t="s">
        <v>41</v>
      </c>
      <c r="O179" s="90"/>
      <c r="P179" s="228">
        <f>O179*H179</f>
        <v>0</v>
      </c>
      <c r="Q179" s="228">
        <v>3.0000000000000001E-05</v>
      </c>
      <c r="R179" s="228">
        <f>Q179*H179</f>
        <v>9.0000000000000006E-05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340</v>
      </c>
      <c r="AT179" s="230" t="s">
        <v>206</v>
      </c>
      <c r="AU179" s="230" t="s">
        <v>86</v>
      </c>
      <c r="AY179" s="16" t="s">
        <v>147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242</v>
      </c>
      <c r="BM179" s="230" t="s">
        <v>2599</v>
      </c>
    </row>
    <row r="180" s="2" customFormat="1" ht="24.15" customHeight="1">
      <c r="A180" s="37"/>
      <c r="B180" s="38"/>
      <c r="C180" s="218" t="s">
        <v>340</v>
      </c>
      <c r="D180" s="218" t="s">
        <v>149</v>
      </c>
      <c r="E180" s="219" t="s">
        <v>2600</v>
      </c>
      <c r="F180" s="220" t="s">
        <v>2601</v>
      </c>
      <c r="G180" s="221" t="s">
        <v>371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242</v>
      </c>
      <c r="AT180" s="230" t="s">
        <v>149</v>
      </c>
      <c r="AU180" s="230" t="s">
        <v>86</v>
      </c>
      <c r="AY180" s="16" t="s">
        <v>147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242</v>
      </c>
      <c r="BM180" s="230" t="s">
        <v>2602</v>
      </c>
    </row>
    <row r="181" s="2" customFormat="1">
      <c r="A181" s="37"/>
      <c r="B181" s="38"/>
      <c r="C181" s="39"/>
      <c r="D181" s="232" t="s">
        <v>155</v>
      </c>
      <c r="E181" s="39"/>
      <c r="F181" s="233" t="s">
        <v>2603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155</v>
      </c>
      <c r="AU181" s="16" t="s">
        <v>86</v>
      </c>
    </row>
    <row r="182" s="2" customFormat="1" ht="24.15" customHeight="1">
      <c r="A182" s="37"/>
      <c r="B182" s="38"/>
      <c r="C182" s="218" t="s">
        <v>346</v>
      </c>
      <c r="D182" s="218" t="s">
        <v>149</v>
      </c>
      <c r="E182" s="219" t="s">
        <v>2604</v>
      </c>
      <c r="F182" s="220" t="s">
        <v>2605</v>
      </c>
      <c r="G182" s="221" t="s">
        <v>371</v>
      </c>
      <c r="H182" s="222">
        <v>1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242</v>
      </c>
      <c r="AT182" s="230" t="s">
        <v>149</v>
      </c>
      <c r="AU182" s="230" t="s">
        <v>86</v>
      </c>
      <c r="AY182" s="16" t="s">
        <v>147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242</v>
      </c>
      <c r="BM182" s="230" t="s">
        <v>2606</v>
      </c>
    </row>
    <row r="183" s="2" customFormat="1">
      <c r="A183" s="37"/>
      <c r="B183" s="38"/>
      <c r="C183" s="39"/>
      <c r="D183" s="232" t="s">
        <v>155</v>
      </c>
      <c r="E183" s="39"/>
      <c r="F183" s="233" t="s">
        <v>2607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155</v>
      </c>
      <c r="AU183" s="16" t="s">
        <v>86</v>
      </c>
    </row>
    <row r="184" s="2" customFormat="1" ht="16.5" customHeight="1">
      <c r="A184" s="37"/>
      <c r="B184" s="38"/>
      <c r="C184" s="249" t="s">
        <v>355</v>
      </c>
      <c r="D184" s="249" t="s">
        <v>206</v>
      </c>
      <c r="E184" s="250" t="s">
        <v>2608</v>
      </c>
      <c r="F184" s="251" t="s">
        <v>2609</v>
      </c>
      <c r="G184" s="252" t="s">
        <v>371</v>
      </c>
      <c r="H184" s="253">
        <v>2</v>
      </c>
      <c r="I184" s="254"/>
      <c r="J184" s="255">
        <f>ROUND(I184*H184,2)</f>
        <v>0</v>
      </c>
      <c r="K184" s="256"/>
      <c r="L184" s="257"/>
      <c r="M184" s="258" t="s">
        <v>1</v>
      </c>
      <c r="N184" s="259" t="s">
        <v>41</v>
      </c>
      <c r="O184" s="90"/>
      <c r="P184" s="228">
        <f>O184*H184</f>
        <v>0</v>
      </c>
      <c r="Q184" s="228">
        <v>0.00035</v>
      </c>
      <c r="R184" s="228">
        <f>Q184*H184</f>
        <v>0.00069999999999999999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340</v>
      </c>
      <c r="AT184" s="230" t="s">
        <v>206</v>
      </c>
      <c r="AU184" s="230" t="s">
        <v>86</v>
      </c>
      <c r="AY184" s="16" t="s">
        <v>147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84</v>
      </c>
      <c r="BK184" s="231">
        <f>ROUND(I184*H184,2)</f>
        <v>0</v>
      </c>
      <c r="BL184" s="16" t="s">
        <v>242</v>
      </c>
      <c r="BM184" s="230" t="s">
        <v>2610</v>
      </c>
    </row>
    <row r="185" s="2" customFormat="1" ht="24.15" customHeight="1">
      <c r="A185" s="37"/>
      <c r="B185" s="38"/>
      <c r="C185" s="218" t="s">
        <v>362</v>
      </c>
      <c r="D185" s="218" t="s">
        <v>149</v>
      </c>
      <c r="E185" s="219" t="s">
        <v>2611</v>
      </c>
      <c r="F185" s="220" t="s">
        <v>2612</v>
      </c>
      <c r="G185" s="221" t="s">
        <v>371</v>
      </c>
      <c r="H185" s="222">
        <v>22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242</v>
      </c>
      <c r="AT185" s="230" t="s">
        <v>149</v>
      </c>
      <c r="AU185" s="230" t="s">
        <v>86</v>
      </c>
      <c r="AY185" s="16" t="s">
        <v>147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242</v>
      </c>
      <c r="BM185" s="230" t="s">
        <v>2613</v>
      </c>
    </row>
    <row r="186" s="2" customFormat="1">
      <c r="A186" s="37"/>
      <c r="B186" s="38"/>
      <c r="C186" s="39"/>
      <c r="D186" s="232" t="s">
        <v>155</v>
      </c>
      <c r="E186" s="39"/>
      <c r="F186" s="233" t="s">
        <v>2614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155</v>
      </c>
      <c r="AU186" s="16" t="s">
        <v>86</v>
      </c>
    </row>
    <row r="187" s="2" customFormat="1" ht="24.15" customHeight="1">
      <c r="A187" s="37"/>
      <c r="B187" s="38"/>
      <c r="C187" s="249" t="s">
        <v>368</v>
      </c>
      <c r="D187" s="249" t="s">
        <v>206</v>
      </c>
      <c r="E187" s="250" t="s">
        <v>2615</v>
      </c>
      <c r="F187" s="251" t="s">
        <v>2616</v>
      </c>
      <c r="G187" s="252" t="s">
        <v>371</v>
      </c>
      <c r="H187" s="253">
        <v>10</v>
      </c>
      <c r="I187" s="254"/>
      <c r="J187" s="255">
        <f>ROUND(I187*H187,2)</f>
        <v>0</v>
      </c>
      <c r="K187" s="256"/>
      <c r="L187" s="257"/>
      <c r="M187" s="258" t="s">
        <v>1</v>
      </c>
      <c r="N187" s="259" t="s">
        <v>41</v>
      </c>
      <c r="O187" s="90"/>
      <c r="P187" s="228">
        <f>O187*H187</f>
        <v>0</v>
      </c>
      <c r="Q187" s="228">
        <v>0.0016999999999999999</v>
      </c>
      <c r="R187" s="228">
        <f>Q187*H187</f>
        <v>0.016999999999999998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340</v>
      </c>
      <c r="AT187" s="230" t="s">
        <v>206</v>
      </c>
      <c r="AU187" s="230" t="s">
        <v>86</v>
      </c>
      <c r="AY187" s="16" t="s">
        <v>147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242</v>
      </c>
      <c r="BM187" s="230" t="s">
        <v>2617</v>
      </c>
    </row>
    <row r="188" s="2" customFormat="1" ht="24.15" customHeight="1">
      <c r="A188" s="37"/>
      <c r="B188" s="38"/>
      <c r="C188" s="249" t="s">
        <v>375</v>
      </c>
      <c r="D188" s="249" t="s">
        <v>206</v>
      </c>
      <c r="E188" s="250" t="s">
        <v>2618</v>
      </c>
      <c r="F188" s="251" t="s">
        <v>2619</v>
      </c>
      <c r="G188" s="252" t="s">
        <v>371</v>
      </c>
      <c r="H188" s="253">
        <v>12</v>
      </c>
      <c r="I188" s="254"/>
      <c r="J188" s="255">
        <f>ROUND(I188*H188,2)</f>
        <v>0</v>
      </c>
      <c r="K188" s="256"/>
      <c r="L188" s="257"/>
      <c r="M188" s="258" t="s">
        <v>1</v>
      </c>
      <c r="N188" s="259" t="s">
        <v>41</v>
      </c>
      <c r="O188" s="90"/>
      <c r="P188" s="228">
        <f>O188*H188</f>
        <v>0</v>
      </c>
      <c r="Q188" s="228">
        <v>0.0016999999999999999</v>
      </c>
      <c r="R188" s="228">
        <f>Q188*H188</f>
        <v>0.020399999999999998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340</v>
      </c>
      <c r="AT188" s="230" t="s">
        <v>206</v>
      </c>
      <c r="AU188" s="230" t="s">
        <v>86</v>
      </c>
      <c r="AY188" s="16" t="s">
        <v>147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242</v>
      </c>
      <c r="BM188" s="230" t="s">
        <v>2620</v>
      </c>
    </row>
    <row r="189" s="2" customFormat="1" ht="44.25" customHeight="1">
      <c r="A189" s="37"/>
      <c r="B189" s="38"/>
      <c r="C189" s="218" t="s">
        <v>380</v>
      </c>
      <c r="D189" s="218" t="s">
        <v>149</v>
      </c>
      <c r="E189" s="219" t="s">
        <v>2621</v>
      </c>
      <c r="F189" s="220" t="s">
        <v>2622</v>
      </c>
      <c r="G189" s="221" t="s">
        <v>371</v>
      </c>
      <c r="H189" s="222">
        <v>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41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242</v>
      </c>
      <c r="AT189" s="230" t="s">
        <v>149</v>
      </c>
      <c r="AU189" s="230" t="s">
        <v>86</v>
      </c>
      <c r="AY189" s="16" t="s">
        <v>147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84</v>
      </c>
      <c r="BK189" s="231">
        <f>ROUND(I189*H189,2)</f>
        <v>0</v>
      </c>
      <c r="BL189" s="16" t="s">
        <v>242</v>
      </c>
      <c r="BM189" s="230" t="s">
        <v>2623</v>
      </c>
    </row>
    <row r="190" s="2" customFormat="1">
      <c r="A190" s="37"/>
      <c r="B190" s="38"/>
      <c r="C190" s="39"/>
      <c r="D190" s="232" t="s">
        <v>155</v>
      </c>
      <c r="E190" s="39"/>
      <c r="F190" s="233" t="s">
        <v>2624</v>
      </c>
      <c r="G190" s="39"/>
      <c r="H190" s="39"/>
      <c r="I190" s="234"/>
      <c r="J190" s="39"/>
      <c r="K190" s="39"/>
      <c r="L190" s="43"/>
      <c r="M190" s="235"/>
      <c r="N190" s="23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155</v>
      </c>
      <c r="AU190" s="16" t="s">
        <v>86</v>
      </c>
    </row>
    <row r="191" s="2" customFormat="1" ht="24.15" customHeight="1">
      <c r="A191" s="37"/>
      <c r="B191" s="38"/>
      <c r="C191" s="249" t="s">
        <v>385</v>
      </c>
      <c r="D191" s="249" t="s">
        <v>206</v>
      </c>
      <c r="E191" s="250" t="s">
        <v>2625</v>
      </c>
      <c r="F191" s="251" t="s">
        <v>2626</v>
      </c>
      <c r="G191" s="252" t="s">
        <v>371</v>
      </c>
      <c r="H191" s="253">
        <v>3</v>
      </c>
      <c r="I191" s="254"/>
      <c r="J191" s="255">
        <f>ROUND(I191*H191,2)</f>
        <v>0</v>
      </c>
      <c r="K191" s="256"/>
      <c r="L191" s="257"/>
      <c r="M191" s="258" t="s">
        <v>1</v>
      </c>
      <c r="N191" s="259" t="s">
        <v>41</v>
      </c>
      <c r="O191" s="90"/>
      <c r="P191" s="228">
        <f>O191*H191</f>
        <v>0</v>
      </c>
      <c r="Q191" s="228">
        <v>0.001</v>
      </c>
      <c r="R191" s="228">
        <f>Q191*H191</f>
        <v>0.0030000000000000001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340</v>
      </c>
      <c r="AT191" s="230" t="s">
        <v>206</v>
      </c>
      <c r="AU191" s="230" t="s">
        <v>86</v>
      </c>
      <c r="AY191" s="16" t="s">
        <v>147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242</v>
      </c>
      <c r="BM191" s="230" t="s">
        <v>2627</v>
      </c>
    </row>
    <row r="192" s="2" customFormat="1" ht="33" customHeight="1">
      <c r="A192" s="37"/>
      <c r="B192" s="38"/>
      <c r="C192" s="218" t="s">
        <v>390</v>
      </c>
      <c r="D192" s="218" t="s">
        <v>149</v>
      </c>
      <c r="E192" s="219" t="s">
        <v>2628</v>
      </c>
      <c r="F192" s="220" t="s">
        <v>2629</v>
      </c>
      <c r="G192" s="221" t="s">
        <v>371</v>
      </c>
      <c r="H192" s="222">
        <v>5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41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242</v>
      </c>
      <c r="AT192" s="230" t="s">
        <v>149</v>
      </c>
      <c r="AU192" s="230" t="s">
        <v>86</v>
      </c>
      <c r="AY192" s="16" t="s">
        <v>147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84</v>
      </c>
      <c r="BK192" s="231">
        <f>ROUND(I192*H192,2)</f>
        <v>0</v>
      </c>
      <c r="BL192" s="16" t="s">
        <v>242</v>
      </c>
      <c r="BM192" s="230" t="s">
        <v>2630</v>
      </c>
    </row>
    <row r="193" s="2" customFormat="1">
      <c r="A193" s="37"/>
      <c r="B193" s="38"/>
      <c r="C193" s="39"/>
      <c r="D193" s="232" t="s">
        <v>155</v>
      </c>
      <c r="E193" s="39"/>
      <c r="F193" s="233" t="s">
        <v>2631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155</v>
      </c>
      <c r="AU193" s="16" t="s">
        <v>86</v>
      </c>
    </row>
    <row r="194" s="2" customFormat="1" ht="37.8" customHeight="1">
      <c r="A194" s="37"/>
      <c r="B194" s="38"/>
      <c r="C194" s="218" t="s">
        <v>395</v>
      </c>
      <c r="D194" s="218" t="s">
        <v>149</v>
      </c>
      <c r="E194" s="219" t="s">
        <v>2632</v>
      </c>
      <c r="F194" s="220" t="s">
        <v>2633</v>
      </c>
      <c r="G194" s="221" t="s">
        <v>371</v>
      </c>
      <c r="H194" s="222">
        <v>9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41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242</v>
      </c>
      <c r="AT194" s="230" t="s">
        <v>149</v>
      </c>
      <c r="AU194" s="230" t="s">
        <v>86</v>
      </c>
      <c r="AY194" s="16" t="s">
        <v>147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84</v>
      </c>
      <c r="BK194" s="231">
        <f>ROUND(I194*H194,2)</f>
        <v>0</v>
      </c>
      <c r="BL194" s="16" t="s">
        <v>242</v>
      </c>
      <c r="BM194" s="230" t="s">
        <v>2634</v>
      </c>
    </row>
    <row r="195" s="2" customFormat="1">
      <c r="A195" s="37"/>
      <c r="B195" s="38"/>
      <c r="C195" s="39"/>
      <c r="D195" s="232" t="s">
        <v>155</v>
      </c>
      <c r="E195" s="39"/>
      <c r="F195" s="233" t="s">
        <v>2635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155</v>
      </c>
      <c r="AU195" s="16" t="s">
        <v>86</v>
      </c>
    </row>
    <row r="196" s="2" customFormat="1" ht="24.15" customHeight="1">
      <c r="A196" s="37"/>
      <c r="B196" s="38"/>
      <c r="C196" s="249" t="s">
        <v>401</v>
      </c>
      <c r="D196" s="249" t="s">
        <v>206</v>
      </c>
      <c r="E196" s="250" t="s">
        <v>2636</v>
      </c>
      <c r="F196" s="251" t="s">
        <v>2637</v>
      </c>
      <c r="G196" s="252" t="s">
        <v>371</v>
      </c>
      <c r="H196" s="253">
        <v>3</v>
      </c>
      <c r="I196" s="254"/>
      <c r="J196" s="255">
        <f>ROUND(I196*H196,2)</f>
        <v>0</v>
      </c>
      <c r="K196" s="256"/>
      <c r="L196" s="257"/>
      <c r="M196" s="258" t="s">
        <v>1</v>
      </c>
      <c r="N196" s="259" t="s">
        <v>41</v>
      </c>
      <c r="O196" s="90"/>
      <c r="P196" s="228">
        <f>O196*H196</f>
        <v>0</v>
      </c>
      <c r="Q196" s="228">
        <v>0.002</v>
      </c>
      <c r="R196" s="228">
        <f>Q196*H196</f>
        <v>0.0060000000000000001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340</v>
      </c>
      <c r="AT196" s="230" t="s">
        <v>206</v>
      </c>
      <c r="AU196" s="230" t="s">
        <v>86</v>
      </c>
      <c r="AY196" s="16" t="s">
        <v>147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242</v>
      </c>
      <c r="BM196" s="230" t="s">
        <v>2638</v>
      </c>
    </row>
    <row r="197" s="2" customFormat="1" ht="24.15" customHeight="1">
      <c r="A197" s="37"/>
      <c r="B197" s="38"/>
      <c r="C197" s="249" t="s">
        <v>407</v>
      </c>
      <c r="D197" s="249" t="s">
        <v>206</v>
      </c>
      <c r="E197" s="250" t="s">
        <v>2639</v>
      </c>
      <c r="F197" s="251" t="s">
        <v>2640</v>
      </c>
      <c r="G197" s="252" t="s">
        <v>371</v>
      </c>
      <c r="H197" s="253">
        <v>4</v>
      </c>
      <c r="I197" s="254"/>
      <c r="J197" s="255">
        <f>ROUND(I197*H197,2)</f>
        <v>0</v>
      </c>
      <c r="K197" s="256"/>
      <c r="L197" s="257"/>
      <c r="M197" s="258" t="s">
        <v>1</v>
      </c>
      <c r="N197" s="259" t="s">
        <v>41</v>
      </c>
      <c r="O197" s="90"/>
      <c r="P197" s="228">
        <f>O197*H197</f>
        <v>0</v>
      </c>
      <c r="Q197" s="228">
        <v>0.002</v>
      </c>
      <c r="R197" s="228">
        <f>Q197*H197</f>
        <v>0.0080000000000000002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340</v>
      </c>
      <c r="AT197" s="230" t="s">
        <v>206</v>
      </c>
      <c r="AU197" s="230" t="s">
        <v>86</v>
      </c>
      <c r="AY197" s="16" t="s">
        <v>147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84</v>
      </c>
      <c r="BK197" s="231">
        <f>ROUND(I197*H197,2)</f>
        <v>0</v>
      </c>
      <c r="BL197" s="16" t="s">
        <v>242</v>
      </c>
      <c r="BM197" s="230" t="s">
        <v>2641</v>
      </c>
    </row>
    <row r="198" s="2" customFormat="1" ht="21.75" customHeight="1">
      <c r="A198" s="37"/>
      <c r="B198" s="38"/>
      <c r="C198" s="249" t="s">
        <v>412</v>
      </c>
      <c r="D198" s="249" t="s">
        <v>206</v>
      </c>
      <c r="E198" s="250" t="s">
        <v>2642</v>
      </c>
      <c r="F198" s="251" t="s">
        <v>2643</v>
      </c>
      <c r="G198" s="252" t="s">
        <v>371</v>
      </c>
      <c r="H198" s="253">
        <v>1</v>
      </c>
      <c r="I198" s="254"/>
      <c r="J198" s="255">
        <f>ROUND(I198*H198,2)</f>
        <v>0</v>
      </c>
      <c r="K198" s="256"/>
      <c r="L198" s="257"/>
      <c r="M198" s="258" t="s">
        <v>1</v>
      </c>
      <c r="N198" s="259" t="s">
        <v>41</v>
      </c>
      <c r="O198" s="90"/>
      <c r="P198" s="228">
        <f>O198*H198</f>
        <v>0</v>
      </c>
      <c r="Q198" s="228">
        <v>0.002</v>
      </c>
      <c r="R198" s="228">
        <f>Q198*H198</f>
        <v>0.002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340</v>
      </c>
      <c r="AT198" s="230" t="s">
        <v>206</v>
      </c>
      <c r="AU198" s="230" t="s">
        <v>86</v>
      </c>
      <c r="AY198" s="16" t="s">
        <v>147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242</v>
      </c>
      <c r="BM198" s="230" t="s">
        <v>2644</v>
      </c>
    </row>
    <row r="199" s="2" customFormat="1" ht="24.15" customHeight="1">
      <c r="A199" s="37"/>
      <c r="B199" s="38"/>
      <c r="C199" s="249" t="s">
        <v>420</v>
      </c>
      <c r="D199" s="249" t="s">
        <v>206</v>
      </c>
      <c r="E199" s="250" t="s">
        <v>2645</v>
      </c>
      <c r="F199" s="251" t="s">
        <v>2646</v>
      </c>
      <c r="G199" s="252" t="s">
        <v>371</v>
      </c>
      <c r="H199" s="253">
        <v>3</v>
      </c>
      <c r="I199" s="254"/>
      <c r="J199" s="255">
        <f>ROUND(I199*H199,2)</f>
        <v>0</v>
      </c>
      <c r="K199" s="256"/>
      <c r="L199" s="257"/>
      <c r="M199" s="258" t="s">
        <v>1</v>
      </c>
      <c r="N199" s="259" t="s">
        <v>41</v>
      </c>
      <c r="O199" s="90"/>
      <c r="P199" s="228">
        <f>O199*H199</f>
        <v>0</v>
      </c>
      <c r="Q199" s="228">
        <v>0.002</v>
      </c>
      <c r="R199" s="228">
        <f>Q199*H199</f>
        <v>0.0060000000000000001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340</v>
      </c>
      <c r="AT199" s="230" t="s">
        <v>206</v>
      </c>
      <c r="AU199" s="230" t="s">
        <v>86</v>
      </c>
      <c r="AY199" s="16" t="s">
        <v>147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84</v>
      </c>
      <c r="BK199" s="231">
        <f>ROUND(I199*H199,2)</f>
        <v>0</v>
      </c>
      <c r="BL199" s="16" t="s">
        <v>242</v>
      </c>
      <c r="BM199" s="230" t="s">
        <v>2647</v>
      </c>
    </row>
    <row r="200" s="2" customFormat="1" ht="24.15" customHeight="1">
      <c r="A200" s="37"/>
      <c r="B200" s="38"/>
      <c r="C200" s="249" t="s">
        <v>426</v>
      </c>
      <c r="D200" s="249" t="s">
        <v>206</v>
      </c>
      <c r="E200" s="250" t="s">
        <v>2648</v>
      </c>
      <c r="F200" s="251" t="s">
        <v>2649</v>
      </c>
      <c r="G200" s="252" t="s">
        <v>371</v>
      </c>
      <c r="H200" s="253">
        <v>3</v>
      </c>
      <c r="I200" s="254"/>
      <c r="J200" s="255">
        <f>ROUND(I200*H200,2)</f>
        <v>0</v>
      </c>
      <c r="K200" s="256"/>
      <c r="L200" s="257"/>
      <c r="M200" s="258" t="s">
        <v>1</v>
      </c>
      <c r="N200" s="259" t="s">
        <v>41</v>
      </c>
      <c r="O200" s="90"/>
      <c r="P200" s="228">
        <f>O200*H200</f>
        <v>0</v>
      </c>
      <c r="Q200" s="228">
        <v>0.002</v>
      </c>
      <c r="R200" s="228">
        <f>Q200*H200</f>
        <v>0.0060000000000000001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340</v>
      </c>
      <c r="AT200" s="230" t="s">
        <v>206</v>
      </c>
      <c r="AU200" s="230" t="s">
        <v>86</v>
      </c>
      <c r="AY200" s="16" t="s">
        <v>147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84</v>
      </c>
      <c r="BK200" s="231">
        <f>ROUND(I200*H200,2)</f>
        <v>0</v>
      </c>
      <c r="BL200" s="16" t="s">
        <v>242</v>
      </c>
      <c r="BM200" s="230" t="s">
        <v>2650</v>
      </c>
    </row>
    <row r="201" s="2" customFormat="1" ht="21.75" customHeight="1">
      <c r="A201" s="37"/>
      <c r="B201" s="38"/>
      <c r="C201" s="249" t="s">
        <v>433</v>
      </c>
      <c r="D201" s="249" t="s">
        <v>206</v>
      </c>
      <c r="E201" s="250" t="s">
        <v>2651</v>
      </c>
      <c r="F201" s="251" t="s">
        <v>2652</v>
      </c>
      <c r="G201" s="252" t="s">
        <v>1666</v>
      </c>
      <c r="H201" s="253">
        <v>1</v>
      </c>
      <c r="I201" s="254"/>
      <c r="J201" s="255">
        <f>ROUND(I201*H201,2)</f>
        <v>0</v>
      </c>
      <c r="K201" s="256"/>
      <c r="L201" s="257"/>
      <c r="M201" s="258" t="s">
        <v>1</v>
      </c>
      <c r="N201" s="259" t="s">
        <v>41</v>
      </c>
      <c r="O201" s="90"/>
      <c r="P201" s="228">
        <f>O201*H201</f>
        <v>0</v>
      </c>
      <c r="Q201" s="228">
        <v>0.01</v>
      </c>
      <c r="R201" s="228">
        <f>Q201*H201</f>
        <v>0.01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340</v>
      </c>
      <c r="AT201" s="230" t="s">
        <v>206</v>
      </c>
      <c r="AU201" s="230" t="s">
        <v>86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242</v>
      </c>
      <c r="BM201" s="230" t="s">
        <v>2653</v>
      </c>
    </row>
    <row r="202" s="2" customFormat="1" ht="16.5" customHeight="1">
      <c r="A202" s="37"/>
      <c r="B202" s="38"/>
      <c r="C202" s="218" t="s">
        <v>438</v>
      </c>
      <c r="D202" s="218" t="s">
        <v>149</v>
      </c>
      <c r="E202" s="219" t="s">
        <v>2654</v>
      </c>
      <c r="F202" s="220" t="s">
        <v>2655</v>
      </c>
      <c r="G202" s="221" t="s">
        <v>1666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242</v>
      </c>
      <c r="AT202" s="230" t="s">
        <v>149</v>
      </c>
      <c r="AU202" s="230" t="s">
        <v>86</v>
      </c>
      <c r="AY202" s="16" t="s">
        <v>147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242</v>
      </c>
      <c r="BM202" s="230" t="s">
        <v>2656</v>
      </c>
    </row>
    <row r="203" s="2" customFormat="1" ht="24.15" customHeight="1">
      <c r="A203" s="37"/>
      <c r="B203" s="38"/>
      <c r="C203" s="218" t="s">
        <v>443</v>
      </c>
      <c r="D203" s="218" t="s">
        <v>149</v>
      </c>
      <c r="E203" s="219" t="s">
        <v>2657</v>
      </c>
      <c r="F203" s="220" t="s">
        <v>2658</v>
      </c>
      <c r="G203" s="221" t="s">
        <v>320</v>
      </c>
      <c r="H203" s="222">
        <v>100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41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242</v>
      </c>
      <c r="AT203" s="230" t="s">
        <v>149</v>
      </c>
      <c r="AU203" s="230" t="s">
        <v>86</v>
      </c>
      <c r="AY203" s="16" t="s">
        <v>147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84</v>
      </c>
      <c r="BK203" s="231">
        <f>ROUND(I203*H203,2)</f>
        <v>0</v>
      </c>
      <c r="BL203" s="16" t="s">
        <v>242</v>
      </c>
      <c r="BM203" s="230" t="s">
        <v>2659</v>
      </c>
    </row>
    <row r="204" s="2" customFormat="1">
      <c r="A204" s="37"/>
      <c r="B204" s="38"/>
      <c r="C204" s="39"/>
      <c r="D204" s="232" t="s">
        <v>155</v>
      </c>
      <c r="E204" s="39"/>
      <c r="F204" s="233" t="s">
        <v>2660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155</v>
      </c>
      <c r="AU204" s="16" t="s">
        <v>86</v>
      </c>
    </row>
    <row r="205" s="2" customFormat="1" ht="16.5" customHeight="1">
      <c r="A205" s="37"/>
      <c r="B205" s="38"/>
      <c r="C205" s="249" t="s">
        <v>447</v>
      </c>
      <c r="D205" s="249" t="s">
        <v>206</v>
      </c>
      <c r="E205" s="250" t="s">
        <v>2661</v>
      </c>
      <c r="F205" s="251" t="s">
        <v>2662</v>
      </c>
      <c r="G205" s="252" t="s">
        <v>209</v>
      </c>
      <c r="H205" s="253">
        <v>62</v>
      </c>
      <c r="I205" s="254"/>
      <c r="J205" s="255">
        <f>ROUND(I205*H205,2)</f>
        <v>0</v>
      </c>
      <c r="K205" s="256"/>
      <c r="L205" s="257"/>
      <c r="M205" s="258" t="s">
        <v>1</v>
      </c>
      <c r="N205" s="259" t="s">
        <v>41</v>
      </c>
      <c r="O205" s="90"/>
      <c r="P205" s="228">
        <f>O205*H205</f>
        <v>0</v>
      </c>
      <c r="Q205" s="228">
        <v>0.001</v>
      </c>
      <c r="R205" s="228">
        <f>Q205*H205</f>
        <v>0.062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340</v>
      </c>
      <c r="AT205" s="230" t="s">
        <v>206</v>
      </c>
      <c r="AU205" s="230" t="s">
        <v>86</v>
      </c>
      <c r="AY205" s="16" t="s">
        <v>147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242</v>
      </c>
      <c r="BM205" s="230" t="s">
        <v>2663</v>
      </c>
    </row>
    <row r="206" s="13" customFormat="1">
      <c r="A206" s="13"/>
      <c r="B206" s="237"/>
      <c r="C206" s="238"/>
      <c r="D206" s="239" t="s">
        <v>157</v>
      </c>
      <c r="E206" s="238"/>
      <c r="F206" s="241" t="s">
        <v>2664</v>
      </c>
      <c r="G206" s="238"/>
      <c r="H206" s="242">
        <v>62</v>
      </c>
      <c r="I206" s="243"/>
      <c r="J206" s="238"/>
      <c r="K206" s="238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157</v>
      </c>
      <c r="AU206" s="248" t="s">
        <v>86</v>
      </c>
      <c r="AV206" s="13" t="s">
        <v>86</v>
      </c>
      <c r="AW206" s="13" t="s">
        <v>4</v>
      </c>
      <c r="AX206" s="13" t="s">
        <v>84</v>
      </c>
      <c r="AY206" s="248" t="s">
        <v>147</v>
      </c>
    </row>
    <row r="207" s="2" customFormat="1" ht="24.15" customHeight="1">
      <c r="A207" s="37"/>
      <c r="B207" s="38"/>
      <c r="C207" s="218" t="s">
        <v>453</v>
      </c>
      <c r="D207" s="218" t="s">
        <v>149</v>
      </c>
      <c r="E207" s="219" t="s">
        <v>2665</v>
      </c>
      <c r="F207" s="220" t="s">
        <v>2666</v>
      </c>
      <c r="G207" s="221" t="s">
        <v>320</v>
      </c>
      <c r="H207" s="222">
        <v>90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242</v>
      </c>
      <c r="AT207" s="230" t="s">
        <v>149</v>
      </c>
      <c r="AU207" s="230" t="s">
        <v>86</v>
      </c>
      <c r="AY207" s="16" t="s">
        <v>147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242</v>
      </c>
      <c r="BM207" s="230" t="s">
        <v>2667</v>
      </c>
    </row>
    <row r="208" s="2" customFormat="1">
      <c r="A208" s="37"/>
      <c r="B208" s="38"/>
      <c r="C208" s="39"/>
      <c r="D208" s="232" t="s">
        <v>155</v>
      </c>
      <c r="E208" s="39"/>
      <c r="F208" s="233" t="s">
        <v>2668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155</v>
      </c>
      <c r="AU208" s="16" t="s">
        <v>86</v>
      </c>
    </row>
    <row r="209" s="2" customFormat="1" ht="16.5" customHeight="1">
      <c r="A209" s="37"/>
      <c r="B209" s="38"/>
      <c r="C209" s="249" t="s">
        <v>460</v>
      </c>
      <c r="D209" s="249" t="s">
        <v>206</v>
      </c>
      <c r="E209" s="250" t="s">
        <v>2669</v>
      </c>
      <c r="F209" s="251" t="s">
        <v>2670</v>
      </c>
      <c r="G209" s="252" t="s">
        <v>209</v>
      </c>
      <c r="H209" s="253">
        <v>12.15</v>
      </c>
      <c r="I209" s="254"/>
      <c r="J209" s="255">
        <f>ROUND(I209*H209,2)</f>
        <v>0</v>
      </c>
      <c r="K209" s="256"/>
      <c r="L209" s="257"/>
      <c r="M209" s="258" t="s">
        <v>1</v>
      </c>
      <c r="N209" s="259" t="s">
        <v>41</v>
      </c>
      <c r="O209" s="90"/>
      <c r="P209" s="228">
        <f>O209*H209</f>
        <v>0</v>
      </c>
      <c r="Q209" s="228">
        <v>0.001</v>
      </c>
      <c r="R209" s="228">
        <f>Q209*H209</f>
        <v>0.012150000000000001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340</v>
      </c>
      <c r="AT209" s="230" t="s">
        <v>206</v>
      </c>
      <c r="AU209" s="230" t="s">
        <v>86</v>
      </c>
      <c r="AY209" s="16" t="s">
        <v>147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84</v>
      </c>
      <c r="BK209" s="231">
        <f>ROUND(I209*H209,2)</f>
        <v>0</v>
      </c>
      <c r="BL209" s="16" t="s">
        <v>242</v>
      </c>
      <c r="BM209" s="230" t="s">
        <v>2671</v>
      </c>
    </row>
    <row r="210" s="13" customFormat="1">
      <c r="A210" s="13"/>
      <c r="B210" s="237"/>
      <c r="C210" s="238"/>
      <c r="D210" s="239" t="s">
        <v>157</v>
      </c>
      <c r="E210" s="238"/>
      <c r="F210" s="241" t="s">
        <v>2672</v>
      </c>
      <c r="G210" s="238"/>
      <c r="H210" s="242">
        <v>12.15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157</v>
      </c>
      <c r="AU210" s="248" t="s">
        <v>86</v>
      </c>
      <c r="AV210" s="13" t="s">
        <v>86</v>
      </c>
      <c r="AW210" s="13" t="s">
        <v>4</v>
      </c>
      <c r="AX210" s="13" t="s">
        <v>84</v>
      </c>
      <c r="AY210" s="248" t="s">
        <v>147</v>
      </c>
    </row>
    <row r="211" s="2" customFormat="1" ht="24.15" customHeight="1">
      <c r="A211" s="37"/>
      <c r="B211" s="38"/>
      <c r="C211" s="249" t="s">
        <v>467</v>
      </c>
      <c r="D211" s="249" t="s">
        <v>206</v>
      </c>
      <c r="E211" s="250" t="s">
        <v>2673</v>
      </c>
      <c r="F211" s="251" t="s">
        <v>2674</v>
      </c>
      <c r="G211" s="252" t="s">
        <v>371</v>
      </c>
      <c r="H211" s="253">
        <v>32</v>
      </c>
      <c r="I211" s="254"/>
      <c r="J211" s="255">
        <f>ROUND(I211*H211,2)</f>
        <v>0</v>
      </c>
      <c r="K211" s="256"/>
      <c r="L211" s="257"/>
      <c r="M211" s="258" t="s">
        <v>1</v>
      </c>
      <c r="N211" s="259" t="s">
        <v>41</v>
      </c>
      <c r="O211" s="90"/>
      <c r="P211" s="228">
        <f>O211*H211</f>
        <v>0</v>
      </c>
      <c r="Q211" s="228">
        <v>0.00011</v>
      </c>
      <c r="R211" s="228">
        <f>Q211*H211</f>
        <v>0.0035200000000000001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340</v>
      </c>
      <c r="AT211" s="230" t="s">
        <v>206</v>
      </c>
      <c r="AU211" s="230" t="s">
        <v>86</v>
      </c>
      <c r="AY211" s="16" t="s">
        <v>147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84</v>
      </c>
      <c r="BK211" s="231">
        <f>ROUND(I211*H211,2)</f>
        <v>0</v>
      </c>
      <c r="BL211" s="16" t="s">
        <v>242</v>
      </c>
      <c r="BM211" s="230" t="s">
        <v>2675</v>
      </c>
    </row>
    <row r="212" s="2" customFormat="1" ht="24.15" customHeight="1">
      <c r="A212" s="37"/>
      <c r="B212" s="38"/>
      <c r="C212" s="249" t="s">
        <v>472</v>
      </c>
      <c r="D212" s="249" t="s">
        <v>206</v>
      </c>
      <c r="E212" s="250" t="s">
        <v>2676</v>
      </c>
      <c r="F212" s="251" t="s">
        <v>2677</v>
      </c>
      <c r="G212" s="252" t="s">
        <v>371</v>
      </c>
      <c r="H212" s="253">
        <v>70</v>
      </c>
      <c r="I212" s="254"/>
      <c r="J212" s="255">
        <f>ROUND(I212*H212,2)</f>
        <v>0</v>
      </c>
      <c r="K212" s="256"/>
      <c r="L212" s="257"/>
      <c r="M212" s="258" t="s">
        <v>1</v>
      </c>
      <c r="N212" s="259" t="s">
        <v>41</v>
      </c>
      <c r="O212" s="90"/>
      <c r="P212" s="228">
        <f>O212*H212</f>
        <v>0</v>
      </c>
      <c r="Q212" s="228">
        <v>0.00044999999999999999</v>
      </c>
      <c r="R212" s="228">
        <f>Q212*H212</f>
        <v>0.0315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340</v>
      </c>
      <c r="AT212" s="230" t="s">
        <v>206</v>
      </c>
      <c r="AU212" s="230" t="s">
        <v>86</v>
      </c>
      <c r="AY212" s="16" t="s">
        <v>147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242</v>
      </c>
      <c r="BM212" s="230" t="s">
        <v>2678</v>
      </c>
    </row>
    <row r="213" s="2" customFormat="1" ht="16.5" customHeight="1">
      <c r="A213" s="37"/>
      <c r="B213" s="38"/>
      <c r="C213" s="218" t="s">
        <v>479</v>
      </c>
      <c r="D213" s="218" t="s">
        <v>149</v>
      </c>
      <c r="E213" s="219" t="s">
        <v>2679</v>
      </c>
      <c r="F213" s="220" t="s">
        <v>2680</v>
      </c>
      <c r="G213" s="221" t="s">
        <v>371</v>
      </c>
      <c r="H213" s="222">
        <v>16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41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242</v>
      </c>
      <c r="AT213" s="230" t="s">
        <v>149</v>
      </c>
      <c r="AU213" s="230" t="s">
        <v>86</v>
      </c>
      <c r="AY213" s="16" t="s">
        <v>147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84</v>
      </c>
      <c r="BK213" s="231">
        <f>ROUND(I213*H213,2)</f>
        <v>0</v>
      </c>
      <c r="BL213" s="16" t="s">
        <v>242</v>
      </c>
      <c r="BM213" s="230" t="s">
        <v>2681</v>
      </c>
    </row>
    <row r="214" s="2" customFormat="1">
      <c r="A214" s="37"/>
      <c r="B214" s="38"/>
      <c r="C214" s="39"/>
      <c r="D214" s="232" t="s">
        <v>155</v>
      </c>
      <c r="E214" s="39"/>
      <c r="F214" s="233" t="s">
        <v>2682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155</v>
      </c>
      <c r="AU214" s="16" t="s">
        <v>86</v>
      </c>
    </row>
    <row r="215" s="2" customFormat="1" ht="16.5" customHeight="1">
      <c r="A215" s="37"/>
      <c r="B215" s="38"/>
      <c r="C215" s="249" t="s">
        <v>485</v>
      </c>
      <c r="D215" s="249" t="s">
        <v>206</v>
      </c>
      <c r="E215" s="250" t="s">
        <v>2683</v>
      </c>
      <c r="F215" s="251" t="s">
        <v>2684</v>
      </c>
      <c r="G215" s="252" t="s">
        <v>371</v>
      </c>
      <c r="H215" s="253">
        <v>11</v>
      </c>
      <c r="I215" s="254"/>
      <c r="J215" s="255">
        <f>ROUND(I215*H215,2)</f>
        <v>0</v>
      </c>
      <c r="K215" s="256"/>
      <c r="L215" s="257"/>
      <c r="M215" s="258" t="s">
        <v>1</v>
      </c>
      <c r="N215" s="259" t="s">
        <v>41</v>
      </c>
      <c r="O215" s="90"/>
      <c r="P215" s="228">
        <f>O215*H215</f>
        <v>0</v>
      </c>
      <c r="Q215" s="228">
        <v>0.00023000000000000001</v>
      </c>
      <c r="R215" s="228">
        <f>Q215*H215</f>
        <v>0.0025300000000000001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340</v>
      </c>
      <c r="AT215" s="230" t="s">
        <v>206</v>
      </c>
      <c r="AU215" s="230" t="s">
        <v>86</v>
      </c>
      <c r="AY215" s="16" t="s">
        <v>147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242</v>
      </c>
      <c r="BM215" s="230" t="s">
        <v>2685</v>
      </c>
    </row>
    <row r="216" s="2" customFormat="1" ht="16.5" customHeight="1">
      <c r="A216" s="37"/>
      <c r="B216" s="38"/>
      <c r="C216" s="249" t="s">
        <v>491</v>
      </c>
      <c r="D216" s="249" t="s">
        <v>206</v>
      </c>
      <c r="E216" s="250" t="s">
        <v>2686</v>
      </c>
      <c r="F216" s="251" t="s">
        <v>2687</v>
      </c>
      <c r="G216" s="252" t="s">
        <v>371</v>
      </c>
      <c r="H216" s="253">
        <v>5</v>
      </c>
      <c r="I216" s="254"/>
      <c r="J216" s="255">
        <f>ROUND(I216*H216,2)</f>
        <v>0</v>
      </c>
      <c r="K216" s="256"/>
      <c r="L216" s="257"/>
      <c r="M216" s="258" t="s">
        <v>1</v>
      </c>
      <c r="N216" s="259" t="s">
        <v>41</v>
      </c>
      <c r="O216" s="90"/>
      <c r="P216" s="228">
        <f>O216*H216</f>
        <v>0</v>
      </c>
      <c r="Q216" s="228">
        <v>0.00010000000000000001</v>
      </c>
      <c r="R216" s="228">
        <f>Q216*H216</f>
        <v>0.00050000000000000001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340</v>
      </c>
      <c r="AT216" s="230" t="s">
        <v>206</v>
      </c>
      <c r="AU216" s="230" t="s">
        <v>86</v>
      </c>
      <c r="AY216" s="16" t="s">
        <v>147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84</v>
      </c>
      <c r="BK216" s="231">
        <f>ROUND(I216*H216,2)</f>
        <v>0</v>
      </c>
      <c r="BL216" s="16" t="s">
        <v>242</v>
      </c>
      <c r="BM216" s="230" t="s">
        <v>2688</v>
      </c>
    </row>
    <row r="217" s="2" customFormat="1" ht="16.5" customHeight="1">
      <c r="A217" s="37"/>
      <c r="B217" s="38"/>
      <c r="C217" s="218" t="s">
        <v>496</v>
      </c>
      <c r="D217" s="218" t="s">
        <v>149</v>
      </c>
      <c r="E217" s="219" t="s">
        <v>2689</v>
      </c>
      <c r="F217" s="220" t="s">
        <v>2690</v>
      </c>
      <c r="G217" s="221" t="s">
        <v>371</v>
      </c>
      <c r="H217" s="222">
        <v>3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41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242</v>
      </c>
      <c r="AT217" s="230" t="s">
        <v>149</v>
      </c>
      <c r="AU217" s="230" t="s">
        <v>86</v>
      </c>
      <c r="AY217" s="16" t="s">
        <v>147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242</v>
      </c>
      <c r="BM217" s="230" t="s">
        <v>2691</v>
      </c>
    </row>
    <row r="218" s="2" customFormat="1">
      <c r="A218" s="37"/>
      <c r="B218" s="38"/>
      <c r="C218" s="39"/>
      <c r="D218" s="232" t="s">
        <v>155</v>
      </c>
      <c r="E218" s="39"/>
      <c r="F218" s="233" t="s">
        <v>2692</v>
      </c>
      <c r="G218" s="39"/>
      <c r="H218" s="39"/>
      <c r="I218" s="234"/>
      <c r="J218" s="39"/>
      <c r="K218" s="39"/>
      <c r="L218" s="43"/>
      <c r="M218" s="235"/>
      <c r="N218" s="236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155</v>
      </c>
      <c r="AU218" s="16" t="s">
        <v>86</v>
      </c>
    </row>
    <row r="219" s="2" customFormat="1" ht="24.15" customHeight="1">
      <c r="A219" s="37"/>
      <c r="B219" s="38"/>
      <c r="C219" s="249" t="s">
        <v>501</v>
      </c>
      <c r="D219" s="249" t="s">
        <v>206</v>
      </c>
      <c r="E219" s="250" t="s">
        <v>2693</v>
      </c>
      <c r="F219" s="251" t="s">
        <v>2694</v>
      </c>
      <c r="G219" s="252" t="s">
        <v>371</v>
      </c>
      <c r="H219" s="253">
        <v>3</v>
      </c>
      <c r="I219" s="254"/>
      <c r="J219" s="255">
        <f>ROUND(I219*H219,2)</f>
        <v>0</v>
      </c>
      <c r="K219" s="256"/>
      <c r="L219" s="257"/>
      <c r="M219" s="258" t="s">
        <v>1</v>
      </c>
      <c r="N219" s="259" t="s">
        <v>41</v>
      </c>
      <c r="O219" s="90"/>
      <c r="P219" s="228">
        <f>O219*H219</f>
        <v>0</v>
      </c>
      <c r="Q219" s="228">
        <v>0.00027999999999999998</v>
      </c>
      <c r="R219" s="228">
        <f>Q219*H219</f>
        <v>0.00083999999999999993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340</v>
      </c>
      <c r="AT219" s="230" t="s">
        <v>206</v>
      </c>
      <c r="AU219" s="230" t="s">
        <v>86</v>
      </c>
      <c r="AY219" s="16" t="s">
        <v>147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242</v>
      </c>
      <c r="BM219" s="230" t="s">
        <v>2695</v>
      </c>
    </row>
    <row r="220" s="2" customFormat="1" ht="16.5" customHeight="1">
      <c r="A220" s="37"/>
      <c r="B220" s="38"/>
      <c r="C220" s="218" t="s">
        <v>508</v>
      </c>
      <c r="D220" s="218" t="s">
        <v>149</v>
      </c>
      <c r="E220" s="219" t="s">
        <v>2696</v>
      </c>
      <c r="F220" s="220" t="s">
        <v>2697</v>
      </c>
      <c r="G220" s="221" t="s">
        <v>371</v>
      </c>
      <c r="H220" s="222">
        <v>3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41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242</v>
      </c>
      <c r="AT220" s="230" t="s">
        <v>149</v>
      </c>
      <c r="AU220" s="230" t="s">
        <v>86</v>
      </c>
      <c r="AY220" s="16" t="s">
        <v>147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242</v>
      </c>
      <c r="BM220" s="230" t="s">
        <v>2698</v>
      </c>
    </row>
    <row r="221" s="2" customFormat="1">
      <c r="A221" s="37"/>
      <c r="B221" s="38"/>
      <c r="C221" s="39"/>
      <c r="D221" s="232" t="s">
        <v>155</v>
      </c>
      <c r="E221" s="39"/>
      <c r="F221" s="233" t="s">
        <v>2699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155</v>
      </c>
      <c r="AU221" s="16" t="s">
        <v>86</v>
      </c>
    </row>
    <row r="222" s="2" customFormat="1" ht="16.5" customHeight="1">
      <c r="A222" s="37"/>
      <c r="B222" s="38"/>
      <c r="C222" s="249" t="s">
        <v>514</v>
      </c>
      <c r="D222" s="249" t="s">
        <v>206</v>
      </c>
      <c r="E222" s="250" t="s">
        <v>2700</v>
      </c>
      <c r="F222" s="251" t="s">
        <v>2701</v>
      </c>
      <c r="G222" s="252" t="s">
        <v>371</v>
      </c>
      <c r="H222" s="253">
        <v>3</v>
      </c>
      <c r="I222" s="254"/>
      <c r="J222" s="255">
        <f>ROUND(I222*H222,2)</f>
        <v>0</v>
      </c>
      <c r="K222" s="256"/>
      <c r="L222" s="257"/>
      <c r="M222" s="258" t="s">
        <v>1</v>
      </c>
      <c r="N222" s="259" t="s">
        <v>41</v>
      </c>
      <c r="O222" s="90"/>
      <c r="P222" s="228">
        <f>O222*H222</f>
        <v>0</v>
      </c>
      <c r="Q222" s="228">
        <v>0.00010000000000000001</v>
      </c>
      <c r="R222" s="228">
        <f>Q222*H222</f>
        <v>0.00030000000000000003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340</v>
      </c>
      <c r="AT222" s="230" t="s">
        <v>206</v>
      </c>
      <c r="AU222" s="230" t="s">
        <v>86</v>
      </c>
      <c r="AY222" s="16" t="s">
        <v>147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84</v>
      </c>
      <c r="BK222" s="231">
        <f>ROUND(I222*H222,2)</f>
        <v>0</v>
      </c>
      <c r="BL222" s="16" t="s">
        <v>242</v>
      </c>
      <c r="BM222" s="230" t="s">
        <v>2702</v>
      </c>
    </row>
    <row r="223" s="2" customFormat="1" ht="21.75" customHeight="1">
      <c r="A223" s="37"/>
      <c r="B223" s="38"/>
      <c r="C223" s="218" t="s">
        <v>520</v>
      </c>
      <c r="D223" s="218" t="s">
        <v>149</v>
      </c>
      <c r="E223" s="219" t="s">
        <v>2703</v>
      </c>
      <c r="F223" s="220" t="s">
        <v>2704</v>
      </c>
      <c r="G223" s="221" t="s">
        <v>371</v>
      </c>
      <c r="H223" s="222">
        <v>11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41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242</v>
      </c>
      <c r="AT223" s="230" t="s">
        <v>149</v>
      </c>
      <c r="AU223" s="230" t="s">
        <v>86</v>
      </c>
      <c r="AY223" s="16" t="s">
        <v>147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242</v>
      </c>
      <c r="BM223" s="230" t="s">
        <v>2705</v>
      </c>
    </row>
    <row r="224" s="2" customFormat="1">
      <c r="A224" s="37"/>
      <c r="B224" s="38"/>
      <c r="C224" s="39"/>
      <c r="D224" s="232" t="s">
        <v>155</v>
      </c>
      <c r="E224" s="39"/>
      <c r="F224" s="233" t="s">
        <v>2706</v>
      </c>
      <c r="G224" s="39"/>
      <c r="H224" s="39"/>
      <c r="I224" s="234"/>
      <c r="J224" s="39"/>
      <c r="K224" s="39"/>
      <c r="L224" s="43"/>
      <c r="M224" s="235"/>
      <c r="N224" s="23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155</v>
      </c>
      <c r="AU224" s="16" t="s">
        <v>86</v>
      </c>
    </row>
    <row r="225" s="2" customFormat="1" ht="16.5" customHeight="1">
      <c r="A225" s="37"/>
      <c r="B225" s="38"/>
      <c r="C225" s="249" t="s">
        <v>526</v>
      </c>
      <c r="D225" s="249" t="s">
        <v>206</v>
      </c>
      <c r="E225" s="250" t="s">
        <v>2707</v>
      </c>
      <c r="F225" s="251" t="s">
        <v>2708</v>
      </c>
      <c r="G225" s="252" t="s">
        <v>371</v>
      </c>
      <c r="H225" s="253">
        <v>4</v>
      </c>
      <c r="I225" s="254"/>
      <c r="J225" s="255">
        <f>ROUND(I225*H225,2)</f>
        <v>0</v>
      </c>
      <c r="K225" s="256"/>
      <c r="L225" s="257"/>
      <c r="M225" s="258" t="s">
        <v>1</v>
      </c>
      <c r="N225" s="259" t="s">
        <v>41</v>
      </c>
      <c r="O225" s="90"/>
      <c r="P225" s="228">
        <f>O225*H225</f>
        <v>0</v>
      </c>
      <c r="Q225" s="228">
        <v>0.00050000000000000001</v>
      </c>
      <c r="R225" s="228">
        <f>Q225*H225</f>
        <v>0.002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340</v>
      </c>
      <c r="AT225" s="230" t="s">
        <v>206</v>
      </c>
      <c r="AU225" s="230" t="s">
        <v>86</v>
      </c>
      <c r="AY225" s="16" t="s">
        <v>147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84</v>
      </c>
      <c r="BK225" s="231">
        <f>ROUND(I225*H225,2)</f>
        <v>0</v>
      </c>
      <c r="BL225" s="16" t="s">
        <v>242</v>
      </c>
      <c r="BM225" s="230" t="s">
        <v>2709</v>
      </c>
    </row>
    <row r="226" s="2" customFormat="1" ht="16.5" customHeight="1">
      <c r="A226" s="37"/>
      <c r="B226" s="38"/>
      <c r="C226" s="249" t="s">
        <v>532</v>
      </c>
      <c r="D226" s="249" t="s">
        <v>206</v>
      </c>
      <c r="E226" s="250" t="s">
        <v>2710</v>
      </c>
      <c r="F226" s="251" t="s">
        <v>2711</v>
      </c>
      <c r="G226" s="252" t="s">
        <v>371</v>
      </c>
      <c r="H226" s="253">
        <v>5</v>
      </c>
      <c r="I226" s="254"/>
      <c r="J226" s="255">
        <f>ROUND(I226*H226,2)</f>
        <v>0</v>
      </c>
      <c r="K226" s="256"/>
      <c r="L226" s="257"/>
      <c r="M226" s="258" t="s">
        <v>1</v>
      </c>
      <c r="N226" s="259" t="s">
        <v>41</v>
      </c>
      <c r="O226" s="90"/>
      <c r="P226" s="228">
        <f>O226*H226</f>
        <v>0</v>
      </c>
      <c r="Q226" s="228">
        <v>0.00050000000000000001</v>
      </c>
      <c r="R226" s="228">
        <f>Q226*H226</f>
        <v>0.0025000000000000001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340</v>
      </c>
      <c r="AT226" s="230" t="s">
        <v>206</v>
      </c>
      <c r="AU226" s="230" t="s">
        <v>86</v>
      </c>
      <c r="AY226" s="16" t="s">
        <v>147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242</v>
      </c>
      <c r="BM226" s="230" t="s">
        <v>2712</v>
      </c>
    </row>
    <row r="227" s="2" customFormat="1" ht="16.5" customHeight="1">
      <c r="A227" s="37"/>
      <c r="B227" s="38"/>
      <c r="C227" s="249" t="s">
        <v>539</v>
      </c>
      <c r="D227" s="249" t="s">
        <v>206</v>
      </c>
      <c r="E227" s="250" t="s">
        <v>2713</v>
      </c>
      <c r="F227" s="251" t="s">
        <v>2714</v>
      </c>
      <c r="G227" s="252" t="s">
        <v>371</v>
      </c>
      <c r="H227" s="253">
        <v>2</v>
      </c>
      <c r="I227" s="254"/>
      <c r="J227" s="255">
        <f>ROUND(I227*H227,2)</f>
        <v>0</v>
      </c>
      <c r="K227" s="256"/>
      <c r="L227" s="257"/>
      <c r="M227" s="258" t="s">
        <v>1</v>
      </c>
      <c r="N227" s="259" t="s">
        <v>41</v>
      </c>
      <c r="O227" s="90"/>
      <c r="P227" s="228">
        <f>O227*H227</f>
        <v>0</v>
      </c>
      <c r="Q227" s="228">
        <v>0.00050000000000000001</v>
      </c>
      <c r="R227" s="228">
        <f>Q227*H227</f>
        <v>0.001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340</v>
      </c>
      <c r="AT227" s="230" t="s">
        <v>206</v>
      </c>
      <c r="AU227" s="230" t="s">
        <v>86</v>
      </c>
      <c r="AY227" s="16" t="s">
        <v>147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84</v>
      </c>
      <c r="BK227" s="231">
        <f>ROUND(I227*H227,2)</f>
        <v>0</v>
      </c>
      <c r="BL227" s="16" t="s">
        <v>242</v>
      </c>
      <c r="BM227" s="230" t="s">
        <v>2715</v>
      </c>
    </row>
    <row r="228" s="2" customFormat="1" ht="16.5" customHeight="1">
      <c r="A228" s="37"/>
      <c r="B228" s="38"/>
      <c r="C228" s="218" t="s">
        <v>551</v>
      </c>
      <c r="D228" s="218" t="s">
        <v>149</v>
      </c>
      <c r="E228" s="219" t="s">
        <v>2716</v>
      </c>
      <c r="F228" s="220" t="s">
        <v>2717</v>
      </c>
      <c r="G228" s="221" t="s">
        <v>1666</v>
      </c>
      <c r="H228" s="222">
        <v>1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41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242</v>
      </c>
      <c r="AT228" s="230" t="s">
        <v>149</v>
      </c>
      <c r="AU228" s="230" t="s">
        <v>86</v>
      </c>
      <c r="AY228" s="16" t="s">
        <v>147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84</v>
      </c>
      <c r="BK228" s="231">
        <f>ROUND(I228*H228,2)</f>
        <v>0</v>
      </c>
      <c r="BL228" s="16" t="s">
        <v>242</v>
      </c>
      <c r="BM228" s="230" t="s">
        <v>2718</v>
      </c>
    </row>
    <row r="229" s="2" customFormat="1" ht="16.5" customHeight="1">
      <c r="A229" s="37"/>
      <c r="B229" s="38"/>
      <c r="C229" s="249" t="s">
        <v>557</v>
      </c>
      <c r="D229" s="249" t="s">
        <v>206</v>
      </c>
      <c r="E229" s="250" t="s">
        <v>2719</v>
      </c>
      <c r="F229" s="251" t="s">
        <v>2720</v>
      </c>
      <c r="G229" s="252" t="s">
        <v>1666</v>
      </c>
      <c r="H229" s="253">
        <v>1</v>
      </c>
      <c r="I229" s="254"/>
      <c r="J229" s="255">
        <f>ROUND(I229*H229,2)</f>
        <v>0</v>
      </c>
      <c r="K229" s="256"/>
      <c r="L229" s="257"/>
      <c r="M229" s="258" t="s">
        <v>1</v>
      </c>
      <c r="N229" s="259" t="s">
        <v>41</v>
      </c>
      <c r="O229" s="90"/>
      <c r="P229" s="228">
        <f>O229*H229</f>
        <v>0</v>
      </c>
      <c r="Q229" s="228">
        <v>0.01</v>
      </c>
      <c r="R229" s="228">
        <f>Q229*H229</f>
        <v>0.01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340</v>
      </c>
      <c r="AT229" s="230" t="s">
        <v>206</v>
      </c>
      <c r="AU229" s="230" t="s">
        <v>86</v>
      </c>
      <c r="AY229" s="16" t="s">
        <v>147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84</v>
      </c>
      <c r="BK229" s="231">
        <f>ROUND(I229*H229,2)</f>
        <v>0</v>
      </c>
      <c r="BL229" s="16" t="s">
        <v>242</v>
      </c>
      <c r="BM229" s="230" t="s">
        <v>2721</v>
      </c>
    </row>
    <row r="230" s="2" customFormat="1" ht="16.5" customHeight="1">
      <c r="A230" s="37"/>
      <c r="B230" s="38"/>
      <c r="C230" s="249" t="s">
        <v>563</v>
      </c>
      <c r="D230" s="249" t="s">
        <v>206</v>
      </c>
      <c r="E230" s="250" t="s">
        <v>2722</v>
      </c>
      <c r="F230" s="251" t="s">
        <v>2723</v>
      </c>
      <c r="G230" s="252" t="s">
        <v>371</v>
      </c>
      <c r="H230" s="253">
        <v>1</v>
      </c>
      <c r="I230" s="254"/>
      <c r="J230" s="255">
        <f>ROUND(I230*H230,2)</f>
        <v>0</v>
      </c>
      <c r="K230" s="256"/>
      <c r="L230" s="257"/>
      <c r="M230" s="258" t="s">
        <v>1</v>
      </c>
      <c r="N230" s="259" t="s">
        <v>41</v>
      </c>
      <c r="O230" s="90"/>
      <c r="P230" s="228">
        <f>O230*H230</f>
        <v>0</v>
      </c>
      <c r="Q230" s="228">
        <v>0.02</v>
      </c>
      <c r="R230" s="228">
        <f>Q230*H230</f>
        <v>0.02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340</v>
      </c>
      <c r="AT230" s="230" t="s">
        <v>206</v>
      </c>
      <c r="AU230" s="230" t="s">
        <v>86</v>
      </c>
      <c r="AY230" s="16" t="s">
        <v>147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84</v>
      </c>
      <c r="BK230" s="231">
        <f>ROUND(I230*H230,2)</f>
        <v>0</v>
      </c>
      <c r="BL230" s="16" t="s">
        <v>242</v>
      </c>
      <c r="BM230" s="230" t="s">
        <v>2724</v>
      </c>
    </row>
    <row r="231" s="2" customFormat="1" ht="16.5" customHeight="1">
      <c r="A231" s="37"/>
      <c r="B231" s="38"/>
      <c r="C231" s="218" t="s">
        <v>572</v>
      </c>
      <c r="D231" s="218" t="s">
        <v>149</v>
      </c>
      <c r="E231" s="219" t="s">
        <v>2725</v>
      </c>
      <c r="F231" s="220" t="s">
        <v>2726</v>
      </c>
      <c r="G231" s="221" t="s">
        <v>1666</v>
      </c>
      <c r="H231" s="222">
        <v>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41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242</v>
      </c>
      <c r="AT231" s="230" t="s">
        <v>149</v>
      </c>
      <c r="AU231" s="230" t="s">
        <v>86</v>
      </c>
      <c r="AY231" s="16" t="s">
        <v>147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84</v>
      </c>
      <c r="BK231" s="231">
        <f>ROUND(I231*H231,2)</f>
        <v>0</v>
      </c>
      <c r="BL231" s="16" t="s">
        <v>242</v>
      </c>
      <c r="BM231" s="230" t="s">
        <v>2727</v>
      </c>
    </row>
    <row r="232" s="2" customFormat="1" ht="16.5" customHeight="1">
      <c r="A232" s="37"/>
      <c r="B232" s="38"/>
      <c r="C232" s="218" t="s">
        <v>577</v>
      </c>
      <c r="D232" s="218" t="s">
        <v>149</v>
      </c>
      <c r="E232" s="219" t="s">
        <v>2728</v>
      </c>
      <c r="F232" s="220" t="s">
        <v>2729</v>
      </c>
      <c r="G232" s="221" t="s">
        <v>1666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41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242</v>
      </c>
      <c r="AT232" s="230" t="s">
        <v>149</v>
      </c>
      <c r="AU232" s="230" t="s">
        <v>86</v>
      </c>
      <c r="AY232" s="16" t="s">
        <v>147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84</v>
      </c>
      <c r="BK232" s="231">
        <f>ROUND(I232*H232,2)</f>
        <v>0</v>
      </c>
      <c r="BL232" s="16" t="s">
        <v>242</v>
      </c>
      <c r="BM232" s="230" t="s">
        <v>2730</v>
      </c>
    </row>
    <row r="233" s="2" customFormat="1" ht="16.5" customHeight="1">
      <c r="A233" s="37"/>
      <c r="B233" s="38"/>
      <c r="C233" s="218" t="s">
        <v>582</v>
      </c>
      <c r="D233" s="218" t="s">
        <v>149</v>
      </c>
      <c r="E233" s="219" t="s">
        <v>2731</v>
      </c>
      <c r="F233" s="220" t="s">
        <v>2732</v>
      </c>
      <c r="G233" s="221" t="s">
        <v>1666</v>
      </c>
      <c r="H233" s="222">
        <v>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41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242</v>
      </c>
      <c r="AT233" s="230" t="s">
        <v>149</v>
      </c>
      <c r="AU233" s="230" t="s">
        <v>86</v>
      </c>
      <c r="AY233" s="16" t="s">
        <v>147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84</v>
      </c>
      <c r="BK233" s="231">
        <f>ROUND(I233*H233,2)</f>
        <v>0</v>
      </c>
      <c r="BL233" s="16" t="s">
        <v>242</v>
      </c>
      <c r="BM233" s="230" t="s">
        <v>2733</v>
      </c>
    </row>
    <row r="234" s="2" customFormat="1" ht="16.5" customHeight="1">
      <c r="A234" s="37"/>
      <c r="B234" s="38"/>
      <c r="C234" s="218" t="s">
        <v>587</v>
      </c>
      <c r="D234" s="218" t="s">
        <v>149</v>
      </c>
      <c r="E234" s="219" t="s">
        <v>2734</v>
      </c>
      <c r="F234" s="220" t="s">
        <v>2735</v>
      </c>
      <c r="G234" s="221" t="s">
        <v>1666</v>
      </c>
      <c r="H234" s="222">
        <v>1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41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242</v>
      </c>
      <c r="AT234" s="230" t="s">
        <v>149</v>
      </c>
      <c r="AU234" s="230" t="s">
        <v>86</v>
      </c>
      <c r="AY234" s="16" t="s">
        <v>147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84</v>
      </c>
      <c r="BK234" s="231">
        <f>ROUND(I234*H234,2)</f>
        <v>0</v>
      </c>
      <c r="BL234" s="16" t="s">
        <v>242</v>
      </c>
      <c r="BM234" s="230" t="s">
        <v>2736</v>
      </c>
    </row>
    <row r="235" s="2" customFormat="1" ht="24.15" customHeight="1">
      <c r="A235" s="37"/>
      <c r="B235" s="38"/>
      <c r="C235" s="218" t="s">
        <v>593</v>
      </c>
      <c r="D235" s="218" t="s">
        <v>149</v>
      </c>
      <c r="E235" s="219" t="s">
        <v>2737</v>
      </c>
      <c r="F235" s="220" t="s">
        <v>2738</v>
      </c>
      <c r="G235" s="221" t="s">
        <v>1666</v>
      </c>
      <c r="H235" s="222">
        <v>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41</v>
      </c>
      <c r="O235" s="90"/>
      <c r="P235" s="228">
        <f>O235*H235</f>
        <v>0</v>
      </c>
      <c r="Q235" s="228">
        <v>0.20000000000000001</v>
      </c>
      <c r="R235" s="228">
        <f>Q235*H235</f>
        <v>0.20000000000000001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242</v>
      </c>
      <c r="AT235" s="230" t="s">
        <v>149</v>
      </c>
      <c r="AU235" s="230" t="s">
        <v>86</v>
      </c>
      <c r="AY235" s="16" t="s">
        <v>147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84</v>
      </c>
      <c r="BK235" s="231">
        <f>ROUND(I235*H235,2)</f>
        <v>0</v>
      </c>
      <c r="BL235" s="16" t="s">
        <v>242</v>
      </c>
      <c r="BM235" s="230" t="s">
        <v>2739</v>
      </c>
    </row>
    <row r="236" s="12" customFormat="1" ht="22.8" customHeight="1">
      <c r="A236" s="12"/>
      <c r="B236" s="202"/>
      <c r="C236" s="203"/>
      <c r="D236" s="204" t="s">
        <v>75</v>
      </c>
      <c r="E236" s="216" t="s">
        <v>2740</v>
      </c>
      <c r="F236" s="216" t="s">
        <v>2741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SUM(P237:P249)</f>
        <v>0</v>
      </c>
      <c r="Q236" s="210"/>
      <c r="R236" s="211">
        <f>SUM(R237:R249)</f>
        <v>0.01</v>
      </c>
      <c r="S236" s="210"/>
      <c r="T236" s="212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86</v>
      </c>
      <c r="AT236" s="214" t="s">
        <v>75</v>
      </c>
      <c r="AU236" s="214" t="s">
        <v>84</v>
      </c>
      <c r="AY236" s="213" t="s">
        <v>147</v>
      </c>
      <c r="BK236" s="215">
        <f>SUM(BK237:BK249)</f>
        <v>0</v>
      </c>
    </row>
    <row r="237" s="2" customFormat="1" ht="16.5" customHeight="1">
      <c r="A237" s="37"/>
      <c r="B237" s="38"/>
      <c r="C237" s="218" t="s">
        <v>601</v>
      </c>
      <c r="D237" s="218" t="s">
        <v>149</v>
      </c>
      <c r="E237" s="219" t="s">
        <v>2742</v>
      </c>
      <c r="F237" s="220" t="s">
        <v>2743</v>
      </c>
      <c r="G237" s="221" t="s">
        <v>1666</v>
      </c>
      <c r="H237" s="222">
        <v>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41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242</v>
      </c>
      <c r="AT237" s="230" t="s">
        <v>149</v>
      </c>
      <c r="AU237" s="230" t="s">
        <v>86</v>
      </c>
      <c r="AY237" s="16" t="s">
        <v>147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84</v>
      </c>
      <c r="BK237" s="231">
        <f>ROUND(I237*H237,2)</f>
        <v>0</v>
      </c>
      <c r="BL237" s="16" t="s">
        <v>242</v>
      </c>
      <c r="BM237" s="230" t="s">
        <v>2744</v>
      </c>
    </row>
    <row r="238" s="2" customFormat="1" ht="16.5" customHeight="1">
      <c r="A238" s="37"/>
      <c r="B238" s="38"/>
      <c r="C238" s="218" t="s">
        <v>607</v>
      </c>
      <c r="D238" s="218" t="s">
        <v>149</v>
      </c>
      <c r="E238" s="219" t="s">
        <v>2745</v>
      </c>
      <c r="F238" s="220" t="s">
        <v>2746</v>
      </c>
      <c r="G238" s="221" t="s">
        <v>1666</v>
      </c>
      <c r="H238" s="222">
        <v>1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41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242</v>
      </c>
      <c r="AT238" s="230" t="s">
        <v>149</v>
      </c>
      <c r="AU238" s="230" t="s">
        <v>86</v>
      </c>
      <c r="AY238" s="16" t="s">
        <v>147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84</v>
      </c>
      <c r="BK238" s="231">
        <f>ROUND(I238*H238,2)</f>
        <v>0</v>
      </c>
      <c r="BL238" s="16" t="s">
        <v>242</v>
      </c>
      <c r="BM238" s="230" t="s">
        <v>2747</v>
      </c>
    </row>
    <row r="239" s="2" customFormat="1" ht="16.5" customHeight="1">
      <c r="A239" s="37"/>
      <c r="B239" s="38"/>
      <c r="C239" s="249" t="s">
        <v>615</v>
      </c>
      <c r="D239" s="249" t="s">
        <v>206</v>
      </c>
      <c r="E239" s="250" t="s">
        <v>2748</v>
      </c>
      <c r="F239" s="251" t="s">
        <v>2749</v>
      </c>
      <c r="G239" s="252" t="s">
        <v>1666</v>
      </c>
      <c r="H239" s="253">
        <v>1</v>
      </c>
      <c r="I239" s="254"/>
      <c r="J239" s="255">
        <f>ROUND(I239*H239,2)</f>
        <v>0</v>
      </c>
      <c r="K239" s="256"/>
      <c r="L239" s="257"/>
      <c r="M239" s="258" t="s">
        <v>1</v>
      </c>
      <c r="N239" s="259" t="s">
        <v>41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340</v>
      </c>
      <c r="AT239" s="230" t="s">
        <v>206</v>
      </c>
      <c r="AU239" s="230" t="s">
        <v>86</v>
      </c>
      <c r="AY239" s="16" t="s">
        <v>147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84</v>
      </c>
      <c r="BK239" s="231">
        <f>ROUND(I239*H239,2)</f>
        <v>0</v>
      </c>
      <c r="BL239" s="16" t="s">
        <v>242</v>
      </c>
      <c r="BM239" s="230" t="s">
        <v>2750</v>
      </c>
    </row>
    <row r="240" s="2" customFormat="1" ht="16.5" customHeight="1">
      <c r="A240" s="37"/>
      <c r="B240" s="38"/>
      <c r="C240" s="218" t="s">
        <v>621</v>
      </c>
      <c r="D240" s="218" t="s">
        <v>149</v>
      </c>
      <c r="E240" s="219" t="s">
        <v>2751</v>
      </c>
      <c r="F240" s="220" t="s">
        <v>2752</v>
      </c>
      <c r="G240" s="221" t="s">
        <v>371</v>
      </c>
      <c r="H240" s="222">
        <v>4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242</v>
      </c>
      <c r="AT240" s="230" t="s">
        <v>149</v>
      </c>
      <c r="AU240" s="230" t="s">
        <v>86</v>
      </c>
      <c r="AY240" s="16" t="s">
        <v>147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242</v>
      </c>
      <c r="BM240" s="230" t="s">
        <v>2753</v>
      </c>
    </row>
    <row r="241" s="2" customFormat="1" ht="16.5" customHeight="1">
      <c r="A241" s="37"/>
      <c r="B241" s="38"/>
      <c r="C241" s="249" t="s">
        <v>626</v>
      </c>
      <c r="D241" s="249" t="s">
        <v>206</v>
      </c>
      <c r="E241" s="250" t="s">
        <v>2754</v>
      </c>
      <c r="F241" s="251" t="s">
        <v>2755</v>
      </c>
      <c r="G241" s="252" t="s">
        <v>320</v>
      </c>
      <c r="H241" s="253">
        <v>80</v>
      </c>
      <c r="I241" s="254"/>
      <c r="J241" s="255">
        <f>ROUND(I241*H241,2)</f>
        <v>0</v>
      </c>
      <c r="K241" s="256"/>
      <c r="L241" s="257"/>
      <c r="M241" s="258" t="s">
        <v>1</v>
      </c>
      <c r="N241" s="259" t="s">
        <v>41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340</v>
      </c>
      <c r="AT241" s="230" t="s">
        <v>206</v>
      </c>
      <c r="AU241" s="230" t="s">
        <v>86</v>
      </c>
      <c r="AY241" s="16" t="s">
        <v>147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84</v>
      </c>
      <c r="BK241" s="231">
        <f>ROUND(I241*H241,2)</f>
        <v>0</v>
      </c>
      <c r="BL241" s="16" t="s">
        <v>242</v>
      </c>
      <c r="BM241" s="230" t="s">
        <v>2756</v>
      </c>
    </row>
    <row r="242" s="2" customFormat="1" ht="16.5" customHeight="1">
      <c r="A242" s="37"/>
      <c r="B242" s="38"/>
      <c r="C242" s="249" t="s">
        <v>632</v>
      </c>
      <c r="D242" s="249" t="s">
        <v>206</v>
      </c>
      <c r="E242" s="250" t="s">
        <v>2757</v>
      </c>
      <c r="F242" s="251" t="s">
        <v>2758</v>
      </c>
      <c r="G242" s="252" t="s">
        <v>320</v>
      </c>
      <c r="H242" s="253">
        <v>25</v>
      </c>
      <c r="I242" s="254"/>
      <c r="J242" s="255">
        <f>ROUND(I242*H242,2)</f>
        <v>0</v>
      </c>
      <c r="K242" s="256"/>
      <c r="L242" s="257"/>
      <c r="M242" s="258" t="s">
        <v>1</v>
      </c>
      <c r="N242" s="259" t="s">
        <v>41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340</v>
      </c>
      <c r="AT242" s="230" t="s">
        <v>206</v>
      </c>
      <c r="AU242" s="230" t="s">
        <v>86</v>
      </c>
      <c r="AY242" s="16" t="s">
        <v>147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84</v>
      </c>
      <c r="BK242" s="231">
        <f>ROUND(I242*H242,2)</f>
        <v>0</v>
      </c>
      <c r="BL242" s="16" t="s">
        <v>242</v>
      </c>
      <c r="BM242" s="230" t="s">
        <v>2759</v>
      </c>
    </row>
    <row r="243" s="2" customFormat="1" ht="16.5" customHeight="1">
      <c r="A243" s="37"/>
      <c r="B243" s="38"/>
      <c r="C243" s="249" t="s">
        <v>639</v>
      </c>
      <c r="D243" s="249" t="s">
        <v>206</v>
      </c>
      <c r="E243" s="250" t="s">
        <v>2760</v>
      </c>
      <c r="F243" s="251" t="s">
        <v>2761</v>
      </c>
      <c r="G243" s="252" t="s">
        <v>320</v>
      </c>
      <c r="H243" s="253">
        <v>15</v>
      </c>
      <c r="I243" s="254"/>
      <c r="J243" s="255">
        <f>ROUND(I243*H243,2)</f>
        <v>0</v>
      </c>
      <c r="K243" s="256"/>
      <c r="L243" s="257"/>
      <c r="M243" s="258" t="s">
        <v>1</v>
      </c>
      <c r="N243" s="259" t="s">
        <v>41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340</v>
      </c>
      <c r="AT243" s="230" t="s">
        <v>206</v>
      </c>
      <c r="AU243" s="230" t="s">
        <v>86</v>
      </c>
      <c r="AY243" s="16" t="s">
        <v>147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84</v>
      </c>
      <c r="BK243" s="231">
        <f>ROUND(I243*H243,2)</f>
        <v>0</v>
      </c>
      <c r="BL243" s="16" t="s">
        <v>242</v>
      </c>
      <c r="BM243" s="230" t="s">
        <v>2762</v>
      </c>
    </row>
    <row r="244" s="2" customFormat="1" ht="16.5" customHeight="1">
      <c r="A244" s="37"/>
      <c r="B244" s="38"/>
      <c r="C244" s="218" t="s">
        <v>645</v>
      </c>
      <c r="D244" s="218" t="s">
        <v>149</v>
      </c>
      <c r="E244" s="219" t="s">
        <v>2763</v>
      </c>
      <c r="F244" s="220" t="s">
        <v>2764</v>
      </c>
      <c r="G244" s="221" t="s">
        <v>1666</v>
      </c>
      <c r="H244" s="222">
        <v>1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41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242</v>
      </c>
      <c r="AT244" s="230" t="s">
        <v>149</v>
      </c>
      <c r="AU244" s="230" t="s">
        <v>86</v>
      </c>
      <c r="AY244" s="16" t="s">
        <v>147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84</v>
      </c>
      <c r="BK244" s="231">
        <f>ROUND(I244*H244,2)</f>
        <v>0</v>
      </c>
      <c r="BL244" s="16" t="s">
        <v>242</v>
      </c>
      <c r="BM244" s="230" t="s">
        <v>2765</v>
      </c>
    </row>
    <row r="245" s="2" customFormat="1" ht="16.5" customHeight="1">
      <c r="A245" s="37"/>
      <c r="B245" s="38"/>
      <c r="C245" s="249" t="s">
        <v>651</v>
      </c>
      <c r="D245" s="249" t="s">
        <v>206</v>
      </c>
      <c r="E245" s="250" t="s">
        <v>2766</v>
      </c>
      <c r="F245" s="251" t="s">
        <v>2767</v>
      </c>
      <c r="G245" s="252" t="s">
        <v>1666</v>
      </c>
      <c r="H245" s="253">
        <v>1</v>
      </c>
      <c r="I245" s="254"/>
      <c r="J245" s="255">
        <f>ROUND(I245*H245,2)</f>
        <v>0</v>
      </c>
      <c r="K245" s="256"/>
      <c r="L245" s="257"/>
      <c r="M245" s="258" t="s">
        <v>1</v>
      </c>
      <c r="N245" s="259" t="s">
        <v>41</v>
      </c>
      <c r="O245" s="90"/>
      <c r="P245" s="228">
        <f>O245*H245</f>
        <v>0</v>
      </c>
      <c r="Q245" s="228">
        <v>0.01</v>
      </c>
      <c r="R245" s="228">
        <f>Q245*H245</f>
        <v>0.01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340</v>
      </c>
      <c r="AT245" s="230" t="s">
        <v>206</v>
      </c>
      <c r="AU245" s="230" t="s">
        <v>86</v>
      </c>
      <c r="AY245" s="16" t="s">
        <v>147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84</v>
      </c>
      <c r="BK245" s="231">
        <f>ROUND(I245*H245,2)</f>
        <v>0</v>
      </c>
      <c r="BL245" s="16" t="s">
        <v>242</v>
      </c>
      <c r="BM245" s="230" t="s">
        <v>2768</v>
      </c>
    </row>
    <row r="246" s="2" customFormat="1" ht="16.5" customHeight="1">
      <c r="A246" s="37"/>
      <c r="B246" s="38"/>
      <c r="C246" s="218" t="s">
        <v>656</v>
      </c>
      <c r="D246" s="218" t="s">
        <v>149</v>
      </c>
      <c r="E246" s="219" t="s">
        <v>2769</v>
      </c>
      <c r="F246" s="220" t="s">
        <v>2770</v>
      </c>
      <c r="G246" s="221" t="s">
        <v>1666</v>
      </c>
      <c r="H246" s="222">
        <v>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41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242</v>
      </c>
      <c r="AT246" s="230" t="s">
        <v>149</v>
      </c>
      <c r="AU246" s="230" t="s">
        <v>86</v>
      </c>
      <c r="AY246" s="16" t="s">
        <v>147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84</v>
      </c>
      <c r="BK246" s="231">
        <f>ROUND(I246*H246,2)</f>
        <v>0</v>
      </c>
      <c r="BL246" s="16" t="s">
        <v>242</v>
      </c>
      <c r="BM246" s="230" t="s">
        <v>2771</v>
      </c>
    </row>
    <row r="247" s="2" customFormat="1" ht="16.5" customHeight="1">
      <c r="A247" s="37"/>
      <c r="B247" s="38"/>
      <c r="C247" s="218" t="s">
        <v>662</v>
      </c>
      <c r="D247" s="218" t="s">
        <v>149</v>
      </c>
      <c r="E247" s="219" t="s">
        <v>2772</v>
      </c>
      <c r="F247" s="220" t="s">
        <v>2773</v>
      </c>
      <c r="G247" s="221" t="s">
        <v>1666</v>
      </c>
      <c r="H247" s="222">
        <v>1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41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242</v>
      </c>
      <c r="AT247" s="230" t="s">
        <v>149</v>
      </c>
      <c r="AU247" s="230" t="s">
        <v>86</v>
      </c>
      <c r="AY247" s="16" t="s">
        <v>147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84</v>
      </c>
      <c r="BK247" s="231">
        <f>ROUND(I247*H247,2)</f>
        <v>0</v>
      </c>
      <c r="BL247" s="16" t="s">
        <v>242</v>
      </c>
      <c r="BM247" s="230" t="s">
        <v>2774</v>
      </c>
    </row>
    <row r="248" s="2" customFormat="1" ht="16.5" customHeight="1">
      <c r="A248" s="37"/>
      <c r="B248" s="38"/>
      <c r="C248" s="218" t="s">
        <v>668</v>
      </c>
      <c r="D248" s="218" t="s">
        <v>149</v>
      </c>
      <c r="E248" s="219" t="s">
        <v>2775</v>
      </c>
      <c r="F248" s="220" t="s">
        <v>2776</v>
      </c>
      <c r="G248" s="221" t="s">
        <v>1666</v>
      </c>
      <c r="H248" s="222">
        <v>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242</v>
      </c>
      <c r="AT248" s="230" t="s">
        <v>149</v>
      </c>
      <c r="AU248" s="230" t="s">
        <v>86</v>
      </c>
      <c r="AY248" s="16" t="s">
        <v>147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242</v>
      </c>
      <c r="BM248" s="230" t="s">
        <v>2777</v>
      </c>
    </row>
    <row r="249" s="2" customFormat="1" ht="16.5" customHeight="1">
      <c r="A249" s="37"/>
      <c r="B249" s="38"/>
      <c r="C249" s="218" t="s">
        <v>674</v>
      </c>
      <c r="D249" s="218" t="s">
        <v>149</v>
      </c>
      <c r="E249" s="219" t="s">
        <v>2778</v>
      </c>
      <c r="F249" s="220" t="s">
        <v>2779</v>
      </c>
      <c r="G249" s="221" t="s">
        <v>1666</v>
      </c>
      <c r="H249" s="222">
        <v>1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41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242</v>
      </c>
      <c r="AT249" s="230" t="s">
        <v>149</v>
      </c>
      <c r="AU249" s="230" t="s">
        <v>86</v>
      </c>
      <c r="AY249" s="16" t="s">
        <v>147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84</v>
      </c>
      <c r="BK249" s="231">
        <f>ROUND(I249*H249,2)</f>
        <v>0</v>
      </c>
      <c r="BL249" s="16" t="s">
        <v>242</v>
      </c>
      <c r="BM249" s="230" t="s">
        <v>2780</v>
      </c>
    </row>
    <row r="250" s="12" customFormat="1" ht="22.8" customHeight="1">
      <c r="A250" s="12"/>
      <c r="B250" s="202"/>
      <c r="C250" s="203"/>
      <c r="D250" s="204" t="s">
        <v>75</v>
      </c>
      <c r="E250" s="216" t="s">
        <v>2781</v>
      </c>
      <c r="F250" s="216" t="s">
        <v>2782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SUM(P251:P292)</f>
        <v>0</v>
      </c>
      <c r="Q250" s="210"/>
      <c r="R250" s="211">
        <f>SUM(R251:R292)</f>
        <v>0.11074000000000001</v>
      </c>
      <c r="S250" s="210"/>
      <c r="T250" s="212">
        <f>SUM(T251:T292)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86</v>
      </c>
      <c r="AT250" s="214" t="s">
        <v>75</v>
      </c>
      <c r="AU250" s="214" t="s">
        <v>84</v>
      </c>
      <c r="AY250" s="213" t="s">
        <v>147</v>
      </c>
      <c r="BK250" s="215">
        <f>SUM(BK251:BK292)</f>
        <v>0</v>
      </c>
    </row>
    <row r="251" s="2" customFormat="1" ht="16.5" customHeight="1">
      <c r="A251" s="37"/>
      <c r="B251" s="38"/>
      <c r="C251" s="218" t="s">
        <v>679</v>
      </c>
      <c r="D251" s="218" t="s">
        <v>149</v>
      </c>
      <c r="E251" s="219" t="s">
        <v>2783</v>
      </c>
      <c r="F251" s="220" t="s">
        <v>2784</v>
      </c>
      <c r="G251" s="221" t="s">
        <v>1666</v>
      </c>
      <c r="H251" s="222">
        <v>1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41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242</v>
      </c>
      <c r="AT251" s="230" t="s">
        <v>149</v>
      </c>
      <c r="AU251" s="230" t="s">
        <v>86</v>
      </c>
      <c r="AY251" s="16" t="s">
        <v>147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84</v>
      </c>
      <c r="BK251" s="231">
        <f>ROUND(I251*H251,2)</f>
        <v>0</v>
      </c>
      <c r="BL251" s="16" t="s">
        <v>242</v>
      </c>
      <c r="BM251" s="230" t="s">
        <v>2785</v>
      </c>
    </row>
    <row r="252" s="2" customFormat="1" ht="16.5" customHeight="1">
      <c r="A252" s="37"/>
      <c r="B252" s="38"/>
      <c r="C252" s="218" t="s">
        <v>683</v>
      </c>
      <c r="D252" s="218" t="s">
        <v>149</v>
      </c>
      <c r="E252" s="219" t="s">
        <v>2786</v>
      </c>
      <c r="F252" s="220" t="s">
        <v>2787</v>
      </c>
      <c r="G252" s="221" t="s">
        <v>371</v>
      </c>
      <c r="H252" s="222">
        <v>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41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242</v>
      </c>
      <c r="AT252" s="230" t="s">
        <v>149</v>
      </c>
      <c r="AU252" s="230" t="s">
        <v>86</v>
      </c>
      <c r="AY252" s="16" t="s">
        <v>147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84</v>
      </c>
      <c r="BK252" s="231">
        <f>ROUND(I252*H252,2)</f>
        <v>0</v>
      </c>
      <c r="BL252" s="16" t="s">
        <v>242</v>
      </c>
      <c r="BM252" s="230" t="s">
        <v>2788</v>
      </c>
    </row>
    <row r="253" s="2" customFormat="1" ht="24.15" customHeight="1">
      <c r="A253" s="37"/>
      <c r="B253" s="38"/>
      <c r="C253" s="249" t="s">
        <v>691</v>
      </c>
      <c r="D253" s="249" t="s">
        <v>206</v>
      </c>
      <c r="E253" s="250" t="s">
        <v>2789</v>
      </c>
      <c r="F253" s="251" t="s">
        <v>2790</v>
      </c>
      <c r="G253" s="252" t="s">
        <v>371</v>
      </c>
      <c r="H253" s="253">
        <v>1</v>
      </c>
      <c r="I253" s="254"/>
      <c r="J253" s="255">
        <f>ROUND(I253*H253,2)</f>
        <v>0</v>
      </c>
      <c r="K253" s="256"/>
      <c r="L253" s="257"/>
      <c r="M253" s="258" t="s">
        <v>1</v>
      </c>
      <c r="N253" s="259" t="s">
        <v>41</v>
      </c>
      <c r="O253" s="90"/>
      <c r="P253" s="228">
        <f>O253*H253</f>
        <v>0</v>
      </c>
      <c r="Q253" s="228">
        <v>0.0246</v>
      </c>
      <c r="R253" s="228">
        <f>Q253*H253</f>
        <v>0.0246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340</v>
      </c>
      <c r="AT253" s="230" t="s">
        <v>206</v>
      </c>
      <c r="AU253" s="230" t="s">
        <v>86</v>
      </c>
      <c r="AY253" s="16" t="s">
        <v>147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84</v>
      </c>
      <c r="BK253" s="231">
        <f>ROUND(I253*H253,2)</f>
        <v>0</v>
      </c>
      <c r="BL253" s="16" t="s">
        <v>242</v>
      </c>
      <c r="BM253" s="230" t="s">
        <v>2791</v>
      </c>
    </row>
    <row r="254" s="2" customFormat="1" ht="16.5" customHeight="1">
      <c r="A254" s="37"/>
      <c r="B254" s="38"/>
      <c r="C254" s="249" t="s">
        <v>697</v>
      </c>
      <c r="D254" s="249" t="s">
        <v>206</v>
      </c>
      <c r="E254" s="250" t="s">
        <v>2792</v>
      </c>
      <c r="F254" s="251" t="s">
        <v>2793</v>
      </c>
      <c r="G254" s="252" t="s">
        <v>371</v>
      </c>
      <c r="H254" s="253">
        <v>1</v>
      </c>
      <c r="I254" s="254"/>
      <c r="J254" s="255">
        <f>ROUND(I254*H254,2)</f>
        <v>0</v>
      </c>
      <c r="K254" s="256"/>
      <c r="L254" s="257"/>
      <c r="M254" s="258" t="s">
        <v>1</v>
      </c>
      <c r="N254" s="259" t="s">
        <v>41</v>
      </c>
      <c r="O254" s="90"/>
      <c r="P254" s="228">
        <f>O254*H254</f>
        <v>0</v>
      </c>
      <c r="Q254" s="228">
        <v>0.0018</v>
      </c>
      <c r="R254" s="228">
        <f>Q254*H254</f>
        <v>0.0018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340</v>
      </c>
      <c r="AT254" s="230" t="s">
        <v>206</v>
      </c>
      <c r="AU254" s="230" t="s">
        <v>86</v>
      </c>
      <c r="AY254" s="16" t="s">
        <v>147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84</v>
      </c>
      <c r="BK254" s="231">
        <f>ROUND(I254*H254,2)</f>
        <v>0</v>
      </c>
      <c r="BL254" s="16" t="s">
        <v>242</v>
      </c>
      <c r="BM254" s="230" t="s">
        <v>2794</v>
      </c>
    </row>
    <row r="255" s="2" customFormat="1" ht="24.15" customHeight="1">
      <c r="A255" s="37"/>
      <c r="B255" s="38"/>
      <c r="C255" s="218" t="s">
        <v>702</v>
      </c>
      <c r="D255" s="218" t="s">
        <v>149</v>
      </c>
      <c r="E255" s="219" t="s">
        <v>2795</v>
      </c>
      <c r="F255" s="220" t="s">
        <v>2796</v>
      </c>
      <c r="G255" s="221" t="s">
        <v>320</v>
      </c>
      <c r="H255" s="222">
        <v>400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41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242</v>
      </c>
      <c r="AT255" s="230" t="s">
        <v>149</v>
      </c>
      <c r="AU255" s="230" t="s">
        <v>86</v>
      </c>
      <c r="AY255" s="16" t="s">
        <v>147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84</v>
      </c>
      <c r="BK255" s="231">
        <f>ROUND(I255*H255,2)</f>
        <v>0</v>
      </c>
      <c r="BL255" s="16" t="s">
        <v>242</v>
      </c>
      <c r="BM255" s="230" t="s">
        <v>2797</v>
      </c>
    </row>
    <row r="256" s="2" customFormat="1">
      <c r="A256" s="37"/>
      <c r="B256" s="38"/>
      <c r="C256" s="39"/>
      <c r="D256" s="232" t="s">
        <v>155</v>
      </c>
      <c r="E256" s="39"/>
      <c r="F256" s="233" t="s">
        <v>2798</v>
      </c>
      <c r="G256" s="39"/>
      <c r="H256" s="39"/>
      <c r="I256" s="234"/>
      <c r="J256" s="39"/>
      <c r="K256" s="39"/>
      <c r="L256" s="43"/>
      <c r="M256" s="235"/>
      <c r="N256" s="23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155</v>
      </c>
      <c r="AU256" s="16" t="s">
        <v>86</v>
      </c>
    </row>
    <row r="257" s="2" customFormat="1" ht="24.15" customHeight="1">
      <c r="A257" s="37"/>
      <c r="B257" s="38"/>
      <c r="C257" s="249" t="s">
        <v>708</v>
      </c>
      <c r="D257" s="249" t="s">
        <v>206</v>
      </c>
      <c r="E257" s="250" t="s">
        <v>2799</v>
      </c>
      <c r="F257" s="251" t="s">
        <v>2800</v>
      </c>
      <c r="G257" s="252" t="s">
        <v>320</v>
      </c>
      <c r="H257" s="253">
        <v>420</v>
      </c>
      <c r="I257" s="254"/>
      <c r="J257" s="255">
        <f>ROUND(I257*H257,2)</f>
        <v>0</v>
      </c>
      <c r="K257" s="256"/>
      <c r="L257" s="257"/>
      <c r="M257" s="258" t="s">
        <v>1</v>
      </c>
      <c r="N257" s="259" t="s">
        <v>41</v>
      </c>
      <c r="O257" s="90"/>
      <c r="P257" s="228">
        <f>O257*H257</f>
        <v>0</v>
      </c>
      <c r="Q257" s="228">
        <v>6.0000000000000002E-05</v>
      </c>
      <c r="R257" s="228">
        <f>Q257*H257</f>
        <v>0.0252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340</v>
      </c>
      <c r="AT257" s="230" t="s">
        <v>206</v>
      </c>
      <c r="AU257" s="230" t="s">
        <v>86</v>
      </c>
      <c r="AY257" s="16" t="s">
        <v>147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84</v>
      </c>
      <c r="BK257" s="231">
        <f>ROUND(I257*H257,2)</f>
        <v>0</v>
      </c>
      <c r="BL257" s="16" t="s">
        <v>242</v>
      </c>
      <c r="BM257" s="230" t="s">
        <v>2801</v>
      </c>
    </row>
    <row r="258" s="13" customFormat="1">
      <c r="A258" s="13"/>
      <c r="B258" s="237"/>
      <c r="C258" s="238"/>
      <c r="D258" s="239" t="s">
        <v>157</v>
      </c>
      <c r="E258" s="238"/>
      <c r="F258" s="241" t="s">
        <v>2802</v>
      </c>
      <c r="G258" s="238"/>
      <c r="H258" s="242">
        <v>420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157</v>
      </c>
      <c r="AU258" s="248" t="s">
        <v>86</v>
      </c>
      <c r="AV258" s="13" t="s">
        <v>86</v>
      </c>
      <c r="AW258" s="13" t="s">
        <v>4</v>
      </c>
      <c r="AX258" s="13" t="s">
        <v>84</v>
      </c>
      <c r="AY258" s="248" t="s">
        <v>147</v>
      </c>
    </row>
    <row r="259" s="2" customFormat="1" ht="24.15" customHeight="1">
      <c r="A259" s="37"/>
      <c r="B259" s="38"/>
      <c r="C259" s="218" t="s">
        <v>714</v>
      </c>
      <c r="D259" s="218" t="s">
        <v>149</v>
      </c>
      <c r="E259" s="219" t="s">
        <v>2803</v>
      </c>
      <c r="F259" s="220" t="s">
        <v>2804</v>
      </c>
      <c r="G259" s="221" t="s">
        <v>371</v>
      </c>
      <c r="H259" s="222">
        <v>14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41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242</v>
      </c>
      <c r="AT259" s="230" t="s">
        <v>149</v>
      </c>
      <c r="AU259" s="230" t="s">
        <v>86</v>
      </c>
      <c r="AY259" s="16" t="s">
        <v>147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242</v>
      </c>
      <c r="BM259" s="230" t="s">
        <v>2805</v>
      </c>
    </row>
    <row r="260" s="2" customFormat="1">
      <c r="A260" s="37"/>
      <c r="B260" s="38"/>
      <c r="C260" s="39"/>
      <c r="D260" s="232" t="s">
        <v>155</v>
      </c>
      <c r="E260" s="39"/>
      <c r="F260" s="233" t="s">
        <v>2806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155</v>
      </c>
      <c r="AU260" s="16" t="s">
        <v>86</v>
      </c>
    </row>
    <row r="261" s="2" customFormat="1" ht="24.15" customHeight="1">
      <c r="A261" s="37"/>
      <c r="B261" s="38"/>
      <c r="C261" s="249" t="s">
        <v>719</v>
      </c>
      <c r="D261" s="249" t="s">
        <v>206</v>
      </c>
      <c r="E261" s="250" t="s">
        <v>2807</v>
      </c>
      <c r="F261" s="251" t="s">
        <v>2808</v>
      </c>
      <c r="G261" s="252" t="s">
        <v>371</v>
      </c>
      <c r="H261" s="253">
        <v>10</v>
      </c>
      <c r="I261" s="254"/>
      <c r="J261" s="255">
        <f>ROUND(I261*H261,2)</f>
        <v>0</v>
      </c>
      <c r="K261" s="256"/>
      <c r="L261" s="257"/>
      <c r="M261" s="258" t="s">
        <v>1</v>
      </c>
      <c r="N261" s="259" t="s">
        <v>41</v>
      </c>
      <c r="O261" s="90"/>
      <c r="P261" s="228">
        <f>O261*H261</f>
        <v>0</v>
      </c>
      <c r="Q261" s="228">
        <v>4.0000000000000003E-05</v>
      </c>
      <c r="R261" s="228">
        <f>Q261*H261</f>
        <v>0.00040000000000000002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340</v>
      </c>
      <c r="AT261" s="230" t="s">
        <v>206</v>
      </c>
      <c r="AU261" s="230" t="s">
        <v>86</v>
      </c>
      <c r="AY261" s="16" t="s">
        <v>147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242</v>
      </c>
      <c r="BM261" s="230" t="s">
        <v>2809</v>
      </c>
    </row>
    <row r="262" s="2" customFormat="1" ht="21.75" customHeight="1">
      <c r="A262" s="37"/>
      <c r="B262" s="38"/>
      <c r="C262" s="249" t="s">
        <v>724</v>
      </c>
      <c r="D262" s="249" t="s">
        <v>206</v>
      </c>
      <c r="E262" s="250" t="s">
        <v>2493</v>
      </c>
      <c r="F262" s="251" t="s">
        <v>2494</v>
      </c>
      <c r="G262" s="252" t="s">
        <v>371</v>
      </c>
      <c r="H262" s="253">
        <v>4</v>
      </c>
      <c r="I262" s="254"/>
      <c r="J262" s="255">
        <f>ROUND(I262*H262,2)</f>
        <v>0</v>
      </c>
      <c r="K262" s="256"/>
      <c r="L262" s="257"/>
      <c r="M262" s="258" t="s">
        <v>1</v>
      </c>
      <c r="N262" s="259" t="s">
        <v>41</v>
      </c>
      <c r="O262" s="90"/>
      <c r="P262" s="228">
        <f>O262*H262</f>
        <v>0</v>
      </c>
      <c r="Q262" s="228">
        <v>4.0000000000000003E-05</v>
      </c>
      <c r="R262" s="228">
        <f>Q262*H262</f>
        <v>0.00016000000000000001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340</v>
      </c>
      <c r="AT262" s="230" t="s">
        <v>206</v>
      </c>
      <c r="AU262" s="230" t="s">
        <v>86</v>
      </c>
      <c r="AY262" s="16" t="s">
        <v>147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84</v>
      </c>
      <c r="BK262" s="231">
        <f>ROUND(I262*H262,2)</f>
        <v>0</v>
      </c>
      <c r="BL262" s="16" t="s">
        <v>242</v>
      </c>
      <c r="BM262" s="230" t="s">
        <v>2810</v>
      </c>
    </row>
    <row r="263" s="2" customFormat="1" ht="24.15" customHeight="1">
      <c r="A263" s="37"/>
      <c r="B263" s="38"/>
      <c r="C263" s="218" t="s">
        <v>729</v>
      </c>
      <c r="D263" s="218" t="s">
        <v>149</v>
      </c>
      <c r="E263" s="219" t="s">
        <v>2811</v>
      </c>
      <c r="F263" s="220" t="s">
        <v>2812</v>
      </c>
      <c r="G263" s="221" t="s">
        <v>320</v>
      </c>
      <c r="H263" s="222">
        <v>350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41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242</v>
      </c>
      <c r="AT263" s="230" t="s">
        <v>149</v>
      </c>
      <c r="AU263" s="230" t="s">
        <v>86</v>
      </c>
      <c r="AY263" s="16" t="s">
        <v>147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84</v>
      </c>
      <c r="BK263" s="231">
        <f>ROUND(I263*H263,2)</f>
        <v>0</v>
      </c>
      <c r="BL263" s="16" t="s">
        <v>242</v>
      </c>
      <c r="BM263" s="230" t="s">
        <v>2813</v>
      </c>
    </row>
    <row r="264" s="2" customFormat="1">
      <c r="A264" s="37"/>
      <c r="B264" s="38"/>
      <c r="C264" s="39"/>
      <c r="D264" s="232" t="s">
        <v>155</v>
      </c>
      <c r="E264" s="39"/>
      <c r="F264" s="233" t="s">
        <v>2814</v>
      </c>
      <c r="G264" s="39"/>
      <c r="H264" s="39"/>
      <c r="I264" s="234"/>
      <c r="J264" s="39"/>
      <c r="K264" s="39"/>
      <c r="L264" s="43"/>
      <c r="M264" s="235"/>
      <c r="N264" s="23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155</v>
      </c>
      <c r="AU264" s="16" t="s">
        <v>86</v>
      </c>
    </row>
    <row r="265" s="13" customFormat="1">
      <c r="A265" s="13"/>
      <c r="B265" s="237"/>
      <c r="C265" s="238"/>
      <c r="D265" s="239" t="s">
        <v>157</v>
      </c>
      <c r="E265" s="240" t="s">
        <v>1</v>
      </c>
      <c r="F265" s="241" t="s">
        <v>2815</v>
      </c>
      <c r="G265" s="238"/>
      <c r="H265" s="242">
        <v>350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157</v>
      </c>
      <c r="AU265" s="248" t="s">
        <v>86</v>
      </c>
      <c r="AV265" s="13" t="s">
        <v>86</v>
      </c>
      <c r="AW265" s="13" t="s">
        <v>33</v>
      </c>
      <c r="AX265" s="13" t="s">
        <v>76</v>
      </c>
      <c r="AY265" s="248" t="s">
        <v>147</v>
      </c>
    </row>
    <row r="266" s="2" customFormat="1" ht="24.15" customHeight="1">
      <c r="A266" s="37"/>
      <c r="B266" s="38"/>
      <c r="C266" s="249" t="s">
        <v>734</v>
      </c>
      <c r="D266" s="249" t="s">
        <v>206</v>
      </c>
      <c r="E266" s="250" t="s">
        <v>2816</v>
      </c>
      <c r="F266" s="251" t="s">
        <v>2817</v>
      </c>
      <c r="G266" s="252" t="s">
        <v>320</v>
      </c>
      <c r="H266" s="253">
        <v>170</v>
      </c>
      <c r="I266" s="254"/>
      <c r="J266" s="255">
        <f>ROUND(I266*H266,2)</f>
        <v>0</v>
      </c>
      <c r="K266" s="256"/>
      <c r="L266" s="257"/>
      <c r="M266" s="258" t="s">
        <v>1</v>
      </c>
      <c r="N266" s="259" t="s">
        <v>41</v>
      </c>
      <c r="O266" s="90"/>
      <c r="P266" s="228">
        <f>O266*H266</f>
        <v>0</v>
      </c>
      <c r="Q266" s="228">
        <v>3.0000000000000001E-05</v>
      </c>
      <c r="R266" s="228">
        <f>Q266*H266</f>
        <v>0.0051000000000000004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340</v>
      </c>
      <c r="AT266" s="230" t="s">
        <v>206</v>
      </c>
      <c r="AU266" s="230" t="s">
        <v>86</v>
      </c>
      <c r="AY266" s="16" t="s">
        <v>147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84</v>
      </c>
      <c r="BK266" s="231">
        <f>ROUND(I266*H266,2)</f>
        <v>0</v>
      </c>
      <c r="BL266" s="16" t="s">
        <v>242</v>
      </c>
      <c r="BM266" s="230" t="s">
        <v>2818</v>
      </c>
    </row>
    <row r="267" s="13" customFormat="1">
      <c r="A267" s="13"/>
      <c r="B267" s="237"/>
      <c r="C267" s="238"/>
      <c r="D267" s="239" t="s">
        <v>157</v>
      </c>
      <c r="E267" s="238"/>
      <c r="F267" s="241" t="s">
        <v>2819</v>
      </c>
      <c r="G267" s="238"/>
      <c r="H267" s="242">
        <v>170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157</v>
      </c>
      <c r="AU267" s="248" t="s">
        <v>86</v>
      </c>
      <c r="AV267" s="13" t="s">
        <v>86</v>
      </c>
      <c r="AW267" s="13" t="s">
        <v>4</v>
      </c>
      <c r="AX267" s="13" t="s">
        <v>84</v>
      </c>
      <c r="AY267" s="248" t="s">
        <v>147</v>
      </c>
    </row>
    <row r="268" s="2" customFormat="1" ht="55.5" customHeight="1">
      <c r="A268" s="37"/>
      <c r="B268" s="38"/>
      <c r="C268" s="249" t="s">
        <v>740</v>
      </c>
      <c r="D268" s="249" t="s">
        <v>206</v>
      </c>
      <c r="E268" s="250" t="s">
        <v>2820</v>
      </c>
      <c r="F268" s="251" t="s">
        <v>2821</v>
      </c>
      <c r="G268" s="252" t="s">
        <v>320</v>
      </c>
      <c r="H268" s="253">
        <v>250</v>
      </c>
      <c r="I268" s="254"/>
      <c r="J268" s="255">
        <f>ROUND(I268*H268,2)</f>
        <v>0</v>
      </c>
      <c r="K268" s="256"/>
      <c r="L268" s="257"/>
      <c r="M268" s="258" t="s">
        <v>1</v>
      </c>
      <c r="N268" s="259" t="s">
        <v>41</v>
      </c>
      <c r="O268" s="90"/>
      <c r="P268" s="228">
        <f>O268*H268</f>
        <v>0</v>
      </c>
      <c r="Q268" s="228">
        <v>0.00011</v>
      </c>
      <c r="R268" s="228">
        <f>Q268*H268</f>
        <v>0.0275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340</v>
      </c>
      <c r="AT268" s="230" t="s">
        <v>206</v>
      </c>
      <c r="AU268" s="230" t="s">
        <v>86</v>
      </c>
      <c r="AY268" s="16" t="s">
        <v>147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84</v>
      </c>
      <c r="BK268" s="231">
        <f>ROUND(I268*H268,2)</f>
        <v>0</v>
      </c>
      <c r="BL268" s="16" t="s">
        <v>242</v>
      </c>
      <c r="BM268" s="230" t="s">
        <v>2822</v>
      </c>
    </row>
    <row r="269" s="2" customFormat="1" ht="21.75" customHeight="1">
      <c r="A269" s="37"/>
      <c r="B269" s="38"/>
      <c r="C269" s="218" t="s">
        <v>746</v>
      </c>
      <c r="D269" s="218" t="s">
        <v>149</v>
      </c>
      <c r="E269" s="219" t="s">
        <v>2576</v>
      </c>
      <c r="F269" s="220" t="s">
        <v>2577</v>
      </c>
      <c r="G269" s="221" t="s">
        <v>371</v>
      </c>
      <c r="H269" s="222">
        <v>13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41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242</v>
      </c>
      <c r="AT269" s="230" t="s">
        <v>149</v>
      </c>
      <c r="AU269" s="230" t="s">
        <v>86</v>
      </c>
      <c r="AY269" s="16" t="s">
        <v>147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84</v>
      </c>
      <c r="BK269" s="231">
        <f>ROUND(I269*H269,2)</f>
        <v>0</v>
      </c>
      <c r="BL269" s="16" t="s">
        <v>242</v>
      </c>
      <c r="BM269" s="230" t="s">
        <v>2823</v>
      </c>
    </row>
    <row r="270" s="2" customFormat="1">
      <c r="A270" s="37"/>
      <c r="B270" s="38"/>
      <c r="C270" s="39"/>
      <c r="D270" s="232" t="s">
        <v>155</v>
      </c>
      <c r="E270" s="39"/>
      <c r="F270" s="233" t="s">
        <v>2579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155</v>
      </c>
      <c r="AU270" s="16" t="s">
        <v>86</v>
      </c>
    </row>
    <row r="271" s="2" customFormat="1" ht="16.5" customHeight="1">
      <c r="A271" s="37"/>
      <c r="B271" s="38"/>
      <c r="C271" s="249" t="s">
        <v>752</v>
      </c>
      <c r="D271" s="249" t="s">
        <v>206</v>
      </c>
      <c r="E271" s="250" t="s">
        <v>2824</v>
      </c>
      <c r="F271" s="251" t="s">
        <v>2825</v>
      </c>
      <c r="G271" s="252" t="s">
        <v>371</v>
      </c>
      <c r="H271" s="253">
        <v>8</v>
      </c>
      <c r="I271" s="254"/>
      <c r="J271" s="255">
        <f>ROUND(I271*H271,2)</f>
        <v>0</v>
      </c>
      <c r="K271" s="256"/>
      <c r="L271" s="257"/>
      <c r="M271" s="258" t="s">
        <v>1</v>
      </c>
      <c r="N271" s="259" t="s">
        <v>41</v>
      </c>
      <c r="O271" s="90"/>
      <c r="P271" s="228">
        <f>O271*H271</f>
        <v>0</v>
      </c>
      <c r="Q271" s="228">
        <v>0.00011</v>
      </c>
      <c r="R271" s="228">
        <f>Q271*H271</f>
        <v>0.00088000000000000003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340</v>
      </c>
      <c r="AT271" s="230" t="s">
        <v>206</v>
      </c>
      <c r="AU271" s="230" t="s">
        <v>86</v>
      </c>
      <c r="AY271" s="16" t="s">
        <v>147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84</v>
      </c>
      <c r="BK271" s="231">
        <f>ROUND(I271*H271,2)</f>
        <v>0</v>
      </c>
      <c r="BL271" s="16" t="s">
        <v>242</v>
      </c>
      <c r="BM271" s="230" t="s">
        <v>2826</v>
      </c>
    </row>
    <row r="272" s="2" customFormat="1" ht="16.5" customHeight="1">
      <c r="A272" s="37"/>
      <c r="B272" s="38"/>
      <c r="C272" s="249" t="s">
        <v>758</v>
      </c>
      <c r="D272" s="249" t="s">
        <v>206</v>
      </c>
      <c r="E272" s="250" t="s">
        <v>2827</v>
      </c>
      <c r="F272" s="251" t="s">
        <v>2828</v>
      </c>
      <c r="G272" s="252" t="s">
        <v>371</v>
      </c>
      <c r="H272" s="253">
        <v>5</v>
      </c>
      <c r="I272" s="254"/>
      <c r="J272" s="255">
        <f>ROUND(I272*H272,2)</f>
        <v>0</v>
      </c>
      <c r="K272" s="256"/>
      <c r="L272" s="257"/>
      <c r="M272" s="258" t="s">
        <v>1</v>
      </c>
      <c r="N272" s="259" t="s">
        <v>41</v>
      </c>
      <c r="O272" s="90"/>
      <c r="P272" s="228">
        <f>O272*H272</f>
        <v>0</v>
      </c>
      <c r="Q272" s="228">
        <v>0.00011</v>
      </c>
      <c r="R272" s="228">
        <f>Q272*H272</f>
        <v>0.00055000000000000003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340</v>
      </c>
      <c r="AT272" s="230" t="s">
        <v>206</v>
      </c>
      <c r="AU272" s="230" t="s">
        <v>86</v>
      </c>
      <c r="AY272" s="16" t="s">
        <v>147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84</v>
      </c>
      <c r="BK272" s="231">
        <f>ROUND(I272*H272,2)</f>
        <v>0</v>
      </c>
      <c r="BL272" s="16" t="s">
        <v>242</v>
      </c>
      <c r="BM272" s="230" t="s">
        <v>2829</v>
      </c>
    </row>
    <row r="273" s="2" customFormat="1" ht="16.5" customHeight="1">
      <c r="A273" s="37"/>
      <c r="B273" s="38"/>
      <c r="C273" s="218" t="s">
        <v>762</v>
      </c>
      <c r="D273" s="218" t="s">
        <v>149</v>
      </c>
      <c r="E273" s="219" t="s">
        <v>2830</v>
      </c>
      <c r="F273" s="220" t="s">
        <v>2831</v>
      </c>
      <c r="G273" s="221" t="s">
        <v>371</v>
      </c>
      <c r="H273" s="222">
        <v>12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41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242</v>
      </c>
      <c r="AT273" s="230" t="s">
        <v>149</v>
      </c>
      <c r="AU273" s="230" t="s">
        <v>86</v>
      </c>
      <c r="AY273" s="16" t="s">
        <v>147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84</v>
      </c>
      <c r="BK273" s="231">
        <f>ROUND(I273*H273,2)</f>
        <v>0</v>
      </c>
      <c r="BL273" s="16" t="s">
        <v>242</v>
      </c>
      <c r="BM273" s="230" t="s">
        <v>2832</v>
      </c>
    </row>
    <row r="274" s="2" customFormat="1" ht="16.5" customHeight="1">
      <c r="A274" s="37"/>
      <c r="B274" s="38"/>
      <c r="C274" s="249" t="s">
        <v>767</v>
      </c>
      <c r="D274" s="249" t="s">
        <v>206</v>
      </c>
      <c r="E274" s="250" t="s">
        <v>2833</v>
      </c>
      <c r="F274" s="251" t="s">
        <v>2834</v>
      </c>
      <c r="G274" s="252" t="s">
        <v>371</v>
      </c>
      <c r="H274" s="253">
        <v>2</v>
      </c>
      <c r="I274" s="254"/>
      <c r="J274" s="255">
        <f>ROUND(I274*H274,2)</f>
        <v>0</v>
      </c>
      <c r="K274" s="256"/>
      <c r="L274" s="257"/>
      <c r="M274" s="258" t="s">
        <v>1</v>
      </c>
      <c r="N274" s="259" t="s">
        <v>41</v>
      </c>
      <c r="O274" s="90"/>
      <c r="P274" s="228">
        <f>O274*H274</f>
        <v>0</v>
      </c>
      <c r="Q274" s="228">
        <v>0.00052999999999999998</v>
      </c>
      <c r="R274" s="228">
        <f>Q274*H274</f>
        <v>0.00106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340</v>
      </c>
      <c r="AT274" s="230" t="s">
        <v>206</v>
      </c>
      <c r="AU274" s="230" t="s">
        <v>86</v>
      </c>
      <c r="AY274" s="16" t="s">
        <v>147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84</v>
      </c>
      <c r="BK274" s="231">
        <f>ROUND(I274*H274,2)</f>
        <v>0</v>
      </c>
      <c r="BL274" s="16" t="s">
        <v>242</v>
      </c>
      <c r="BM274" s="230" t="s">
        <v>2835</v>
      </c>
    </row>
    <row r="275" s="2" customFormat="1" ht="16.5" customHeight="1">
      <c r="A275" s="37"/>
      <c r="B275" s="38"/>
      <c r="C275" s="249" t="s">
        <v>771</v>
      </c>
      <c r="D275" s="249" t="s">
        <v>206</v>
      </c>
      <c r="E275" s="250" t="s">
        <v>2836</v>
      </c>
      <c r="F275" s="251" t="s">
        <v>2837</v>
      </c>
      <c r="G275" s="252" t="s">
        <v>371</v>
      </c>
      <c r="H275" s="253">
        <v>10</v>
      </c>
      <c r="I275" s="254"/>
      <c r="J275" s="255">
        <f>ROUND(I275*H275,2)</f>
        <v>0</v>
      </c>
      <c r="K275" s="256"/>
      <c r="L275" s="257"/>
      <c r="M275" s="258" t="s">
        <v>1</v>
      </c>
      <c r="N275" s="259" t="s">
        <v>41</v>
      </c>
      <c r="O275" s="90"/>
      <c r="P275" s="228">
        <f>O275*H275</f>
        <v>0</v>
      </c>
      <c r="Q275" s="228">
        <v>0.00052999999999999998</v>
      </c>
      <c r="R275" s="228">
        <f>Q275*H275</f>
        <v>0.0053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340</v>
      </c>
      <c r="AT275" s="230" t="s">
        <v>206</v>
      </c>
      <c r="AU275" s="230" t="s">
        <v>86</v>
      </c>
      <c r="AY275" s="16" t="s">
        <v>147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84</v>
      </c>
      <c r="BK275" s="231">
        <f>ROUND(I275*H275,2)</f>
        <v>0</v>
      </c>
      <c r="BL275" s="16" t="s">
        <v>242</v>
      </c>
      <c r="BM275" s="230" t="s">
        <v>2838</v>
      </c>
    </row>
    <row r="276" s="2" customFormat="1" ht="16.5" customHeight="1">
      <c r="A276" s="37"/>
      <c r="B276" s="38"/>
      <c r="C276" s="249" t="s">
        <v>777</v>
      </c>
      <c r="D276" s="249" t="s">
        <v>206</v>
      </c>
      <c r="E276" s="250" t="s">
        <v>2839</v>
      </c>
      <c r="F276" s="251" t="s">
        <v>2840</v>
      </c>
      <c r="G276" s="252" t="s">
        <v>371</v>
      </c>
      <c r="H276" s="253">
        <v>3</v>
      </c>
      <c r="I276" s="254"/>
      <c r="J276" s="255">
        <f>ROUND(I276*H276,2)</f>
        <v>0</v>
      </c>
      <c r="K276" s="256"/>
      <c r="L276" s="257"/>
      <c r="M276" s="258" t="s">
        <v>1</v>
      </c>
      <c r="N276" s="259" t="s">
        <v>41</v>
      </c>
      <c r="O276" s="90"/>
      <c r="P276" s="228">
        <f>O276*H276</f>
        <v>0</v>
      </c>
      <c r="Q276" s="228">
        <v>3.0000000000000001E-05</v>
      </c>
      <c r="R276" s="228">
        <f>Q276*H276</f>
        <v>9.0000000000000006E-05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340</v>
      </c>
      <c r="AT276" s="230" t="s">
        <v>206</v>
      </c>
      <c r="AU276" s="230" t="s">
        <v>86</v>
      </c>
      <c r="AY276" s="16" t="s">
        <v>147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84</v>
      </c>
      <c r="BK276" s="231">
        <f>ROUND(I276*H276,2)</f>
        <v>0</v>
      </c>
      <c r="BL276" s="16" t="s">
        <v>242</v>
      </c>
      <c r="BM276" s="230" t="s">
        <v>2841</v>
      </c>
    </row>
    <row r="277" s="2" customFormat="1" ht="16.5" customHeight="1">
      <c r="A277" s="37"/>
      <c r="B277" s="38"/>
      <c r="C277" s="218" t="s">
        <v>782</v>
      </c>
      <c r="D277" s="218" t="s">
        <v>149</v>
      </c>
      <c r="E277" s="219" t="s">
        <v>2842</v>
      </c>
      <c r="F277" s="220" t="s">
        <v>2843</v>
      </c>
      <c r="G277" s="221" t="s">
        <v>371</v>
      </c>
      <c r="H277" s="222">
        <v>1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41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242</v>
      </c>
      <c r="AT277" s="230" t="s">
        <v>149</v>
      </c>
      <c r="AU277" s="230" t="s">
        <v>86</v>
      </c>
      <c r="AY277" s="16" t="s">
        <v>147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84</v>
      </c>
      <c r="BK277" s="231">
        <f>ROUND(I277*H277,2)</f>
        <v>0</v>
      </c>
      <c r="BL277" s="16" t="s">
        <v>242</v>
      </c>
      <c r="BM277" s="230" t="s">
        <v>2844</v>
      </c>
    </row>
    <row r="278" s="2" customFormat="1">
      <c r="A278" s="37"/>
      <c r="B278" s="38"/>
      <c r="C278" s="39"/>
      <c r="D278" s="232" t="s">
        <v>155</v>
      </c>
      <c r="E278" s="39"/>
      <c r="F278" s="233" t="s">
        <v>2845</v>
      </c>
      <c r="G278" s="39"/>
      <c r="H278" s="39"/>
      <c r="I278" s="234"/>
      <c r="J278" s="39"/>
      <c r="K278" s="39"/>
      <c r="L278" s="43"/>
      <c r="M278" s="235"/>
      <c r="N278" s="23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155</v>
      </c>
      <c r="AU278" s="16" t="s">
        <v>86</v>
      </c>
    </row>
    <row r="279" s="2" customFormat="1" ht="16.5" customHeight="1">
      <c r="A279" s="37"/>
      <c r="B279" s="38"/>
      <c r="C279" s="249" t="s">
        <v>790</v>
      </c>
      <c r="D279" s="249" t="s">
        <v>206</v>
      </c>
      <c r="E279" s="250" t="s">
        <v>2846</v>
      </c>
      <c r="F279" s="251" t="s">
        <v>2847</v>
      </c>
      <c r="G279" s="252" t="s">
        <v>371</v>
      </c>
      <c r="H279" s="253">
        <v>1</v>
      </c>
      <c r="I279" s="254"/>
      <c r="J279" s="255">
        <f>ROUND(I279*H279,2)</f>
        <v>0</v>
      </c>
      <c r="K279" s="256"/>
      <c r="L279" s="257"/>
      <c r="M279" s="258" t="s">
        <v>1</v>
      </c>
      <c r="N279" s="259" t="s">
        <v>41</v>
      </c>
      <c r="O279" s="90"/>
      <c r="P279" s="228">
        <f>O279*H279</f>
        <v>0</v>
      </c>
      <c r="Q279" s="228">
        <v>0.00029999999999999997</v>
      </c>
      <c r="R279" s="228">
        <f>Q279*H279</f>
        <v>0.00029999999999999997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340</v>
      </c>
      <c r="AT279" s="230" t="s">
        <v>206</v>
      </c>
      <c r="AU279" s="230" t="s">
        <v>86</v>
      </c>
      <c r="AY279" s="16" t="s">
        <v>147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84</v>
      </c>
      <c r="BK279" s="231">
        <f>ROUND(I279*H279,2)</f>
        <v>0</v>
      </c>
      <c r="BL279" s="16" t="s">
        <v>242</v>
      </c>
      <c r="BM279" s="230" t="s">
        <v>2848</v>
      </c>
    </row>
    <row r="280" s="2" customFormat="1" ht="16.5" customHeight="1">
      <c r="A280" s="37"/>
      <c r="B280" s="38"/>
      <c r="C280" s="218" t="s">
        <v>799</v>
      </c>
      <c r="D280" s="218" t="s">
        <v>149</v>
      </c>
      <c r="E280" s="219" t="s">
        <v>2849</v>
      </c>
      <c r="F280" s="220" t="s">
        <v>2850</v>
      </c>
      <c r="G280" s="221" t="s">
        <v>371</v>
      </c>
      <c r="H280" s="222">
        <v>1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41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242</v>
      </c>
      <c r="AT280" s="230" t="s">
        <v>149</v>
      </c>
      <c r="AU280" s="230" t="s">
        <v>86</v>
      </c>
      <c r="AY280" s="16" t="s">
        <v>147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242</v>
      </c>
      <c r="BM280" s="230" t="s">
        <v>2851</v>
      </c>
    </row>
    <row r="281" s="2" customFormat="1" ht="16.5" customHeight="1">
      <c r="A281" s="37"/>
      <c r="B281" s="38"/>
      <c r="C281" s="249" t="s">
        <v>805</v>
      </c>
      <c r="D281" s="249" t="s">
        <v>206</v>
      </c>
      <c r="E281" s="250" t="s">
        <v>2852</v>
      </c>
      <c r="F281" s="251" t="s">
        <v>2853</v>
      </c>
      <c r="G281" s="252" t="s">
        <v>371</v>
      </c>
      <c r="H281" s="253">
        <v>2</v>
      </c>
      <c r="I281" s="254"/>
      <c r="J281" s="255">
        <f>ROUND(I281*H281,2)</f>
        <v>0</v>
      </c>
      <c r="K281" s="256"/>
      <c r="L281" s="257"/>
      <c r="M281" s="258" t="s">
        <v>1</v>
      </c>
      <c r="N281" s="259" t="s">
        <v>41</v>
      </c>
      <c r="O281" s="90"/>
      <c r="P281" s="228">
        <f>O281*H281</f>
        <v>0</v>
      </c>
      <c r="Q281" s="228">
        <v>0.00050000000000000001</v>
      </c>
      <c r="R281" s="228">
        <f>Q281*H281</f>
        <v>0.001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340</v>
      </c>
      <c r="AT281" s="230" t="s">
        <v>206</v>
      </c>
      <c r="AU281" s="230" t="s">
        <v>86</v>
      </c>
      <c r="AY281" s="16" t="s">
        <v>147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84</v>
      </c>
      <c r="BK281" s="231">
        <f>ROUND(I281*H281,2)</f>
        <v>0</v>
      </c>
      <c r="BL281" s="16" t="s">
        <v>242</v>
      </c>
      <c r="BM281" s="230" t="s">
        <v>2854</v>
      </c>
    </row>
    <row r="282" s="2" customFormat="1" ht="16.5" customHeight="1">
      <c r="A282" s="37"/>
      <c r="B282" s="38"/>
      <c r="C282" s="218" t="s">
        <v>810</v>
      </c>
      <c r="D282" s="218" t="s">
        <v>149</v>
      </c>
      <c r="E282" s="219" t="s">
        <v>2855</v>
      </c>
      <c r="F282" s="220" t="s">
        <v>2856</v>
      </c>
      <c r="G282" s="221" t="s">
        <v>371</v>
      </c>
      <c r="H282" s="222">
        <v>1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41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242</v>
      </c>
      <c r="AT282" s="230" t="s">
        <v>149</v>
      </c>
      <c r="AU282" s="230" t="s">
        <v>86</v>
      </c>
      <c r="AY282" s="16" t="s">
        <v>147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84</v>
      </c>
      <c r="BK282" s="231">
        <f>ROUND(I282*H282,2)</f>
        <v>0</v>
      </c>
      <c r="BL282" s="16" t="s">
        <v>242</v>
      </c>
      <c r="BM282" s="230" t="s">
        <v>2857</v>
      </c>
    </row>
    <row r="283" s="2" customFormat="1" ht="16.5" customHeight="1">
      <c r="A283" s="37"/>
      <c r="B283" s="38"/>
      <c r="C283" s="249" t="s">
        <v>816</v>
      </c>
      <c r="D283" s="249" t="s">
        <v>206</v>
      </c>
      <c r="E283" s="250" t="s">
        <v>2858</v>
      </c>
      <c r="F283" s="251" t="s">
        <v>2859</v>
      </c>
      <c r="G283" s="252" t="s">
        <v>1661</v>
      </c>
      <c r="H283" s="253">
        <v>1</v>
      </c>
      <c r="I283" s="254"/>
      <c r="J283" s="255">
        <f>ROUND(I283*H283,2)</f>
        <v>0</v>
      </c>
      <c r="K283" s="256"/>
      <c r="L283" s="257"/>
      <c r="M283" s="258" t="s">
        <v>1</v>
      </c>
      <c r="N283" s="259" t="s">
        <v>41</v>
      </c>
      <c r="O283" s="90"/>
      <c r="P283" s="228">
        <f>O283*H283</f>
        <v>0</v>
      </c>
      <c r="Q283" s="228">
        <v>0.0064000000000000003</v>
      </c>
      <c r="R283" s="228">
        <f>Q283*H283</f>
        <v>0.0064000000000000003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340</v>
      </c>
      <c r="AT283" s="230" t="s">
        <v>206</v>
      </c>
      <c r="AU283" s="230" t="s">
        <v>86</v>
      </c>
      <c r="AY283" s="16" t="s">
        <v>147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84</v>
      </c>
      <c r="BK283" s="231">
        <f>ROUND(I283*H283,2)</f>
        <v>0</v>
      </c>
      <c r="BL283" s="16" t="s">
        <v>242</v>
      </c>
      <c r="BM283" s="230" t="s">
        <v>2860</v>
      </c>
    </row>
    <row r="284" s="2" customFormat="1" ht="16.5" customHeight="1">
      <c r="A284" s="37"/>
      <c r="B284" s="38"/>
      <c r="C284" s="249" t="s">
        <v>821</v>
      </c>
      <c r="D284" s="249" t="s">
        <v>206</v>
      </c>
      <c r="E284" s="250" t="s">
        <v>2861</v>
      </c>
      <c r="F284" s="251" t="s">
        <v>2862</v>
      </c>
      <c r="G284" s="252" t="s">
        <v>371</v>
      </c>
      <c r="H284" s="253">
        <v>1</v>
      </c>
      <c r="I284" s="254"/>
      <c r="J284" s="255">
        <f>ROUND(I284*H284,2)</f>
        <v>0</v>
      </c>
      <c r="K284" s="256"/>
      <c r="L284" s="257"/>
      <c r="M284" s="258" t="s">
        <v>1</v>
      </c>
      <c r="N284" s="259" t="s">
        <v>41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340</v>
      </c>
      <c r="AT284" s="230" t="s">
        <v>206</v>
      </c>
      <c r="AU284" s="230" t="s">
        <v>86</v>
      </c>
      <c r="AY284" s="16" t="s">
        <v>147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84</v>
      </c>
      <c r="BK284" s="231">
        <f>ROUND(I284*H284,2)</f>
        <v>0</v>
      </c>
      <c r="BL284" s="16" t="s">
        <v>242</v>
      </c>
      <c r="BM284" s="230" t="s">
        <v>2863</v>
      </c>
    </row>
    <row r="285" s="2" customFormat="1" ht="16.5" customHeight="1">
      <c r="A285" s="37"/>
      <c r="B285" s="38"/>
      <c r="C285" s="218" t="s">
        <v>826</v>
      </c>
      <c r="D285" s="218" t="s">
        <v>149</v>
      </c>
      <c r="E285" s="219" t="s">
        <v>2864</v>
      </c>
      <c r="F285" s="220" t="s">
        <v>2865</v>
      </c>
      <c r="G285" s="221" t="s">
        <v>1666</v>
      </c>
      <c r="H285" s="222">
        <v>1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41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242</v>
      </c>
      <c r="AT285" s="230" t="s">
        <v>149</v>
      </c>
      <c r="AU285" s="230" t="s">
        <v>86</v>
      </c>
      <c r="AY285" s="16" t="s">
        <v>147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84</v>
      </c>
      <c r="BK285" s="231">
        <f>ROUND(I285*H285,2)</f>
        <v>0</v>
      </c>
      <c r="BL285" s="16" t="s">
        <v>242</v>
      </c>
      <c r="BM285" s="230" t="s">
        <v>2866</v>
      </c>
    </row>
    <row r="286" s="2" customFormat="1" ht="16.5" customHeight="1">
      <c r="A286" s="37"/>
      <c r="B286" s="38"/>
      <c r="C286" s="218" t="s">
        <v>831</v>
      </c>
      <c r="D286" s="218" t="s">
        <v>149</v>
      </c>
      <c r="E286" s="219" t="s">
        <v>2867</v>
      </c>
      <c r="F286" s="220" t="s">
        <v>2868</v>
      </c>
      <c r="G286" s="221" t="s">
        <v>371</v>
      </c>
      <c r="H286" s="222">
        <v>4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41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242</v>
      </c>
      <c r="AT286" s="230" t="s">
        <v>149</v>
      </c>
      <c r="AU286" s="230" t="s">
        <v>86</v>
      </c>
      <c r="AY286" s="16" t="s">
        <v>147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84</v>
      </c>
      <c r="BK286" s="231">
        <f>ROUND(I286*H286,2)</f>
        <v>0</v>
      </c>
      <c r="BL286" s="16" t="s">
        <v>242</v>
      </c>
      <c r="BM286" s="230" t="s">
        <v>2869</v>
      </c>
    </row>
    <row r="287" s="2" customFormat="1">
      <c r="A287" s="37"/>
      <c r="B287" s="38"/>
      <c r="C287" s="39"/>
      <c r="D287" s="232" t="s">
        <v>155</v>
      </c>
      <c r="E287" s="39"/>
      <c r="F287" s="233" t="s">
        <v>2870</v>
      </c>
      <c r="G287" s="39"/>
      <c r="H287" s="39"/>
      <c r="I287" s="234"/>
      <c r="J287" s="39"/>
      <c r="K287" s="39"/>
      <c r="L287" s="43"/>
      <c r="M287" s="235"/>
      <c r="N287" s="23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155</v>
      </c>
      <c r="AU287" s="16" t="s">
        <v>86</v>
      </c>
    </row>
    <row r="288" s="2" customFormat="1" ht="16.5" customHeight="1">
      <c r="A288" s="37"/>
      <c r="B288" s="38"/>
      <c r="C288" s="249" t="s">
        <v>838</v>
      </c>
      <c r="D288" s="249" t="s">
        <v>206</v>
      </c>
      <c r="E288" s="250" t="s">
        <v>2871</v>
      </c>
      <c r="F288" s="251" t="s">
        <v>2872</v>
      </c>
      <c r="G288" s="252" t="s">
        <v>371</v>
      </c>
      <c r="H288" s="253">
        <v>4</v>
      </c>
      <c r="I288" s="254"/>
      <c r="J288" s="255">
        <f>ROUND(I288*H288,2)</f>
        <v>0</v>
      </c>
      <c r="K288" s="256"/>
      <c r="L288" s="257"/>
      <c r="M288" s="258" t="s">
        <v>1</v>
      </c>
      <c r="N288" s="259" t="s">
        <v>41</v>
      </c>
      <c r="O288" s="90"/>
      <c r="P288" s="228">
        <f>O288*H288</f>
        <v>0</v>
      </c>
      <c r="Q288" s="228">
        <v>0.00010000000000000001</v>
      </c>
      <c r="R288" s="228">
        <f>Q288*H288</f>
        <v>0.00040000000000000002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340</v>
      </c>
      <c r="AT288" s="230" t="s">
        <v>206</v>
      </c>
      <c r="AU288" s="230" t="s">
        <v>86</v>
      </c>
      <c r="AY288" s="16" t="s">
        <v>147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84</v>
      </c>
      <c r="BK288" s="231">
        <f>ROUND(I288*H288,2)</f>
        <v>0</v>
      </c>
      <c r="BL288" s="16" t="s">
        <v>242</v>
      </c>
      <c r="BM288" s="230" t="s">
        <v>2873</v>
      </c>
    </row>
    <row r="289" s="2" customFormat="1" ht="16.5" customHeight="1">
      <c r="A289" s="37"/>
      <c r="B289" s="38"/>
      <c r="C289" s="218" t="s">
        <v>844</v>
      </c>
      <c r="D289" s="218" t="s">
        <v>149</v>
      </c>
      <c r="E289" s="219" t="s">
        <v>2874</v>
      </c>
      <c r="F289" s="220" t="s">
        <v>2875</v>
      </c>
      <c r="G289" s="221" t="s">
        <v>1666</v>
      </c>
      <c r="H289" s="222">
        <v>1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41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242</v>
      </c>
      <c r="AT289" s="230" t="s">
        <v>149</v>
      </c>
      <c r="AU289" s="230" t="s">
        <v>86</v>
      </c>
      <c r="AY289" s="16" t="s">
        <v>147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84</v>
      </c>
      <c r="BK289" s="231">
        <f>ROUND(I289*H289,2)</f>
        <v>0</v>
      </c>
      <c r="BL289" s="16" t="s">
        <v>242</v>
      </c>
      <c r="BM289" s="230" t="s">
        <v>2876</v>
      </c>
    </row>
    <row r="290" s="2" customFormat="1" ht="16.5" customHeight="1">
      <c r="A290" s="37"/>
      <c r="B290" s="38"/>
      <c r="C290" s="249" t="s">
        <v>851</v>
      </c>
      <c r="D290" s="249" t="s">
        <v>206</v>
      </c>
      <c r="E290" s="250" t="s">
        <v>2877</v>
      </c>
      <c r="F290" s="251" t="s">
        <v>2878</v>
      </c>
      <c r="G290" s="252" t="s">
        <v>1666</v>
      </c>
      <c r="H290" s="253">
        <v>1</v>
      </c>
      <c r="I290" s="254"/>
      <c r="J290" s="255">
        <f>ROUND(I290*H290,2)</f>
        <v>0</v>
      </c>
      <c r="K290" s="256"/>
      <c r="L290" s="257"/>
      <c r="M290" s="258" t="s">
        <v>1</v>
      </c>
      <c r="N290" s="259" t="s">
        <v>41</v>
      </c>
      <c r="O290" s="90"/>
      <c r="P290" s="228">
        <f>O290*H290</f>
        <v>0</v>
      </c>
      <c r="Q290" s="228">
        <v>0.01</v>
      </c>
      <c r="R290" s="228">
        <f>Q290*H290</f>
        <v>0.01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340</v>
      </c>
      <c r="AT290" s="230" t="s">
        <v>206</v>
      </c>
      <c r="AU290" s="230" t="s">
        <v>86</v>
      </c>
      <c r="AY290" s="16" t="s">
        <v>147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84</v>
      </c>
      <c r="BK290" s="231">
        <f>ROUND(I290*H290,2)</f>
        <v>0</v>
      </c>
      <c r="BL290" s="16" t="s">
        <v>242</v>
      </c>
      <c r="BM290" s="230" t="s">
        <v>2879</v>
      </c>
    </row>
    <row r="291" s="2" customFormat="1" ht="16.5" customHeight="1">
      <c r="A291" s="37"/>
      <c r="B291" s="38"/>
      <c r="C291" s="218" t="s">
        <v>857</v>
      </c>
      <c r="D291" s="218" t="s">
        <v>149</v>
      </c>
      <c r="E291" s="219" t="s">
        <v>2880</v>
      </c>
      <c r="F291" s="220" t="s">
        <v>2881</v>
      </c>
      <c r="G291" s="221" t="s">
        <v>1666</v>
      </c>
      <c r="H291" s="222">
        <v>1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41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242</v>
      </c>
      <c r="AT291" s="230" t="s">
        <v>149</v>
      </c>
      <c r="AU291" s="230" t="s">
        <v>86</v>
      </c>
      <c r="AY291" s="16" t="s">
        <v>147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84</v>
      </c>
      <c r="BK291" s="231">
        <f>ROUND(I291*H291,2)</f>
        <v>0</v>
      </c>
      <c r="BL291" s="16" t="s">
        <v>242</v>
      </c>
      <c r="BM291" s="230" t="s">
        <v>2882</v>
      </c>
    </row>
    <row r="292" s="2" customFormat="1" ht="16.5" customHeight="1">
      <c r="A292" s="37"/>
      <c r="B292" s="38"/>
      <c r="C292" s="218" t="s">
        <v>863</v>
      </c>
      <c r="D292" s="218" t="s">
        <v>149</v>
      </c>
      <c r="E292" s="219" t="s">
        <v>2883</v>
      </c>
      <c r="F292" s="220" t="s">
        <v>2884</v>
      </c>
      <c r="G292" s="221" t="s">
        <v>1666</v>
      </c>
      <c r="H292" s="222">
        <v>1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41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242</v>
      </c>
      <c r="AT292" s="230" t="s">
        <v>149</v>
      </c>
      <c r="AU292" s="230" t="s">
        <v>86</v>
      </c>
      <c r="AY292" s="16" t="s">
        <v>147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84</v>
      </c>
      <c r="BK292" s="231">
        <f>ROUND(I292*H292,2)</f>
        <v>0</v>
      </c>
      <c r="BL292" s="16" t="s">
        <v>242</v>
      </c>
      <c r="BM292" s="230" t="s">
        <v>2885</v>
      </c>
    </row>
    <row r="293" s="12" customFormat="1" ht="25.92" customHeight="1">
      <c r="A293" s="12"/>
      <c r="B293" s="202"/>
      <c r="C293" s="203"/>
      <c r="D293" s="204" t="s">
        <v>75</v>
      </c>
      <c r="E293" s="205" t="s">
        <v>206</v>
      </c>
      <c r="F293" s="205" t="s">
        <v>2474</v>
      </c>
      <c r="G293" s="203"/>
      <c r="H293" s="203"/>
      <c r="I293" s="206"/>
      <c r="J293" s="207">
        <f>BK293</f>
        <v>0</v>
      </c>
      <c r="K293" s="203"/>
      <c r="L293" s="208"/>
      <c r="M293" s="209"/>
      <c r="N293" s="210"/>
      <c r="O293" s="210"/>
      <c r="P293" s="211">
        <f>P294</f>
        <v>0</v>
      </c>
      <c r="Q293" s="210"/>
      <c r="R293" s="211">
        <f>R294</f>
        <v>0.27524999999999999</v>
      </c>
      <c r="S293" s="210"/>
      <c r="T293" s="21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165</v>
      </c>
      <c r="AT293" s="214" t="s">
        <v>75</v>
      </c>
      <c r="AU293" s="214" t="s">
        <v>76</v>
      </c>
      <c r="AY293" s="213" t="s">
        <v>147</v>
      </c>
      <c r="BK293" s="215">
        <f>BK294</f>
        <v>0</v>
      </c>
    </row>
    <row r="294" s="12" customFormat="1" ht="22.8" customHeight="1">
      <c r="A294" s="12"/>
      <c r="B294" s="202"/>
      <c r="C294" s="203"/>
      <c r="D294" s="204" t="s">
        <v>75</v>
      </c>
      <c r="E294" s="216" t="s">
        <v>2475</v>
      </c>
      <c r="F294" s="216" t="s">
        <v>2476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SUM(P295:P318)</f>
        <v>0</v>
      </c>
      <c r="Q294" s="210"/>
      <c r="R294" s="211">
        <f>SUM(R295:R318)</f>
        <v>0.27524999999999999</v>
      </c>
      <c r="S294" s="210"/>
      <c r="T294" s="212">
        <f>SUM(T295:T318)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165</v>
      </c>
      <c r="AT294" s="214" t="s">
        <v>75</v>
      </c>
      <c r="AU294" s="214" t="s">
        <v>84</v>
      </c>
      <c r="AY294" s="213" t="s">
        <v>147</v>
      </c>
      <c r="BK294" s="215">
        <f>SUM(BK295:BK318)</f>
        <v>0</v>
      </c>
    </row>
    <row r="295" s="2" customFormat="1" ht="24.15" customHeight="1">
      <c r="A295" s="37"/>
      <c r="B295" s="38"/>
      <c r="C295" s="218" t="s">
        <v>868</v>
      </c>
      <c r="D295" s="218" t="s">
        <v>149</v>
      </c>
      <c r="E295" s="219" t="s">
        <v>2886</v>
      </c>
      <c r="F295" s="220" t="s">
        <v>2887</v>
      </c>
      <c r="G295" s="221" t="s">
        <v>320</v>
      </c>
      <c r="H295" s="222">
        <v>38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41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532</v>
      </c>
      <c r="AT295" s="230" t="s">
        <v>149</v>
      </c>
      <c r="AU295" s="230" t="s">
        <v>86</v>
      </c>
      <c r="AY295" s="16" t="s">
        <v>147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84</v>
      </c>
      <c r="BK295" s="231">
        <f>ROUND(I295*H295,2)</f>
        <v>0</v>
      </c>
      <c r="BL295" s="16" t="s">
        <v>532</v>
      </c>
      <c r="BM295" s="230" t="s">
        <v>2888</v>
      </c>
    </row>
    <row r="296" s="2" customFormat="1">
      <c r="A296" s="37"/>
      <c r="B296" s="38"/>
      <c r="C296" s="39"/>
      <c r="D296" s="232" t="s">
        <v>155</v>
      </c>
      <c r="E296" s="39"/>
      <c r="F296" s="233" t="s">
        <v>2889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155</v>
      </c>
      <c r="AU296" s="16" t="s">
        <v>86</v>
      </c>
    </row>
    <row r="297" s="2" customFormat="1" ht="37.8" customHeight="1">
      <c r="A297" s="37"/>
      <c r="B297" s="38"/>
      <c r="C297" s="218" t="s">
        <v>876</v>
      </c>
      <c r="D297" s="218" t="s">
        <v>149</v>
      </c>
      <c r="E297" s="219" t="s">
        <v>2890</v>
      </c>
      <c r="F297" s="220" t="s">
        <v>2891</v>
      </c>
      <c r="G297" s="221" t="s">
        <v>161</v>
      </c>
      <c r="H297" s="222">
        <v>2.6600000000000001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41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532</v>
      </c>
      <c r="AT297" s="230" t="s">
        <v>149</v>
      </c>
      <c r="AU297" s="230" t="s">
        <v>86</v>
      </c>
      <c r="AY297" s="16" t="s">
        <v>147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84</v>
      </c>
      <c r="BK297" s="231">
        <f>ROUND(I297*H297,2)</f>
        <v>0</v>
      </c>
      <c r="BL297" s="16" t="s">
        <v>532</v>
      </c>
      <c r="BM297" s="230" t="s">
        <v>2892</v>
      </c>
    </row>
    <row r="298" s="2" customFormat="1">
      <c r="A298" s="37"/>
      <c r="B298" s="38"/>
      <c r="C298" s="39"/>
      <c r="D298" s="232" t="s">
        <v>155</v>
      </c>
      <c r="E298" s="39"/>
      <c r="F298" s="233" t="s">
        <v>2893</v>
      </c>
      <c r="G298" s="39"/>
      <c r="H298" s="39"/>
      <c r="I298" s="234"/>
      <c r="J298" s="39"/>
      <c r="K298" s="39"/>
      <c r="L298" s="43"/>
      <c r="M298" s="235"/>
      <c r="N298" s="23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155</v>
      </c>
      <c r="AU298" s="16" t="s">
        <v>86</v>
      </c>
    </row>
    <row r="299" s="13" customFormat="1">
      <c r="A299" s="13"/>
      <c r="B299" s="237"/>
      <c r="C299" s="238"/>
      <c r="D299" s="239" t="s">
        <v>157</v>
      </c>
      <c r="E299" s="240" t="s">
        <v>1</v>
      </c>
      <c r="F299" s="241" t="s">
        <v>2894</v>
      </c>
      <c r="G299" s="238"/>
      <c r="H299" s="242">
        <v>2.6600000000000001</v>
      </c>
      <c r="I299" s="243"/>
      <c r="J299" s="238"/>
      <c r="K299" s="238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157</v>
      </c>
      <c r="AU299" s="248" t="s">
        <v>86</v>
      </c>
      <c r="AV299" s="13" t="s">
        <v>86</v>
      </c>
      <c r="AW299" s="13" t="s">
        <v>33</v>
      </c>
      <c r="AX299" s="13" t="s">
        <v>76</v>
      </c>
      <c r="AY299" s="248" t="s">
        <v>147</v>
      </c>
    </row>
    <row r="300" s="2" customFormat="1" ht="37.8" customHeight="1">
      <c r="A300" s="37"/>
      <c r="B300" s="38"/>
      <c r="C300" s="218" t="s">
        <v>881</v>
      </c>
      <c r="D300" s="218" t="s">
        <v>149</v>
      </c>
      <c r="E300" s="219" t="s">
        <v>2895</v>
      </c>
      <c r="F300" s="220" t="s">
        <v>2896</v>
      </c>
      <c r="G300" s="221" t="s">
        <v>161</v>
      </c>
      <c r="H300" s="222">
        <v>21.280000000000001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41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532</v>
      </c>
      <c r="AT300" s="230" t="s">
        <v>149</v>
      </c>
      <c r="AU300" s="230" t="s">
        <v>86</v>
      </c>
      <c r="AY300" s="16" t="s">
        <v>147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84</v>
      </c>
      <c r="BK300" s="231">
        <f>ROUND(I300*H300,2)</f>
        <v>0</v>
      </c>
      <c r="BL300" s="16" t="s">
        <v>532</v>
      </c>
      <c r="BM300" s="230" t="s">
        <v>2897</v>
      </c>
    </row>
    <row r="301" s="2" customFormat="1">
      <c r="A301" s="37"/>
      <c r="B301" s="38"/>
      <c r="C301" s="39"/>
      <c r="D301" s="232" t="s">
        <v>155</v>
      </c>
      <c r="E301" s="39"/>
      <c r="F301" s="233" t="s">
        <v>2898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155</v>
      </c>
      <c r="AU301" s="16" t="s">
        <v>86</v>
      </c>
    </row>
    <row r="302" s="13" customFormat="1">
      <c r="A302" s="13"/>
      <c r="B302" s="237"/>
      <c r="C302" s="238"/>
      <c r="D302" s="239" t="s">
        <v>157</v>
      </c>
      <c r="E302" s="238"/>
      <c r="F302" s="241" t="s">
        <v>2899</v>
      </c>
      <c r="G302" s="238"/>
      <c r="H302" s="242">
        <v>21.280000000000001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157</v>
      </c>
      <c r="AU302" s="248" t="s">
        <v>86</v>
      </c>
      <c r="AV302" s="13" t="s">
        <v>86</v>
      </c>
      <c r="AW302" s="13" t="s">
        <v>4</v>
      </c>
      <c r="AX302" s="13" t="s">
        <v>84</v>
      </c>
      <c r="AY302" s="248" t="s">
        <v>147</v>
      </c>
    </row>
    <row r="303" s="2" customFormat="1" ht="24.15" customHeight="1">
      <c r="A303" s="37"/>
      <c r="B303" s="38"/>
      <c r="C303" s="218" t="s">
        <v>887</v>
      </c>
      <c r="D303" s="218" t="s">
        <v>149</v>
      </c>
      <c r="E303" s="219" t="s">
        <v>2900</v>
      </c>
      <c r="F303" s="220" t="s">
        <v>2901</v>
      </c>
      <c r="G303" s="221" t="s">
        <v>191</v>
      </c>
      <c r="H303" s="222">
        <v>5.0540000000000003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41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532</v>
      </c>
      <c r="AT303" s="230" t="s">
        <v>149</v>
      </c>
      <c r="AU303" s="230" t="s">
        <v>86</v>
      </c>
      <c r="AY303" s="16" t="s">
        <v>147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84</v>
      </c>
      <c r="BK303" s="231">
        <f>ROUND(I303*H303,2)</f>
        <v>0</v>
      </c>
      <c r="BL303" s="16" t="s">
        <v>532</v>
      </c>
      <c r="BM303" s="230" t="s">
        <v>2902</v>
      </c>
    </row>
    <row r="304" s="2" customFormat="1">
      <c r="A304" s="37"/>
      <c r="B304" s="38"/>
      <c r="C304" s="39"/>
      <c r="D304" s="232" t="s">
        <v>155</v>
      </c>
      <c r="E304" s="39"/>
      <c r="F304" s="233" t="s">
        <v>2903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155</v>
      </c>
      <c r="AU304" s="16" t="s">
        <v>86</v>
      </c>
    </row>
    <row r="305" s="13" customFormat="1">
      <c r="A305" s="13"/>
      <c r="B305" s="237"/>
      <c r="C305" s="238"/>
      <c r="D305" s="239" t="s">
        <v>157</v>
      </c>
      <c r="E305" s="238"/>
      <c r="F305" s="241" t="s">
        <v>2904</v>
      </c>
      <c r="G305" s="238"/>
      <c r="H305" s="242">
        <v>5.0540000000000003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157</v>
      </c>
      <c r="AU305" s="248" t="s">
        <v>86</v>
      </c>
      <c r="AV305" s="13" t="s">
        <v>86</v>
      </c>
      <c r="AW305" s="13" t="s">
        <v>4</v>
      </c>
      <c r="AX305" s="13" t="s">
        <v>84</v>
      </c>
      <c r="AY305" s="248" t="s">
        <v>147</v>
      </c>
    </row>
    <row r="306" s="2" customFormat="1" ht="24.15" customHeight="1">
      <c r="A306" s="37"/>
      <c r="B306" s="38"/>
      <c r="C306" s="218" t="s">
        <v>893</v>
      </c>
      <c r="D306" s="218" t="s">
        <v>149</v>
      </c>
      <c r="E306" s="219" t="s">
        <v>2905</v>
      </c>
      <c r="F306" s="220" t="s">
        <v>2906</v>
      </c>
      <c r="G306" s="221" t="s">
        <v>320</v>
      </c>
      <c r="H306" s="222">
        <v>38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41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532</v>
      </c>
      <c r="AT306" s="230" t="s">
        <v>149</v>
      </c>
      <c r="AU306" s="230" t="s">
        <v>86</v>
      </c>
      <c r="AY306" s="16" t="s">
        <v>147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84</v>
      </c>
      <c r="BK306" s="231">
        <f>ROUND(I306*H306,2)</f>
        <v>0</v>
      </c>
      <c r="BL306" s="16" t="s">
        <v>532</v>
      </c>
      <c r="BM306" s="230" t="s">
        <v>2907</v>
      </c>
    </row>
    <row r="307" s="2" customFormat="1">
      <c r="A307" s="37"/>
      <c r="B307" s="38"/>
      <c r="C307" s="39"/>
      <c r="D307" s="232" t="s">
        <v>155</v>
      </c>
      <c r="E307" s="39"/>
      <c r="F307" s="233" t="s">
        <v>2908</v>
      </c>
      <c r="G307" s="39"/>
      <c r="H307" s="39"/>
      <c r="I307" s="234"/>
      <c r="J307" s="39"/>
      <c r="K307" s="39"/>
      <c r="L307" s="43"/>
      <c r="M307" s="235"/>
      <c r="N307" s="23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155</v>
      </c>
      <c r="AU307" s="16" t="s">
        <v>86</v>
      </c>
    </row>
    <row r="308" s="2" customFormat="1" ht="24.15" customHeight="1">
      <c r="A308" s="37"/>
      <c r="B308" s="38"/>
      <c r="C308" s="218" t="s">
        <v>901</v>
      </c>
      <c r="D308" s="218" t="s">
        <v>149</v>
      </c>
      <c r="E308" s="219" t="s">
        <v>2909</v>
      </c>
      <c r="F308" s="220" t="s">
        <v>2910</v>
      </c>
      <c r="G308" s="221" t="s">
        <v>320</v>
      </c>
      <c r="H308" s="222">
        <v>38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41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532</v>
      </c>
      <c r="AT308" s="230" t="s">
        <v>149</v>
      </c>
      <c r="AU308" s="230" t="s">
        <v>86</v>
      </c>
      <c r="AY308" s="16" t="s">
        <v>147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84</v>
      </c>
      <c r="BK308" s="231">
        <f>ROUND(I308*H308,2)</f>
        <v>0</v>
      </c>
      <c r="BL308" s="16" t="s">
        <v>532</v>
      </c>
      <c r="BM308" s="230" t="s">
        <v>2911</v>
      </c>
    </row>
    <row r="309" s="2" customFormat="1">
      <c r="A309" s="37"/>
      <c r="B309" s="38"/>
      <c r="C309" s="39"/>
      <c r="D309" s="232" t="s">
        <v>155</v>
      </c>
      <c r="E309" s="39"/>
      <c r="F309" s="233" t="s">
        <v>2912</v>
      </c>
      <c r="G309" s="39"/>
      <c r="H309" s="39"/>
      <c r="I309" s="234"/>
      <c r="J309" s="39"/>
      <c r="K309" s="39"/>
      <c r="L309" s="43"/>
      <c r="M309" s="235"/>
      <c r="N309" s="236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155</v>
      </c>
      <c r="AU309" s="16" t="s">
        <v>86</v>
      </c>
    </row>
    <row r="310" s="2" customFormat="1" ht="24.15" customHeight="1">
      <c r="A310" s="37"/>
      <c r="B310" s="38"/>
      <c r="C310" s="218" t="s">
        <v>906</v>
      </c>
      <c r="D310" s="218" t="s">
        <v>149</v>
      </c>
      <c r="E310" s="219" t="s">
        <v>2913</v>
      </c>
      <c r="F310" s="220" t="s">
        <v>2914</v>
      </c>
      <c r="G310" s="221" t="s">
        <v>320</v>
      </c>
      <c r="H310" s="222">
        <v>38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41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532</v>
      </c>
      <c r="AT310" s="230" t="s">
        <v>149</v>
      </c>
      <c r="AU310" s="230" t="s">
        <v>86</v>
      </c>
      <c r="AY310" s="16" t="s">
        <v>147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84</v>
      </c>
      <c r="BK310" s="231">
        <f>ROUND(I310*H310,2)</f>
        <v>0</v>
      </c>
      <c r="BL310" s="16" t="s">
        <v>532</v>
      </c>
      <c r="BM310" s="230" t="s">
        <v>2915</v>
      </c>
    </row>
    <row r="311" s="2" customFormat="1">
      <c r="A311" s="37"/>
      <c r="B311" s="38"/>
      <c r="C311" s="39"/>
      <c r="D311" s="232" t="s">
        <v>155</v>
      </c>
      <c r="E311" s="39"/>
      <c r="F311" s="233" t="s">
        <v>2916</v>
      </c>
      <c r="G311" s="39"/>
      <c r="H311" s="39"/>
      <c r="I311" s="234"/>
      <c r="J311" s="39"/>
      <c r="K311" s="39"/>
      <c r="L311" s="43"/>
      <c r="M311" s="235"/>
      <c r="N311" s="236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155</v>
      </c>
      <c r="AU311" s="16" t="s">
        <v>86</v>
      </c>
    </row>
    <row r="312" s="2" customFormat="1" ht="24.15" customHeight="1">
      <c r="A312" s="37"/>
      <c r="B312" s="38"/>
      <c r="C312" s="218" t="s">
        <v>912</v>
      </c>
      <c r="D312" s="218" t="s">
        <v>149</v>
      </c>
      <c r="E312" s="219" t="s">
        <v>2917</v>
      </c>
      <c r="F312" s="220" t="s">
        <v>2918</v>
      </c>
      <c r="G312" s="221" t="s">
        <v>320</v>
      </c>
      <c r="H312" s="222">
        <v>47.619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41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532</v>
      </c>
      <c r="AT312" s="230" t="s">
        <v>149</v>
      </c>
      <c r="AU312" s="230" t="s">
        <v>86</v>
      </c>
      <c r="AY312" s="16" t="s">
        <v>147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84</v>
      </c>
      <c r="BK312" s="231">
        <f>ROUND(I312*H312,2)</f>
        <v>0</v>
      </c>
      <c r="BL312" s="16" t="s">
        <v>532</v>
      </c>
      <c r="BM312" s="230" t="s">
        <v>2919</v>
      </c>
    </row>
    <row r="313" s="2" customFormat="1">
      <c r="A313" s="37"/>
      <c r="B313" s="38"/>
      <c r="C313" s="39"/>
      <c r="D313" s="232" t="s">
        <v>155</v>
      </c>
      <c r="E313" s="39"/>
      <c r="F313" s="233" t="s">
        <v>2920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155</v>
      </c>
      <c r="AU313" s="16" t="s">
        <v>86</v>
      </c>
    </row>
    <row r="314" s="13" customFormat="1">
      <c r="A314" s="13"/>
      <c r="B314" s="237"/>
      <c r="C314" s="238"/>
      <c r="D314" s="239" t="s">
        <v>157</v>
      </c>
      <c r="E314" s="240" t="s">
        <v>1</v>
      </c>
      <c r="F314" s="241" t="s">
        <v>2921</v>
      </c>
      <c r="G314" s="238"/>
      <c r="H314" s="242">
        <v>47.61904761904762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157</v>
      </c>
      <c r="AU314" s="248" t="s">
        <v>86</v>
      </c>
      <c r="AV314" s="13" t="s">
        <v>86</v>
      </c>
      <c r="AW314" s="13" t="s">
        <v>33</v>
      </c>
      <c r="AX314" s="13" t="s">
        <v>76</v>
      </c>
      <c r="AY314" s="248" t="s">
        <v>147</v>
      </c>
    </row>
    <row r="315" s="2" customFormat="1" ht="24.15" customHeight="1">
      <c r="A315" s="37"/>
      <c r="B315" s="38"/>
      <c r="C315" s="249" t="s">
        <v>917</v>
      </c>
      <c r="D315" s="249" t="s">
        <v>206</v>
      </c>
      <c r="E315" s="250" t="s">
        <v>2922</v>
      </c>
      <c r="F315" s="251" t="s">
        <v>2923</v>
      </c>
      <c r="G315" s="252" t="s">
        <v>320</v>
      </c>
      <c r="H315" s="253">
        <v>50</v>
      </c>
      <c r="I315" s="254"/>
      <c r="J315" s="255">
        <f>ROUND(I315*H315,2)</f>
        <v>0</v>
      </c>
      <c r="K315" s="256"/>
      <c r="L315" s="257"/>
      <c r="M315" s="258" t="s">
        <v>1</v>
      </c>
      <c r="N315" s="259" t="s">
        <v>41</v>
      </c>
      <c r="O315" s="90"/>
      <c r="P315" s="228">
        <f>O315*H315</f>
        <v>0</v>
      </c>
      <c r="Q315" s="228">
        <v>0.00035</v>
      </c>
      <c r="R315" s="228">
        <f>Q315*H315</f>
        <v>0.017499999999999998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917</v>
      </c>
      <c r="AT315" s="230" t="s">
        <v>206</v>
      </c>
      <c r="AU315" s="230" t="s">
        <v>86</v>
      </c>
      <c r="AY315" s="16" t="s">
        <v>147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84</v>
      </c>
      <c r="BK315" s="231">
        <f>ROUND(I315*H315,2)</f>
        <v>0</v>
      </c>
      <c r="BL315" s="16" t="s">
        <v>917</v>
      </c>
      <c r="BM315" s="230" t="s">
        <v>2924</v>
      </c>
    </row>
    <row r="316" s="2" customFormat="1" ht="37.8" customHeight="1">
      <c r="A316" s="37"/>
      <c r="B316" s="38"/>
      <c r="C316" s="218" t="s">
        <v>924</v>
      </c>
      <c r="D316" s="218" t="s">
        <v>149</v>
      </c>
      <c r="E316" s="219" t="s">
        <v>2925</v>
      </c>
      <c r="F316" s="220" t="s">
        <v>2926</v>
      </c>
      <c r="G316" s="221" t="s">
        <v>371</v>
      </c>
      <c r="H316" s="222">
        <v>1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41</v>
      </c>
      <c r="O316" s="90"/>
      <c r="P316" s="228">
        <f>O316*H316</f>
        <v>0</v>
      </c>
      <c r="Q316" s="228">
        <v>0.23974999999999999</v>
      </c>
      <c r="R316" s="228">
        <f>Q316*H316</f>
        <v>0.23974999999999999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532</v>
      </c>
      <c r="AT316" s="230" t="s">
        <v>149</v>
      </c>
      <c r="AU316" s="230" t="s">
        <v>86</v>
      </c>
      <c r="AY316" s="16" t="s">
        <v>147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84</v>
      </c>
      <c r="BK316" s="231">
        <f>ROUND(I316*H316,2)</f>
        <v>0</v>
      </c>
      <c r="BL316" s="16" t="s">
        <v>532</v>
      </c>
      <c r="BM316" s="230" t="s">
        <v>2927</v>
      </c>
    </row>
    <row r="317" s="2" customFormat="1">
      <c r="A317" s="37"/>
      <c r="B317" s="38"/>
      <c r="C317" s="39"/>
      <c r="D317" s="232" t="s">
        <v>155</v>
      </c>
      <c r="E317" s="39"/>
      <c r="F317" s="233" t="s">
        <v>2928</v>
      </c>
      <c r="G317" s="39"/>
      <c r="H317" s="39"/>
      <c r="I317" s="234"/>
      <c r="J317" s="39"/>
      <c r="K317" s="39"/>
      <c r="L317" s="43"/>
      <c r="M317" s="235"/>
      <c r="N317" s="236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155</v>
      </c>
      <c r="AU317" s="16" t="s">
        <v>86</v>
      </c>
    </row>
    <row r="318" s="2" customFormat="1" ht="37.8" customHeight="1">
      <c r="A318" s="37"/>
      <c r="B318" s="38"/>
      <c r="C318" s="249" t="s">
        <v>929</v>
      </c>
      <c r="D318" s="249" t="s">
        <v>206</v>
      </c>
      <c r="E318" s="250" t="s">
        <v>2929</v>
      </c>
      <c r="F318" s="251" t="s">
        <v>2930</v>
      </c>
      <c r="G318" s="252" t="s">
        <v>371</v>
      </c>
      <c r="H318" s="253">
        <v>1</v>
      </c>
      <c r="I318" s="254"/>
      <c r="J318" s="255">
        <f>ROUND(I318*H318,2)</f>
        <v>0</v>
      </c>
      <c r="K318" s="256"/>
      <c r="L318" s="257"/>
      <c r="M318" s="278" t="s">
        <v>1</v>
      </c>
      <c r="N318" s="279" t="s">
        <v>41</v>
      </c>
      <c r="O318" s="273"/>
      <c r="P318" s="280">
        <f>O318*H318</f>
        <v>0</v>
      </c>
      <c r="Q318" s="280">
        <v>0.017999999999999999</v>
      </c>
      <c r="R318" s="280">
        <f>Q318*H318</f>
        <v>0.017999999999999999</v>
      </c>
      <c r="S318" s="280">
        <v>0</v>
      </c>
      <c r="T318" s="28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917</v>
      </c>
      <c r="AT318" s="230" t="s">
        <v>206</v>
      </c>
      <c r="AU318" s="230" t="s">
        <v>86</v>
      </c>
      <c r="AY318" s="16" t="s">
        <v>147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84</v>
      </c>
      <c r="BK318" s="231">
        <f>ROUND(I318*H318,2)</f>
        <v>0</v>
      </c>
      <c r="BL318" s="16" t="s">
        <v>917</v>
      </c>
      <c r="BM318" s="230" t="s">
        <v>2931</v>
      </c>
    </row>
    <row r="319" s="2" customFormat="1" ht="6.96" customHeight="1">
      <c r="A319" s="37"/>
      <c r="B319" s="65"/>
      <c r="C319" s="66"/>
      <c r="D319" s="66"/>
      <c r="E319" s="66"/>
      <c r="F319" s="66"/>
      <c r="G319" s="66"/>
      <c r="H319" s="66"/>
      <c r="I319" s="66"/>
      <c r="J319" s="66"/>
      <c r="K319" s="66"/>
      <c r="L319" s="43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</sheetData>
  <sheetProtection sheet="1" autoFilter="0" formatColumns="0" formatRows="0" objects="1" scenarios="1" spinCount="100000" saltValue="O5/WFzhMw6typOCOXMLL9Z+2YOrbiyaseHHi3NJPHQrIOy37fYJoiacB3goTvOjRdUDEcAp/kzwdU0quf6soyQ==" hashValue="5cJcQBBdQeuOylgbFiYRK5nEztUBKBjQZ3Q9SjDQD8J++SjbHC+trJTuQAPCWO/1NG5xm5kRChyumfgWqOmOow==" algorithmName="SHA-512" password="CC35"/>
  <autoFilter ref="C121:K31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1/741112061"/>
    <hyperlink ref="F130" r:id="rId2" display="https://podminky.urs.cz/item/CS_URS_2024_01/741120001"/>
    <hyperlink ref="F133" r:id="rId3" display="https://podminky.urs.cz/item/CS_URS_2024_01/741120201"/>
    <hyperlink ref="F137" r:id="rId4" display="https://podminky.urs.cz/item/CS_URS_2024_01/741122015"/>
    <hyperlink ref="F140" r:id="rId5" display="https://podminky.urs.cz/item/CS_URS_2024_01/741122016"/>
    <hyperlink ref="F143" r:id="rId6" display="https://podminky.urs.cz/item/CS_URS_2024_01/741122122"/>
    <hyperlink ref="F146" r:id="rId7" display="https://podminky.urs.cz/item/CS_URS_2024_01/741122211"/>
    <hyperlink ref="F151" r:id="rId8" display="https://podminky.urs.cz/item/CS_URS_2024_01/741122133"/>
    <hyperlink ref="F155" r:id="rId9" display="https://podminky.urs.cz/item/CS_URS_2024_01/741130001"/>
    <hyperlink ref="F158" r:id="rId10" display="https://podminky.urs.cz/item/CS_URS_2024_01/741130005"/>
    <hyperlink ref="F160" r:id="rId11" display="https://podminky.urs.cz/item/CS_URS_2024_01/741130007"/>
    <hyperlink ref="F162" r:id="rId12" display="https://podminky.urs.cz/item/CS_URS_2024_01/741210001"/>
    <hyperlink ref="F166" r:id="rId13" display="https://podminky.urs.cz/item/CS_URS_2024_01/741310101"/>
    <hyperlink ref="F171" r:id="rId14" display="https://podminky.urs.cz/item/CS_URS_2024_01/741311004"/>
    <hyperlink ref="F174" r:id="rId15" display="https://podminky.urs.cz/item/CS_URS_2024_01/741313001"/>
    <hyperlink ref="F177" r:id="rId16" display="https://podminky.urs.cz/item/CS_URS_2024_01/741320003"/>
    <hyperlink ref="F181" r:id="rId17" display="https://podminky.urs.cz/item/CS_URS_2024_01/741320021"/>
    <hyperlink ref="F183" r:id="rId18" display="https://podminky.urs.cz/item/CS_URS_2024_01/741320022"/>
    <hyperlink ref="F186" r:id="rId19" display="https://podminky.urs.cz/item/CS_URS_2024_01/741371002"/>
    <hyperlink ref="F190" r:id="rId20" display="https://podminky.urs.cz/item/CS_URS_2024_01/741372013"/>
    <hyperlink ref="F193" r:id="rId21" display="https://podminky.urs.cz/item/CS_URS_2024_01/741372061"/>
    <hyperlink ref="F195" r:id="rId22" display="https://podminky.urs.cz/item/CS_URS_2024_01/741372062"/>
    <hyperlink ref="F204" r:id="rId23" display="https://podminky.urs.cz/item/CS_URS_2024_01/741410041"/>
    <hyperlink ref="F208" r:id="rId24" display="https://podminky.urs.cz/item/CS_URS_2024_01/741420001"/>
    <hyperlink ref="F214" r:id="rId25" display="https://podminky.urs.cz/item/CS_URS_2024_01/741420021"/>
    <hyperlink ref="F218" r:id="rId26" display="https://podminky.urs.cz/item/CS_URS_2024_01/741420022"/>
    <hyperlink ref="F221" r:id="rId27" display="https://podminky.urs.cz/item/CS_URS_2024_01/741420023"/>
    <hyperlink ref="F224" r:id="rId28" display="https://podminky.urs.cz/item/CS_URS_2024_01/741430004"/>
    <hyperlink ref="F256" r:id="rId29" display="https://podminky.urs.cz/item/CS_URS_2024_01/742110003"/>
    <hyperlink ref="F260" r:id="rId30" display="https://podminky.urs.cz/item/CS_URS_2024_01/742110504"/>
    <hyperlink ref="F264" r:id="rId31" display="https://podminky.urs.cz/item/CS_URS_2024_01/742124002"/>
    <hyperlink ref="F270" r:id="rId32" display="https://podminky.urs.cz/item/CS_URS_2024_01/741311004"/>
    <hyperlink ref="F278" r:id="rId33" display="https://podminky.urs.cz/item/CS_URS_2024_01/742210261"/>
    <hyperlink ref="F287" r:id="rId34" display="https://podminky.urs.cz/item/CS_URS_2024_01/742330044"/>
    <hyperlink ref="F296" r:id="rId35" display="https://podminky.urs.cz/item/CS_URS_2024_01/460171162"/>
    <hyperlink ref="F298" r:id="rId36" display="https://podminky.urs.cz/item/CS_URS_2024_01/460341113"/>
    <hyperlink ref="F301" r:id="rId37" display="https://podminky.urs.cz/item/CS_URS_2024_01/460341121"/>
    <hyperlink ref="F304" r:id="rId38" display="https://podminky.urs.cz/item/CS_URS_2024_01/460361121"/>
    <hyperlink ref="F307" r:id="rId39" display="https://podminky.urs.cz/item/CS_URS_2024_01/460451152"/>
    <hyperlink ref="F309" r:id="rId40" display="https://podminky.urs.cz/item/CS_URS_2024_01/460661111"/>
    <hyperlink ref="F311" r:id="rId41" display="https://podminky.urs.cz/item/CS_URS_2024_01/460661512"/>
    <hyperlink ref="F313" r:id="rId42" display="https://podminky.urs.cz/item/CS_URS_2024_01/460791213"/>
    <hyperlink ref="F317" r:id="rId43" display="https://podminky.urs.cz/item/CS_URS_2024_01/460905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ROUND((SUM(BE120:BE135)),  2)</f>
        <v>0</v>
      </c>
      <c r="G33" s="37"/>
      <c r="H33" s="37"/>
      <c r="I33" s="154">
        <v>0.20999999999999999</v>
      </c>
      <c r="J33" s="153">
        <f>ROUND(((SUM(BE120:BE135))*I33),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ROUND((SUM(BF120:BF135)),  2)</f>
        <v>0</v>
      </c>
      <c r="G34" s="37"/>
      <c r="H34" s="37"/>
      <c r="I34" s="154">
        <v>0.12</v>
      </c>
      <c r="J34" s="153">
        <f>ROUND(((SUM(BF120:BF135))*I34),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ROUND((SUM(BG120:BG135)),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ROUND((SUM(BH120:BH135)),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ROUND((SUM(BI120:BI135)),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2933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2934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2935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2936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Novostavba objektu střelnice Myslivna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04 -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Cheb</v>
      </c>
      <c r="G114" s="39"/>
      <c r="H114" s="39"/>
      <c r="I114" s="31" t="s">
        <v>22</v>
      </c>
      <c r="J114" s="78" t="str">
        <f>IF(J12="","",J12)</f>
        <v>30. 11. 2024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>Martin Řehák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133</v>
      </c>
      <c r="D119" s="193" t="s">
        <v>61</v>
      </c>
      <c r="E119" s="193" t="s">
        <v>57</v>
      </c>
      <c r="F119" s="193" t="s">
        <v>58</v>
      </c>
      <c r="G119" s="193" t="s">
        <v>134</v>
      </c>
      <c r="H119" s="193" t="s">
        <v>135</v>
      </c>
      <c r="I119" s="193" t="s">
        <v>136</v>
      </c>
      <c r="J119" s="194" t="s">
        <v>101</v>
      </c>
      <c r="K119" s="195" t="s">
        <v>137</v>
      </c>
      <c r="L119" s="196"/>
      <c r="M119" s="99" t="s">
        <v>1</v>
      </c>
      <c r="N119" s="100" t="s">
        <v>40</v>
      </c>
      <c r="O119" s="100" t="s">
        <v>138</v>
      </c>
      <c r="P119" s="100" t="s">
        <v>139</v>
      </c>
      <c r="Q119" s="100" t="s">
        <v>140</v>
      </c>
      <c r="R119" s="100" t="s">
        <v>141</v>
      </c>
      <c r="S119" s="100" t="s">
        <v>142</v>
      </c>
      <c r="T119" s="101" t="s">
        <v>143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144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94</v>
      </c>
      <c r="F121" s="205" t="s">
        <v>2937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P122+P130+P133</f>
        <v>0</v>
      </c>
      <c r="Q121" s="210"/>
      <c r="R121" s="211">
        <f>R122+R130+R133</f>
        <v>0</v>
      </c>
      <c r="S121" s="210"/>
      <c r="T121" s="212">
        <f>T122+T130+T133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176</v>
      </c>
      <c r="AT121" s="214" t="s">
        <v>75</v>
      </c>
      <c r="AU121" s="214" t="s">
        <v>76</v>
      </c>
      <c r="AY121" s="213" t="s">
        <v>147</v>
      </c>
      <c r="BK121" s="215">
        <f>BK122+BK130+BK133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2938</v>
      </c>
      <c r="F122" s="216" t="s">
        <v>2939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SUM(P123:P129)</f>
        <v>0</v>
      </c>
      <c r="Q122" s="210"/>
      <c r="R122" s="211">
        <f>SUM(R123:R129)</f>
        <v>0</v>
      </c>
      <c r="S122" s="210"/>
      <c r="T122" s="212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176</v>
      </c>
      <c r="AT122" s="214" t="s">
        <v>75</v>
      </c>
      <c r="AU122" s="214" t="s">
        <v>84</v>
      </c>
      <c r="AY122" s="213" t="s">
        <v>147</v>
      </c>
      <c r="BK122" s="215">
        <f>SUM(BK123:BK129)</f>
        <v>0</v>
      </c>
    </row>
    <row r="123" s="2" customFormat="1" ht="16.5" customHeight="1">
      <c r="A123" s="37"/>
      <c r="B123" s="38"/>
      <c r="C123" s="218" t="s">
        <v>84</v>
      </c>
      <c r="D123" s="218" t="s">
        <v>149</v>
      </c>
      <c r="E123" s="219" t="s">
        <v>2940</v>
      </c>
      <c r="F123" s="220" t="s">
        <v>2941</v>
      </c>
      <c r="G123" s="221" t="s">
        <v>1666</v>
      </c>
      <c r="H123" s="222">
        <v>2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41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2942</v>
      </c>
      <c r="AT123" s="230" t="s">
        <v>149</v>
      </c>
      <c r="AU123" s="230" t="s">
        <v>86</v>
      </c>
      <c r="AY123" s="16" t="s">
        <v>147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84</v>
      </c>
      <c r="BK123" s="231">
        <f>ROUND(I123*H123,2)</f>
        <v>0</v>
      </c>
      <c r="BL123" s="16" t="s">
        <v>2942</v>
      </c>
      <c r="BM123" s="230" t="s">
        <v>2943</v>
      </c>
    </row>
    <row r="124" s="2" customFormat="1">
      <c r="A124" s="37"/>
      <c r="B124" s="38"/>
      <c r="C124" s="39"/>
      <c r="D124" s="232" t="s">
        <v>155</v>
      </c>
      <c r="E124" s="39"/>
      <c r="F124" s="233" t="s">
        <v>2944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155</v>
      </c>
      <c r="AU124" s="16" t="s">
        <v>86</v>
      </c>
    </row>
    <row r="125" s="2" customFormat="1" ht="16.5" customHeight="1">
      <c r="A125" s="37"/>
      <c r="B125" s="38"/>
      <c r="C125" s="218" t="s">
        <v>86</v>
      </c>
      <c r="D125" s="218" t="s">
        <v>149</v>
      </c>
      <c r="E125" s="219" t="s">
        <v>2945</v>
      </c>
      <c r="F125" s="220" t="s">
        <v>2946</v>
      </c>
      <c r="G125" s="221" t="s">
        <v>371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2942</v>
      </c>
      <c r="AT125" s="230" t="s">
        <v>149</v>
      </c>
      <c r="AU125" s="230" t="s">
        <v>86</v>
      </c>
      <c r="AY125" s="16" t="s">
        <v>147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2942</v>
      </c>
      <c r="BM125" s="230" t="s">
        <v>2947</v>
      </c>
    </row>
    <row r="126" s="2" customFormat="1" ht="16.5" customHeight="1">
      <c r="A126" s="37"/>
      <c r="B126" s="38"/>
      <c r="C126" s="218" t="s">
        <v>165</v>
      </c>
      <c r="D126" s="218" t="s">
        <v>149</v>
      </c>
      <c r="E126" s="219" t="s">
        <v>2948</v>
      </c>
      <c r="F126" s="220" t="s">
        <v>2949</v>
      </c>
      <c r="G126" s="221" t="s">
        <v>1666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2942</v>
      </c>
      <c r="AT126" s="230" t="s">
        <v>149</v>
      </c>
      <c r="AU126" s="230" t="s">
        <v>86</v>
      </c>
      <c r="AY126" s="16" t="s">
        <v>147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2942</v>
      </c>
      <c r="BM126" s="230" t="s">
        <v>2950</v>
      </c>
    </row>
    <row r="127" s="2" customFormat="1">
      <c r="A127" s="37"/>
      <c r="B127" s="38"/>
      <c r="C127" s="39"/>
      <c r="D127" s="232" t="s">
        <v>155</v>
      </c>
      <c r="E127" s="39"/>
      <c r="F127" s="233" t="s">
        <v>2951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155</v>
      </c>
      <c r="AU127" s="16" t="s">
        <v>86</v>
      </c>
    </row>
    <row r="128" s="2" customFormat="1" ht="16.5" customHeight="1">
      <c r="A128" s="37"/>
      <c r="B128" s="38"/>
      <c r="C128" s="218" t="s">
        <v>153</v>
      </c>
      <c r="D128" s="218" t="s">
        <v>149</v>
      </c>
      <c r="E128" s="219" t="s">
        <v>2952</v>
      </c>
      <c r="F128" s="220" t="s">
        <v>2953</v>
      </c>
      <c r="G128" s="221" t="s">
        <v>1666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2942</v>
      </c>
      <c r="AT128" s="230" t="s">
        <v>149</v>
      </c>
      <c r="AU128" s="230" t="s">
        <v>86</v>
      </c>
      <c r="AY128" s="16" t="s">
        <v>147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2942</v>
      </c>
      <c r="BM128" s="230" t="s">
        <v>2954</v>
      </c>
    </row>
    <row r="129" s="2" customFormat="1">
      <c r="A129" s="37"/>
      <c r="B129" s="38"/>
      <c r="C129" s="39"/>
      <c r="D129" s="232" t="s">
        <v>155</v>
      </c>
      <c r="E129" s="39"/>
      <c r="F129" s="233" t="s">
        <v>2955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155</v>
      </c>
      <c r="AU129" s="16" t="s">
        <v>86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2956</v>
      </c>
      <c r="F130" s="216" t="s">
        <v>2957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176</v>
      </c>
      <c r="AT130" s="214" t="s">
        <v>75</v>
      </c>
      <c r="AU130" s="214" t="s">
        <v>84</v>
      </c>
      <c r="AY130" s="213" t="s">
        <v>147</v>
      </c>
      <c r="BK130" s="215">
        <f>SUM(BK131:BK132)</f>
        <v>0</v>
      </c>
    </row>
    <row r="131" s="2" customFormat="1" ht="16.5" customHeight="1">
      <c r="A131" s="37"/>
      <c r="B131" s="38"/>
      <c r="C131" s="218" t="s">
        <v>176</v>
      </c>
      <c r="D131" s="218" t="s">
        <v>149</v>
      </c>
      <c r="E131" s="219" t="s">
        <v>2958</v>
      </c>
      <c r="F131" s="220" t="s">
        <v>2959</v>
      </c>
      <c r="G131" s="221" t="s">
        <v>1666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2942</v>
      </c>
      <c r="AT131" s="230" t="s">
        <v>149</v>
      </c>
      <c r="AU131" s="230" t="s">
        <v>86</v>
      </c>
      <c r="AY131" s="16" t="s">
        <v>147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2942</v>
      </c>
      <c r="BM131" s="230" t="s">
        <v>2960</v>
      </c>
    </row>
    <row r="132" s="2" customFormat="1">
      <c r="A132" s="37"/>
      <c r="B132" s="38"/>
      <c r="C132" s="39"/>
      <c r="D132" s="232" t="s">
        <v>155</v>
      </c>
      <c r="E132" s="39"/>
      <c r="F132" s="233" t="s">
        <v>2961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86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2962</v>
      </c>
      <c r="F133" s="216" t="s">
        <v>2963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176</v>
      </c>
      <c r="AT133" s="214" t="s">
        <v>75</v>
      </c>
      <c r="AU133" s="214" t="s">
        <v>84</v>
      </c>
      <c r="AY133" s="213" t="s">
        <v>147</v>
      </c>
      <c r="BK133" s="215">
        <f>SUM(BK134:BK135)</f>
        <v>0</v>
      </c>
    </row>
    <row r="134" s="2" customFormat="1" ht="16.5" customHeight="1">
      <c r="A134" s="37"/>
      <c r="B134" s="38"/>
      <c r="C134" s="218" t="s">
        <v>182</v>
      </c>
      <c r="D134" s="218" t="s">
        <v>149</v>
      </c>
      <c r="E134" s="219" t="s">
        <v>2964</v>
      </c>
      <c r="F134" s="220" t="s">
        <v>2965</v>
      </c>
      <c r="G134" s="221" t="s">
        <v>1666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2942</v>
      </c>
      <c r="AT134" s="230" t="s">
        <v>149</v>
      </c>
      <c r="AU134" s="230" t="s">
        <v>86</v>
      </c>
      <c r="AY134" s="16" t="s">
        <v>147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2942</v>
      </c>
      <c r="BM134" s="230" t="s">
        <v>2966</v>
      </c>
    </row>
    <row r="135" s="2" customFormat="1">
      <c r="A135" s="37"/>
      <c r="B135" s="38"/>
      <c r="C135" s="39"/>
      <c r="D135" s="232" t="s">
        <v>155</v>
      </c>
      <c r="E135" s="39"/>
      <c r="F135" s="233" t="s">
        <v>2967</v>
      </c>
      <c r="G135" s="39"/>
      <c r="H135" s="39"/>
      <c r="I135" s="234"/>
      <c r="J135" s="39"/>
      <c r="K135" s="39"/>
      <c r="L135" s="43"/>
      <c r="M135" s="271"/>
      <c r="N135" s="272"/>
      <c r="O135" s="273"/>
      <c r="P135" s="273"/>
      <c r="Q135" s="273"/>
      <c r="R135" s="273"/>
      <c r="S135" s="273"/>
      <c r="T135" s="27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155</v>
      </c>
      <c r="AU135" s="16" t="s">
        <v>86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niyy527HjejzmsL40cb1OJDpwB10r6u13JrDMsyyQmKRD/uL5P/48SZ8vUCtoswwtiE3LmVse1r9MNyQE9VMQw==" hashValue="3HZaS2wXkS1lbDjy8ps94B3E6KoXHrtLuo1hP4NlATRd3LXaiYuYzXdiTsDMU5GjQm0fsOkGbOsW7fTJ4U7jQQ==" algorithmName="SHA-512" password="CC35"/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1/032103000"/>
    <hyperlink ref="F127" r:id="rId2" display="https://podminky.urs.cz/item/CS_URS_2024_01/033103000"/>
    <hyperlink ref="F129" r:id="rId3" display="https://podminky.urs.cz/item/CS_URS_2024_01/033203000"/>
    <hyperlink ref="F132" r:id="rId4" display="https://podminky.urs.cz/item/CS_URS_2024_01/081103000"/>
    <hyperlink ref="F135" r:id="rId5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2025-03-04T09:52:58Z</dcterms:created>
  <dcterms:modified xsi:type="dcterms:W3CDTF">2025-03-04T09:53:33Z</dcterms:modified>
</cp:coreProperties>
</file>